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2260" windowHeight="12645" firstSheet="6" activeTab="6"/>
  </bookViews>
  <sheets>
    <sheet name="表紙" sheetId="20" r:id="rId1"/>
    <sheet name="2ページ" sheetId="25" r:id="rId2"/>
    <sheet name="勤務形態一覧表" sheetId="21" r:id="rId3"/>
    <sheet name="（勤務形態一覧表）シフト記号表" sheetId="22" r:id="rId4"/>
    <sheet name="（勤務形態一覧表）記入方法" sheetId="23" r:id="rId5"/>
    <sheet name="（勤務形態一覧表）プルダウン・リスト" sheetId="24" r:id="rId6"/>
    <sheet name="自主点検表 (密着特養(ユニット型))" sheetId="19" r:id="rId7"/>
    <sheet name="加算等自己点検シート(地域密着特養(ユニット型))" sheetId="18" r:id="rId8"/>
  </sheets>
  <externalReferences>
    <externalReference r:id="rId9"/>
    <externalReference r:id="rId10"/>
  </externalReferences>
  <definedNames>
    <definedName name="【記載例】シフト記号" localSheetId="3">'（勤務形態一覧表）シフト記号表'!$C$6:$C$47</definedName>
    <definedName name="【記載例】シフト記号表" localSheetId="3">'（勤務形態一覧表）シフト記号表'!$C$6:$C$47</definedName>
    <definedName name="【記載例】シフト記号表">'[1]【記載例】シフト記号表（勤務時間帯）'!$C$6:$C$47</definedName>
    <definedName name="_xlnm.Print_Area" localSheetId="3">'（勤務形態一覧表）シフト記号表'!$B$1:$N$54</definedName>
    <definedName name="_xlnm.Print_Area" localSheetId="4">'（勤務形態一覧表）記入方法'!$A$1:$Q$93</definedName>
    <definedName name="_xlnm.Print_Area" localSheetId="7">'加算等自己点検シート(地域密着特養(ユニット型))'!$A$1:$X$376</definedName>
    <definedName name="_xlnm.Print_Area" localSheetId="2">勤務形態一覧表!$A$1:$BN$237</definedName>
    <definedName name="_xlnm.Print_Area" localSheetId="6">'自主点検表 (密着特養(ユニット型))'!$A$1:$Y$333</definedName>
    <definedName name="_xlnm.Print_Titles" localSheetId="2">勤務形態一覧表!$1:$16</definedName>
    <definedName name="シフト記号表" localSheetId="1">'[2]（勤務形態一覧表）シフト記号表'!$C$6:$C$47</definedName>
    <definedName name="シフト記号表">'（勤務形態一覧表）シフト記号表'!$C$6:$C$47</definedName>
    <definedName name="医師">'（勤務形態一覧表）プルダウン・リスト'!$D$22:$D$31</definedName>
    <definedName name="栄養士">'（勤務形態一覧表）プルダウン・リスト'!$H$22:$H$31</definedName>
    <definedName name="介護支援専門員">'（勤務形態一覧表）プルダウン・リスト'!$J$22:$J$31</definedName>
    <definedName name="介護職員">'（勤務形態一覧表）プルダウン・リスト'!$G$22:$G$31</definedName>
    <definedName name="看護職員">'（勤務形態一覧表）プルダウン・リスト'!$F$22:$F$31</definedName>
    <definedName name="管理者">'（勤務形態一覧表）プルダウン・リスト'!$C$22:$C$31</definedName>
    <definedName name="機能訓練指導員">'（勤務形態一覧表）プルダウン・リスト'!$I$22:$I$31</definedName>
    <definedName name="職種" localSheetId="1">'[2]（勤務形態一覧表）プルダウン・リスト'!$C$21:$L$21</definedName>
    <definedName name="職種">'（勤務形態一覧表）プルダウン・リスト'!$C$21:$L$21</definedName>
    <definedName name="生活相談員">'（勤務形態一覧表）プルダウン・リスト'!$E$22:$E$31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5" i="19" l="1"/>
  <c r="S333" i="19" l="1"/>
  <c r="Y333" i="19"/>
  <c r="V238" i="19" l="1"/>
  <c r="V177" i="19"/>
  <c r="L177" i="19"/>
  <c r="V59" i="19"/>
  <c r="AN2" i="21" l="1"/>
  <c r="AG2" i="21"/>
  <c r="M20" i="25"/>
  <c r="O20" i="25"/>
  <c r="D47" i="22" l="1"/>
  <c r="L46" i="22"/>
  <c r="L45" i="22"/>
  <c r="L47" i="22" s="1"/>
  <c r="D44" i="22"/>
  <c r="L43" i="22"/>
  <c r="L42" i="22"/>
  <c r="L44" i="22" s="1"/>
  <c r="D41" i="22"/>
  <c r="L40" i="22"/>
  <c r="L39" i="22"/>
  <c r="L41" i="22" s="1"/>
  <c r="D38" i="22"/>
  <c r="D37" i="22"/>
  <c r="D36" i="22"/>
  <c r="D35" i="22"/>
  <c r="D34" i="22"/>
  <c r="D33" i="22"/>
  <c r="D32" i="22"/>
  <c r="D31" i="22"/>
  <c r="D30" i="22"/>
  <c r="D29" i="22"/>
  <c r="D28" i="22"/>
  <c r="D27" i="22"/>
  <c r="D26" i="22"/>
  <c r="D25" i="22"/>
  <c r="D24" i="22"/>
  <c r="D23" i="22"/>
  <c r="L22" i="22"/>
  <c r="D22" i="22"/>
  <c r="L21" i="22"/>
  <c r="D21" i="22"/>
  <c r="L20" i="22"/>
  <c r="D20" i="22"/>
  <c r="L19" i="22"/>
  <c r="D19" i="22"/>
  <c r="L18" i="22"/>
  <c r="D18" i="22"/>
  <c r="L17" i="22"/>
  <c r="D17" i="22"/>
  <c r="L16" i="22"/>
  <c r="D16" i="22"/>
  <c r="L15" i="22"/>
  <c r="D15" i="22"/>
  <c r="L14" i="22"/>
  <c r="D14" i="22"/>
  <c r="L13" i="22"/>
  <c r="D13" i="22"/>
  <c r="L12" i="22"/>
  <c r="D12" i="22"/>
  <c r="L11" i="22"/>
  <c r="D11" i="22"/>
  <c r="L10" i="22"/>
  <c r="D10" i="22"/>
  <c r="L9" i="22"/>
  <c r="D9" i="22"/>
  <c r="L8" i="22"/>
  <c r="D8" i="22"/>
  <c r="L7" i="22"/>
  <c r="D7" i="22"/>
  <c r="L6" i="22"/>
  <c r="D6" i="22"/>
  <c r="Y231" i="21"/>
  <c r="T236" i="21" s="1"/>
  <c r="T231" i="21"/>
  <c r="O231" i="21"/>
  <c r="AJ230" i="21"/>
  <c r="AE230" i="21"/>
  <c r="T230" i="21"/>
  <c r="O230" i="21"/>
  <c r="AL228" i="21"/>
  <c r="AJ231" i="21" s="1"/>
  <c r="AQ226" i="21"/>
  <c r="AE236" i="21" s="1"/>
  <c r="AN226" i="21"/>
  <c r="AL226" i="21"/>
  <c r="AA226" i="21"/>
  <c r="O236" i="21" s="1"/>
  <c r="X226" i="21"/>
  <c r="V226" i="21"/>
  <c r="AI225" i="21"/>
  <c r="AI223" i="21"/>
  <c r="AG222" i="21"/>
  <c r="BE216" i="21"/>
  <c r="BD216" i="21"/>
  <c r="BC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BF216" i="21" s="1"/>
  <c r="BH216" i="21" s="1"/>
  <c r="L216" i="21"/>
  <c r="J216" i="21"/>
  <c r="BF214" i="21"/>
  <c r="BH214" i="21" s="1"/>
  <c r="BE214" i="21"/>
  <c r="BD214" i="21"/>
  <c r="BC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L214" i="21"/>
  <c r="J214" i="21"/>
  <c r="BE212" i="21"/>
  <c r="BD212" i="21"/>
  <c r="BC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BF212" i="21" s="1"/>
  <c r="BH212" i="21" s="1"/>
  <c r="L212" i="21"/>
  <c r="J212" i="21"/>
  <c r="BF210" i="21"/>
  <c r="BH210" i="21" s="1"/>
  <c r="BE210" i="21"/>
  <c r="BD210" i="21"/>
  <c r="BC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L210" i="21"/>
  <c r="J210" i="21"/>
  <c r="BE208" i="21"/>
  <c r="BD208" i="21"/>
  <c r="BC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BF208" i="21" s="1"/>
  <c r="BH208" i="21" s="1"/>
  <c r="L208" i="21"/>
  <c r="J208" i="21"/>
  <c r="BE206" i="21"/>
  <c r="BD206" i="21"/>
  <c r="BC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BF206" i="21" s="1"/>
  <c r="BH206" i="21" s="1"/>
  <c r="AG206" i="21"/>
  <c r="AF206" i="21"/>
  <c r="AE206" i="21"/>
  <c r="AD206" i="21"/>
  <c r="AC206" i="21"/>
  <c r="AB206" i="21"/>
  <c r="AA206" i="21"/>
  <c r="L206" i="21"/>
  <c r="J206" i="21"/>
  <c r="BE204" i="21"/>
  <c r="BD204" i="21"/>
  <c r="BC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BF204" i="21" s="1"/>
  <c r="BH204" i="21" s="1"/>
  <c r="L204" i="21"/>
  <c r="J204" i="21"/>
  <c r="BE202" i="21"/>
  <c r="BD202" i="21"/>
  <c r="BC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BF202" i="21" s="1"/>
  <c r="BH202" i="21" s="1"/>
  <c r="AG202" i="21"/>
  <c r="AF202" i="21"/>
  <c r="AE202" i="21"/>
  <c r="AD202" i="21"/>
  <c r="AC202" i="21"/>
  <c r="AB202" i="21"/>
  <c r="AA202" i="21"/>
  <c r="L202" i="21"/>
  <c r="J202" i="21"/>
  <c r="BE200" i="21"/>
  <c r="BD200" i="21"/>
  <c r="BC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BF200" i="21" s="1"/>
  <c r="BH200" i="21" s="1"/>
  <c r="L200" i="21"/>
  <c r="J200" i="21"/>
  <c r="BF198" i="21"/>
  <c r="BH198" i="21" s="1"/>
  <c r="BE198" i="21"/>
  <c r="BD198" i="21"/>
  <c r="BC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L198" i="21"/>
  <c r="J198" i="21"/>
  <c r="BE196" i="21"/>
  <c r="BD196" i="21"/>
  <c r="BC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BF196" i="21" s="1"/>
  <c r="BH196" i="21" s="1"/>
  <c r="L196" i="21"/>
  <c r="J196" i="21"/>
  <c r="BE194" i="21"/>
  <c r="BD194" i="21"/>
  <c r="BC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BF194" i="21" s="1"/>
  <c r="BH194" i="21" s="1"/>
  <c r="AG194" i="21"/>
  <c r="AF194" i="21"/>
  <c r="AE194" i="21"/>
  <c r="AD194" i="21"/>
  <c r="AC194" i="21"/>
  <c r="AB194" i="21"/>
  <c r="AA194" i="21"/>
  <c r="L194" i="21"/>
  <c r="J194" i="21"/>
  <c r="BE192" i="21"/>
  <c r="BD192" i="21"/>
  <c r="BC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BF192" i="21" s="1"/>
  <c r="BH192" i="21" s="1"/>
  <c r="L192" i="21"/>
  <c r="J192" i="21"/>
  <c r="BE190" i="21"/>
  <c r="BD190" i="21"/>
  <c r="BC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BF190" i="21" s="1"/>
  <c r="BH190" i="21" s="1"/>
  <c r="AG190" i="21"/>
  <c r="AF190" i="21"/>
  <c r="AE190" i="21"/>
  <c r="AD190" i="21"/>
  <c r="AC190" i="21"/>
  <c r="AB190" i="21"/>
  <c r="AA190" i="21"/>
  <c r="L190" i="21"/>
  <c r="J190" i="21"/>
  <c r="BE188" i="21"/>
  <c r="BD188" i="21"/>
  <c r="BC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BF188" i="21" s="1"/>
  <c r="BH188" i="21" s="1"/>
  <c r="L188" i="21"/>
  <c r="J188" i="21"/>
  <c r="BF186" i="21"/>
  <c r="BH186" i="21" s="1"/>
  <c r="BE186" i="21"/>
  <c r="BD186" i="21"/>
  <c r="BC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L186" i="21"/>
  <c r="J186" i="21"/>
  <c r="BE184" i="21"/>
  <c r="BD184" i="21"/>
  <c r="BC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BF184" i="21" s="1"/>
  <c r="BH184" i="21" s="1"/>
  <c r="L184" i="21"/>
  <c r="J184" i="21"/>
  <c r="BE182" i="21"/>
  <c r="BD182" i="21"/>
  <c r="BC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BF182" i="21" s="1"/>
  <c r="BH182" i="21" s="1"/>
  <c r="AG182" i="21"/>
  <c r="AF182" i="21"/>
  <c r="AE182" i="21"/>
  <c r="AD182" i="21"/>
  <c r="AC182" i="21"/>
  <c r="AB182" i="21"/>
  <c r="AA182" i="21"/>
  <c r="L182" i="21"/>
  <c r="J182" i="21"/>
  <c r="BE180" i="21"/>
  <c r="BD180" i="21"/>
  <c r="BC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BF180" i="21" s="1"/>
  <c r="BH180" i="21" s="1"/>
  <c r="L180" i="21"/>
  <c r="J180" i="21"/>
  <c r="BE178" i="21"/>
  <c r="BD178" i="21"/>
  <c r="BC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BF178" i="21" s="1"/>
  <c r="BH178" i="21" s="1"/>
  <c r="AG178" i="21"/>
  <c r="AF178" i="21"/>
  <c r="AE178" i="21"/>
  <c r="AD178" i="21"/>
  <c r="AC178" i="21"/>
  <c r="AB178" i="21"/>
  <c r="AA178" i="21"/>
  <c r="L178" i="21"/>
  <c r="J178" i="21"/>
  <c r="BE176" i="21"/>
  <c r="BD176" i="21"/>
  <c r="BC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BF176" i="21" s="1"/>
  <c r="BH176" i="21" s="1"/>
  <c r="L176" i="21"/>
  <c r="J176" i="21"/>
  <c r="BE174" i="21"/>
  <c r="BD174" i="21"/>
  <c r="BC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BF174" i="21" s="1"/>
  <c r="BH174" i="21" s="1"/>
  <c r="AG174" i="21"/>
  <c r="AF174" i="21"/>
  <c r="AE174" i="21"/>
  <c r="AD174" i="21"/>
  <c r="AC174" i="21"/>
  <c r="AB174" i="21"/>
  <c r="AA174" i="21"/>
  <c r="L174" i="21"/>
  <c r="J174" i="21"/>
  <c r="BE172" i="21"/>
  <c r="BD172" i="21"/>
  <c r="BC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BF172" i="21" s="1"/>
  <c r="BH172" i="21" s="1"/>
  <c r="L172" i="21"/>
  <c r="J172" i="21"/>
  <c r="BE170" i="21"/>
  <c r="BD170" i="21"/>
  <c r="BC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BF170" i="21" s="1"/>
  <c r="BH170" i="21" s="1"/>
  <c r="AG170" i="21"/>
  <c r="AF170" i="21"/>
  <c r="AE170" i="21"/>
  <c r="AD170" i="21"/>
  <c r="AC170" i="21"/>
  <c r="AB170" i="21"/>
  <c r="AA170" i="21"/>
  <c r="L170" i="21"/>
  <c r="J170" i="21"/>
  <c r="BE168" i="21"/>
  <c r="BD168" i="21"/>
  <c r="BC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BF168" i="21" s="1"/>
  <c r="BH168" i="21" s="1"/>
  <c r="L168" i="21"/>
  <c r="J168" i="21"/>
  <c r="BE166" i="21"/>
  <c r="BD166" i="21"/>
  <c r="BC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BF166" i="21" s="1"/>
  <c r="BH166" i="21" s="1"/>
  <c r="AG166" i="21"/>
  <c r="AF166" i="21"/>
  <c r="AE166" i="21"/>
  <c r="AD166" i="21"/>
  <c r="AC166" i="21"/>
  <c r="AB166" i="21"/>
  <c r="AA166" i="21"/>
  <c r="L166" i="21"/>
  <c r="J166" i="21"/>
  <c r="BE164" i="21"/>
  <c r="BD164" i="21"/>
  <c r="BC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BF164" i="21" s="1"/>
  <c r="BH164" i="21" s="1"/>
  <c r="L164" i="21"/>
  <c r="J164" i="21"/>
  <c r="BE162" i="21"/>
  <c r="BD162" i="21"/>
  <c r="BC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BF162" i="21" s="1"/>
  <c r="BH162" i="21" s="1"/>
  <c r="AG162" i="21"/>
  <c r="AF162" i="21"/>
  <c r="AE162" i="21"/>
  <c r="AD162" i="21"/>
  <c r="AC162" i="21"/>
  <c r="AB162" i="21"/>
  <c r="AA162" i="21"/>
  <c r="L162" i="21"/>
  <c r="J162" i="21"/>
  <c r="BE160" i="21"/>
  <c r="BD160" i="21"/>
  <c r="BC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BF160" i="21" s="1"/>
  <c r="BH160" i="21" s="1"/>
  <c r="L160" i="21"/>
  <c r="J160" i="21"/>
  <c r="BE158" i="21"/>
  <c r="BD158" i="21"/>
  <c r="BC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BF158" i="21" s="1"/>
  <c r="BH158" i="21" s="1"/>
  <c r="AG158" i="21"/>
  <c r="AF158" i="21"/>
  <c r="AE158" i="21"/>
  <c r="AD158" i="21"/>
  <c r="AC158" i="21"/>
  <c r="AB158" i="21"/>
  <c r="AA158" i="21"/>
  <c r="L158" i="21"/>
  <c r="J158" i="21"/>
  <c r="BE156" i="21"/>
  <c r="BD156" i="21"/>
  <c r="BC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BF156" i="21" s="1"/>
  <c r="BH156" i="21" s="1"/>
  <c r="L156" i="21"/>
  <c r="J156" i="21"/>
  <c r="BE154" i="21"/>
  <c r="BD154" i="21"/>
  <c r="BC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BF154" i="21" s="1"/>
  <c r="BH154" i="21" s="1"/>
  <c r="AG154" i="21"/>
  <c r="AF154" i="21"/>
  <c r="AE154" i="21"/>
  <c r="AD154" i="21"/>
  <c r="AC154" i="21"/>
  <c r="AB154" i="21"/>
  <c r="AA154" i="21"/>
  <c r="L154" i="21"/>
  <c r="J154" i="21"/>
  <c r="BE152" i="21"/>
  <c r="BD152" i="21"/>
  <c r="BC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BF152" i="21" s="1"/>
  <c r="BH152" i="21" s="1"/>
  <c r="L152" i="21"/>
  <c r="J152" i="21"/>
  <c r="BE150" i="21"/>
  <c r="BD150" i="21"/>
  <c r="BC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BF150" i="21" s="1"/>
  <c r="BH150" i="21" s="1"/>
  <c r="AG150" i="21"/>
  <c r="AF150" i="21"/>
  <c r="AE150" i="21"/>
  <c r="AD150" i="21"/>
  <c r="AC150" i="21"/>
  <c r="AB150" i="21"/>
  <c r="AA150" i="21"/>
  <c r="L150" i="21"/>
  <c r="J150" i="21"/>
  <c r="BE148" i="21"/>
  <c r="BD148" i="21"/>
  <c r="BC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BF148" i="21" s="1"/>
  <c r="BH148" i="21" s="1"/>
  <c r="L148" i="21"/>
  <c r="J148" i="21"/>
  <c r="BE146" i="21"/>
  <c r="BD146" i="21"/>
  <c r="BC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BF146" i="21" s="1"/>
  <c r="BH146" i="21" s="1"/>
  <c r="AG146" i="21"/>
  <c r="AF146" i="21"/>
  <c r="AE146" i="21"/>
  <c r="AD146" i="21"/>
  <c r="AC146" i="21"/>
  <c r="AB146" i="21"/>
  <c r="AA146" i="21"/>
  <c r="L146" i="21"/>
  <c r="J146" i="21"/>
  <c r="BE144" i="21"/>
  <c r="BD144" i="21"/>
  <c r="BC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BF144" i="21" s="1"/>
  <c r="BH144" i="21" s="1"/>
  <c r="L144" i="21"/>
  <c r="J144" i="21"/>
  <c r="BE142" i="21"/>
  <c r="BD142" i="21"/>
  <c r="BC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BF142" i="21" s="1"/>
  <c r="BH142" i="21" s="1"/>
  <c r="AG142" i="21"/>
  <c r="AF142" i="21"/>
  <c r="AE142" i="21"/>
  <c r="AD142" i="21"/>
  <c r="AC142" i="21"/>
  <c r="AB142" i="21"/>
  <c r="AA142" i="21"/>
  <c r="L142" i="21"/>
  <c r="J142" i="21"/>
  <c r="BE140" i="21"/>
  <c r="BD140" i="21"/>
  <c r="BC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BF140" i="21" s="1"/>
  <c r="BH140" i="21" s="1"/>
  <c r="L140" i="21"/>
  <c r="J140" i="21"/>
  <c r="BE138" i="21"/>
  <c r="BD138" i="21"/>
  <c r="BC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BF138" i="21" s="1"/>
  <c r="BH138" i="21" s="1"/>
  <c r="AG138" i="21"/>
  <c r="AF138" i="21"/>
  <c r="AE138" i="21"/>
  <c r="AD138" i="21"/>
  <c r="AC138" i="21"/>
  <c r="AB138" i="21"/>
  <c r="AA138" i="21"/>
  <c r="L138" i="21"/>
  <c r="J138" i="21"/>
  <c r="BE136" i="21"/>
  <c r="BD136" i="21"/>
  <c r="BC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BF136" i="21" s="1"/>
  <c r="BH136" i="21" s="1"/>
  <c r="L136" i="21"/>
  <c r="J136" i="21"/>
  <c r="BE134" i="21"/>
  <c r="BD134" i="21"/>
  <c r="BC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BF134" i="21" s="1"/>
  <c r="BH134" i="21" s="1"/>
  <c r="AG134" i="21"/>
  <c r="AF134" i="21"/>
  <c r="AE134" i="21"/>
  <c r="AD134" i="21"/>
  <c r="AC134" i="21"/>
  <c r="AB134" i="21"/>
  <c r="AA134" i="21"/>
  <c r="L134" i="21"/>
  <c r="J134" i="21"/>
  <c r="BE132" i="21"/>
  <c r="BD132" i="21"/>
  <c r="BC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BF132" i="21" s="1"/>
  <c r="BH132" i="21" s="1"/>
  <c r="L132" i="21"/>
  <c r="J132" i="21"/>
  <c r="BE130" i="21"/>
  <c r="BD130" i="21"/>
  <c r="BC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BF130" i="21" s="1"/>
  <c r="BH130" i="21" s="1"/>
  <c r="AG130" i="21"/>
  <c r="AF130" i="21"/>
  <c r="AE130" i="21"/>
  <c r="AD130" i="21"/>
  <c r="AC130" i="21"/>
  <c r="AB130" i="21"/>
  <c r="AA130" i="21"/>
  <c r="L130" i="21"/>
  <c r="J130" i="21"/>
  <c r="BE128" i="21"/>
  <c r="BD128" i="21"/>
  <c r="BC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BF128" i="21" s="1"/>
  <c r="BH128" i="21" s="1"/>
  <c r="L128" i="21"/>
  <c r="J128" i="21"/>
  <c r="BE126" i="21"/>
  <c r="BD126" i="21"/>
  <c r="BC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BF126" i="21" s="1"/>
  <c r="BH126" i="21" s="1"/>
  <c r="AG126" i="21"/>
  <c r="AF126" i="21"/>
  <c r="AE126" i="21"/>
  <c r="AD126" i="21"/>
  <c r="AC126" i="21"/>
  <c r="AB126" i="21"/>
  <c r="AA126" i="21"/>
  <c r="L126" i="21"/>
  <c r="J126" i="21"/>
  <c r="BE124" i="21"/>
  <c r="BD124" i="21"/>
  <c r="BC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BF124" i="21" s="1"/>
  <c r="BH124" i="21" s="1"/>
  <c r="L124" i="21"/>
  <c r="J124" i="21"/>
  <c r="BE122" i="21"/>
  <c r="BD122" i="21"/>
  <c r="BC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BF122" i="21" s="1"/>
  <c r="BH122" i="21" s="1"/>
  <c r="AG122" i="21"/>
  <c r="AF122" i="21"/>
  <c r="AE122" i="21"/>
  <c r="AD122" i="21"/>
  <c r="AC122" i="21"/>
  <c r="AB122" i="21"/>
  <c r="AA122" i="21"/>
  <c r="L122" i="21"/>
  <c r="J122" i="21"/>
  <c r="BE120" i="21"/>
  <c r="BD120" i="21"/>
  <c r="BC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BF120" i="21" s="1"/>
  <c r="BH120" i="21" s="1"/>
  <c r="L120" i="21"/>
  <c r="J120" i="21"/>
  <c r="BF118" i="21"/>
  <c r="BH118" i="21" s="1"/>
  <c r="BE118" i="21"/>
  <c r="BD118" i="21"/>
  <c r="BC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L118" i="21"/>
  <c r="J118" i="21"/>
  <c r="BE116" i="21"/>
  <c r="BD116" i="21"/>
  <c r="BC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BF116" i="21" s="1"/>
  <c r="BH116" i="21" s="1"/>
  <c r="L116" i="21"/>
  <c r="J116" i="21"/>
  <c r="BE114" i="21"/>
  <c r="BD114" i="21"/>
  <c r="BC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BF114" i="21" s="1"/>
  <c r="BH114" i="21" s="1"/>
  <c r="AG114" i="21"/>
  <c r="AF114" i="21"/>
  <c r="AE114" i="21"/>
  <c r="AD114" i="21"/>
  <c r="AC114" i="21"/>
  <c r="AB114" i="21"/>
  <c r="AA114" i="21"/>
  <c r="L114" i="21"/>
  <c r="J114" i="21"/>
  <c r="BE112" i="21"/>
  <c r="BD112" i="21"/>
  <c r="BC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BF112" i="21" s="1"/>
  <c r="BH112" i="21" s="1"/>
  <c r="L112" i="21"/>
  <c r="J112" i="21"/>
  <c r="BE110" i="21"/>
  <c r="BD110" i="21"/>
  <c r="BC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BF110" i="21" s="1"/>
  <c r="BH110" i="21" s="1"/>
  <c r="AG110" i="21"/>
  <c r="AF110" i="21"/>
  <c r="AE110" i="21"/>
  <c r="AD110" i="21"/>
  <c r="AC110" i="21"/>
  <c r="AB110" i="21"/>
  <c r="AA110" i="21"/>
  <c r="L110" i="21"/>
  <c r="J110" i="21"/>
  <c r="BE108" i="21"/>
  <c r="BD108" i="21"/>
  <c r="BC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BF108" i="21" s="1"/>
  <c r="BH108" i="21" s="1"/>
  <c r="L108" i="21"/>
  <c r="J108" i="21"/>
  <c r="BE106" i="21"/>
  <c r="BD106" i="21"/>
  <c r="BC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BF106" i="21" s="1"/>
  <c r="BH106" i="21" s="1"/>
  <c r="AG106" i="21"/>
  <c r="AF106" i="21"/>
  <c r="AE106" i="21"/>
  <c r="AD106" i="21"/>
  <c r="AC106" i="21"/>
  <c r="AB106" i="21"/>
  <c r="AA106" i="21"/>
  <c r="L106" i="21"/>
  <c r="J106" i="21"/>
  <c r="BE104" i="21"/>
  <c r="BD104" i="21"/>
  <c r="BC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BF104" i="21" s="1"/>
  <c r="BH104" i="21" s="1"/>
  <c r="L104" i="21"/>
  <c r="J104" i="21"/>
  <c r="BE102" i="21"/>
  <c r="BD102" i="21"/>
  <c r="BC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BF102" i="21" s="1"/>
  <c r="BH102" i="21" s="1"/>
  <c r="AG102" i="21"/>
  <c r="AF102" i="21"/>
  <c r="AE102" i="21"/>
  <c r="AD102" i="21"/>
  <c r="AC102" i="21"/>
  <c r="AB102" i="21"/>
  <c r="AA102" i="21"/>
  <c r="L102" i="21"/>
  <c r="J102" i="21"/>
  <c r="BE100" i="21"/>
  <c r="BD100" i="21"/>
  <c r="BC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BF100" i="21" s="1"/>
  <c r="BH100" i="21" s="1"/>
  <c r="L100" i="21"/>
  <c r="J100" i="21"/>
  <c r="BE98" i="21"/>
  <c r="BD98" i="21"/>
  <c r="BC98" i="21"/>
  <c r="BB98" i="21"/>
  <c r="BA98" i="21"/>
  <c r="AZ98" i="21"/>
  <c r="AY98" i="21"/>
  <c r="AX98" i="21"/>
  <c r="AW98" i="21"/>
  <c r="AV98" i="21"/>
  <c r="AU98" i="21"/>
  <c r="AT98" i="21"/>
  <c r="AS98" i="21"/>
  <c r="AR98" i="21"/>
  <c r="AQ98" i="21"/>
  <c r="AP98" i="21"/>
  <c r="AO98" i="21"/>
  <c r="AN98" i="21"/>
  <c r="AM98" i="21"/>
  <c r="AL98" i="21"/>
  <c r="AK98" i="21"/>
  <c r="AJ98" i="21"/>
  <c r="AI98" i="21"/>
  <c r="AH98" i="21"/>
  <c r="BF98" i="21" s="1"/>
  <c r="BH98" i="21" s="1"/>
  <c r="AG98" i="21"/>
  <c r="AF98" i="21"/>
  <c r="AE98" i="21"/>
  <c r="AD98" i="21"/>
  <c r="AC98" i="21"/>
  <c r="AB98" i="21"/>
  <c r="AA98" i="21"/>
  <c r="L98" i="21"/>
  <c r="J98" i="21"/>
  <c r="BE96" i="21"/>
  <c r="BD96" i="21"/>
  <c r="BC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BF96" i="21" s="1"/>
  <c r="BH96" i="21" s="1"/>
  <c r="L96" i="21"/>
  <c r="J96" i="21"/>
  <c r="BE94" i="21"/>
  <c r="BD94" i="21"/>
  <c r="BC94" i="21"/>
  <c r="BB94" i="21"/>
  <c r="BA94" i="21"/>
  <c r="AZ94" i="21"/>
  <c r="AY94" i="21"/>
  <c r="AX94" i="21"/>
  <c r="AW94" i="21"/>
  <c r="AV94" i="21"/>
  <c r="AU94" i="21"/>
  <c r="AT94" i="21"/>
  <c r="AS94" i="21"/>
  <c r="AR94" i="21"/>
  <c r="AQ94" i="21"/>
  <c r="AP94" i="21"/>
  <c r="AO94" i="21"/>
  <c r="AN94" i="21"/>
  <c r="AM94" i="21"/>
  <c r="AL94" i="21"/>
  <c r="AK94" i="21"/>
  <c r="AJ94" i="21"/>
  <c r="AI94" i="21"/>
  <c r="AH94" i="21"/>
  <c r="BF94" i="21" s="1"/>
  <c r="BH94" i="21" s="1"/>
  <c r="AG94" i="21"/>
  <c r="AF94" i="21"/>
  <c r="AE94" i="21"/>
  <c r="AD94" i="21"/>
  <c r="AC94" i="21"/>
  <c r="AB94" i="21"/>
  <c r="AA94" i="21"/>
  <c r="L94" i="21"/>
  <c r="J94" i="21"/>
  <c r="BE92" i="21"/>
  <c r="BD92" i="21"/>
  <c r="BC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BF92" i="21" s="1"/>
  <c r="BH92" i="21" s="1"/>
  <c r="L92" i="21"/>
  <c r="J92" i="21"/>
  <c r="BE90" i="21"/>
  <c r="BD90" i="21"/>
  <c r="BC90" i="21"/>
  <c r="BB90" i="21"/>
  <c r="BA90" i="21"/>
  <c r="AZ90" i="21"/>
  <c r="AY90" i="21"/>
  <c r="AX90" i="21"/>
  <c r="AW90" i="21"/>
  <c r="AV90" i="21"/>
  <c r="AU90" i="21"/>
  <c r="AT90" i="21"/>
  <c r="AS90" i="21"/>
  <c r="AR90" i="21"/>
  <c r="AQ90" i="21"/>
  <c r="AP90" i="21"/>
  <c r="AO90" i="21"/>
  <c r="AN90" i="21"/>
  <c r="AM90" i="21"/>
  <c r="AL90" i="21"/>
  <c r="AK90" i="21"/>
  <c r="AJ90" i="21"/>
  <c r="AI90" i="21"/>
  <c r="AH90" i="21"/>
  <c r="BF90" i="21" s="1"/>
  <c r="BH90" i="21" s="1"/>
  <c r="AG90" i="21"/>
  <c r="AF90" i="21"/>
  <c r="AE90" i="21"/>
  <c r="AD90" i="21"/>
  <c r="AC90" i="21"/>
  <c r="AB90" i="21"/>
  <c r="AA90" i="21"/>
  <c r="L90" i="21"/>
  <c r="J90" i="21"/>
  <c r="BE88" i="21"/>
  <c r="BD88" i="21"/>
  <c r="BC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BF88" i="21" s="1"/>
  <c r="BH88" i="21" s="1"/>
  <c r="L88" i="21"/>
  <c r="J88" i="21"/>
  <c r="BE86" i="21"/>
  <c r="BD86" i="21"/>
  <c r="BC86" i="21"/>
  <c r="BB86" i="21"/>
  <c r="BA86" i="21"/>
  <c r="AZ86" i="21"/>
  <c r="AY86" i="21"/>
  <c r="AX86" i="21"/>
  <c r="AW86" i="21"/>
  <c r="AV86" i="21"/>
  <c r="AU86" i="21"/>
  <c r="AT86" i="21"/>
  <c r="AS86" i="21"/>
  <c r="AR86" i="21"/>
  <c r="AQ86" i="21"/>
  <c r="AP86" i="21"/>
  <c r="AO86" i="21"/>
  <c r="AN86" i="21"/>
  <c r="AM86" i="21"/>
  <c r="AL86" i="21"/>
  <c r="AK86" i="21"/>
  <c r="AJ86" i="21"/>
  <c r="AI86" i="21"/>
  <c r="AH86" i="21"/>
  <c r="BF86" i="21" s="1"/>
  <c r="BH86" i="21" s="1"/>
  <c r="AG86" i="21"/>
  <c r="AF86" i="21"/>
  <c r="AE86" i="21"/>
  <c r="AD86" i="21"/>
  <c r="AC86" i="21"/>
  <c r="AB86" i="21"/>
  <c r="AA86" i="21"/>
  <c r="L86" i="21"/>
  <c r="J86" i="21"/>
  <c r="BE84" i="21"/>
  <c r="BD84" i="21"/>
  <c r="BC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BF84" i="21" s="1"/>
  <c r="BH84" i="21" s="1"/>
  <c r="L84" i="21"/>
  <c r="J84" i="21"/>
  <c r="BE82" i="21"/>
  <c r="BD82" i="21"/>
  <c r="BC82" i="21"/>
  <c r="BB82" i="21"/>
  <c r="BA82" i="21"/>
  <c r="AZ82" i="21"/>
  <c r="AY82" i="21"/>
  <c r="AX82" i="21"/>
  <c r="AW82" i="21"/>
  <c r="AV82" i="21"/>
  <c r="AU82" i="21"/>
  <c r="AT82" i="21"/>
  <c r="AS82" i="21"/>
  <c r="AR82" i="21"/>
  <c r="AQ82" i="21"/>
  <c r="AP82" i="21"/>
  <c r="AO82" i="21"/>
  <c r="AN82" i="21"/>
  <c r="AM82" i="21"/>
  <c r="AL82" i="21"/>
  <c r="AK82" i="21"/>
  <c r="AJ82" i="21"/>
  <c r="AI82" i="21"/>
  <c r="AH82" i="21"/>
  <c r="BF82" i="21" s="1"/>
  <c r="BH82" i="21" s="1"/>
  <c r="AG82" i="21"/>
  <c r="AF82" i="21"/>
  <c r="AE82" i="21"/>
  <c r="AD82" i="21"/>
  <c r="AC82" i="21"/>
  <c r="AB82" i="21"/>
  <c r="AA82" i="21"/>
  <c r="L82" i="21"/>
  <c r="J82" i="21"/>
  <c r="BE80" i="21"/>
  <c r="BD80" i="21"/>
  <c r="BC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BF80" i="21" s="1"/>
  <c r="BH80" i="21" s="1"/>
  <c r="L80" i="21"/>
  <c r="J80" i="21"/>
  <c r="BE78" i="21"/>
  <c r="BD78" i="21"/>
  <c r="BC78" i="21"/>
  <c r="BB78" i="21"/>
  <c r="BA78" i="21"/>
  <c r="AZ78" i="21"/>
  <c r="AY78" i="21"/>
  <c r="AX78" i="21"/>
  <c r="AW78" i="21"/>
  <c r="AV78" i="21"/>
  <c r="AU78" i="21"/>
  <c r="AT78" i="21"/>
  <c r="AS78" i="21"/>
  <c r="AR78" i="21"/>
  <c r="AQ78" i="21"/>
  <c r="AP78" i="21"/>
  <c r="AO78" i="21"/>
  <c r="AN78" i="21"/>
  <c r="AM78" i="21"/>
  <c r="AL78" i="21"/>
  <c r="AK78" i="21"/>
  <c r="AJ78" i="21"/>
  <c r="AI78" i="21"/>
  <c r="AH78" i="21"/>
  <c r="BF78" i="21" s="1"/>
  <c r="BH78" i="21" s="1"/>
  <c r="AG78" i="21"/>
  <c r="AF78" i="21"/>
  <c r="AE78" i="21"/>
  <c r="AD78" i="21"/>
  <c r="AC78" i="21"/>
  <c r="AB78" i="21"/>
  <c r="AA78" i="21"/>
  <c r="L78" i="21"/>
  <c r="J78" i="21"/>
  <c r="BE76" i="21"/>
  <c r="BD76" i="21"/>
  <c r="BC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BF76" i="21" s="1"/>
  <c r="BH76" i="21" s="1"/>
  <c r="L76" i="21"/>
  <c r="J76" i="21"/>
  <c r="BE74" i="21"/>
  <c r="BD74" i="21"/>
  <c r="BC74" i="21"/>
  <c r="BB74" i="21"/>
  <c r="BA74" i="21"/>
  <c r="AZ74" i="21"/>
  <c r="AY74" i="21"/>
  <c r="AX74" i="21"/>
  <c r="AW74" i="21"/>
  <c r="AV74" i="21"/>
  <c r="AU74" i="21"/>
  <c r="AT74" i="21"/>
  <c r="AS74" i="21"/>
  <c r="AR74" i="21"/>
  <c r="AQ74" i="21"/>
  <c r="AP74" i="21"/>
  <c r="AO74" i="21"/>
  <c r="AN74" i="21"/>
  <c r="AM74" i="21"/>
  <c r="AL74" i="21"/>
  <c r="AK74" i="21"/>
  <c r="AJ74" i="21"/>
  <c r="AI74" i="21"/>
  <c r="AH74" i="21"/>
  <c r="BF74" i="21" s="1"/>
  <c r="BH74" i="21" s="1"/>
  <c r="AG74" i="21"/>
  <c r="AF74" i="21"/>
  <c r="AE74" i="21"/>
  <c r="AD74" i="21"/>
  <c r="AC74" i="21"/>
  <c r="AB74" i="21"/>
  <c r="AA74" i="21"/>
  <c r="L74" i="21"/>
  <c r="J74" i="21"/>
  <c r="BE72" i="21"/>
  <c r="BD72" i="21"/>
  <c r="BC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BF72" i="21" s="1"/>
  <c r="BH72" i="21" s="1"/>
  <c r="L72" i="21"/>
  <c r="J72" i="21"/>
  <c r="BF70" i="21"/>
  <c r="BH70" i="21" s="1"/>
  <c r="BE70" i="21"/>
  <c r="BD70" i="21"/>
  <c r="BC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L70" i="21"/>
  <c r="J70" i="21"/>
  <c r="BE68" i="21"/>
  <c r="BD68" i="21"/>
  <c r="BC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BF68" i="21" s="1"/>
  <c r="BH68" i="21" s="1"/>
  <c r="L68" i="21"/>
  <c r="J68" i="21"/>
  <c r="BE66" i="21"/>
  <c r="BD66" i="21"/>
  <c r="BC66" i="21"/>
  <c r="BB66" i="21"/>
  <c r="BA66" i="21"/>
  <c r="AZ66" i="21"/>
  <c r="AY66" i="21"/>
  <c r="AX66" i="21"/>
  <c r="AW66" i="21"/>
  <c r="AV66" i="21"/>
  <c r="AU66" i="21"/>
  <c r="AT66" i="21"/>
  <c r="AS66" i="21"/>
  <c r="AR66" i="21"/>
  <c r="AQ66" i="21"/>
  <c r="AP66" i="21"/>
  <c r="BF66" i="21" s="1"/>
  <c r="BH66" i="21" s="1"/>
  <c r="AO66" i="21"/>
  <c r="AN66" i="21"/>
  <c r="AM66" i="21"/>
  <c r="AL66" i="21"/>
  <c r="AK66" i="21"/>
  <c r="AJ66" i="21"/>
  <c r="AI66" i="21"/>
  <c r="AH66" i="21"/>
  <c r="AG66" i="21"/>
  <c r="AF66" i="21"/>
  <c r="AE66" i="21"/>
  <c r="AD66" i="21"/>
  <c r="AC66" i="21"/>
  <c r="AB66" i="21"/>
  <c r="AA66" i="21"/>
  <c r="L66" i="21"/>
  <c r="J66" i="21"/>
  <c r="BE64" i="21"/>
  <c r="BD64" i="21"/>
  <c r="BC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BF64" i="21" s="1"/>
  <c r="BH64" i="21" s="1"/>
  <c r="L64" i="21"/>
  <c r="J64" i="21"/>
  <c r="BE62" i="21"/>
  <c r="BD62" i="21"/>
  <c r="BC62" i="21"/>
  <c r="BB62" i="21"/>
  <c r="BA62" i="21"/>
  <c r="AZ62" i="21"/>
  <c r="AY62" i="21"/>
  <c r="AX62" i="21"/>
  <c r="AW62" i="21"/>
  <c r="AV62" i="21"/>
  <c r="AU62" i="21"/>
  <c r="AT62" i="21"/>
  <c r="AS62" i="21"/>
  <c r="AR62" i="21"/>
  <c r="AQ62" i="21"/>
  <c r="AP62" i="21"/>
  <c r="AO62" i="21"/>
  <c r="AN62" i="21"/>
  <c r="AM62" i="21"/>
  <c r="AL62" i="21"/>
  <c r="AK62" i="21"/>
  <c r="AJ62" i="21"/>
  <c r="AI62" i="21"/>
  <c r="AH62" i="21"/>
  <c r="BF62" i="21" s="1"/>
  <c r="BH62" i="21" s="1"/>
  <c r="AG62" i="21"/>
  <c r="AF62" i="21"/>
  <c r="AE62" i="21"/>
  <c r="AD62" i="21"/>
  <c r="AC62" i="21"/>
  <c r="AB62" i="21"/>
  <c r="AA62" i="21"/>
  <c r="L62" i="21"/>
  <c r="J62" i="21"/>
  <c r="BE60" i="21"/>
  <c r="BD60" i="21"/>
  <c r="BC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BF60" i="21" s="1"/>
  <c r="BH60" i="21" s="1"/>
  <c r="L60" i="21"/>
  <c r="J60" i="21"/>
  <c r="BF58" i="21"/>
  <c r="BH58" i="21" s="1"/>
  <c r="BE58" i="21"/>
  <c r="BD58" i="21"/>
  <c r="BC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L58" i="21"/>
  <c r="J58" i="21"/>
  <c r="BE56" i="21"/>
  <c r="BD56" i="21"/>
  <c r="BC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BF56" i="21" s="1"/>
  <c r="BH56" i="21" s="1"/>
  <c r="L56" i="21"/>
  <c r="J56" i="21"/>
  <c r="BE54" i="21"/>
  <c r="BD54" i="21"/>
  <c r="BC54" i="21"/>
  <c r="BB54" i="21"/>
  <c r="BA54" i="21"/>
  <c r="AZ54" i="21"/>
  <c r="AY54" i="21"/>
  <c r="AX54" i="21"/>
  <c r="AW54" i="21"/>
  <c r="AV54" i="21"/>
  <c r="AU54" i="21"/>
  <c r="AT54" i="21"/>
  <c r="AS54" i="21"/>
  <c r="AR54" i="21"/>
  <c r="AQ54" i="21"/>
  <c r="AP54" i="21"/>
  <c r="AO54" i="21"/>
  <c r="AN54" i="21"/>
  <c r="AM54" i="21"/>
  <c r="AL54" i="21"/>
  <c r="AK54" i="21"/>
  <c r="AJ54" i="21"/>
  <c r="AI54" i="21"/>
  <c r="AH54" i="21"/>
  <c r="BF54" i="21" s="1"/>
  <c r="BH54" i="21" s="1"/>
  <c r="AG54" i="21"/>
  <c r="AF54" i="21"/>
  <c r="AE54" i="21"/>
  <c r="AD54" i="21"/>
  <c r="AC54" i="21"/>
  <c r="AB54" i="21"/>
  <c r="AA54" i="21"/>
  <c r="L54" i="21"/>
  <c r="J54" i="21"/>
  <c r="BE52" i="21"/>
  <c r="BD52" i="21"/>
  <c r="BC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BF52" i="21" s="1"/>
  <c r="BH52" i="21" s="1"/>
  <c r="L52" i="21"/>
  <c r="J52" i="21"/>
  <c r="BE50" i="21"/>
  <c r="BD50" i="21"/>
  <c r="BC50" i="21"/>
  <c r="BB50" i="21"/>
  <c r="BA50" i="21"/>
  <c r="AZ50" i="21"/>
  <c r="AY50" i="21"/>
  <c r="AX50" i="21"/>
  <c r="AW50" i="21"/>
  <c r="AV50" i="21"/>
  <c r="AU50" i="21"/>
  <c r="AT50" i="21"/>
  <c r="AS50" i="21"/>
  <c r="AR50" i="21"/>
  <c r="AQ50" i="21"/>
  <c r="AP50" i="21"/>
  <c r="AO50" i="21"/>
  <c r="AN50" i="21"/>
  <c r="AM50" i="21"/>
  <c r="AL50" i="21"/>
  <c r="AK50" i="21"/>
  <c r="AJ50" i="21"/>
  <c r="AI50" i="21"/>
  <c r="AH50" i="21"/>
  <c r="BF50" i="21" s="1"/>
  <c r="BH50" i="21" s="1"/>
  <c r="AG50" i="21"/>
  <c r="AF50" i="21"/>
  <c r="AE50" i="21"/>
  <c r="AD50" i="21"/>
  <c r="AC50" i="21"/>
  <c r="AB50" i="21"/>
  <c r="AA50" i="21"/>
  <c r="L50" i="21"/>
  <c r="J50" i="21"/>
  <c r="BE48" i="21"/>
  <c r="BD48" i="21"/>
  <c r="BC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BF48" i="21" s="1"/>
  <c r="BH48" i="21" s="1"/>
  <c r="L48" i="21"/>
  <c r="J48" i="21"/>
  <c r="BE46" i="21"/>
  <c r="BD46" i="21"/>
  <c r="BC46" i="21"/>
  <c r="BB46" i="21"/>
  <c r="BA46" i="21"/>
  <c r="AZ46" i="21"/>
  <c r="AY46" i="21"/>
  <c r="AX46" i="21"/>
  <c r="AW46" i="21"/>
  <c r="AV46" i="21"/>
  <c r="AU46" i="21"/>
  <c r="AT46" i="21"/>
  <c r="AS46" i="21"/>
  <c r="AR46" i="21"/>
  <c r="AQ46" i="21"/>
  <c r="AP46" i="21"/>
  <c r="AO46" i="21"/>
  <c r="AN46" i="21"/>
  <c r="AM46" i="21"/>
  <c r="AL46" i="21"/>
  <c r="AK46" i="21"/>
  <c r="AJ46" i="21"/>
  <c r="AI46" i="21"/>
  <c r="AH46" i="21"/>
  <c r="BF46" i="21" s="1"/>
  <c r="BH46" i="21" s="1"/>
  <c r="AG46" i="21"/>
  <c r="AF46" i="21"/>
  <c r="AE46" i="21"/>
  <c r="AD46" i="21"/>
  <c r="AC46" i="21"/>
  <c r="AB46" i="21"/>
  <c r="AA46" i="21"/>
  <c r="L46" i="21"/>
  <c r="J46" i="21"/>
  <c r="BE44" i="21"/>
  <c r="BD44" i="21"/>
  <c r="BC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BF44" i="21" s="1"/>
  <c r="BH44" i="21" s="1"/>
  <c r="L44" i="21"/>
  <c r="J44" i="21"/>
  <c r="BF42" i="21"/>
  <c r="BH42" i="21" s="1"/>
  <c r="BE42" i="21"/>
  <c r="BD42" i="21"/>
  <c r="BC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L42" i="21"/>
  <c r="J42" i="21"/>
  <c r="BE40" i="21"/>
  <c r="BD40" i="21"/>
  <c r="BC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BF40" i="21" s="1"/>
  <c r="BH40" i="21" s="1"/>
  <c r="L40" i="21"/>
  <c r="J40" i="21"/>
  <c r="BF38" i="21"/>
  <c r="BH38" i="21" s="1"/>
  <c r="BE38" i="21"/>
  <c r="BD38" i="21"/>
  <c r="BC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L38" i="21"/>
  <c r="J38" i="21"/>
  <c r="BE36" i="21"/>
  <c r="BD36" i="21"/>
  <c r="BC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BF36" i="21" s="1"/>
  <c r="BH36" i="21" s="1"/>
  <c r="L36" i="21"/>
  <c r="J36" i="21"/>
  <c r="BE34" i="21"/>
  <c r="BD34" i="21"/>
  <c r="BC34" i="21"/>
  <c r="BB34" i="21"/>
  <c r="BA34" i="21"/>
  <c r="AZ34" i="21"/>
  <c r="AY34" i="21"/>
  <c r="AX34" i="21"/>
  <c r="AW34" i="21"/>
  <c r="AV34" i="21"/>
  <c r="AU34" i="21"/>
  <c r="AT34" i="21"/>
  <c r="AS34" i="21"/>
  <c r="AR34" i="21"/>
  <c r="AQ34" i="21"/>
  <c r="AP34" i="21"/>
  <c r="AO34" i="21"/>
  <c r="AN34" i="21"/>
  <c r="AM34" i="21"/>
  <c r="AL34" i="21"/>
  <c r="AK34" i="21"/>
  <c r="AJ34" i="21"/>
  <c r="AI34" i="21"/>
  <c r="AH34" i="21"/>
  <c r="BF34" i="21" s="1"/>
  <c r="BH34" i="21" s="1"/>
  <c r="AG34" i="21"/>
  <c r="AF34" i="21"/>
  <c r="AE34" i="21"/>
  <c r="AD34" i="21"/>
  <c r="AC34" i="21"/>
  <c r="AB34" i="21"/>
  <c r="AA34" i="21"/>
  <c r="L34" i="21"/>
  <c r="J34" i="21"/>
  <c r="BE32" i="21"/>
  <c r="BD32" i="21"/>
  <c r="BC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BF32" i="21" s="1"/>
  <c r="BH32" i="21" s="1"/>
  <c r="L32" i="21"/>
  <c r="J32" i="21"/>
  <c r="BE30" i="21"/>
  <c r="BD30" i="21"/>
  <c r="BC30" i="21"/>
  <c r="BB30" i="21"/>
  <c r="BA30" i="21"/>
  <c r="AZ30" i="21"/>
  <c r="AY30" i="21"/>
  <c r="AX30" i="21"/>
  <c r="AW30" i="21"/>
  <c r="AV30" i="21"/>
  <c r="AU30" i="21"/>
  <c r="AT30" i="21"/>
  <c r="AS30" i="21"/>
  <c r="AR30" i="21"/>
  <c r="AQ30" i="21"/>
  <c r="AP30" i="21"/>
  <c r="AO30" i="21"/>
  <c r="AN30" i="21"/>
  <c r="AM30" i="21"/>
  <c r="AL30" i="21"/>
  <c r="AK30" i="21"/>
  <c r="AJ30" i="21"/>
  <c r="AI30" i="21"/>
  <c r="AH30" i="21"/>
  <c r="BF30" i="21" s="1"/>
  <c r="BH30" i="21" s="1"/>
  <c r="AG30" i="21"/>
  <c r="AF30" i="21"/>
  <c r="AE30" i="21"/>
  <c r="AD30" i="21"/>
  <c r="AC30" i="21"/>
  <c r="AB30" i="21"/>
  <c r="AA30" i="21"/>
  <c r="L30" i="21"/>
  <c r="J30" i="21"/>
  <c r="BE28" i="21"/>
  <c r="BD28" i="21"/>
  <c r="BC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BF28" i="21" s="1"/>
  <c r="BH28" i="21" s="1"/>
  <c r="L28" i="21"/>
  <c r="J28"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BF26" i="21" s="1"/>
  <c r="BH26" i="21" s="1"/>
  <c r="AG26" i="21"/>
  <c r="AF26" i="21"/>
  <c r="AE26" i="21"/>
  <c r="AD26" i="21"/>
  <c r="AC26" i="21"/>
  <c r="AB26" i="21"/>
  <c r="AA26" i="21"/>
  <c r="L26" i="21"/>
  <c r="J26" i="21"/>
  <c r="BE24" i="21"/>
  <c r="BD24" i="21"/>
  <c r="BC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BF24" i="21" s="1"/>
  <c r="BH24" i="21" s="1"/>
  <c r="L24" i="21"/>
  <c r="J24" i="21"/>
  <c r="BE22" i="21"/>
  <c r="BD22" i="21"/>
  <c r="BC22" i="21"/>
  <c r="BB22" i="21"/>
  <c r="BA22" i="21"/>
  <c r="AZ22" i="21"/>
  <c r="AY22" i="21"/>
  <c r="AX22" i="21"/>
  <c r="AW22" i="21"/>
  <c r="AV22" i="21"/>
  <c r="AU22" i="21"/>
  <c r="AT22" i="21"/>
  <c r="AS22" i="21"/>
  <c r="AR22" i="21"/>
  <c r="AQ22" i="21"/>
  <c r="AP22" i="21"/>
  <c r="AO22" i="21"/>
  <c r="AN22" i="21"/>
  <c r="AM22" i="21"/>
  <c r="AL22" i="21"/>
  <c r="AK22" i="21"/>
  <c r="AJ22" i="21"/>
  <c r="AI22" i="21"/>
  <c r="AH22" i="21"/>
  <c r="BF22" i="21" s="1"/>
  <c r="BH22" i="21" s="1"/>
  <c r="AG22" i="21"/>
  <c r="AF22" i="21"/>
  <c r="AE22" i="21"/>
  <c r="AD22" i="21"/>
  <c r="AC22" i="21"/>
  <c r="AB22" i="21"/>
  <c r="AA22" i="21"/>
  <c r="L22" i="21"/>
  <c r="J22" i="21"/>
  <c r="BE20" i="21"/>
  <c r="BD20" i="21"/>
  <c r="BC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BF20" i="21" s="1"/>
  <c r="BH20" i="21" s="1"/>
  <c r="L20" i="21"/>
  <c r="J20" i="21"/>
  <c r="BE18" i="21"/>
  <c r="BD18" i="21"/>
  <c r="BC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L18" i="21"/>
  <c r="J18" i="21"/>
  <c r="Q224" i="21" s="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E14" i="21"/>
  <c r="BE15" i="21" s="1"/>
  <c r="BE16" i="21" s="1"/>
  <c r="BD14" i="21"/>
  <c r="BD15" i="21" s="1"/>
  <c r="BD16" i="21" s="1"/>
  <c r="BC14" i="21"/>
  <c r="BC15" i="21" s="1"/>
  <c r="BC16" i="21" s="1"/>
  <c r="BF12" i="21"/>
  <c r="AJ2" i="21"/>
  <c r="AZ15" i="21" s="1"/>
  <c r="AZ16" i="21" s="1"/>
  <c r="BF18" i="21" l="1"/>
  <c r="BH18" i="21" s="1"/>
  <c r="AY15" i="21"/>
  <c r="AY16" i="21" s="1"/>
  <c r="AA15" i="21"/>
  <c r="AA16" i="21" s="1"/>
  <c r="AI15" i="21"/>
  <c r="AI16" i="21" s="1"/>
  <c r="AQ15" i="21"/>
  <c r="AQ16" i="21" s="1"/>
  <c r="Y236" i="21"/>
  <c r="AU222" i="21" s="1"/>
  <c r="AC15" i="21"/>
  <c r="AC16" i="21" s="1"/>
  <c r="AS15" i="21"/>
  <c r="AS16" i="21" s="1"/>
  <c r="S224" i="21"/>
  <c r="AK15" i="21"/>
  <c r="AK16" i="21" s="1"/>
  <c r="BA15" i="21"/>
  <c r="BA16" i="21" s="1"/>
  <c r="BI8" i="21"/>
  <c r="AD15" i="21"/>
  <c r="AD16" i="21" s="1"/>
  <c r="AL15" i="21"/>
  <c r="AL16" i="21" s="1"/>
  <c r="AT15" i="21"/>
  <c r="AT16" i="21" s="1"/>
  <c r="BB15" i="21"/>
  <c r="BB16" i="21" s="1"/>
  <c r="AG224" i="21"/>
  <c r="AE231" i="21"/>
  <c r="AO231" i="21" s="1"/>
  <c r="AJ236" i="21" s="1"/>
  <c r="AO236" i="21" s="1"/>
  <c r="AZ222" i="21" s="1"/>
  <c r="AE15" i="21"/>
  <c r="AE16" i="21" s="1"/>
  <c r="AM15" i="21"/>
  <c r="AM16" i="21" s="1"/>
  <c r="AU15" i="21"/>
  <c r="AU16" i="21" s="1"/>
  <c r="AI224" i="21"/>
  <c r="AF15" i="21"/>
  <c r="AF16" i="21" s="1"/>
  <c r="AN15" i="21"/>
  <c r="AN16" i="21" s="1"/>
  <c r="AV15" i="21"/>
  <c r="AV16" i="21" s="1"/>
  <c r="Q223" i="21"/>
  <c r="Q225" i="21"/>
  <c r="AG15" i="21"/>
  <c r="AG16" i="21" s="1"/>
  <c r="AO15" i="21"/>
  <c r="AO16" i="21" s="1"/>
  <c r="AW15" i="21"/>
  <c r="AW16" i="21" s="1"/>
  <c r="Q222" i="21"/>
  <c r="S223" i="21"/>
  <c r="S225" i="21"/>
  <c r="AH15" i="21"/>
  <c r="AH16" i="21" s="1"/>
  <c r="AP15" i="21"/>
  <c r="AP16" i="21" s="1"/>
  <c r="AX15" i="21"/>
  <c r="AX16" i="21" s="1"/>
  <c r="S222" i="21"/>
  <c r="AG223" i="21"/>
  <c r="AG225" i="21"/>
  <c r="AB15" i="21"/>
  <c r="AB16" i="21" s="1"/>
  <c r="AJ15" i="21"/>
  <c r="AJ16" i="21" s="1"/>
  <c r="AR15" i="21"/>
  <c r="AR16" i="21" s="1"/>
  <c r="AI222" i="21"/>
  <c r="AG226" i="21" l="1"/>
  <c r="AI226" i="21"/>
  <c r="Q226" i="21"/>
  <c r="S226" i="21"/>
  <c r="BE222" i="21"/>
  <c r="V329" i="19" l="1"/>
  <c r="L329" i="19"/>
  <c r="V325" i="19"/>
  <c r="L325" i="19"/>
  <c r="V321" i="19"/>
  <c r="L321" i="19"/>
  <c r="V317" i="19"/>
  <c r="L317" i="19"/>
  <c r="V308" i="19"/>
  <c r="L308" i="19"/>
  <c r="V299" i="19"/>
  <c r="L299" i="19"/>
  <c r="V295" i="19"/>
  <c r="L295" i="19"/>
  <c r="V292" i="19"/>
  <c r="L292" i="19"/>
  <c r="V289" i="19"/>
  <c r="L289" i="19"/>
  <c r="V285" i="19"/>
  <c r="L285" i="19"/>
  <c r="V279" i="19"/>
  <c r="L279" i="19"/>
  <c r="V276" i="19"/>
  <c r="L276" i="19"/>
  <c r="V267" i="19"/>
  <c r="L267" i="19"/>
  <c r="V264" i="19"/>
  <c r="L264" i="19"/>
  <c r="V259" i="19"/>
  <c r="L259" i="19"/>
  <c r="V256" i="19"/>
  <c r="L256" i="19"/>
  <c r="V253" i="19"/>
  <c r="L253" i="19"/>
  <c r="V249" i="19"/>
  <c r="L249" i="19"/>
  <c r="V241" i="19"/>
  <c r="L241" i="19"/>
  <c r="L238" i="19"/>
  <c r="V231" i="19"/>
  <c r="L231" i="19"/>
  <c r="V221" i="19"/>
  <c r="L221" i="19"/>
  <c r="V215" i="19"/>
  <c r="L215" i="19"/>
  <c r="V205" i="19"/>
  <c r="L205" i="19"/>
  <c r="V202" i="19"/>
  <c r="L202" i="19"/>
  <c r="V197" i="19"/>
  <c r="L197" i="19"/>
  <c r="V183" i="19"/>
  <c r="L183" i="19"/>
  <c r="V179" i="19"/>
  <c r="L179" i="19"/>
  <c r="V174" i="19"/>
  <c r="L174" i="19"/>
  <c r="V169" i="19"/>
  <c r="L169" i="19"/>
  <c r="V154" i="19"/>
  <c r="L154" i="19"/>
  <c r="V151" i="19"/>
  <c r="L151" i="19"/>
  <c r="V147" i="19"/>
  <c r="L147" i="19"/>
  <c r="V143" i="19"/>
  <c r="L143" i="19"/>
  <c r="V140" i="19"/>
  <c r="L140" i="19"/>
  <c r="V133" i="19"/>
  <c r="L133" i="19"/>
  <c r="V114" i="19"/>
  <c r="L114" i="19"/>
  <c r="V103" i="19"/>
  <c r="L103" i="19"/>
  <c r="V86" i="19"/>
  <c r="L86" i="19"/>
  <c r="V73" i="19"/>
  <c r="L73" i="19"/>
  <c r="V63" i="19"/>
  <c r="L63" i="19"/>
  <c r="L59" i="19"/>
  <c r="V49" i="19"/>
  <c r="L49" i="19"/>
  <c r="L45" i="19"/>
  <c r="V40" i="19"/>
  <c r="L40" i="19"/>
  <c r="V24" i="19"/>
  <c r="L24" i="19"/>
  <c r="V12" i="19"/>
  <c r="L12" i="19"/>
  <c r="L333" i="19" l="1"/>
  <c r="N333" i="19" s="1"/>
  <c r="W333" i="19"/>
</calcChain>
</file>

<file path=xl/sharedStrings.xml><?xml version="1.0" encoding="utf-8"?>
<sst xmlns="http://schemas.openxmlformats.org/spreadsheetml/2006/main" count="2310" uniqueCount="1373">
  <si>
    <t>チェック項目</t>
    <rPh sb="4" eb="6">
      <t>コウモク</t>
    </rPh>
    <phoneticPr fontId="1"/>
  </si>
  <si>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
  </si>
  <si>
    <t>介護保険サービス事業者等自主点検表</t>
    <rPh sb="11" eb="12">
      <t>トウ</t>
    </rPh>
    <rPh sb="12" eb="17">
      <t>ジシュテンケンヒョウ</t>
    </rPh>
    <phoneticPr fontId="1"/>
  </si>
  <si>
    <t>点検項目</t>
    <rPh sb="0" eb="2">
      <t>テンケン</t>
    </rPh>
    <rPh sb="2" eb="4">
      <t>コウモク</t>
    </rPh>
    <phoneticPr fontId="1"/>
  </si>
  <si>
    <t>点検事項</t>
    <rPh sb="0" eb="2">
      <t>テンケン</t>
    </rPh>
    <rPh sb="2" eb="4">
      <t>ジコウ</t>
    </rPh>
    <phoneticPr fontId="1"/>
  </si>
  <si>
    <t>該当</t>
    <rPh sb="0" eb="2">
      <t>ガイトウ</t>
    </rPh>
    <phoneticPr fontId="1"/>
  </si>
  <si>
    <t>食事の観察の際に、問題点が見られた場合は、速やかに関連する職種と情報共有を行い、必要に応じて栄養ケア計画を見直し、見直し後の計画に基づき対応</t>
    <rPh sb="0" eb="2">
      <t>ショクジ</t>
    </rPh>
    <rPh sb="3" eb="5">
      <t>カンサツ</t>
    </rPh>
    <rPh sb="6" eb="7">
      <t>サイ</t>
    </rPh>
    <rPh sb="9" eb="12">
      <t>モンダイテン</t>
    </rPh>
    <rPh sb="13" eb="14">
      <t>ミ</t>
    </rPh>
    <rPh sb="17" eb="19">
      <t>バアイ</t>
    </rPh>
    <rPh sb="21" eb="22">
      <t>スミ</t>
    </rPh>
    <rPh sb="25" eb="27">
      <t>カンレン</t>
    </rPh>
    <rPh sb="29" eb="31">
      <t>ショクシュ</t>
    </rPh>
    <rPh sb="32" eb="34">
      <t>ジョウホウ</t>
    </rPh>
    <rPh sb="34" eb="36">
      <t>キョウユウ</t>
    </rPh>
    <rPh sb="37" eb="38">
      <t>オコナ</t>
    </rPh>
    <rPh sb="40" eb="42">
      <t>ヒツヨウ</t>
    </rPh>
    <rPh sb="43" eb="44">
      <t>オウ</t>
    </rPh>
    <rPh sb="46" eb="48">
      <t>エイヨウ</t>
    </rPh>
    <rPh sb="50" eb="52">
      <t>ケイカク</t>
    </rPh>
    <rPh sb="53" eb="55">
      <t>ミナオ</t>
    </rPh>
    <rPh sb="57" eb="59">
      <t>ミナオ</t>
    </rPh>
    <rPh sb="60" eb="61">
      <t>ゴ</t>
    </rPh>
    <rPh sb="62" eb="64">
      <t>ケイカク</t>
    </rPh>
    <rPh sb="65" eb="66">
      <t>モト</t>
    </rPh>
    <rPh sb="68" eb="70">
      <t>タイオウ</t>
    </rPh>
    <phoneticPr fontId="1"/>
  </si>
  <si>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1"/>
  </si>
  <si>
    <t>事業所内に安全管理部門を設置し、組織的に安全対策を実施する体制を整備</t>
    <rPh sb="0" eb="3">
      <t>ジギョウショ</t>
    </rPh>
    <rPh sb="3" eb="4">
      <t>ナイ</t>
    </rPh>
    <rPh sb="5" eb="7">
      <t>アンゼン</t>
    </rPh>
    <rPh sb="7" eb="9">
      <t>カンリ</t>
    </rPh>
    <rPh sb="9" eb="11">
      <t>ブモン</t>
    </rPh>
    <rPh sb="12" eb="14">
      <t>セッチ</t>
    </rPh>
    <rPh sb="16" eb="19">
      <t>ソシキテキ</t>
    </rPh>
    <rPh sb="20" eb="22">
      <t>アンゼン</t>
    </rPh>
    <rPh sb="22" eb="24">
      <t>タイサク</t>
    </rPh>
    <rPh sb="25" eb="27">
      <t>ジッシ</t>
    </rPh>
    <rPh sb="29" eb="31">
      <t>タイセイ</t>
    </rPh>
    <rPh sb="32" eb="34">
      <t>セイビ</t>
    </rPh>
    <phoneticPr fontId="1"/>
  </si>
  <si>
    <t>提供するサービスの質の向上に資する取組を実施</t>
    <rPh sb="0" eb="2">
      <t>テイキョウ</t>
    </rPh>
    <rPh sb="9" eb="10">
      <t>シツ</t>
    </rPh>
    <rPh sb="11" eb="13">
      <t>コウジョウ</t>
    </rPh>
    <rPh sb="14" eb="15">
      <t>シ</t>
    </rPh>
    <rPh sb="17" eb="19">
      <t>トリクミ</t>
    </rPh>
    <rPh sb="20" eb="22">
      <t>ジッシ</t>
    </rPh>
    <phoneticPr fontId="1"/>
  </si>
  <si>
    <t>訓練の実施に当たって、地域住民の参加が得られるよう連携に努めているか。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1"/>
  </si>
  <si>
    <t>(解釈通知）
歯科医師又は歯科医師の指示を受けた歯科衛生士が、介護職員に対する口腔衛生の管理に係る技術的助言及び指導を年2回以上行っているか。</t>
    <rPh sb="1" eb="5">
      <t>カイシャクツウチ</t>
    </rPh>
    <rPh sb="7" eb="9">
      <t>シカ</t>
    </rPh>
    <rPh sb="9" eb="11">
      <t>イシ</t>
    </rPh>
    <rPh sb="11" eb="12">
      <t>マタ</t>
    </rPh>
    <rPh sb="13" eb="15">
      <t>シカ</t>
    </rPh>
    <rPh sb="15" eb="17">
      <t>イシ</t>
    </rPh>
    <rPh sb="18" eb="20">
      <t>シジ</t>
    </rPh>
    <rPh sb="21" eb="22">
      <t>ウ</t>
    </rPh>
    <rPh sb="24" eb="26">
      <t>シカ</t>
    </rPh>
    <rPh sb="26" eb="29">
      <t>エイセイシ</t>
    </rPh>
    <rPh sb="31" eb="33">
      <t>カイゴ</t>
    </rPh>
    <rPh sb="33" eb="35">
      <t>ショクイン</t>
    </rPh>
    <rPh sb="36" eb="37">
      <t>タイ</t>
    </rPh>
    <rPh sb="39" eb="41">
      <t>コウクウ</t>
    </rPh>
    <rPh sb="41" eb="43">
      <t>エイセイ</t>
    </rPh>
    <rPh sb="44" eb="46">
      <t>カンリ</t>
    </rPh>
    <rPh sb="47" eb="48">
      <t>カカ</t>
    </rPh>
    <rPh sb="49" eb="51">
      <t>ギジュツ</t>
    </rPh>
    <rPh sb="51" eb="52">
      <t>テキ</t>
    </rPh>
    <rPh sb="52" eb="54">
      <t>ジョゲン</t>
    </rPh>
    <rPh sb="54" eb="55">
      <t>オヨ</t>
    </rPh>
    <rPh sb="56" eb="58">
      <t>シドウ</t>
    </rPh>
    <rPh sb="59" eb="60">
      <t>ネン</t>
    </rPh>
    <rPh sb="61" eb="62">
      <t>カイ</t>
    </rPh>
    <rPh sb="62" eb="64">
      <t>イジョウ</t>
    </rPh>
    <rPh sb="64" eb="65">
      <t>オコナ</t>
    </rPh>
    <phoneticPr fontId="1"/>
  </si>
  <si>
    <t>根拠となる法令等について</t>
    <rPh sb="0" eb="2">
      <t>コンキョ</t>
    </rPh>
    <rPh sb="5" eb="7">
      <t>ホウレイ</t>
    </rPh>
    <rPh sb="7" eb="8">
      <t>トウ</t>
    </rPh>
    <phoneticPr fontId="1"/>
  </si>
  <si>
    <t>解釈通知…「指定地域密着型サービス及び指定地域密着型介護予防サービスに関する基準について
（平成18年3月31日老計発第0331004号・老振発第0331004号・老老発第0331017号）」</t>
    <rPh sb="0" eb="2">
      <t>カイシャク</t>
    </rPh>
    <rPh sb="2" eb="4">
      <t>ツウチ</t>
    </rPh>
    <rPh sb="8" eb="10">
      <t>チイキ</t>
    </rPh>
    <rPh sb="10" eb="13">
      <t>ミッチャクガタ</t>
    </rPh>
    <rPh sb="19" eb="26">
      <t>シテイチイキミッチャクガタ</t>
    </rPh>
    <rPh sb="26" eb="28">
      <t>カイゴ</t>
    </rPh>
    <rPh sb="28" eb="30">
      <t>ヨボウ</t>
    </rPh>
    <rPh sb="57" eb="58">
      <t>ケイ</t>
    </rPh>
    <rPh sb="58" eb="59">
      <t>ハツ</t>
    </rPh>
    <rPh sb="59" eb="60">
      <t>ダイ</t>
    </rPh>
    <rPh sb="67" eb="68">
      <t>ゴウ</t>
    </rPh>
    <rPh sb="69" eb="70">
      <t>ロウ</t>
    </rPh>
    <rPh sb="70" eb="71">
      <t>シン</t>
    </rPh>
    <rPh sb="71" eb="72">
      <t>ハツ</t>
    </rPh>
    <rPh sb="72" eb="73">
      <t>ダイ</t>
    </rPh>
    <rPh sb="80" eb="81">
      <t>ゴウ</t>
    </rPh>
    <rPh sb="82" eb="83">
      <t>ロウ</t>
    </rPh>
    <rPh sb="83" eb="84">
      <t>ロウ</t>
    </rPh>
    <rPh sb="84" eb="85">
      <t>ハツ</t>
    </rPh>
    <rPh sb="85" eb="86">
      <t>ダイ</t>
    </rPh>
    <rPh sb="93" eb="94">
      <t>ゴウ</t>
    </rPh>
    <phoneticPr fontId="1"/>
  </si>
  <si>
    <t>報酬基準…「指定地域密着型サービスに要する費用の額の算定に関する基準（平18.3.14厚生労働省告示第126号）」</t>
    <rPh sb="0" eb="2">
      <t>ホウシュウ</t>
    </rPh>
    <rPh sb="2" eb="4">
      <t>キジュン</t>
    </rPh>
    <rPh sb="8" eb="10">
      <t>チイキ</t>
    </rPh>
    <rPh sb="10" eb="12">
      <t>ミッチャク</t>
    </rPh>
    <rPh sb="12" eb="13">
      <t>ガタ</t>
    </rPh>
    <phoneticPr fontId="1"/>
  </si>
  <si>
    <t>市記入欄</t>
    <rPh sb="0" eb="1">
      <t>シ</t>
    </rPh>
    <rPh sb="1" eb="3">
      <t>キニュウ</t>
    </rPh>
    <rPh sb="3" eb="4">
      <t>ラン</t>
    </rPh>
    <phoneticPr fontId="1"/>
  </si>
  <si>
    <t xml:space="preserve">項目別チェック </t>
    <rPh sb="0" eb="2">
      <t>コウモク</t>
    </rPh>
    <rPh sb="2" eb="3">
      <t>ベツ</t>
    </rPh>
    <phoneticPr fontId="1"/>
  </si>
  <si>
    <t xml:space="preserve">市チェック数 </t>
  </si>
  <si>
    <t>条例</t>
    <rPh sb="0" eb="2">
      <t>ジョウレイ</t>
    </rPh>
    <phoneticPr fontId="1"/>
  </si>
  <si>
    <t>法令</t>
    <rPh sb="0" eb="2">
      <t>ホウレイ</t>
    </rPh>
    <phoneticPr fontId="1"/>
  </si>
  <si>
    <t>報酬基準</t>
    <rPh sb="0" eb="2">
      <t>ホウシュウ</t>
    </rPh>
    <rPh sb="2" eb="4">
      <t>キジュン</t>
    </rPh>
    <phoneticPr fontId="1"/>
  </si>
  <si>
    <t>確認文書</t>
    <rPh sb="0" eb="2">
      <t>カクニン</t>
    </rPh>
    <rPh sb="2" eb="4">
      <t>ブンショ</t>
    </rPh>
    <phoneticPr fontId="1"/>
  </si>
  <si>
    <t>(解釈通知）
病弱者に対する献立については、必要に応じ、医師の指導を受けているか。</t>
    <rPh sb="1" eb="5">
      <t>カイシャクツウチ</t>
    </rPh>
    <phoneticPr fontId="1"/>
  </si>
  <si>
    <t>計</t>
    <rPh sb="0" eb="1">
      <t>ケイ</t>
    </rPh>
    <phoneticPr fontId="1"/>
  </si>
  <si>
    <t>市チェック数</t>
    <rPh sb="0" eb="1">
      <t>シ</t>
    </rPh>
    <phoneticPr fontId="1"/>
  </si>
  <si>
    <t xml:space="preserve">条例…「松阪市指定地域密着型サービスの事業の人員、設備及び運営に関する基準条例」
</t>
    <rPh sb="0" eb="2">
      <t>ジョウレイ</t>
    </rPh>
    <rPh sb="4" eb="7">
      <t>マツサカシ</t>
    </rPh>
    <rPh sb="7" eb="9">
      <t>シテイ</t>
    </rPh>
    <rPh sb="9" eb="11">
      <t>チイキ</t>
    </rPh>
    <rPh sb="11" eb="14">
      <t>ミッチャクガタ</t>
    </rPh>
    <rPh sb="19" eb="21">
      <t>ジギョウ</t>
    </rPh>
    <rPh sb="22" eb="24">
      <t>ジンイン</t>
    </rPh>
    <rPh sb="25" eb="27">
      <t>セツビ</t>
    </rPh>
    <rPh sb="27" eb="28">
      <t>オヨ</t>
    </rPh>
    <rPh sb="29" eb="31">
      <t>ウンエイ</t>
    </rPh>
    <rPh sb="32" eb="33">
      <t>カン</t>
    </rPh>
    <rPh sb="35" eb="37">
      <t>キジュン</t>
    </rPh>
    <rPh sb="37" eb="39">
      <t>ジョウレイ</t>
    </rPh>
    <phoneticPr fontId="1"/>
  </si>
  <si>
    <t>7-8</t>
    <phoneticPr fontId="1"/>
  </si>
  <si>
    <t>10-4</t>
    <phoneticPr fontId="1"/>
  </si>
  <si>
    <t>10-5</t>
    <phoneticPr fontId="1"/>
  </si>
  <si>
    <t>〇指定地域密着型サービスに要する費用の額の算定に関する基準及び指定地域密着型介護予防サービスに要する費用の額の算定に関する基準の制定に伴う実施上の留意事項について(平18.3.31老計発第0331005号・
老振発第0331005号・老老発第0331018号)</t>
    <rPh sb="29" eb="30">
      <t>オヨ</t>
    </rPh>
    <rPh sb="31" eb="35">
      <t>シテイチイキ</t>
    </rPh>
    <rPh sb="35" eb="38">
      <t>ミッチャクガタ</t>
    </rPh>
    <rPh sb="38" eb="40">
      <t>カイゴ</t>
    </rPh>
    <rPh sb="40" eb="42">
      <t>ヨボウ</t>
    </rPh>
    <rPh sb="47" eb="48">
      <t>ヨウ</t>
    </rPh>
    <rPh sb="50" eb="51">
      <t>ヒ</t>
    </rPh>
    <rPh sb="51" eb="52">
      <t>ヨウ</t>
    </rPh>
    <rPh sb="53" eb="54">
      <t>ガク</t>
    </rPh>
    <rPh sb="55" eb="57">
      <t>サンテイ</t>
    </rPh>
    <rPh sb="58" eb="59">
      <t>カン</t>
    </rPh>
    <rPh sb="61" eb="63">
      <t>キジュン</t>
    </rPh>
    <rPh sb="64" eb="66">
      <t>セイテイ</t>
    </rPh>
    <rPh sb="67" eb="68">
      <t>トモナ</t>
    </rPh>
    <rPh sb="69" eb="71">
      <t>ジッシ</t>
    </rPh>
    <rPh sb="71" eb="72">
      <t>ジョウ</t>
    </rPh>
    <rPh sb="73" eb="75">
      <t>リュウイ</t>
    </rPh>
    <rPh sb="75" eb="77">
      <t>ジコウ</t>
    </rPh>
    <phoneticPr fontId="1"/>
  </si>
  <si>
    <t>〇指定地域密着型サービスに要する費用の額の算定に関する基準(平18.3.14厚生労働省告示第126号)</t>
    <rPh sb="1" eb="3">
      <t>シテイ</t>
    </rPh>
    <rPh sb="3" eb="5">
      <t>チイキ</t>
    </rPh>
    <rPh sb="5" eb="8">
      <t>ミッチャクガタ</t>
    </rPh>
    <rPh sb="13" eb="14">
      <t>ヨウ</t>
    </rPh>
    <rPh sb="16" eb="18">
      <t>ヒヨウ</t>
    </rPh>
    <rPh sb="19" eb="20">
      <t>ガク</t>
    </rPh>
    <rPh sb="21" eb="23">
      <t>サンテイ</t>
    </rPh>
    <rPh sb="24" eb="25">
      <t>カン</t>
    </rPh>
    <rPh sb="27" eb="29">
      <t>キジュン</t>
    </rPh>
    <rPh sb="30" eb="31">
      <t>ヘイ</t>
    </rPh>
    <rPh sb="38" eb="43">
      <t>コウセイロウドウショウ</t>
    </rPh>
    <rPh sb="43" eb="45">
      <t>コクジ</t>
    </rPh>
    <rPh sb="45" eb="46">
      <t>ダイ</t>
    </rPh>
    <rPh sb="49" eb="50">
      <t>ゴウ</t>
    </rPh>
    <phoneticPr fontId="1"/>
  </si>
  <si>
    <t>根拠となる法令等について</t>
    <phoneticPr fontId="1"/>
  </si>
  <si>
    <t>2</t>
    <phoneticPr fontId="1"/>
  </si>
  <si>
    <t>1-1</t>
    <phoneticPr fontId="1"/>
  </si>
  <si>
    <t>1-2</t>
    <phoneticPr fontId="1"/>
  </si>
  <si>
    <t>1-3</t>
    <phoneticPr fontId="1"/>
  </si>
  <si>
    <t>2-1</t>
    <phoneticPr fontId="1"/>
  </si>
  <si>
    <t>2-2</t>
    <phoneticPr fontId="1"/>
  </si>
  <si>
    <t>イ</t>
    <phoneticPr fontId="1"/>
  </si>
  <si>
    <t>ロ</t>
    <phoneticPr fontId="1"/>
  </si>
  <si>
    <t>ハ</t>
    <phoneticPr fontId="1"/>
  </si>
  <si>
    <t>サービス提供体制強化加算を算定していない</t>
    <rPh sb="4" eb="6">
      <t>テイキョウ</t>
    </rPh>
    <rPh sb="6" eb="8">
      <t>タイセイ</t>
    </rPh>
    <rPh sb="8" eb="10">
      <t>キョウカ</t>
    </rPh>
    <rPh sb="10" eb="12">
      <t>カサン</t>
    </rPh>
    <rPh sb="13" eb="15">
      <t>サンテイ</t>
    </rPh>
    <phoneticPr fontId="1"/>
  </si>
  <si>
    <t>常勤の看護師を１名以上配置</t>
    <phoneticPr fontId="1"/>
  </si>
  <si>
    <t>1-1</t>
    <phoneticPr fontId="1"/>
  </si>
  <si>
    <t>イ</t>
    <phoneticPr fontId="1"/>
  </si>
  <si>
    <t>ロ</t>
    <phoneticPr fontId="1"/>
  </si>
  <si>
    <t>夜勤時間帯を通じて、夜勤を行う全ての介護職員又は看護職員が、情報通信機器を使用し、職員同士の連携が図られている</t>
    <rPh sb="0" eb="2">
      <t>ヤキン</t>
    </rPh>
    <rPh sb="2" eb="4">
      <t>ジカン</t>
    </rPh>
    <rPh sb="4" eb="5">
      <t>タイ</t>
    </rPh>
    <rPh sb="6" eb="7">
      <t>ツウ</t>
    </rPh>
    <rPh sb="10" eb="12">
      <t>ヤキン</t>
    </rPh>
    <rPh sb="13" eb="14">
      <t>オコナ</t>
    </rPh>
    <rPh sb="15" eb="16">
      <t>スベ</t>
    </rPh>
    <rPh sb="18" eb="20">
      <t>カイゴ</t>
    </rPh>
    <rPh sb="20" eb="22">
      <t>ショクイン</t>
    </rPh>
    <rPh sb="22" eb="23">
      <t>マタ</t>
    </rPh>
    <rPh sb="24" eb="26">
      <t>カンゴ</t>
    </rPh>
    <rPh sb="26" eb="28">
      <t>ショクイン</t>
    </rPh>
    <rPh sb="30" eb="32">
      <t>ジョウホウ</t>
    </rPh>
    <rPh sb="32" eb="34">
      <t>ツウシン</t>
    </rPh>
    <rPh sb="34" eb="36">
      <t>キキ</t>
    </rPh>
    <rPh sb="37" eb="39">
      <t>シヨウ</t>
    </rPh>
    <rPh sb="41" eb="43">
      <t>ショクイン</t>
    </rPh>
    <rPh sb="43" eb="45">
      <t>ドウシ</t>
    </rPh>
    <rPh sb="46" eb="48">
      <t>レンケイ</t>
    </rPh>
    <rPh sb="49" eb="50">
      <t>ハカ</t>
    </rPh>
    <phoneticPr fontId="1"/>
  </si>
  <si>
    <t>ニ</t>
    <phoneticPr fontId="1"/>
  </si>
  <si>
    <t>ホ</t>
    <phoneticPr fontId="1"/>
  </si>
  <si>
    <t xml:space="preserve">
見守り機器等の定期的な点検
</t>
    <rPh sb="1" eb="3">
      <t>ミマモ</t>
    </rPh>
    <rPh sb="4" eb="6">
      <t>キキ</t>
    </rPh>
    <rPh sb="6" eb="7">
      <t>トウ</t>
    </rPh>
    <rPh sb="8" eb="11">
      <t>テイキテキ</t>
    </rPh>
    <rPh sb="12" eb="14">
      <t>テンケン</t>
    </rPh>
    <phoneticPr fontId="1"/>
  </si>
  <si>
    <t>ヘ</t>
    <phoneticPr fontId="1"/>
  </si>
  <si>
    <t>ト</t>
    <phoneticPr fontId="1"/>
  </si>
  <si>
    <t>1-1</t>
    <phoneticPr fontId="1"/>
  </si>
  <si>
    <t>生活機能向上連携加算Ⅱ</t>
    <phoneticPr fontId="1"/>
  </si>
  <si>
    <t>個別機能訓練加算Ⅰ</t>
    <phoneticPr fontId="1"/>
  </si>
  <si>
    <t>個別機能訓練計画に基づいて行った個別機能訓練の効果、実施方法等について評価している</t>
    <rPh sb="0" eb="2">
      <t>コベツ</t>
    </rPh>
    <rPh sb="2" eb="4">
      <t>キノウ</t>
    </rPh>
    <rPh sb="4" eb="6">
      <t>クンレン</t>
    </rPh>
    <rPh sb="6" eb="8">
      <t>ケイカク</t>
    </rPh>
    <rPh sb="9" eb="10">
      <t>モト</t>
    </rPh>
    <rPh sb="13" eb="14">
      <t>オコナ</t>
    </rPh>
    <rPh sb="16" eb="18">
      <t>コベツ</t>
    </rPh>
    <rPh sb="18" eb="20">
      <t>キノウ</t>
    </rPh>
    <rPh sb="20" eb="22">
      <t>クンレン</t>
    </rPh>
    <phoneticPr fontId="1"/>
  </si>
  <si>
    <t>評価対象利用開始月の翌月から6月目の月に測定したADL値から評価対象利用開始月に測定したADL値を控除して得た値を用いて一定の基準に基づき算出した値（ADL利得）の平均値が1以上である</t>
    <phoneticPr fontId="1"/>
  </si>
  <si>
    <t>評価対象者全員について、評価対象利用期間の初月と当該月の翌月から起算して6月目においてADLを評価し、ADL値を測定し、測定した日が属する月ごとにLIFEを用いて提出している</t>
    <phoneticPr fontId="1"/>
  </si>
  <si>
    <t>若年性認知症入所者受入加算</t>
    <phoneticPr fontId="1"/>
  </si>
  <si>
    <t>担当者中心に入居者の特性やニーズに応じた適切なサービス提供を行う</t>
    <rPh sb="30" eb="31">
      <t>オコナ</t>
    </rPh>
    <phoneticPr fontId="1"/>
  </si>
  <si>
    <t>常勤医師加算</t>
    <phoneticPr fontId="1"/>
  </si>
  <si>
    <t>専ら職務に従事する常勤の医師１名以上配置</t>
    <phoneticPr fontId="1"/>
  </si>
  <si>
    <t>精神科医師配置加算</t>
    <phoneticPr fontId="1"/>
  </si>
  <si>
    <t>精神科担当医師が月２回以上定期的に療養指導を実施</t>
    <phoneticPr fontId="1"/>
  </si>
  <si>
    <t>常勤医師加算を算定していない</t>
    <rPh sb="7" eb="9">
      <t>サンテイ</t>
    </rPh>
    <phoneticPr fontId="1"/>
  </si>
  <si>
    <t>障害者生活支援体制加算Ⅰ</t>
    <phoneticPr fontId="1"/>
  </si>
  <si>
    <t>専ら障害者生活支援員としての職務に従事する常勤職員１名以上配置</t>
    <phoneticPr fontId="1"/>
  </si>
  <si>
    <t>視覚、聴覚若しくは言語機能に重度の障害がある者又は重度の知的障害者若しくは精神障害者の数が入所者総数の１００分の５０以上</t>
    <rPh sb="5" eb="6">
      <t>モ</t>
    </rPh>
    <phoneticPr fontId="1"/>
  </si>
  <si>
    <t>専ら障害者生活支援員としての職務に従事する常勤職員２名以上配置</t>
    <phoneticPr fontId="1"/>
  </si>
  <si>
    <t>入院・外泊時費用</t>
    <phoneticPr fontId="1"/>
  </si>
  <si>
    <t>入院又は外泊をした場合に算定</t>
    <rPh sb="12" eb="14">
      <t>サンテイ</t>
    </rPh>
    <phoneticPr fontId="1"/>
  </si>
  <si>
    <t>1月に6日（入院又は外泊の初日及び最終日を含まない）を限度として算定</t>
    <rPh sb="1" eb="2">
      <t>ツキ</t>
    </rPh>
    <rPh sb="4" eb="5">
      <t>ニチ</t>
    </rPh>
    <rPh sb="6" eb="8">
      <t>ニュウイン</t>
    </rPh>
    <rPh sb="8" eb="9">
      <t>マタ</t>
    </rPh>
    <rPh sb="10" eb="12">
      <t>ガイハク</t>
    </rPh>
    <rPh sb="21" eb="22">
      <t>フク</t>
    </rPh>
    <rPh sb="27" eb="29">
      <t>ゲンド</t>
    </rPh>
    <phoneticPr fontId="1"/>
  </si>
  <si>
    <t>外泊時在宅サービス利用費用</t>
    <phoneticPr fontId="1"/>
  </si>
  <si>
    <t>入院・外泊時費用を算定していない</t>
    <phoneticPr fontId="1"/>
  </si>
  <si>
    <t>初期加算</t>
    <phoneticPr fontId="1"/>
  </si>
  <si>
    <t>入居した日から起算して30日以内</t>
    <phoneticPr fontId="1"/>
  </si>
  <si>
    <t>算定期間中に外泊行っていない</t>
    <rPh sb="8" eb="9">
      <t>オコナ</t>
    </rPh>
    <phoneticPr fontId="1"/>
  </si>
  <si>
    <t>再入所時栄養連携加算</t>
    <phoneticPr fontId="1"/>
  </si>
  <si>
    <t>当該施設の管理栄養士が入院医療機関を訪問し、医療機関での栄養に関する指導又はカンファレンスに同席し、当該医療機関の管理栄養士と連携して、二次入所後の栄養ケア計画を作成</t>
    <rPh sb="0" eb="2">
      <t>トウガイ</t>
    </rPh>
    <rPh sb="2" eb="4">
      <t>シセツ</t>
    </rPh>
    <rPh sb="50" eb="52">
      <t>トウガイ</t>
    </rPh>
    <phoneticPr fontId="1"/>
  </si>
  <si>
    <t>退所前訪問相談援助加算</t>
    <phoneticPr fontId="1"/>
  </si>
  <si>
    <t>退所時相談援助加算</t>
    <phoneticPr fontId="1"/>
  </si>
  <si>
    <t>退所前連携加算</t>
    <phoneticPr fontId="1"/>
  </si>
  <si>
    <t>連携を行った日及び連携の内容の要点に関する記録の整備</t>
    <rPh sb="7" eb="8">
      <t>オヨ</t>
    </rPh>
    <rPh sb="9" eb="11">
      <t>レンケイ</t>
    </rPh>
    <rPh sb="15" eb="17">
      <t>ヨウテン</t>
    </rPh>
    <phoneticPr fontId="1"/>
  </si>
  <si>
    <t>栄養マネジメント強化加算</t>
    <rPh sb="0" eb="2">
      <t>エイヨウ</t>
    </rPh>
    <rPh sb="8" eb="10">
      <t>キョウカ</t>
    </rPh>
    <phoneticPr fontId="1"/>
  </si>
  <si>
    <t>1-1</t>
    <phoneticPr fontId="1"/>
  </si>
  <si>
    <t>1-2</t>
    <phoneticPr fontId="1"/>
  </si>
  <si>
    <t>経口移行加算</t>
    <phoneticPr fontId="1"/>
  </si>
  <si>
    <t>誤嚥性肺炎防止のためのチェックを実施</t>
    <rPh sb="16" eb="18">
      <t>ジッシ</t>
    </rPh>
    <phoneticPr fontId="1"/>
  </si>
  <si>
    <t>歯科医師が指示を行う場合は、指示を受ける管理栄養士等が栄養指導を行うにあたり主治医の指導を受けている場合に限る</t>
    <phoneticPr fontId="1"/>
  </si>
  <si>
    <t>誤嚥等が発生した場合の管理体制が整備されている</t>
    <phoneticPr fontId="1"/>
  </si>
  <si>
    <t>食形態の配慮等誤嚥防止のための適切な配慮がされている</t>
    <phoneticPr fontId="1"/>
  </si>
  <si>
    <t>経口移行加算を算定していない</t>
    <phoneticPr fontId="1"/>
  </si>
  <si>
    <t>経口維持加算Ⅱ</t>
    <phoneticPr fontId="1"/>
  </si>
  <si>
    <t>食事の観察及び会議等に、医師（配置医師を除く）、歯科医師、歯科衛生士又は言語聴覚士のいずれか１名以上が参加</t>
    <phoneticPr fontId="1"/>
  </si>
  <si>
    <t>訪問歯科衛生指導料が3回以上算定されていない</t>
    <rPh sb="0" eb="2">
      <t>ホウモン</t>
    </rPh>
    <rPh sb="2" eb="4">
      <t>シカ</t>
    </rPh>
    <rPh sb="4" eb="6">
      <t>エイセイ</t>
    </rPh>
    <rPh sb="6" eb="8">
      <t>シドウ</t>
    </rPh>
    <rPh sb="8" eb="9">
      <t>リョウ</t>
    </rPh>
    <rPh sb="11" eb="14">
      <t>カイイジョウ</t>
    </rPh>
    <rPh sb="14" eb="16">
      <t>サンテイ</t>
    </rPh>
    <phoneticPr fontId="1"/>
  </si>
  <si>
    <t>療養食加算</t>
    <phoneticPr fontId="1"/>
  </si>
  <si>
    <t>疾病治療の直接手段として、医師の発行する食事箋に基づき適切な栄養量及び内容を有する糖尿病食、腎臓病食、肝臓病食、胃潰瘍食、貧血食、膵臓病食、脂質異常症食、痛風食及び特別な場合の検査食の提供</t>
    <phoneticPr fontId="1"/>
  </si>
  <si>
    <t>療養食の献立の作成</t>
    <phoneticPr fontId="1"/>
  </si>
  <si>
    <t>配置医師緊急時対応加算</t>
    <phoneticPr fontId="1"/>
  </si>
  <si>
    <t>看護体制加算Ⅱを算定</t>
    <phoneticPr fontId="1"/>
  </si>
  <si>
    <t>看取りに関する職員研修を行っている</t>
    <phoneticPr fontId="1"/>
  </si>
  <si>
    <t>医師が医学的知見に基づき回復の見込みがないと診断した者</t>
    <phoneticPr fontId="1"/>
  </si>
  <si>
    <t>在宅復帰支援機能加算</t>
    <phoneticPr fontId="1"/>
  </si>
  <si>
    <t>算定日の属する月の前6月間の退所者（在宅・入所相互利用加算対象者を除く。）総数のうち在宅で介護を受けることとなった者（入居期間1月超）の割合が2割超</t>
    <rPh sb="15" eb="16">
      <t>ショ</t>
    </rPh>
    <phoneticPr fontId="1"/>
  </si>
  <si>
    <t>退居日から30日以内に居宅を訪問又は居宅介護支援事業者から情報提供を受け、在宅生活が1月以上継続する見込みであることの確認し、記録している</t>
    <phoneticPr fontId="1"/>
  </si>
  <si>
    <t>入所者の家族との連絡調整の実施</t>
    <rPh sb="1" eb="2">
      <t>ショ</t>
    </rPh>
    <phoneticPr fontId="1"/>
  </si>
  <si>
    <t>入所者が希望する居宅介護支援事業者に対し、必要な情報提供、退所後の利用サービス調整を行っている</t>
    <rPh sb="1" eb="2">
      <t>ショ</t>
    </rPh>
    <rPh sb="30" eb="31">
      <t>ショ</t>
    </rPh>
    <rPh sb="42" eb="43">
      <t>オコナ</t>
    </rPh>
    <phoneticPr fontId="1"/>
  </si>
  <si>
    <t>算定根拠等の関係書類を整備</t>
    <phoneticPr fontId="1"/>
  </si>
  <si>
    <t>在宅・入所相互利用（ベッド・シェアリング）加算</t>
    <phoneticPr fontId="1"/>
  </si>
  <si>
    <t>小規模拠点集合型施設加算</t>
    <phoneticPr fontId="1"/>
  </si>
  <si>
    <t>認知症行動・心理症状緊急対応加算</t>
    <phoneticPr fontId="1"/>
  </si>
  <si>
    <t>認知症の行動・心理症状の増悪した者に相応した設備がある</t>
    <phoneticPr fontId="1"/>
  </si>
  <si>
    <t>当該加算（他サービス含む）を過去１ヶ月間に算定していない</t>
    <phoneticPr fontId="1"/>
  </si>
  <si>
    <t>LIFEを用いて(1)の評価結果等の情報を提出し、褥瘡管理の実施に当たって、当該情報その他褥瘡管理の適切かつ有効な実施のために必要な情報を活用</t>
    <rPh sb="5" eb="6">
      <t>モチ</t>
    </rPh>
    <rPh sb="12" eb="14">
      <t>ヒョウカ</t>
    </rPh>
    <rPh sb="14" eb="16">
      <t>ケッカ</t>
    </rPh>
    <rPh sb="16" eb="17">
      <t>トウ</t>
    </rPh>
    <rPh sb="18" eb="20">
      <t>ジョウホウ</t>
    </rPh>
    <phoneticPr fontId="1"/>
  </si>
  <si>
    <t>褥瘡ケア計画に従い褥瘡管理を実施するとともに、その管理の内容や入所者の状態について定期的に記録</t>
    <phoneticPr fontId="1"/>
  </si>
  <si>
    <t>少なくとも３月に１回、評価に基づいた褥瘡ケア計画の見直し</t>
    <phoneticPr fontId="1"/>
  </si>
  <si>
    <t>自立支援促進加算</t>
    <rPh sb="0" eb="2">
      <t>ジリツ</t>
    </rPh>
    <rPh sb="2" eb="4">
      <t>シエン</t>
    </rPh>
    <rPh sb="4" eb="6">
      <t>ソクシン</t>
    </rPh>
    <rPh sb="6" eb="8">
      <t>カサン</t>
    </rPh>
    <phoneticPr fontId="1"/>
  </si>
  <si>
    <t>LIFEを用いて(1)の評価結果等の情報を提出し、自立支援の促進に当たって、当該情報その他自立支援の適切かつ有効な促進のために必要な情報を活用</t>
    <rPh sb="12" eb="14">
      <t>ヒョウカ</t>
    </rPh>
    <phoneticPr fontId="1"/>
  </si>
  <si>
    <t>(1)の情報その他サービスを適切かつ有効に提供するために必要な情報を活用して、次のような取組を行うことで質の高いサービスを実施する体制を構築するとともに、その更なる向上に努めている</t>
    <phoneticPr fontId="1"/>
  </si>
  <si>
    <t>2-1</t>
    <phoneticPr fontId="1"/>
  </si>
  <si>
    <t>2-3</t>
    <phoneticPr fontId="1"/>
  </si>
  <si>
    <t>2-4</t>
    <phoneticPr fontId="1"/>
  </si>
  <si>
    <t>安全対策体制加算</t>
    <rPh sb="0" eb="2">
      <t>アンゼン</t>
    </rPh>
    <rPh sb="2" eb="4">
      <t>タイサク</t>
    </rPh>
    <rPh sb="4" eb="6">
      <t>タイセイ</t>
    </rPh>
    <rPh sb="6" eb="8">
      <t>カサン</t>
    </rPh>
    <phoneticPr fontId="1"/>
  </si>
  <si>
    <t>サービス提供体制強化加算にかかる職員の割合の算出について</t>
    <rPh sb="4" eb="6">
      <t>テイキョウ</t>
    </rPh>
    <rPh sb="6" eb="8">
      <t>タイセイ</t>
    </rPh>
    <rPh sb="8" eb="10">
      <t>キョウカ</t>
    </rPh>
    <rPh sb="10" eb="12">
      <t>カサン</t>
    </rPh>
    <rPh sb="16" eb="18">
      <t>ショクイン</t>
    </rPh>
    <rPh sb="19" eb="21">
      <t>ワリアイ</t>
    </rPh>
    <rPh sb="22" eb="24">
      <t>サンシュツ</t>
    </rPh>
    <phoneticPr fontId="1"/>
  </si>
  <si>
    <t>サービス提供体制強化加算(Ⅰ)</t>
    <phoneticPr fontId="1"/>
  </si>
  <si>
    <t>1-2</t>
    <phoneticPr fontId="1"/>
  </si>
  <si>
    <t>サービス提供体制強化加算(Ⅱ)</t>
    <phoneticPr fontId="1"/>
  </si>
  <si>
    <t>サービス提供体制強化加算(Ⅲ)</t>
    <phoneticPr fontId="1"/>
  </si>
  <si>
    <t>1-1</t>
    <phoneticPr fontId="1"/>
  </si>
  <si>
    <t>1-2</t>
    <phoneticPr fontId="1"/>
  </si>
  <si>
    <t>事業年度ごとに介護職員の処遇改善に関する実績を市長に報告する</t>
    <phoneticPr fontId="1"/>
  </si>
  <si>
    <t>加算等自己点検シート
（地域密着型介護老人福祉施設　ユニット型）</t>
    <rPh sb="12" eb="25">
      <t>チイキミッチャクガタカイゴロウジンフクシシセツ</t>
    </rPh>
    <rPh sb="30" eb="31">
      <t>ガタ</t>
    </rPh>
    <phoneticPr fontId="1"/>
  </si>
  <si>
    <t>1</t>
    <phoneticPr fontId="1"/>
  </si>
  <si>
    <t>2</t>
    <phoneticPr fontId="1"/>
  </si>
  <si>
    <t>日中ユニットごとに常時1人以上の介護職員又は看護職員を配置</t>
    <rPh sb="0" eb="2">
      <t>ニッチュウ</t>
    </rPh>
    <rPh sb="9" eb="11">
      <t>ジョウジ</t>
    </rPh>
    <rPh sb="12" eb="15">
      <t>ニンイジョウ</t>
    </rPh>
    <rPh sb="16" eb="18">
      <t>カイゴ</t>
    </rPh>
    <rPh sb="18" eb="20">
      <t>ショクイン</t>
    </rPh>
    <rPh sb="20" eb="21">
      <t>マタ</t>
    </rPh>
    <rPh sb="22" eb="24">
      <t>カンゴ</t>
    </rPh>
    <rPh sb="24" eb="26">
      <t>ショクイン</t>
    </rPh>
    <rPh sb="27" eb="29">
      <t>ハイチ</t>
    </rPh>
    <phoneticPr fontId="1"/>
  </si>
  <si>
    <t>ユニットごとに常勤のユニットリーダーを配置</t>
    <rPh sb="7" eb="9">
      <t>ジョウキン</t>
    </rPh>
    <rPh sb="19" eb="21">
      <t>ハイチ</t>
    </rPh>
    <phoneticPr fontId="1"/>
  </si>
  <si>
    <t>日常生活継続支援加算Ⅱ</t>
    <phoneticPr fontId="1"/>
  </si>
  <si>
    <t>配置医師が施設の求めに応じ、早朝、夜間又は深夜に訪問して入所者に対し診療を行い、施設が診療を依頼した時間、配置医師が診療を行った時間、内容を記録</t>
    <rPh sb="40" eb="42">
      <t>シセツ</t>
    </rPh>
    <rPh sb="43" eb="45">
      <t>シンリョウ</t>
    </rPh>
    <rPh sb="46" eb="48">
      <t>イライ</t>
    </rPh>
    <rPh sb="50" eb="52">
      <t>ジカン</t>
    </rPh>
    <rPh sb="53" eb="55">
      <t>ハイチ</t>
    </rPh>
    <rPh sb="55" eb="57">
      <t>イシ</t>
    </rPh>
    <rPh sb="58" eb="60">
      <t>シンリョウ</t>
    </rPh>
    <rPh sb="61" eb="62">
      <t>オコナ</t>
    </rPh>
    <rPh sb="64" eb="66">
      <t>ジカン</t>
    </rPh>
    <rPh sb="67" eb="69">
      <t>ナイヨウ</t>
    </rPh>
    <phoneticPr fontId="1"/>
  </si>
  <si>
    <t xml:space="preserve">チェック項目について「はい」の場合１を記入、「いいえ」の場合は空欄のままにしてください。
</t>
    <phoneticPr fontId="1"/>
  </si>
  <si>
    <t>準用(第177条)…準用については※を記載</t>
    <rPh sb="0" eb="2">
      <t>ジュンヨウ</t>
    </rPh>
    <rPh sb="3" eb="4">
      <t>ダイ</t>
    </rPh>
    <rPh sb="7" eb="8">
      <t>ジョウ</t>
    </rPh>
    <rPh sb="10" eb="12">
      <t>ジュンヨウ</t>
    </rPh>
    <rPh sb="19" eb="21">
      <t>キサイ</t>
    </rPh>
    <phoneticPr fontId="1"/>
  </si>
  <si>
    <t>(人員に関する基準）</t>
    <rPh sb="1" eb="3">
      <t>ジンイン</t>
    </rPh>
    <rPh sb="4" eb="5">
      <t>カン</t>
    </rPh>
    <rPh sb="7" eb="9">
      <t>キジュン</t>
    </rPh>
    <phoneticPr fontId="1"/>
  </si>
  <si>
    <t>/</t>
    <phoneticPr fontId="1"/>
  </si>
  <si>
    <t>確認項目</t>
    <rPh sb="0" eb="2">
      <t>カクニン</t>
    </rPh>
    <rPh sb="2" eb="4">
      <t>コウモク</t>
    </rPh>
    <phoneticPr fontId="1"/>
  </si>
  <si>
    <t>はい</t>
    <phoneticPr fontId="1"/>
  </si>
  <si>
    <t>(設備に関する基準）</t>
    <rPh sb="1" eb="3">
      <t>セツビ</t>
    </rPh>
    <rPh sb="4" eb="5">
      <t>カン</t>
    </rPh>
    <rPh sb="7" eb="9">
      <t>キジュン</t>
    </rPh>
    <phoneticPr fontId="1"/>
  </si>
  <si>
    <t>確認項目</t>
    <phoneticPr fontId="1"/>
  </si>
  <si>
    <t>はい</t>
    <phoneticPr fontId="1"/>
  </si>
  <si>
    <t>2-1</t>
    <phoneticPr fontId="1"/>
  </si>
  <si>
    <t>ブザー又はこれに代わる設備が設けられているか。</t>
    <phoneticPr fontId="1"/>
  </si>
  <si>
    <t xml:space="preserve">(消火設備)
</t>
    <phoneticPr fontId="1"/>
  </si>
  <si>
    <t>消防法（昭和２３年法律第１８６号）その他の法令等に規定された設備を設置しているか。</t>
    <phoneticPr fontId="1"/>
  </si>
  <si>
    <t xml:space="preserve">(便所)
</t>
    <phoneticPr fontId="1"/>
  </si>
  <si>
    <t>ブザー又はこれに代わる設備が設けられ、要介護者が使用するのに適したものであるか。</t>
    <phoneticPr fontId="1"/>
  </si>
  <si>
    <t>(運営に関する基準）</t>
    <phoneticPr fontId="1"/>
  </si>
  <si>
    <t>/</t>
    <phoneticPr fontId="1"/>
  </si>
  <si>
    <t>3-1</t>
    <phoneticPr fontId="1"/>
  </si>
  <si>
    <t>3-2</t>
    <phoneticPr fontId="1"/>
  </si>
  <si>
    <t>3-3</t>
    <phoneticPr fontId="1"/>
  </si>
  <si>
    <t>はい</t>
    <phoneticPr fontId="1"/>
  </si>
  <si>
    <t>4-1</t>
    <phoneticPr fontId="1"/>
  </si>
  <si>
    <t>4-2</t>
    <phoneticPr fontId="1"/>
  </si>
  <si>
    <t>/</t>
    <phoneticPr fontId="1"/>
  </si>
  <si>
    <t>はい</t>
    <phoneticPr fontId="1"/>
  </si>
  <si>
    <t xml:space="preserve">第154条
(入退所)        　        </t>
    <rPh sb="9" eb="10">
      <t>ショ</t>
    </rPh>
    <phoneticPr fontId="1"/>
  </si>
  <si>
    <t>5-1</t>
    <phoneticPr fontId="1"/>
  </si>
  <si>
    <t>5-2</t>
    <phoneticPr fontId="1"/>
  </si>
  <si>
    <t>5-3</t>
    <phoneticPr fontId="1"/>
  </si>
  <si>
    <t>5-4</t>
    <phoneticPr fontId="1"/>
  </si>
  <si>
    <t>5-5</t>
    <phoneticPr fontId="1"/>
  </si>
  <si>
    <t>5-6</t>
    <phoneticPr fontId="1"/>
  </si>
  <si>
    <t>5-7</t>
    <phoneticPr fontId="1"/>
  </si>
  <si>
    <t>はい</t>
    <phoneticPr fontId="1"/>
  </si>
  <si>
    <t xml:space="preserve">第155条
(サービスの提供の記録)           </t>
    <phoneticPr fontId="1"/>
  </si>
  <si>
    <t>6-1</t>
    <phoneticPr fontId="1"/>
  </si>
  <si>
    <t>6-2</t>
    <phoneticPr fontId="1"/>
  </si>
  <si>
    <t>提供した具体的なサービスの内容を記録しているか。</t>
    <phoneticPr fontId="1"/>
  </si>
  <si>
    <t>7-1</t>
    <phoneticPr fontId="1"/>
  </si>
  <si>
    <t>7-2</t>
    <phoneticPr fontId="1"/>
  </si>
  <si>
    <t>利用料に法定代理受領サービスに該当するサービスを提供した場合とそれ以外の場合との間で不合理な差額を生じさせていないか。</t>
    <phoneticPr fontId="1"/>
  </si>
  <si>
    <t>7-3</t>
    <phoneticPr fontId="1"/>
  </si>
  <si>
    <t xml:space="preserve">　  </t>
    <phoneticPr fontId="1"/>
  </si>
  <si>
    <t>7-4</t>
    <phoneticPr fontId="1"/>
  </si>
  <si>
    <t>7-5</t>
    <phoneticPr fontId="1"/>
  </si>
  <si>
    <t>7-6</t>
    <phoneticPr fontId="1"/>
  </si>
  <si>
    <t>7-7</t>
    <phoneticPr fontId="1"/>
  </si>
  <si>
    <t>はい</t>
    <phoneticPr fontId="1"/>
  </si>
  <si>
    <t>8-1</t>
    <phoneticPr fontId="1"/>
  </si>
  <si>
    <t>自らその提供するサービスの質の評価を行い、常にその改善を図っているか。</t>
    <phoneticPr fontId="1"/>
  </si>
  <si>
    <t xml:space="preserve">第158条
(地域密着型施設サービス計画の作成)　  
</t>
    <phoneticPr fontId="1"/>
  </si>
  <si>
    <t>9-1</t>
    <phoneticPr fontId="1"/>
  </si>
  <si>
    <t>管理者は、介護支援専門員に地域密着型施設サービス計画の作成に関する業務を担当させているか。</t>
    <phoneticPr fontId="1"/>
  </si>
  <si>
    <t>9-2</t>
    <phoneticPr fontId="1"/>
  </si>
  <si>
    <t>9-3</t>
    <phoneticPr fontId="1"/>
  </si>
  <si>
    <t>9-4</t>
    <phoneticPr fontId="1"/>
  </si>
  <si>
    <t>9-5</t>
    <phoneticPr fontId="1"/>
  </si>
  <si>
    <t>(4)の場合において、計画担当介護支援専門員は、面接の趣旨を入居者及び家族に対して十分に説明し、理解を得ているか。</t>
    <phoneticPr fontId="1"/>
  </si>
  <si>
    <t>9-6</t>
    <phoneticPr fontId="1"/>
  </si>
  <si>
    <t>9-7</t>
    <phoneticPr fontId="1"/>
  </si>
  <si>
    <t>9-8</t>
    <phoneticPr fontId="1"/>
  </si>
  <si>
    <t>9-9</t>
    <phoneticPr fontId="1"/>
  </si>
  <si>
    <t>9-10</t>
    <phoneticPr fontId="1"/>
  </si>
  <si>
    <t>9-11</t>
    <phoneticPr fontId="1"/>
  </si>
  <si>
    <t>9-12</t>
    <phoneticPr fontId="1"/>
  </si>
  <si>
    <t>計画担当介護支援専門員は、地域密着型施設サービス計画の作成後、モニタリングを行い、必要に応じて地域密着型施設サービス計画の変更を行っているか。</t>
    <phoneticPr fontId="1"/>
  </si>
  <si>
    <t>9-13</t>
    <phoneticPr fontId="1"/>
  </si>
  <si>
    <t>9-14</t>
    <phoneticPr fontId="1"/>
  </si>
  <si>
    <t>9-15</t>
    <phoneticPr fontId="1"/>
  </si>
  <si>
    <t>(2)から(11)までは、(12)の地域密着型施設サービス計画の変更についても、同様に取り扱っているか。</t>
    <rPh sb="18" eb="25">
      <t>チイキミッチャクガタシセツ</t>
    </rPh>
    <rPh sb="29" eb="31">
      <t>ケイカク</t>
    </rPh>
    <rPh sb="32" eb="34">
      <t>ヘンコウ</t>
    </rPh>
    <rPh sb="40" eb="42">
      <t>ドウヨウ</t>
    </rPh>
    <rPh sb="43" eb="44">
      <t>ト</t>
    </rPh>
    <rPh sb="45" eb="46">
      <t>アツカ</t>
    </rPh>
    <phoneticPr fontId="1"/>
  </si>
  <si>
    <t>/</t>
    <phoneticPr fontId="1"/>
  </si>
  <si>
    <t>10-1</t>
    <phoneticPr fontId="1"/>
  </si>
  <si>
    <t>確認項目</t>
    <rPh sb="0" eb="2">
      <t>カクニン</t>
    </rPh>
    <phoneticPr fontId="1"/>
  </si>
  <si>
    <t>確認文書</t>
    <rPh sb="0" eb="4">
      <t>カクニンブンショ</t>
    </rPh>
    <phoneticPr fontId="1"/>
  </si>
  <si>
    <t>11-1</t>
    <phoneticPr fontId="1"/>
  </si>
  <si>
    <t>/</t>
    <phoneticPr fontId="1"/>
  </si>
  <si>
    <t>12-1</t>
    <phoneticPr fontId="1"/>
  </si>
  <si>
    <t>・口腔衛生の管理計画</t>
    <rPh sb="1" eb="3">
      <t>コウクウ</t>
    </rPh>
    <rPh sb="3" eb="5">
      <t>エイセイ</t>
    </rPh>
    <rPh sb="6" eb="8">
      <t>カンリ</t>
    </rPh>
    <rPh sb="8" eb="10">
      <t>ケイカク</t>
    </rPh>
    <phoneticPr fontId="1"/>
  </si>
  <si>
    <t>12-2</t>
    <phoneticPr fontId="1"/>
  </si>
  <si>
    <t>/</t>
    <phoneticPr fontId="1"/>
  </si>
  <si>
    <t>はい</t>
    <phoneticPr fontId="1"/>
  </si>
  <si>
    <t xml:space="preserve">第165条
(入所者の入院期間中の取扱い)
</t>
    <phoneticPr fontId="1"/>
  </si>
  <si>
    <t>13</t>
    <phoneticPr fontId="1"/>
  </si>
  <si>
    <t>はい</t>
    <phoneticPr fontId="1"/>
  </si>
  <si>
    <t xml:space="preserve">第166条　
(管理者による管理)
</t>
    <phoneticPr fontId="1"/>
  </si>
  <si>
    <t>16</t>
    <phoneticPr fontId="1"/>
  </si>
  <si>
    <t xml:space="preserve">・運営規程　　　　　
</t>
    <rPh sb="1" eb="3">
      <t>ウンエイ</t>
    </rPh>
    <rPh sb="3" eb="5">
      <t>キテイ</t>
    </rPh>
    <phoneticPr fontId="1"/>
  </si>
  <si>
    <t>/</t>
    <phoneticPr fontId="1"/>
  </si>
  <si>
    <t>17-1</t>
    <phoneticPr fontId="1"/>
  </si>
  <si>
    <t>従業者の資質の向上のために、研修の機会を確保しているか。</t>
    <phoneticPr fontId="1"/>
  </si>
  <si>
    <t>17-5</t>
    <phoneticPr fontId="1"/>
  </si>
  <si>
    <t>17-6</t>
    <phoneticPr fontId="1"/>
  </si>
  <si>
    <t>(解釈通知)
職場におけるハラスメントの内容及び職場におけるハラスメントを行ってはならない旨の方針を明確化し、従業員に周知・啓発しているか。</t>
    <phoneticPr fontId="1"/>
  </si>
  <si>
    <t>(解釈通知)
相談に対応する職員をあらかじめ定めること等により、相談への対応の窓口をあらかじめ定め、労働者に周知を行っているか。</t>
    <rPh sb="1" eb="3">
      <t>カイシャク</t>
    </rPh>
    <rPh sb="3" eb="5">
      <t>ツウチ</t>
    </rPh>
    <rPh sb="7" eb="9">
      <t>ソウダン</t>
    </rPh>
    <rPh sb="10" eb="12">
      <t>タイオウ</t>
    </rPh>
    <rPh sb="14" eb="16">
      <t>ショクイン</t>
    </rPh>
    <rPh sb="22" eb="23">
      <t>サダ</t>
    </rPh>
    <rPh sb="27" eb="28">
      <t>トウ</t>
    </rPh>
    <rPh sb="32" eb="34">
      <t>ソウダン</t>
    </rPh>
    <rPh sb="36" eb="38">
      <t>タイオウ</t>
    </rPh>
    <rPh sb="39" eb="41">
      <t>マドグチ</t>
    </rPh>
    <rPh sb="47" eb="48">
      <t>サダ</t>
    </rPh>
    <rPh sb="50" eb="53">
      <t>ロウドウシャ</t>
    </rPh>
    <rPh sb="54" eb="56">
      <t>シュウチ</t>
    </rPh>
    <rPh sb="57" eb="58">
      <t>オコナ</t>
    </rPh>
    <phoneticPr fontId="1"/>
  </si>
  <si>
    <t>18-1</t>
    <phoneticPr fontId="1"/>
  </si>
  <si>
    <t>18-2</t>
    <phoneticPr fontId="1"/>
  </si>
  <si>
    <t>18-3</t>
    <phoneticPr fontId="1"/>
  </si>
  <si>
    <t>19</t>
    <phoneticPr fontId="1"/>
  </si>
  <si>
    <t>はい</t>
    <phoneticPr fontId="1"/>
  </si>
  <si>
    <t xml:space="preserve">第171条
(衛生管理等)
</t>
    <phoneticPr fontId="1"/>
  </si>
  <si>
    <t>21-1</t>
    <phoneticPr fontId="1"/>
  </si>
  <si>
    <t>(解釈通知)
空調設備等により施設内の適温の確保に努めているか。</t>
    <phoneticPr fontId="1"/>
  </si>
  <si>
    <t>(解釈通知)
専任の感染対策担当者を定めているか。</t>
    <phoneticPr fontId="1"/>
  </si>
  <si>
    <t>(解釈通知) 
調理や清掃などの業務を委託する場合には、委託を請けて行う者に対して(3)を周知しているか。</t>
    <rPh sb="1" eb="4">
      <t>カイシャクツウ</t>
    </rPh>
    <rPh sb="4" eb="5">
      <t>チ</t>
    </rPh>
    <rPh sb="8" eb="10">
      <t>チョウリ</t>
    </rPh>
    <rPh sb="11" eb="13">
      <t>セイソウ</t>
    </rPh>
    <rPh sb="16" eb="18">
      <t>ギョウム</t>
    </rPh>
    <rPh sb="19" eb="21">
      <t>イタク</t>
    </rPh>
    <rPh sb="23" eb="25">
      <t>バアイ</t>
    </rPh>
    <rPh sb="28" eb="30">
      <t>イタク</t>
    </rPh>
    <rPh sb="31" eb="32">
      <t>ウ</t>
    </rPh>
    <rPh sb="34" eb="35">
      <t>オコナ</t>
    </rPh>
    <rPh sb="36" eb="37">
      <t>モノ</t>
    </rPh>
    <rPh sb="38" eb="39">
      <t>タイ</t>
    </rPh>
    <rPh sb="45" eb="47">
      <t>シュウチ</t>
    </rPh>
    <phoneticPr fontId="1"/>
  </si>
  <si>
    <t>はい</t>
    <phoneticPr fontId="1"/>
  </si>
  <si>
    <t xml:space="preserve">第173条
(秘密保持等)　
</t>
    <phoneticPr fontId="1"/>
  </si>
  <si>
    <t>22-1</t>
    <phoneticPr fontId="1"/>
  </si>
  <si>
    <t>22-3</t>
    <phoneticPr fontId="1"/>
  </si>
  <si>
    <t>/</t>
    <phoneticPr fontId="1"/>
  </si>
  <si>
    <t>広告の内容が虚偽又は誇大なものとなっていないか。</t>
    <phoneticPr fontId="1"/>
  </si>
  <si>
    <t>/</t>
    <phoneticPr fontId="1"/>
  </si>
  <si>
    <t>はい</t>
    <phoneticPr fontId="1"/>
  </si>
  <si>
    <t>(解釈通知)
苦情がサービスの質の向上を図る上での重要な情報であることの認識に立ち、苦情の内容を踏まえ、サービスの質の向上に向けた取組を自ら行っているか。</t>
    <rPh sb="1" eb="5">
      <t>カイシャクツウチ</t>
    </rPh>
    <phoneticPr fontId="1"/>
  </si>
  <si>
    <t>市からの求めがあった場合には、(4)の改善の内容を市に報告しているか。</t>
    <phoneticPr fontId="1"/>
  </si>
  <si>
    <t>国民健康保険団体連合会からの求めがあった場合には、(6)の改善の内容を国民健康保険団体連合会に報告しているか。</t>
    <phoneticPr fontId="1"/>
  </si>
  <si>
    <t>25-1</t>
    <phoneticPr fontId="1"/>
  </si>
  <si>
    <t>・運営推進会議の記録</t>
    <rPh sb="1" eb="7">
      <t>ウンエイスイシンカイギ</t>
    </rPh>
    <rPh sb="8" eb="10">
      <t>キロク</t>
    </rPh>
    <phoneticPr fontId="1"/>
  </si>
  <si>
    <t>25-2</t>
    <phoneticPr fontId="1"/>
  </si>
  <si>
    <t>25-3</t>
    <phoneticPr fontId="1"/>
  </si>
  <si>
    <t>事業の運営に当たっては、地域住民又はその自発的な活動等との連携及び協力を行う等の地域との交流を図っているか。</t>
    <phoneticPr fontId="1"/>
  </si>
  <si>
    <t>第175条
(事故発生の防止及び発生時の対応)　
　　　　　　</t>
    <rPh sb="12" eb="14">
      <t>ボウシ</t>
    </rPh>
    <rPh sb="14" eb="15">
      <t>オヨ</t>
    </rPh>
    <rPh sb="16" eb="18">
      <t>ハッセイ</t>
    </rPh>
    <rPh sb="18" eb="19">
      <t>ジ</t>
    </rPh>
    <rPh sb="20" eb="22">
      <t>タイオウ</t>
    </rPh>
    <phoneticPr fontId="1"/>
  </si>
  <si>
    <t>26-1</t>
    <phoneticPr fontId="1"/>
  </si>
  <si>
    <t>26-2</t>
    <phoneticPr fontId="1"/>
  </si>
  <si>
    <t>26-3</t>
    <phoneticPr fontId="1"/>
  </si>
  <si>
    <t>26-4</t>
    <phoneticPr fontId="1"/>
  </si>
  <si>
    <t xml:space="preserve">法78条の5
(変更の届出等)   
</t>
    <phoneticPr fontId="1"/>
  </si>
  <si>
    <t>当該指定に係る事業所の名称及び所在地その他施行規則第131条の13で定める事項に変更があったときは、施行規則で定めるところにより、10日以内に、その旨を市長に届け出ているか。</t>
    <rPh sb="0" eb="2">
      <t>トウガイ</t>
    </rPh>
    <rPh sb="21" eb="25">
      <t>セコウキソク</t>
    </rPh>
    <rPh sb="25" eb="26">
      <t>ダイ</t>
    </rPh>
    <rPh sb="29" eb="30">
      <t>ジョウ</t>
    </rPh>
    <rPh sb="50" eb="52">
      <t>セコウ</t>
    </rPh>
    <rPh sb="52" eb="54">
      <t>キソク</t>
    </rPh>
    <rPh sb="55" eb="56">
      <t>サダ</t>
    </rPh>
    <phoneticPr fontId="1"/>
  </si>
  <si>
    <t xml:space="preserve">介護給付費単位及び取扱い基本的事項 </t>
    <rPh sb="7" eb="8">
      <t>オヨ</t>
    </rPh>
    <rPh sb="9" eb="11">
      <t>トリアツカ</t>
    </rPh>
    <rPh sb="12" eb="15">
      <t>キホンテキ</t>
    </rPh>
    <rPh sb="15" eb="17">
      <t>ジコウ</t>
    </rPh>
    <phoneticPr fontId="1"/>
  </si>
  <si>
    <t>（１　基本方針）</t>
    <rPh sb="3" eb="5">
      <t>キホン</t>
    </rPh>
    <rPh sb="5" eb="7">
      <t>ホウシン</t>
    </rPh>
    <phoneticPr fontId="1"/>
  </si>
  <si>
    <t>松阪市確認文書</t>
    <rPh sb="0" eb="3">
      <t>マツサカシ</t>
    </rPh>
    <rPh sb="3" eb="5">
      <t>カクニン</t>
    </rPh>
    <rPh sb="5" eb="7">
      <t>ブンショ</t>
    </rPh>
    <phoneticPr fontId="1"/>
  </si>
  <si>
    <t>30-1</t>
    <phoneticPr fontId="1"/>
  </si>
  <si>
    <t>30-2</t>
    <phoneticPr fontId="1"/>
  </si>
  <si>
    <t>チェック項目</t>
    <phoneticPr fontId="1"/>
  </si>
  <si>
    <t>松阪市確認文書</t>
    <rPh sb="0" eb="3">
      <t>マツサカシ</t>
    </rPh>
    <rPh sb="3" eb="7">
      <t>カクニンブンショ</t>
    </rPh>
    <phoneticPr fontId="1"/>
  </si>
  <si>
    <t>チェック項目</t>
    <phoneticPr fontId="1"/>
  </si>
  <si>
    <t xml:space="preserve">第153条
(サービス提供困難時の対応)
</t>
    <phoneticPr fontId="1"/>
  </si>
  <si>
    <t>チェック項目</t>
    <phoneticPr fontId="1"/>
  </si>
  <si>
    <t>遅くとも有効期間が終了する３０日前には要介護認定の更新申請が行われるように必要な援助を行っているか。</t>
    <phoneticPr fontId="1"/>
  </si>
  <si>
    <t xml:space="preserve">第22条
(保険給付の請求のための証明書の交付)　　　　　　  </t>
    <phoneticPr fontId="1"/>
  </si>
  <si>
    <t>法定代理受領サービスに該当しない地域密着型介護老人福祉施設入所者生活介護に係る利用料の支払を受けた場合は、提供したサービスの内容、費用の額その他必要と認められる事項を記載したサービス提供証明書を入居者に対して交付をしているか。</t>
    <phoneticPr fontId="1"/>
  </si>
  <si>
    <t xml:space="preserve">第161条
(相談及び援助)
</t>
    <phoneticPr fontId="1"/>
  </si>
  <si>
    <t>チェック項目</t>
    <phoneticPr fontId="1"/>
  </si>
  <si>
    <t xml:space="preserve">第163条
(機能訓練)
</t>
    <phoneticPr fontId="1"/>
  </si>
  <si>
    <t xml:space="preserve">第164条
(健康管理)
</t>
    <phoneticPr fontId="1"/>
  </si>
  <si>
    <t>はい</t>
    <phoneticPr fontId="1"/>
  </si>
  <si>
    <t>チェック項目</t>
    <phoneticPr fontId="1"/>
  </si>
  <si>
    <t>従業者の管理及びサービスの利用の申込みに係る調整、業務の実施状況の把握その他の管理を一元的に行っているか。</t>
    <phoneticPr fontId="1"/>
  </si>
  <si>
    <t>従業者に「運営に関する基準」の規定を遵守させるため必要な指揮命令を行っているか。</t>
    <phoneticPr fontId="1"/>
  </si>
  <si>
    <t xml:space="preserve">第167条
(計画担当介護支援専門員の責務)
</t>
    <phoneticPr fontId="1"/>
  </si>
  <si>
    <t>42-1</t>
    <phoneticPr fontId="1"/>
  </si>
  <si>
    <t>計画担当介護支援専門員は、サービス提供時に事故が発生した場合、事故の状況及び事故に際して採った処置について記録しているか。</t>
    <phoneticPr fontId="1"/>
  </si>
  <si>
    <t>チェック項目</t>
    <phoneticPr fontId="1"/>
  </si>
  <si>
    <t>松阪市確認文書</t>
    <rPh sb="0" eb="2">
      <t>マツサカ</t>
    </rPh>
    <rPh sb="2" eb="3">
      <t>シ</t>
    </rPh>
    <rPh sb="3" eb="7">
      <t>カクニンブンショ</t>
    </rPh>
    <phoneticPr fontId="1"/>
  </si>
  <si>
    <t xml:space="preserve">第172条
(協力医療機関等)　　　　　
</t>
    <phoneticPr fontId="1"/>
  </si>
  <si>
    <t>第174条
(居宅介護支援事業者に対する利益供与等の禁止)　　　　　</t>
    <phoneticPr fontId="1"/>
  </si>
  <si>
    <t>居宅介護支援事業者又はその従業者に対し、要介護被保険者に当該施設を紹介することの対償として、金品その他の財産上の利益を供与していないか。</t>
    <phoneticPr fontId="1"/>
  </si>
  <si>
    <t>居宅介護支援事業者又はその従業者から、当該施設からの退居者を紹介することの対償として、金品その他の財産上の利益を収受していないか。</t>
    <phoneticPr fontId="1"/>
  </si>
  <si>
    <t>46-1</t>
    <phoneticPr fontId="1"/>
  </si>
  <si>
    <t>(解釈通知)
具体的な会計処理の方法については、「介護保険・高齢者保健福祉事業に係る社会福祉法人会計基準の取り扱いについて」「介護保険の給付対象事業における会計の区分について」「指定介護老人福祉施設等に係る会計処理等の取扱いについて」を参考として適切に行っているか。</t>
    <phoneticPr fontId="1"/>
  </si>
  <si>
    <t xml:space="preserve">第176条
(記録の整備)　
        </t>
    <phoneticPr fontId="1"/>
  </si>
  <si>
    <t>47-1</t>
    <phoneticPr fontId="1"/>
  </si>
  <si>
    <t>47-2</t>
    <phoneticPr fontId="1"/>
  </si>
  <si>
    <t>入居者一人一人の意思及び人格を尊重し、地域密着型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るか。</t>
    <phoneticPr fontId="1"/>
  </si>
  <si>
    <t>地域や家庭との結び付きを重視した運営を行い、市、居宅介護支援事業者、居宅サービス事業者、地域密着型サービス事業者、介護保険施設その他の保健医療サービス又は福祉サービスを提供する者との密接な連携に努めているか。</t>
    <phoneticPr fontId="1"/>
  </si>
  <si>
    <t>(共同生活室)</t>
    <rPh sb="1" eb="3">
      <t>キョウドウ</t>
    </rPh>
    <rPh sb="3" eb="5">
      <t>セイカツ</t>
    </rPh>
    <rPh sb="5" eb="6">
      <t>シツ</t>
    </rPh>
    <phoneticPr fontId="1"/>
  </si>
  <si>
    <t>(解釈通知）
車椅子が支障なく通行できる形状が確保されているか。</t>
    <phoneticPr fontId="1"/>
  </si>
  <si>
    <t>(解釈通知)
食事や談話を楽しむのに適したテーブル、椅子等の備品を備えているか。</t>
    <phoneticPr fontId="1"/>
  </si>
  <si>
    <t>8-2</t>
    <phoneticPr fontId="1"/>
  </si>
  <si>
    <t>8-3</t>
    <phoneticPr fontId="1"/>
  </si>
  <si>
    <t>8-4</t>
    <phoneticPr fontId="1"/>
  </si>
  <si>
    <t>8-5</t>
    <phoneticPr fontId="1"/>
  </si>
  <si>
    <t>8-6</t>
    <phoneticPr fontId="1"/>
  </si>
  <si>
    <t>8-7</t>
    <phoneticPr fontId="1"/>
  </si>
  <si>
    <t>8-8</t>
    <phoneticPr fontId="1"/>
  </si>
  <si>
    <t>おむつを使用せざるを得ない入居者について、排せつの自立を図りつつ、おむつを適切に取り替えているか。</t>
    <rPh sb="14" eb="15">
      <t>キョ</t>
    </rPh>
    <phoneticPr fontId="1"/>
  </si>
  <si>
    <t>各ユニットにおいて入居者が相互に社会的関係を築き、自律的な日常生活を営むことを支援するよう、入居者の心身の状況等に応じ、適切な技術をもって行っているか。</t>
    <rPh sb="0" eb="1">
      <t>カク</t>
    </rPh>
    <rPh sb="9" eb="12">
      <t>ニュウキョシャ</t>
    </rPh>
    <rPh sb="13" eb="15">
      <t>ソウゴ</t>
    </rPh>
    <rPh sb="16" eb="19">
      <t>シャカイテキ</t>
    </rPh>
    <rPh sb="19" eb="21">
      <t>カンケイ</t>
    </rPh>
    <rPh sb="22" eb="23">
      <t>キズ</t>
    </rPh>
    <rPh sb="25" eb="28">
      <t>ジリツテキ</t>
    </rPh>
    <rPh sb="29" eb="31">
      <t>ニチジョウ</t>
    </rPh>
    <rPh sb="31" eb="33">
      <t>セイカツ</t>
    </rPh>
    <rPh sb="34" eb="35">
      <t>イトナ</t>
    </rPh>
    <rPh sb="39" eb="41">
      <t>シエン</t>
    </rPh>
    <rPh sb="46" eb="49">
      <t>ニュウキョシャ</t>
    </rPh>
    <rPh sb="50" eb="52">
      <t>シンシン</t>
    </rPh>
    <rPh sb="53" eb="55">
      <t>ジョウキョウ</t>
    </rPh>
    <rPh sb="55" eb="56">
      <t>トウ</t>
    </rPh>
    <rPh sb="57" eb="58">
      <t>オウ</t>
    </rPh>
    <rPh sb="60" eb="62">
      <t>テキセツ</t>
    </rPh>
    <rPh sb="63" eb="65">
      <t>ギジュツ</t>
    </rPh>
    <rPh sb="69" eb="70">
      <t>オコナ</t>
    </rPh>
    <phoneticPr fontId="1"/>
  </si>
  <si>
    <t>入居者の日常生活における家事を、入居者が、その心身の状況等に応じて、それぞれの役割を持って行うよう適切に支援しているか。</t>
    <phoneticPr fontId="1"/>
  </si>
  <si>
    <t>入居者が身体の清潔を維持し、精神的に快適な生活を営むことができるよう、適切な方法により入居者に入浴の機会を提供しているか。</t>
    <phoneticPr fontId="1"/>
  </si>
  <si>
    <t>10-2</t>
    <phoneticPr fontId="1"/>
  </si>
  <si>
    <t>10-3</t>
    <phoneticPr fontId="1"/>
  </si>
  <si>
    <t>10-6</t>
    <phoneticPr fontId="1"/>
  </si>
  <si>
    <t>10-7</t>
    <phoneticPr fontId="1"/>
  </si>
  <si>
    <t>17-2</t>
    <phoneticPr fontId="1"/>
  </si>
  <si>
    <t>17-3</t>
    <phoneticPr fontId="1"/>
  </si>
  <si>
    <t>17-4</t>
    <phoneticPr fontId="1"/>
  </si>
  <si>
    <t>17-7</t>
    <phoneticPr fontId="1"/>
  </si>
  <si>
    <t>17-10</t>
    <phoneticPr fontId="1"/>
  </si>
  <si>
    <t>1-8</t>
    <phoneticPr fontId="1"/>
  </si>
  <si>
    <t>身体上又は精神上著しい障害があるために常時の介護を必要とし、かつ、居宅においてこれを受けることが困難な者に対し、サービスを提供しているか。</t>
    <rPh sb="51" eb="52">
      <t>モノ</t>
    </rPh>
    <rPh sb="53" eb="54">
      <t>タイ</t>
    </rPh>
    <rPh sb="61" eb="63">
      <t>テイキョウ</t>
    </rPh>
    <phoneticPr fontId="1"/>
  </si>
  <si>
    <t>(解釈通知)
機能訓練は、機能訓練室における機能訓練に限らず、日常生活の中での機能訓練やレクリエーション、行事の実施等を通じた機能訓練を行っているか。</t>
    <rPh sb="1" eb="5">
      <t>カイシャクツウチ</t>
    </rPh>
    <phoneticPr fontId="1"/>
  </si>
  <si>
    <t>(解釈通知)
食中毒及び感染症の発生を防止するための措置等について、必要に応じて保健所の助言、指導を求めるとともに、密接な連携を保っているか。</t>
    <phoneticPr fontId="1"/>
  </si>
  <si>
    <t>令和　年度</t>
    <phoneticPr fontId="1"/>
  </si>
  <si>
    <t>介護保険サービス事業者等状況調査資料</t>
    <phoneticPr fontId="1"/>
  </si>
  <si>
    <t xml:space="preserve">令和　年　月　日作成  </t>
    <rPh sb="0" eb="2">
      <t>レイワ</t>
    </rPh>
    <rPh sb="3" eb="4">
      <t>ネン</t>
    </rPh>
    <rPh sb="5" eb="6">
      <t>ガツ</t>
    </rPh>
    <rPh sb="7" eb="8">
      <t>ニチ</t>
    </rPh>
    <rPh sb="8" eb="10">
      <t>サクセイ</t>
    </rPh>
    <phoneticPr fontId="3"/>
  </si>
  <si>
    <t>法人名</t>
    <rPh sb="0" eb="2">
      <t>ホウジン</t>
    </rPh>
    <rPh sb="2" eb="3">
      <t>メイ</t>
    </rPh>
    <phoneticPr fontId="1"/>
  </si>
  <si>
    <t>代表者の職氏名</t>
    <rPh sb="0" eb="3">
      <t>ダイヒョウシャ</t>
    </rPh>
    <rPh sb="4" eb="5">
      <t>ショク</t>
    </rPh>
    <rPh sb="5" eb="7">
      <t>シメイ</t>
    </rPh>
    <phoneticPr fontId="1"/>
  </si>
  <si>
    <t xml:space="preserve"> 職 名</t>
    <rPh sb="1" eb="2">
      <t>ショク</t>
    </rPh>
    <rPh sb="3" eb="4">
      <t>メイ</t>
    </rPh>
    <phoneticPr fontId="3"/>
  </si>
  <si>
    <t>氏 名</t>
    <rPh sb="0" eb="1">
      <t>シ</t>
    </rPh>
    <rPh sb="2" eb="3">
      <t>メイ</t>
    </rPh>
    <phoneticPr fontId="3"/>
  </si>
  <si>
    <t>事業所名</t>
    <rPh sb="0" eb="3">
      <t>ジギョウショ</t>
    </rPh>
    <rPh sb="3" eb="4">
      <t>メイ</t>
    </rPh>
    <phoneticPr fontId="1"/>
  </si>
  <si>
    <t>事業所所在地</t>
    <rPh sb="0" eb="3">
      <t>ジギョウショ</t>
    </rPh>
    <rPh sb="3" eb="6">
      <t>ショザイチ</t>
    </rPh>
    <phoneticPr fontId="1"/>
  </si>
  <si>
    <t>指定作成時点</t>
    <rPh sb="0" eb="2">
      <t>シテイ</t>
    </rPh>
    <phoneticPr fontId="1"/>
  </si>
  <si>
    <t>令和</t>
    <rPh sb="0" eb="2">
      <t>レイワ</t>
    </rPh>
    <phoneticPr fontId="3"/>
  </si>
  <si>
    <t>年</t>
    <phoneticPr fontId="1"/>
  </si>
  <si>
    <t>月</t>
    <phoneticPr fontId="1"/>
  </si>
  <si>
    <t>日</t>
    <rPh sb="0" eb="1">
      <t>ニチ</t>
    </rPh>
    <phoneticPr fontId="1"/>
  </si>
  <si>
    <t>作成者の職氏名</t>
    <rPh sb="0" eb="2">
      <t>サクセイ</t>
    </rPh>
    <rPh sb="2" eb="3">
      <t>シャ</t>
    </rPh>
    <rPh sb="4" eb="5">
      <t>ショク</t>
    </rPh>
    <rPh sb="5" eb="7">
      <t>シメイ</t>
    </rPh>
    <phoneticPr fontId="3"/>
  </si>
  <si>
    <t>事業所の担当者</t>
    <rPh sb="0" eb="3">
      <t>ジギョウショ</t>
    </rPh>
    <rPh sb="4" eb="7">
      <t>タントウシャ</t>
    </rPh>
    <phoneticPr fontId="1"/>
  </si>
  <si>
    <t>電話番号</t>
    <rPh sb="0" eb="2">
      <t>デンワ</t>
    </rPh>
    <rPh sb="2" eb="4">
      <t>バンゴウ</t>
    </rPh>
    <phoneticPr fontId="1"/>
  </si>
  <si>
    <t>＜注＞</t>
    <rPh sb="1" eb="2">
      <t>チュウ</t>
    </rPh>
    <phoneticPr fontId="3"/>
  </si>
  <si>
    <t>作 成 者 ------------</t>
    <rPh sb="0" eb="1">
      <t>サク</t>
    </rPh>
    <rPh sb="2" eb="3">
      <t>シゲル</t>
    </rPh>
    <rPh sb="4" eb="5">
      <t>モノ</t>
    </rPh>
    <phoneticPr fontId="3"/>
  </si>
  <si>
    <t>事業所の管理者等、事業の運営について責任のある方が記入してください。</t>
    <rPh sb="0" eb="3">
      <t>ジギョウショ</t>
    </rPh>
    <rPh sb="4" eb="7">
      <t>カンリシャ</t>
    </rPh>
    <rPh sb="7" eb="8">
      <t>トウ</t>
    </rPh>
    <rPh sb="9" eb="11">
      <t>ジギョウ</t>
    </rPh>
    <rPh sb="12" eb="14">
      <t>ウンエイ</t>
    </rPh>
    <rPh sb="18" eb="20">
      <t>セキニン</t>
    </rPh>
    <rPh sb="23" eb="24">
      <t>カタ</t>
    </rPh>
    <rPh sb="25" eb="27">
      <t>キニュウ</t>
    </rPh>
    <phoneticPr fontId="3"/>
  </si>
  <si>
    <t>(松阪市記入欄)</t>
    <rPh sb="1" eb="4">
      <t>マツサカシ</t>
    </rPh>
    <rPh sb="4" eb="6">
      <t>キニュウ</t>
    </rPh>
    <rPh sb="6" eb="7">
      <t>ラン</t>
    </rPh>
    <phoneticPr fontId="1"/>
  </si>
  <si>
    <t>運営指導実施日</t>
    <rPh sb="0" eb="2">
      <t>ウンエイ</t>
    </rPh>
    <rPh sb="2" eb="4">
      <t>シドウ</t>
    </rPh>
    <rPh sb="4" eb="7">
      <t>ジッシビ</t>
    </rPh>
    <phoneticPr fontId="3"/>
  </si>
  <si>
    <t>令和　　　　年　　　　月　　　　日</t>
    <rPh sb="0" eb="2">
      <t>レイワ</t>
    </rPh>
    <rPh sb="6" eb="7">
      <t>ネン</t>
    </rPh>
    <rPh sb="11" eb="12">
      <t>ガツ</t>
    </rPh>
    <rPh sb="16" eb="17">
      <t>ニチ</t>
    </rPh>
    <phoneticPr fontId="3"/>
  </si>
  <si>
    <t>介護保険課担当者</t>
    <rPh sb="0" eb="2">
      <t>カイゴ</t>
    </rPh>
    <rPh sb="2" eb="4">
      <t>ホケン</t>
    </rPh>
    <rPh sb="4" eb="5">
      <t>カ</t>
    </rPh>
    <rPh sb="5" eb="8">
      <t>タントウシャ</t>
    </rPh>
    <phoneticPr fontId="3"/>
  </si>
  <si>
    <t>【地域密着型介護老人福祉施設入所者生活介護　ユニット型】</t>
    <rPh sb="1" eb="6">
      <t>チイキミッチャクガタ</t>
    </rPh>
    <rPh sb="6" eb="8">
      <t>カイゴ</t>
    </rPh>
    <rPh sb="8" eb="10">
      <t>ロウジン</t>
    </rPh>
    <rPh sb="10" eb="12">
      <t>フクシ</t>
    </rPh>
    <rPh sb="12" eb="14">
      <t>シセツ</t>
    </rPh>
    <rPh sb="14" eb="17">
      <t>ニュウショシャ</t>
    </rPh>
    <rPh sb="17" eb="19">
      <t>セイカツ</t>
    </rPh>
    <rPh sb="19" eb="21">
      <t>カイゴ</t>
    </rPh>
    <rPh sb="26" eb="27">
      <t>ガタ</t>
    </rPh>
    <phoneticPr fontId="1"/>
  </si>
  <si>
    <t>（参考様式1）</t>
    <rPh sb="1" eb="3">
      <t>サンコウ</t>
    </rPh>
    <rPh sb="3" eb="5">
      <t>ヨウシキ</t>
    </rPh>
    <phoneticPr fontId="3"/>
  </si>
  <si>
    <t>従業者の勤務の体制及び勤務形態一覧表　</t>
  </si>
  <si>
    <t>サービス種別（</t>
    <rPh sb="4" eb="6">
      <t>シュベツ</t>
    </rPh>
    <phoneticPr fontId="7"/>
  </si>
  <si>
    <t>指定介護老人福祉施設（ユニット型）</t>
    <rPh sb="0" eb="2">
      <t>シテイ</t>
    </rPh>
    <rPh sb="2" eb="4">
      <t>カイゴ</t>
    </rPh>
    <rPh sb="4" eb="6">
      <t>ロウジン</t>
    </rPh>
    <rPh sb="6" eb="8">
      <t>フクシ</t>
    </rPh>
    <rPh sb="8" eb="10">
      <t>シセツ</t>
    </rPh>
    <rPh sb="15" eb="16">
      <t>ガタ</t>
    </rPh>
    <phoneticPr fontId="7"/>
  </si>
  <si>
    <t>）</t>
    <phoneticPr fontId="7"/>
  </si>
  <si>
    <t>令和</t>
    <rPh sb="0" eb="2">
      <t>レイワ</t>
    </rPh>
    <phoneticPr fontId="7"/>
  </si>
  <si>
    <t>(</t>
    <phoneticPr fontId="7"/>
  </si>
  <si>
    <t>)</t>
    <phoneticPr fontId="7"/>
  </si>
  <si>
    <t>年</t>
    <rPh sb="0" eb="1">
      <t>ネン</t>
    </rPh>
    <phoneticPr fontId="7"/>
  </si>
  <si>
    <t>月</t>
    <rPh sb="0" eb="1">
      <t>ゲツ</t>
    </rPh>
    <phoneticPr fontId="7"/>
  </si>
  <si>
    <t>事業所名（</t>
    <rPh sb="0" eb="3">
      <t>ジギョウショ</t>
    </rPh>
    <rPh sb="3" eb="4">
      <t>メイ</t>
    </rPh>
    <phoneticPr fontId="7"/>
  </si>
  <si>
    <t>○○○○</t>
    <phoneticPr fontId="7"/>
  </si>
  <si>
    <t>）</t>
    <phoneticPr fontId="7"/>
  </si>
  <si>
    <t>(1)</t>
    <phoneticPr fontId="7"/>
  </si>
  <si>
    <t>４週</t>
  </si>
  <si>
    <t>(2)</t>
    <phoneticPr fontId="7"/>
  </si>
  <si>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</si>
  <si>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7"/>
  </si>
  <si>
    <t>時間/週</t>
    <rPh sb="0" eb="2">
      <t>ジカン</t>
    </rPh>
    <rPh sb="3" eb="4">
      <t>シュウ</t>
    </rPh>
    <phoneticPr fontId="7"/>
  </si>
  <si>
    <t>時間/月</t>
    <rPh sb="0" eb="2">
      <t>ジカン</t>
    </rPh>
    <rPh sb="3" eb="4">
      <t>ツキ</t>
    </rPh>
    <phoneticPr fontId="7"/>
  </si>
  <si>
    <t>当月の日数</t>
    <rPh sb="0" eb="2">
      <t>トウゲツ</t>
    </rPh>
    <rPh sb="3" eb="5">
      <t>ニッスウ</t>
    </rPh>
    <phoneticPr fontId="7"/>
  </si>
  <si>
    <t>日</t>
    <rPh sb="0" eb="1">
      <t>ニチ</t>
    </rPh>
    <phoneticPr fontId="7"/>
  </si>
  <si>
    <t>(4) 入所者数（利用者数）</t>
    <rPh sb="4" eb="7">
      <t>ニュウショシャ</t>
    </rPh>
    <rPh sb="7" eb="8">
      <t>スウ</t>
    </rPh>
    <rPh sb="9" eb="12">
      <t>リヨウシャ</t>
    </rPh>
    <rPh sb="12" eb="13">
      <t>スウ</t>
    </rPh>
    <phoneticPr fontId="7"/>
  </si>
  <si>
    <t>（前年度の平均値または推定数）</t>
    <rPh sb="1" eb="4">
      <t>ゼンネンド</t>
    </rPh>
    <rPh sb="5" eb="8">
      <t>ヘイキンチ</t>
    </rPh>
    <rPh sb="11" eb="14">
      <t>スイテイスウ</t>
    </rPh>
    <phoneticPr fontId="7"/>
  </si>
  <si>
    <t>人</t>
    <rPh sb="0" eb="1">
      <t>ニン</t>
    </rPh>
    <phoneticPr fontId="7"/>
  </si>
  <si>
    <t>No</t>
    <phoneticPr fontId="7"/>
  </si>
  <si>
    <t>(5)
ユニットリーダー</t>
    <phoneticPr fontId="7"/>
  </si>
  <si>
    <t>(6)
ユニット名</t>
    <rPh sb="8" eb="9">
      <t>メイ</t>
    </rPh>
    <phoneticPr fontId="7"/>
  </si>
  <si>
    <t>(7) 
職種</t>
    <phoneticPr fontId="3"/>
  </si>
  <si>
    <t>(8)
勤務
形態</t>
    <phoneticPr fontId="3"/>
  </si>
  <si>
    <t>(9) 資格</t>
    <rPh sb="4" eb="6">
      <t>シカク</t>
    </rPh>
    <phoneticPr fontId="7"/>
  </si>
  <si>
    <t>(10) 氏　名</t>
    <phoneticPr fontId="3"/>
  </si>
  <si>
    <t>(11)</t>
    <phoneticPr fontId="7"/>
  </si>
  <si>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</si>
  <si>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</si>
  <si>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7"/>
  </si>
  <si>
    <t>2週目</t>
    <rPh sb="1" eb="2">
      <t>シュウ</t>
    </rPh>
    <rPh sb="2" eb="3">
      <t>メ</t>
    </rPh>
    <phoneticPr fontId="7"/>
  </si>
  <si>
    <t>3週目</t>
    <rPh sb="1" eb="2">
      <t>シュウ</t>
    </rPh>
    <rPh sb="2" eb="3">
      <t>メ</t>
    </rPh>
    <phoneticPr fontId="7"/>
  </si>
  <si>
    <t>4週目</t>
    <rPh sb="1" eb="2">
      <t>シュウ</t>
    </rPh>
    <rPh sb="2" eb="3">
      <t>メ</t>
    </rPh>
    <phoneticPr fontId="7"/>
  </si>
  <si>
    <t>5週目</t>
    <rPh sb="1" eb="2">
      <t>シュウ</t>
    </rPh>
    <rPh sb="2" eb="3">
      <t>メ</t>
    </rPh>
    <phoneticPr fontId="7"/>
  </si>
  <si>
    <t>シフト記号</t>
    <rPh sb="3" eb="5">
      <t>キゴウ</t>
    </rPh>
    <phoneticPr fontId="12"/>
  </si>
  <si>
    <t>勤務時間数</t>
    <rPh sb="0" eb="2">
      <t>キンム</t>
    </rPh>
    <rPh sb="2" eb="5">
      <t>ジカンスウ</t>
    </rPh>
    <phoneticPr fontId="7"/>
  </si>
  <si>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7"/>
  </si>
  <si>
    <t>①看護職員</t>
    <rPh sb="1" eb="3">
      <t>カンゴ</t>
    </rPh>
    <rPh sb="3" eb="5">
      <t>ショクイン</t>
    </rPh>
    <phoneticPr fontId="7"/>
  </si>
  <si>
    <t>②介護職員</t>
    <rPh sb="1" eb="3">
      <t>カイゴ</t>
    </rPh>
    <rPh sb="3" eb="5">
      <t>ショクイン</t>
    </rPh>
    <phoneticPr fontId="7"/>
  </si>
  <si>
    <t>③看護職員と介護職員の合計</t>
    <rPh sb="1" eb="3">
      <t>カンゴ</t>
    </rPh>
    <rPh sb="3" eb="5">
      <t>ショクイン</t>
    </rPh>
    <rPh sb="6" eb="8">
      <t>カイゴ</t>
    </rPh>
    <rPh sb="8" eb="10">
      <t>ショクイン</t>
    </rPh>
    <rPh sb="11" eb="13">
      <t>ゴウケイ</t>
    </rPh>
    <phoneticPr fontId="7"/>
  </si>
  <si>
    <t>勤務形態</t>
    <rPh sb="0" eb="2">
      <t>キンム</t>
    </rPh>
    <rPh sb="2" eb="4">
      <t>ケイタイ</t>
    </rPh>
    <phoneticPr fontId="7"/>
  </si>
  <si>
    <t>勤務時間数合計</t>
    <rPh sb="0" eb="2">
      <t>キンム</t>
    </rPh>
    <rPh sb="2" eb="5">
      <t>ジカンスウ</t>
    </rPh>
    <rPh sb="5" eb="7">
      <t>ゴウケイ</t>
    </rPh>
    <phoneticPr fontId="7"/>
  </si>
  <si>
    <t>常勤換算の対象時間数</t>
    <rPh sb="0" eb="2">
      <t>ジョウキン</t>
    </rPh>
    <rPh sb="2" eb="4">
      <t>カンサン</t>
    </rPh>
    <rPh sb="5" eb="7">
      <t>タイショウ</t>
    </rPh>
    <rPh sb="7" eb="9">
      <t>ジカン</t>
    </rPh>
    <rPh sb="9" eb="10">
      <t>スウ</t>
    </rPh>
    <phoneticPr fontId="7"/>
  </si>
  <si>
    <t>常勤換算方法対象外の</t>
    <rPh sb="0" eb="2">
      <t>ジョウキン</t>
    </rPh>
    <rPh sb="2" eb="4">
      <t>カンサン</t>
    </rPh>
    <rPh sb="4" eb="6">
      <t>ホウホウ</t>
    </rPh>
    <rPh sb="6" eb="9">
      <t>タイショウガイ</t>
    </rPh>
    <phoneticPr fontId="7"/>
  </si>
  <si>
    <t>当月合計</t>
    <rPh sb="0" eb="2">
      <t>トウゲツ</t>
    </rPh>
    <rPh sb="2" eb="4">
      <t>ゴウケイ</t>
    </rPh>
    <phoneticPr fontId="7"/>
  </si>
  <si>
    <t>週平均</t>
    <rPh sb="0" eb="3">
      <t>シュウヘイキン</t>
    </rPh>
    <phoneticPr fontId="7"/>
  </si>
  <si>
    <t>常勤の従業者の人数</t>
    <rPh sb="0" eb="2">
      <t>ジョウキン</t>
    </rPh>
    <rPh sb="3" eb="6">
      <t>ジュウギョウシャ</t>
    </rPh>
    <rPh sb="7" eb="9">
      <t>ニンズウ</t>
    </rPh>
    <phoneticPr fontId="7"/>
  </si>
  <si>
    <t>看護職員</t>
    <rPh sb="0" eb="2">
      <t>カンゴ</t>
    </rPh>
    <rPh sb="2" eb="4">
      <t>ショクイン</t>
    </rPh>
    <phoneticPr fontId="7"/>
  </si>
  <si>
    <t>介護職員</t>
    <rPh sb="0" eb="2">
      <t>カイゴ</t>
    </rPh>
    <rPh sb="2" eb="4">
      <t>ショクイン</t>
    </rPh>
    <phoneticPr fontId="7"/>
  </si>
  <si>
    <t>合計</t>
    <rPh sb="0" eb="2">
      <t>ゴウケイ</t>
    </rPh>
    <phoneticPr fontId="7"/>
  </si>
  <si>
    <t>A</t>
    <phoneticPr fontId="7"/>
  </si>
  <si>
    <t>＋</t>
    <phoneticPr fontId="7"/>
  </si>
  <si>
    <t>＝</t>
    <phoneticPr fontId="7"/>
  </si>
  <si>
    <t>B</t>
    <phoneticPr fontId="7"/>
  </si>
  <si>
    <t>B</t>
    <phoneticPr fontId="7"/>
  </si>
  <si>
    <t>C</t>
    <phoneticPr fontId="7"/>
  </si>
  <si>
    <t>-</t>
    <phoneticPr fontId="7"/>
  </si>
  <si>
    <t>C</t>
    <phoneticPr fontId="7"/>
  </si>
  <si>
    <t>-</t>
    <phoneticPr fontId="7"/>
  </si>
  <si>
    <t>D</t>
    <phoneticPr fontId="7"/>
  </si>
  <si>
    <t>-</t>
    <phoneticPr fontId="7"/>
  </si>
  <si>
    <t>D</t>
    <phoneticPr fontId="7"/>
  </si>
  <si>
    <t>（勤務形態の記号）</t>
    <rPh sb="1" eb="3">
      <t>キンム</t>
    </rPh>
    <rPh sb="3" eb="5">
      <t>ケイタイ</t>
    </rPh>
    <rPh sb="6" eb="8">
      <t>キゴウ</t>
    </rPh>
    <phoneticPr fontId="7"/>
  </si>
  <si>
    <t>記号</t>
    <rPh sb="0" eb="2">
      <t>キゴウ</t>
    </rPh>
    <phoneticPr fontId="7"/>
  </si>
  <si>
    <t>区分</t>
    <rPh sb="0" eb="2">
      <t>クブン</t>
    </rPh>
    <phoneticPr fontId="7"/>
  </si>
  <si>
    <t>常勤で専従</t>
    <rPh sb="0" eb="2">
      <t>ジョウキン</t>
    </rPh>
    <rPh sb="3" eb="5">
      <t>センジュウ</t>
    </rPh>
    <phoneticPr fontId="7"/>
  </si>
  <si>
    <t>■ 常勤換算方法による人数</t>
    <rPh sb="2" eb="4">
      <t>ジョウキン</t>
    </rPh>
    <rPh sb="4" eb="6">
      <t>カンサン</t>
    </rPh>
    <rPh sb="6" eb="8">
      <t>ホウホウ</t>
    </rPh>
    <rPh sb="11" eb="13">
      <t>ニンズウ</t>
    </rPh>
    <phoneticPr fontId="7"/>
  </si>
  <si>
    <t>基準：</t>
    <rPh sb="0" eb="2">
      <t>キジュン</t>
    </rPh>
    <phoneticPr fontId="7"/>
  </si>
  <si>
    <t>週</t>
  </si>
  <si>
    <t>B</t>
    <phoneticPr fontId="7"/>
  </si>
  <si>
    <t>常勤で兼務</t>
    <rPh sb="0" eb="2">
      <t>ジョウキン</t>
    </rPh>
    <rPh sb="3" eb="5">
      <t>ケンム</t>
    </rPh>
    <phoneticPr fontId="7"/>
  </si>
  <si>
    <t>常勤換算の</t>
    <rPh sb="0" eb="2">
      <t>ジョウキン</t>
    </rPh>
    <rPh sb="2" eb="4">
      <t>カンサン</t>
    </rPh>
    <phoneticPr fontId="7"/>
  </si>
  <si>
    <t>常勤の従業者が</t>
    <rPh sb="0" eb="2">
      <t>ジョウキン</t>
    </rPh>
    <rPh sb="3" eb="6">
      <t>ジュウギョウシャ</t>
    </rPh>
    <phoneticPr fontId="7"/>
  </si>
  <si>
    <t>C</t>
    <phoneticPr fontId="7"/>
  </si>
  <si>
    <t>非常勤で専従</t>
    <rPh sb="0" eb="3">
      <t>ヒジョウキン</t>
    </rPh>
    <rPh sb="4" eb="6">
      <t>センジュウ</t>
    </rPh>
    <phoneticPr fontId="7"/>
  </si>
  <si>
    <t>常勤換算後の人数</t>
    <rPh sb="0" eb="2">
      <t>ジョウキン</t>
    </rPh>
    <rPh sb="2" eb="4">
      <t>カンサン</t>
    </rPh>
    <rPh sb="4" eb="5">
      <t>ゴ</t>
    </rPh>
    <rPh sb="6" eb="8">
      <t>ニンズウ</t>
    </rPh>
    <phoneticPr fontId="7"/>
  </si>
  <si>
    <t>D</t>
    <phoneticPr fontId="7"/>
  </si>
  <si>
    <t>非常勤で兼務</t>
    <rPh sb="0" eb="3">
      <t>ヒジョウキン</t>
    </rPh>
    <rPh sb="4" eb="6">
      <t>ケンム</t>
    </rPh>
    <phoneticPr fontId="7"/>
  </si>
  <si>
    <t>÷</t>
    <phoneticPr fontId="7"/>
  </si>
  <si>
    <t>＝</t>
    <phoneticPr fontId="7"/>
  </si>
  <si>
    <t>＝</t>
    <phoneticPr fontId="7"/>
  </si>
  <si>
    <t>（小数点第2位以下切り捨て）</t>
    <rPh sb="1" eb="4">
      <t>ショウスウテン</t>
    </rPh>
    <rPh sb="4" eb="5">
      <t>ダイ</t>
    </rPh>
    <rPh sb="6" eb="7">
      <t>イ</t>
    </rPh>
    <rPh sb="7" eb="9">
      <t>イカ</t>
    </rPh>
    <rPh sb="9" eb="10">
      <t>キ</t>
    </rPh>
    <rPh sb="11" eb="12">
      <t>ス</t>
    </rPh>
    <phoneticPr fontId="7"/>
  </si>
  <si>
    <t>■ 看護職員の常勤換算方法による人数</t>
    <rPh sb="2" eb="4">
      <t>カンゴ</t>
    </rPh>
    <rPh sb="4" eb="6">
      <t>ショクイン</t>
    </rPh>
    <rPh sb="7" eb="9">
      <t>ジョウキン</t>
    </rPh>
    <rPh sb="9" eb="11">
      <t>カンサン</t>
    </rPh>
    <rPh sb="11" eb="13">
      <t>ホウホウ</t>
    </rPh>
    <rPh sb="16" eb="18">
      <t>ニンズウ</t>
    </rPh>
    <phoneticPr fontId="7"/>
  </si>
  <si>
    <t>■ 介護職員の常勤換算方法による人数</t>
    <rPh sb="2" eb="4">
      <t>カイゴ</t>
    </rPh>
    <rPh sb="4" eb="6">
      <t>ショクイン</t>
    </rPh>
    <rPh sb="7" eb="9">
      <t>ジョウキン</t>
    </rPh>
    <rPh sb="9" eb="11">
      <t>カンサン</t>
    </rPh>
    <rPh sb="11" eb="13">
      <t>ホウホウ</t>
    </rPh>
    <rPh sb="16" eb="18">
      <t>ニンズウ</t>
    </rPh>
    <phoneticPr fontId="7"/>
  </si>
  <si>
    <t>常勤の従業者の人数</t>
  </si>
  <si>
    <t>常勤換算方法による人数</t>
    <rPh sb="0" eb="2">
      <t>ジョウキン</t>
    </rPh>
    <rPh sb="2" eb="4">
      <t>カンサン</t>
    </rPh>
    <rPh sb="4" eb="6">
      <t>ホウホウ</t>
    </rPh>
    <rPh sb="9" eb="11">
      <t>ニンズウ</t>
    </rPh>
    <phoneticPr fontId="7"/>
  </si>
  <si>
    <t>＋</t>
    <phoneticPr fontId="7"/>
  </si>
  <si>
    <t>＝</t>
    <phoneticPr fontId="7"/>
  </si>
  <si>
    <t>＋</t>
    <phoneticPr fontId="7"/>
  </si>
  <si>
    <t>＝</t>
    <phoneticPr fontId="7"/>
  </si>
  <si>
    <t>≪要 提出≫</t>
    <rPh sb="1" eb="2">
      <t>ヨウ</t>
    </rPh>
    <rPh sb="3" eb="5">
      <t>テイシュツ</t>
    </rPh>
    <phoneticPr fontId="7"/>
  </si>
  <si>
    <t>■シフト記号表（勤務時間帯）</t>
    <rPh sb="4" eb="6">
      <t>キゴウ</t>
    </rPh>
    <rPh sb="6" eb="7">
      <t>ヒョウ</t>
    </rPh>
    <rPh sb="8" eb="10">
      <t>キンム</t>
    </rPh>
    <rPh sb="10" eb="13">
      <t>ジカンタイ</t>
    </rPh>
    <phoneticPr fontId="7"/>
  </si>
  <si>
    <t>※24時間表記</t>
    <rPh sb="3" eb="5">
      <t>ジカン</t>
    </rPh>
    <rPh sb="5" eb="7">
      <t>ヒョウキ</t>
    </rPh>
    <phoneticPr fontId="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</si>
  <si>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7"/>
  </si>
  <si>
    <t>勤務時間</t>
    <rPh sb="0" eb="2">
      <t>キンム</t>
    </rPh>
    <rPh sb="2" eb="4">
      <t>ジカン</t>
    </rPh>
    <phoneticPr fontId="7"/>
  </si>
  <si>
    <t>自由記載欄</t>
    <rPh sb="0" eb="2">
      <t>ジユウ</t>
    </rPh>
    <rPh sb="2" eb="4">
      <t>キサイ</t>
    </rPh>
    <rPh sb="4" eb="5">
      <t>ラン</t>
    </rPh>
    <phoneticPr fontId="7"/>
  </si>
  <si>
    <t>No</t>
    <phoneticPr fontId="7"/>
  </si>
  <si>
    <t>始業時刻</t>
    <rPh sb="0" eb="2">
      <t>シギョウ</t>
    </rPh>
    <rPh sb="2" eb="4">
      <t>ジコク</t>
    </rPh>
    <phoneticPr fontId="7"/>
  </si>
  <si>
    <t>終業時刻</t>
    <rPh sb="0" eb="2">
      <t>シュウギョウ</t>
    </rPh>
    <rPh sb="2" eb="4">
      <t>ジコク</t>
    </rPh>
    <phoneticPr fontId="7"/>
  </si>
  <si>
    <t>うち、休憩時間</t>
    <rPh sb="3" eb="5">
      <t>キュウケイ</t>
    </rPh>
    <rPh sb="5" eb="7">
      <t>ジカン</t>
    </rPh>
    <phoneticPr fontId="7"/>
  </si>
  <si>
    <t>a</t>
    <phoneticPr fontId="7"/>
  </si>
  <si>
    <t>：</t>
    <phoneticPr fontId="7"/>
  </si>
  <si>
    <t>～</t>
    <phoneticPr fontId="7"/>
  </si>
  <si>
    <t>（</t>
    <phoneticPr fontId="7"/>
  </si>
  <si>
    <t>b</t>
    <phoneticPr fontId="7"/>
  </si>
  <si>
    <t>：</t>
    <phoneticPr fontId="7"/>
  </si>
  <si>
    <t>（</t>
    <phoneticPr fontId="7"/>
  </si>
  <si>
    <t>）</t>
    <phoneticPr fontId="7"/>
  </si>
  <si>
    <t>c</t>
    <phoneticPr fontId="7"/>
  </si>
  <si>
    <t>d</t>
    <phoneticPr fontId="7"/>
  </si>
  <si>
    <t>～</t>
    <phoneticPr fontId="7"/>
  </si>
  <si>
    <t>（</t>
    <phoneticPr fontId="7"/>
  </si>
  <si>
    <t>e</t>
    <phoneticPr fontId="7"/>
  </si>
  <si>
    <t>～</t>
    <phoneticPr fontId="7"/>
  </si>
  <si>
    <t>（</t>
    <phoneticPr fontId="7"/>
  </si>
  <si>
    <t>f</t>
    <phoneticPr fontId="7"/>
  </si>
  <si>
    <t>g</t>
    <phoneticPr fontId="7"/>
  </si>
  <si>
    <t>（</t>
    <phoneticPr fontId="7"/>
  </si>
  <si>
    <t>h</t>
    <phoneticPr fontId="7"/>
  </si>
  <si>
    <t>：</t>
    <phoneticPr fontId="7"/>
  </si>
  <si>
    <t>（夜勤）16:00～翌9:00勤務</t>
    <rPh sb="1" eb="3">
      <t>ヤキン</t>
    </rPh>
    <rPh sb="10" eb="11">
      <t>ヨク</t>
    </rPh>
    <rPh sb="15" eb="17">
      <t>キンム</t>
    </rPh>
    <phoneticPr fontId="7"/>
  </si>
  <si>
    <t>i</t>
    <phoneticPr fontId="7"/>
  </si>
  <si>
    <t>（夜勤）16:00～翌9:00勤務</t>
    <phoneticPr fontId="7"/>
  </si>
  <si>
    <t>j</t>
    <phoneticPr fontId="7"/>
  </si>
  <si>
    <t>k</t>
    <phoneticPr fontId="7"/>
  </si>
  <si>
    <t>l</t>
    <phoneticPr fontId="7"/>
  </si>
  <si>
    <t>m</t>
    <phoneticPr fontId="7"/>
  </si>
  <si>
    <t>n</t>
    <phoneticPr fontId="7"/>
  </si>
  <si>
    <t>o</t>
    <phoneticPr fontId="7"/>
  </si>
  <si>
    <t>p</t>
    <phoneticPr fontId="7"/>
  </si>
  <si>
    <t>q</t>
    <phoneticPr fontId="7"/>
  </si>
  <si>
    <t>r</t>
    <phoneticPr fontId="7"/>
  </si>
  <si>
    <t>s</t>
    <phoneticPr fontId="7"/>
  </si>
  <si>
    <t>t</t>
    <phoneticPr fontId="7"/>
  </si>
  <si>
    <t>u</t>
    <phoneticPr fontId="7"/>
  </si>
  <si>
    <t>v</t>
    <phoneticPr fontId="7"/>
  </si>
  <si>
    <t>w</t>
    <phoneticPr fontId="7"/>
  </si>
  <si>
    <t>x</t>
    <phoneticPr fontId="7"/>
  </si>
  <si>
    <t>y</t>
    <phoneticPr fontId="7"/>
  </si>
  <si>
    <t>z</t>
    <phoneticPr fontId="7"/>
  </si>
  <si>
    <t>aa</t>
    <phoneticPr fontId="7"/>
  </si>
  <si>
    <t>ab</t>
    <phoneticPr fontId="7"/>
  </si>
  <si>
    <t>ac</t>
    <phoneticPr fontId="7"/>
  </si>
  <si>
    <t>ad</t>
    <phoneticPr fontId="7"/>
  </si>
  <si>
    <t>ae</t>
    <phoneticPr fontId="7"/>
  </si>
  <si>
    <t>af</t>
    <phoneticPr fontId="7"/>
  </si>
  <si>
    <t>ag</t>
    <phoneticPr fontId="7"/>
  </si>
  <si>
    <t>1日に2回勤務する場合</t>
    <rPh sb="1" eb="2">
      <t>ニチ</t>
    </rPh>
    <rPh sb="4" eb="5">
      <t>カイ</t>
    </rPh>
    <rPh sb="5" eb="7">
      <t>キンム</t>
    </rPh>
    <rPh sb="9" eb="11">
      <t>バアイ</t>
    </rPh>
    <phoneticPr fontId="7"/>
  </si>
  <si>
    <t>ah</t>
    <phoneticPr fontId="7"/>
  </si>
  <si>
    <t>1日に2回勤務する場合</t>
    <phoneticPr fontId="7"/>
  </si>
  <si>
    <t>ai</t>
    <phoneticPr fontId="7"/>
  </si>
  <si>
    <t>・職種ごとの勤務時間を「○：○○～○：○○」と表記することが困難な場合は、No18～33を活用し、</t>
    <rPh sb="45" eb="47">
      <t>カツヨウ</t>
    </rPh>
    <phoneticPr fontId="7"/>
  </si>
  <si>
    <t xml:space="preserve">   勤務時間数のみを入力してください。</t>
    <phoneticPr fontId="7"/>
  </si>
  <si>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7"/>
  </si>
  <si>
    <t xml:space="preserve">   入力の補助を目的とするものですので、結果に誤りがないかご確認ください。</t>
    <phoneticPr fontId="7"/>
  </si>
  <si>
    <t>・シフト記号が足りない場合は、適宜、行を追加してください。</t>
    <rPh sb="4" eb="6">
      <t>キゴウ</t>
    </rPh>
    <rPh sb="7" eb="8">
      <t>タ</t>
    </rPh>
    <rPh sb="11" eb="13">
      <t>バアイ</t>
    </rPh>
    <rPh sb="15" eb="17">
      <t>テキギ</t>
    </rPh>
    <rPh sb="18" eb="19">
      <t>ギョウ</t>
    </rPh>
    <rPh sb="20" eb="22">
      <t>ツイカ</t>
    </rPh>
    <phoneticPr fontId="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</si>
  <si>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7"/>
  </si>
  <si>
    <t>≪提出不要≫</t>
    <rPh sb="1" eb="3">
      <t>テイシュツ</t>
    </rPh>
    <rPh sb="3" eb="5">
      <t>フヨウ</t>
    </rPh>
    <phoneticPr fontId="7"/>
  </si>
  <si>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</si>
  <si>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・・・直接入力する必要がある箇所です。</t>
    <rPh sb="3" eb="5">
      <t>チョクセツ</t>
    </rPh>
    <rPh sb="5" eb="7">
      <t>ニュウリョク</t>
    </rPh>
    <rPh sb="9" eb="11">
      <t>ヒツヨウ</t>
    </rPh>
    <rPh sb="14" eb="16">
      <t>カショ</t>
    </rPh>
    <phoneticPr fontId="7"/>
  </si>
  <si>
    <t>下記の記入方法に従って、入力してください。</t>
    <phoneticPr fontId="7"/>
  </si>
  <si>
    <t>・・・プルダウンから選択して入力する必要がある箇所です。</t>
    <rPh sb="10" eb="12">
      <t>センタク</t>
    </rPh>
    <rPh sb="14" eb="16">
      <t>ニュウリョク</t>
    </rPh>
    <rPh sb="18" eb="20">
      <t>ヒツヨウ</t>
    </rPh>
    <rPh sb="23" eb="25">
      <t>カショ</t>
    </rPh>
    <phoneticPr fontId="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</si>
  <si>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</si>
  <si>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
  </si>
  <si>
    <t>　(1) 「４週」・「暦月」のいずれかを選択してください。</t>
    <rPh sb="7" eb="8">
      <t>シュウ</t>
    </rPh>
    <rPh sb="11" eb="12">
      <t>レキ</t>
    </rPh>
    <rPh sb="12" eb="13">
      <t>ツキ</t>
    </rPh>
    <rPh sb="20" eb="22">
      <t>センタク</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</si>
  <si>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</si>
  <si>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</si>
  <si>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7"/>
  </si>
  <si>
    <t>　　  小数点第2位以下を切り上げ）とします。新規又は再開の場合は、推定数を入力してください。</t>
    <phoneticPr fontId="7"/>
  </si>
  <si>
    <t>　(5) ユニットリーダーに以下の印をつけてください。</t>
    <rPh sb="14" eb="16">
      <t>イカ</t>
    </rPh>
    <rPh sb="17" eb="18">
      <t>シルシ</t>
    </rPh>
    <phoneticPr fontId="7"/>
  </si>
  <si>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7"/>
  </si>
  <si>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7"/>
  </si>
  <si>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7"/>
  </si>
  <si>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7"/>
  </si>
  <si>
    <t>　　  原則、そのユニットを並べて記載してください。</t>
    <rPh sb="4" eb="6">
      <t>ゲンソク</t>
    </rPh>
    <rPh sb="14" eb="15">
      <t>ナラ</t>
    </rPh>
    <rPh sb="17" eb="19">
      <t>キサイ</t>
    </rPh>
    <phoneticPr fontId="7"/>
  </si>
  <si>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7"/>
  </si>
  <si>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7"/>
  </si>
  <si>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7"/>
  </si>
  <si>
    <t>職種名</t>
    <rPh sb="0" eb="2">
      <t>ショクシュ</t>
    </rPh>
    <rPh sb="2" eb="3">
      <t>メイ</t>
    </rPh>
    <phoneticPr fontId="7"/>
  </si>
  <si>
    <t>管理者</t>
    <rPh sb="0" eb="3">
      <t>カンリシャ</t>
    </rPh>
    <phoneticPr fontId="7"/>
  </si>
  <si>
    <t>医師</t>
    <rPh sb="0" eb="2">
      <t>イシ</t>
    </rPh>
    <phoneticPr fontId="7"/>
  </si>
  <si>
    <t>生活相談員</t>
    <rPh sb="0" eb="2">
      <t>セイカツ</t>
    </rPh>
    <rPh sb="2" eb="5">
      <t>ソウダンイン</t>
    </rPh>
    <phoneticPr fontId="7"/>
  </si>
  <si>
    <t>栄養士</t>
    <rPh sb="0" eb="3">
      <t>エイヨウシ</t>
    </rPh>
    <phoneticPr fontId="7"/>
  </si>
  <si>
    <t>機能訓練指導員</t>
    <rPh sb="0" eb="2">
      <t>キノウ</t>
    </rPh>
    <rPh sb="2" eb="4">
      <t>クンレン</t>
    </rPh>
    <rPh sb="4" eb="7">
      <t>シドウイン</t>
    </rPh>
    <phoneticPr fontId="7"/>
  </si>
  <si>
    <t>介護支援専門員</t>
    <rPh sb="0" eb="2">
      <t>カイゴ</t>
    </rPh>
    <rPh sb="2" eb="4">
      <t>シエン</t>
    </rPh>
    <rPh sb="4" eb="7">
      <t>センモンイン</t>
    </rPh>
    <phoneticPr fontId="7"/>
  </si>
  <si>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</si>
  <si>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7"/>
  </si>
  <si>
    <t>C</t>
    <phoneticPr fontId="7"/>
  </si>
  <si>
    <t>非常勤で兼務</t>
    <rPh sb="0" eb="1">
      <t>ヒ</t>
    </rPh>
    <rPh sb="1" eb="3">
      <t>ジョウキン</t>
    </rPh>
    <rPh sb="4" eb="6">
      <t>ケンム</t>
    </rPh>
    <phoneticPr fontId="7"/>
  </si>
  <si>
    <t>（注）常勤・非常勤の区分について</t>
    <rPh sb="1" eb="2">
      <t>チュウ</t>
    </rPh>
    <rPh sb="3" eb="5">
      <t>ジョウキン</t>
    </rPh>
    <rPh sb="6" eb="9">
      <t>ヒジョウキン</t>
    </rPh>
    <rPh sb="10" eb="12">
      <t>クブン</t>
    </rPh>
    <phoneticPr fontId="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</si>
  <si>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</si>
  <si>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</si>
  <si>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</si>
  <si>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</si>
  <si>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7"/>
  </si>
  <si>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7"/>
  </si>
  <si>
    <t>　(10) 従業者の氏名を記入してください。</t>
    <rPh sb="6" eb="9">
      <t>ジュウギョウシャ</t>
    </rPh>
    <rPh sb="10" eb="12">
      <t>シメイ</t>
    </rPh>
    <rPh sb="13" eb="15">
      <t>キニュウ</t>
    </rPh>
    <phoneticPr fontId="7"/>
  </si>
  <si>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7"/>
  </si>
  <si>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</si>
  <si>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</si>
  <si>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7"/>
  </si>
  <si>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</si>
  <si>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</si>
  <si>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
  </si>
  <si>
    <t>　　　 その他、特記事項欄としてもご活用ください。</t>
    <rPh sb="6" eb="7">
      <t>タ</t>
    </rPh>
    <rPh sb="8" eb="10">
      <t>トッキ</t>
    </rPh>
    <rPh sb="10" eb="12">
      <t>ジコウ</t>
    </rPh>
    <rPh sb="12" eb="13">
      <t>ラン</t>
    </rPh>
    <rPh sb="18" eb="20">
      <t>カツヨウ</t>
    </rPh>
    <phoneticPr fontId="7"/>
  </si>
  <si>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7"/>
  </si>
  <si>
    <t>　　　　○ 常勤換算方法とは、非常勤の従業者について「事業所の従業者の勤務延時間数を当該事業所において常勤の従業者が勤務すべき時間数で除することにより、</t>
    <phoneticPr fontId="7"/>
  </si>
  <si>
    <t>　　　　　常勤の従業者の員数に換算する方法」であるため、常勤の従業者については常勤換算方法によらず、実人数で計算する。</t>
    <phoneticPr fontId="7"/>
  </si>
  <si>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7"/>
  </si>
  <si>
    <t>　　　　　手入力すること。</t>
    <phoneticPr fontId="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</si>
  <si>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</si>
  <si>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</si>
  <si>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7"/>
  </si>
  <si>
    <t>１．サービス種別</t>
    <rPh sb="6" eb="8">
      <t>シュベツ</t>
    </rPh>
    <phoneticPr fontId="7"/>
  </si>
  <si>
    <t>サービス種別</t>
    <rPh sb="4" eb="6">
      <t>シュベツ</t>
    </rPh>
    <phoneticPr fontId="7"/>
  </si>
  <si>
    <t>指定介護老人福祉施設（従来型）</t>
    <rPh sb="0" eb="2">
      <t>シテイ</t>
    </rPh>
    <rPh sb="2" eb="4">
      <t>カイゴ</t>
    </rPh>
    <rPh sb="4" eb="6">
      <t>ロウジン</t>
    </rPh>
    <rPh sb="6" eb="8">
      <t>フクシ</t>
    </rPh>
    <rPh sb="8" eb="10">
      <t>シセツ</t>
    </rPh>
    <rPh sb="11" eb="13">
      <t>ジュウライ</t>
    </rPh>
    <rPh sb="13" eb="14">
      <t>ガタ</t>
    </rPh>
    <phoneticPr fontId="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</si>
  <si>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7"/>
  </si>
  <si>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7"/>
  </si>
  <si>
    <t>短期入所生活介護（従来型）</t>
    <rPh sb="0" eb="2">
      <t>タンキ</t>
    </rPh>
    <rPh sb="2" eb="4">
      <t>ニュウショ</t>
    </rPh>
    <rPh sb="4" eb="6">
      <t>セイカツ</t>
    </rPh>
    <rPh sb="6" eb="8">
      <t>カイゴ</t>
    </rPh>
    <rPh sb="9" eb="11">
      <t>ジュウライ</t>
    </rPh>
    <rPh sb="11" eb="12">
      <t>ガタ</t>
    </rPh>
    <phoneticPr fontId="7"/>
  </si>
  <si>
    <t>短期入所生活介護（ユニット型）</t>
    <rPh sb="0" eb="2">
      <t>タンキ</t>
    </rPh>
    <rPh sb="2" eb="4">
      <t>ニュウショ</t>
    </rPh>
    <rPh sb="4" eb="6">
      <t>セイカツ</t>
    </rPh>
    <rPh sb="6" eb="8">
      <t>カイゴ</t>
    </rPh>
    <rPh sb="13" eb="14">
      <t>ガタ</t>
    </rPh>
    <phoneticPr fontId="7"/>
  </si>
  <si>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7"/>
  </si>
  <si>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7"/>
  </si>
  <si>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7"/>
  </si>
  <si>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7"/>
  </si>
  <si>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7"/>
  </si>
  <si>
    <t>ー</t>
    <phoneticPr fontId="7"/>
  </si>
  <si>
    <t>ー</t>
    <phoneticPr fontId="7"/>
  </si>
  <si>
    <t>２．職種名・資格名称</t>
    <rPh sb="2" eb="4">
      <t>ショクシュ</t>
    </rPh>
    <rPh sb="4" eb="5">
      <t>メイ</t>
    </rPh>
    <rPh sb="6" eb="8">
      <t>シカク</t>
    </rPh>
    <rPh sb="8" eb="10">
      <t>メイショウ</t>
    </rPh>
    <phoneticPr fontId="7"/>
  </si>
  <si>
    <t>ー</t>
    <phoneticPr fontId="7"/>
  </si>
  <si>
    <t>ー</t>
    <phoneticPr fontId="7"/>
  </si>
  <si>
    <t>資格</t>
    <rPh sb="0" eb="2">
      <t>シカク</t>
    </rPh>
    <phoneticPr fontId="7"/>
  </si>
  <si>
    <t>社会福祉主事任用資格</t>
    <rPh sb="0" eb="2">
      <t>シャカイ</t>
    </rPh>
    <rPh sb="2" eb="4">
      <t>フクシ</t>
    </rPh>
    <rPh sb="4" eb="6">
      <t>シュジ</t>
    </rPh>
    <rPh sb="6" eb="8">
      <t>ニンヨウ</t>
    </rPh>
    <rPh sb="8" eb="10">
      <t>シカク</t>
    </rPh>
    <phoneticPr fontId="7"/>
  </si>
  <si>
    <t>看護師</t>
    <rPh sb="0" eb="3">
      <t>カンゴシ</t>
    </rPh>
    <phoneticPr fontId="8"/>
  </si>
  <si>
    <t>介護福祉士</t>
    <rPh sb="0" eb="2">
      <t>カイゴ</t>
    </rPh>
    <rPh sb="2" eb="5">
      <t>フクシシ</t>
    </rPh>
    <phoneticPr fontId="7"/>
  </si>
  <si>
    <t>管理栄養士</t>
    <rPh sb="0" eb="2">
      <t>カンリ</t>
    </rPh>
    <rPh sb="2" eb="5">
      <t>エイヨウシ</t>
    </rPh>
    <phoneticPr fontId="7"/>
  </si>
  <si>
    <t>理学療法士</t>
    <rPh sb="0" eb="2">
      <t>リガク</t>
    </rPh>
    <rPh sb="2" eb="5">
      <t>リョウホウシ</t>
    </rPh>
    <phoneticPr fontId="7"/>
  </si>
  <si>
    <t>社会福祉事業に2年以上従事</t>
    <rPh sb="0" eb="2">
      <t>シャカイ</t>
    </rPh>
    <rPh sb="2" eb="4">
      <t>フクシ</t>
    </rPh>
    <rPh sb="4" eb="6">
      <t>ジギョウ</t>
    </rPh>
    <rPh sb="8" eb="9">
      <t>ネン</t>
    </rPh>
    <rPh sb="9" eb="11">
      <t>イジョウ</t>
    </rPh>
    <rPh sb="11" eb="13">
      <t>ジュウジ</t>
    </rPh>
    <phoneticPr fontId="7"/>
  </si>
  <si>
    <t>社会福祉士</t>
    <rPh sb="0" eb="2">
      <t>シャカイ</t>
    </rPh>
    <rPh sb="2" eb="5">
      <t>フクシシ</t>
    </rPh>
    <phoneticPr fontId="7"/>
  </si>
  <si>
    <t>准看護師</t>
    <rPh sb="0" eb="4">
      <t>ジュンカンゴシ</t>
    </rPh>
    <phoneticPr fontId="7"/>
  </si>
  <si>
    <t>作業療法士</t>
    <rPh sb="0" eb="2">
      <t>サギョウ</t>
    </rPh>
    <rPh sb="2" eb="5">
      <t>リョウホウシ</t>
    </rPh>
    <phoneticPr fontId="7"/>
  </si>
  <si>
    <t>ー</t>
    <phoneticPr fontId="7"/>
  </si>
  <si>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7"/>
  </si>
  <si>
    <t>精神保健福祉士</t>
    <rPh sb="0" eb="2">
      <t>セイシン</t>
    </rPh>
    <rPh sb="2" eb="4">
      <t>ホケン</t>
    </rPh>
    <rPh sb="4" eb="7">
      <t>フクシシ</t>
    </rPh>
    <phoneticPr fontId="7"/>
  </si>
  <si>
    <t>ー</t>
    <phoneticPr fontId="7"/>
  </si>
  <si>
    <t>言語聴覚士</t>
    <rPh sb="0" eb="2">
      <t>ゲンゴ</t>
    </rPh>
    <rPh sb="2" eb="5">
      <t>チョウカクシ</t>
    </rPh>
    <phoneticPr fontId="7"/>
  </si>
  <si>
    <t>看護師</t>
    <rPh sb="0" eb="3">
      <t>カンゴシ</t>
    </rPh>
    <phoneticPr fontId="7"/>
  </si>
  <si>
    <t>柔道整復師</t>
    <rPh sb="0" eb="2">
      <t>ジュウドウ</t>
    </rPh>
    <rPh sb="2" eb="5">
      <t>セイフクシ</t>
    </rPh>
    <phoneticPr fontId="7"/>
  </si>
  <si>
    <t>あん摩マッサージ指圧師</t>
    <rPh sb="2" eb="3">
      <t>マ</t>
    </rPh>
    <rPh sb="8" eb="11">
      <t>シアツシ</t>
    </rPh>
    <phoneticPr fontId="7"/>
  </si>
  <si>
    <t>はり師</t>
    <rPh sb="2" eb="3">
      <t>シ</t>
    </rPh>
    <phoneticPr fontId="7"/>
  </si>
  <si>
    <t>きゅう師</t>
    <rPh sb="3" eb="4">
      <t>シ</t>
    </rPh>
    <phoneticPr fontId="7"/>
  </si>
  <si>
    <t>ー</t>
    <phoneticPr fontId="7"/>
  </si>
  <si>
    <t>【自治体の皆様へ】</t>
    <rPh sb="1" eb="4">
      <t>ジチタイ</t>
    </rPh>
    <rPh sb="5" eb="7">
      <t>ミナサマ</t>
    </rPh>
    <phoneticPr fontId="7"/>
  </si>
  <si>
    <t>※ INDIRECT関数使用のため、以下のとおりセルに「名前の定義」をしています。</t>
    <rPh sb="10" eb="12">
      <t>カンスウ</t>
    </rPh>
    <rPh sb="12" eb="14">
      <t>シヨウ</t>
    </rPh>
    <rPh sb="18" eb="20">
      <t>イカ</t>
    </rPh>
    <rPh sb="28" eb="30">
      <t>ナマエ</t>
    </rPh>
    <rPh sb="31" eb="33">
      <t>テイギ</t>
    </rPh>
    <phoneticPr fontId="7"/>
  </si>
  <si>
    <t>　21行目・・・「職種」</t>
    <rPh sb="3" eb="5">
      <t>ギョウメ</t>
    </rPh>
    <rPh sb="9" eb="11">
      <t>ショクシュ</t>
    </rPh>
    <phoneticPr fontId="7"/>
  </si>
  <si>
    <t>　C列・・・「管理者」</t>
    <rPh sb="2" eb="3">
      <t>レツ</t>
    </rPh>
    <rPh sb="7" eb="10">
      <t>カンリシャ</t>
    </rPh>
    <phoneticPr fontId="7"/>
  </si>
  <si>
    <t>　D列・・・「医師」</t>
    <rPh sb="2" eb="3">
      <t>レツ</t>
    </rPh>
    <rPh sb="7" eb="9">
      <t>イシ</t>
    </rPh>
    <phoneticPr fontId="7"/>
  </si>
  <si>
    <t>　E列・・・「生活相談員」</t>
    <rPh sb="2" eb="3">
      <t>レツ</t>
    </rPh>
    <rPh sb="7" eb="9">
      <t>セイカツ</t>
    </rPh>
    <rPh sb="9" eb="12">
      <t>ソウダンイン</t>
    </rPh>
    <phoneticPr fontId="7"/>
  </si>
  <si>
    <t>　F列・・・「看護職員」</t>
    <rPh sb="2" eb="3">
      <t>レツ</t>
    </rPh>
    <rPh sb="7" eb="9">
      <t>カンゴ</t>
    </rPh>
    <rPh sb="9" eb="11">
      <t>ショクイン</t>
    </rPh>
    <phoneticPr fontId="7"/>
  </si>
  <si>
    <t>　G列・・・「介護職員」</t>
    <rPh sb="2" eb="3">
      <t>レツ</t>
    </rPh>
    <rPh sb="7" eb="9">
      <t>カイゴ</t>
    </rPh>
    <rPh sb="9" eb="11">
      <t>ショクイン</t>
    </rPh>
    <phoneticPr fontId="7"/>
  </si>
  <si>
    <t>　H列・・・「栄養士」</t>
    <rPh sb="2" eb="3">
      <t>レツ</t>
    </rPh>
    <rPh sb="7" eb="10">
      <t>エイヨウシ</t>
    </rPh>
    <phoneticPr fontId="7"/>
  </si>
  <si>
    <t>　I列・・・「機能訓練指導員」</t>
    <rPh sb="2" eb="3">
      <t>レツ</t>
    </rPh>
    <rPh sb="7" eb="9">
      <t>キノウ</t>
    </rPh>
    <rPh sb="9" eb="11">
      <t>クンレン</t>
    </rPh>
    <rPh sb="11" eb="14">
      <t>シドウイン</t>
    </rPh>
    <phoneticPr fontId="7"/>
  </si>
  <si>
    <t>　J列・・・「介護支援専門員」</t>
    <rPh sb="2" eb="3">
      <t>レツ</t>
    </rPh>
    <rPh sb="7" eb="9">
      <t>カイゴ</t>
    </rPh>
    <rPh sb="9" eb="11">
      <t>シエン</t>
    </rPh>
    <rPh sb="11" eb="14">
      <t>センモンイン</t>
    </rPh>
    <phoneticPr fontId="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</si>
  <si>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7"/>
  </si>
  <si>
    <t>　行が足りない場合は、適宜追加してください。</t>
    <rPh sb="1" eb="2">
      <t>ギョウ</t>
    </rPh>
    <rPh sb="3" eb="4">
      <t>タ</t>
    </rPh>
    <rPh sb="7" eb="9">
      <t>バアイ</t>
    </rPh>
    <rPh sb="11" eb="13">
      <t>テキギ</t>
    </rPh>
    <rPh sb="13" eb="15">
      <t>ツイカ</t>
    </rPh>
    <phoneticPr fontId="7"/>
  </si>
  <si>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</si>
  <si>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7"/>
  </si>
  <si>
    <t>　・「数式」タブ　⇒　「名前の定義」を選択</t>
    <rPh sb="3" eb="5">
      <t>スウシキ</t>
    </rPh>
    <rPh sb="12" eb="14">
      <t>ナマエ</t>
    </rPh>
    <rPh sb="15" eb="17">
      <t>テイギ</t>
    </rPh>
    <rPh sb="19" eb="21">
      <t>センタク</t>
    </rPh>
    <phoneticPr fontId="7"/>
  </si>
  <si>
    <t>　・「名前」に職種名を入力</t>
    <rPh sb="3" eb="5">
      <t>ナマエ</t>
    </rPh>
    <rPh sb="7" eb="9">
      <t>ショクシュ</t>
    </rPh>
    <rPh sb="9" eb="10">
      <t>メイ</t>
    </rPh>
    <rPh sb="11" eb="13">
      <t>ニュウリョク</t>
    </rPh>
    <phoneticPr fontId="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</si>
  <si>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</si>
  <si>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7"/>
  </si>
  <si>
    <t>第151条
(従業者の員数)</t>
    <phoneticPr fontId="1"/>
  </si>
  <si>
    <t>1-1</t>
    <phoneticPr fontId="1"/>
  </si>
  <si>
    <t>1-3</t>
    <phoneticPr fontId="1"/>
  </si>
  <si>
    <t>1-4</t>
    <phoneticPr fontId="1"/>
  </si>
  <si>
    <t>1-5</t>
    <phoneticPr fontId="1"/>
  </si>
  <si>
    <t>1-6</t>
    <phoneticPr fontId="1"/>
  </si>
  <si>
    <t>1-7</t>
    <phoneticPr fontId="1"/>
  </si>
  <si>
    <t>各ユニットにおいて入居者がそれぞれの役割を持って生活を営むことができるよう配慮して行っているか。</t>
    <rPh sb="10" eb="11">
      <t>キョ</t>
    </rPh>
    <phoneticPr fontId="1"/>
  </si>
  <si>
    <t>入居者のプライバシーの確保に配慮して行っているか。</t>
    <rPh sb="1" eb="2">
      <t>キョ</t>
    </rPh>
    <phoneticPr fontId="1"/>
  </si>
  <si>
    <t>入居者の自立した生活を支援することを基本として、入居者の要介護状態の軽減又は悪化の防止に資するよう、その者の心身の状況等を常に把握しながら適切に行っているか。</t>
    <rPh sb="0" eb="3">
      <t>ニュウキョシャ</t>
    </rPh>
    <rPh sb="4" eb="6">
      <t>ジリツ</t>
    </rPh>
    <rPh sb="8" eb="10">
      <t>セイカツ</t>
    </rPh>
    <rPh sb="11" eb="13">
      <t>シエン</t>
    </rPh>
    <rPh sb="18" eb="20">
      <t>キホン</t>
    </rPh>
    <rPh sb="24" eb="27">
      <t>ニュウキョシャ</t>
    </rPh>
    <rPh sb="28" eb="31">
      <t>ヨウカイゴ</t>
    </rPh>
    <rPh sb="31" eb="33">
      <t>ジョウタイ</t>
    </rPh>
    <rPh sb="34" eb="36">
      <t>ケイゲン</t>
    </rPh>
    <rPh sb="36" eb="37">
      <t>マタ</t>
    </rPh>
    <rPh sb="38" eb="40">
      <t>アッカ</t>
    </rPh>
    <rPh sb="41" eb="43">
      <t>ボウシ</t>
    </rPh>
    <rPh sb="44" eb="45">
      <t>シ</t>
    </rPh>
    <rPh sb="52" eb="53">
      <t>モノ</t>
    </rPh>
    <rPh sb="54" eb="56">
      <t>シンシン</t>
    </rPh>
    <rPh sb="57" eb="59">
      <t>ジョウキョウ</t>
    </rPh>
    <rPh sb="59" eb="60">
      <t>トウ</t>
    </rPh>
    <rPh sb="61" eb="62">
      <t>ツネ</t>
    </rPh>
    <rPh sb="63" eb="65">
      <t>ハアク</t>
    </rPh>
    <rPh sb="69" eb="71">
      <t>テキセツ</t>
    </rPh>
    <rPh sb="72" eb="73">
      <t>オコナ</t>
    </rPh>
    <phoneticPr fontId="1"/>
  </si>
  <si>
    <t>サービスの提供に当たって、入居者又はその家族に対し、サービスの提供方法等について、理解しやすいように説明を行っているか。</t>
    <rPh sb="14" eb="15">
      <t>キョ</t>
    </rPh>
    <rPh sb="31" eb="33">
      <t>テイキョウ</t>
    </rPh>
    <rPh sb="33" eb="35">
      <t>ホウホウ</t>
    </rPh>
    <rPh sb="35" eb="36">
      <t>トウ</t>
    </rPh>
    <phoneticPr fontId="1"/>
  </si>
  <si>
    <t>10-8</t>
    <phoneticPr fontId="1"/>
  </si>
  <si>
    <t>10-9</t>
    <phoneticPr fontId="1"/>
  </si>
  <si>
    <t>栄養並びに入居者の心身の状況及び嗜好を考慮した食事を提供しているか。</t>
    <rPh sb="6" eb="7">
      <t>キョ</t>
    </rPh>
    <phoneticPr fontId="1"/>
  </si>
  <si>
    <t>入居者の心身の状況に応じて、適切な方法により、食事の自立について必要な支援を行っているか。</t>
    <rPh sb="1" eb="2">
      <t>キョ</t>
    </rPh>
    <phoneticPr fontId="1"/>
  </si>
  <si>
    <t>入居者が相互に社会的関係を築くことができるよう、その意思を尊重しつつ、その心身の状況に配慮した上で、できる限り離床し、共同生活室で食事を摂ることができるよう支援しているか。</t>
    <rPh sb="1" eb="2">
      <t>キョ</t>
    </rPh>
    <phoneticPr fontId="1"/>
  </si>
  <si>
    <t>(解釈通知）
入居者に対して適切な栄養食事相談を行っているか。</t>
    <rPh sb="1" eb="5">
      <t>カイシャクツウチ</t>
    </rPh>
    <rPh sb="8" eb="9">
      <t>キョ</t>
    </rPh>
    <phoneticPr fontId="1"/>
  </si>
  <si>
    <t>入居者の生活習慣を尊重した適切な時間に食事を提供し、施設側の都合で急がせることなく、入居者がその心身の状況に応じてできる限り自立して食事を摂ることができるような必要な時間を確保しているか</t>
    <rPh sb="1" eb="2">
      <t>キョ</t>
    </rPh>
    <rPh sb="43" eb="44">
      <t>キョ</t>
    </rPh>
    <phoneticPr fontId="1"/>
  </si>
  <si>
    <t>常に入居者の心身の状況、その置かれている環境等の的確な把握に努め、入居者又はその家族に対し、その相談に適切に応じるとともに、必要な助言その他の援助を行っているか。</t>
    <rPh sb="3" eb="4">
      <t>キョ</t>
    </rPh>
    <rPh sb="34" eb="35">
      <t>キョ</t>
    </rPh>
    <phoneticPr fontId="1"/>
  </si>
  <si>
    <t xml:space="preserve">入居者の嗜好に応じた趣味、教養又は娯楽等に係る活動の機会を提供するとともに、入居者が自律的に行うこれらの活動を支援しているか。 </t>
    <rPh sb="1" eb="2">
      <t>キョ</t>
    </rPh>
    <phoneticPr fontId="1"/>
  </si>
  <si>
    <t>(解釈通知)
ユニットリーダー研修を受講した従業者2名以上の配置とする。ただし、２ユニット以下の施設は１名でよい。</t>
    <rPh sb="15" eb="17">
      <t>ケンシュウ</t>
    </rPh>
    <rPh sb="18" eb="20">
      <t>ジュコウ</t>
    </rPh>
    <rPh sb="22" eb="25">
      <t>ジュウギョウシャ</t>
    </rPh>
    <phoneticPr fontId="1"/>
  </si>
  <si>
    <t>入居者の退居に際しては、居宅サービス計画の作成等の援助に資するため、居宅介護支援事業者に対する情報の提供に努めるほか、保健医療サービス又は福祉サービスを提供する者との密接な連携に努めているか。</t>
    <rPh sb="1" eb="2">
      <t>キョ</t>
    </rPh>
    <rPh sb="5" eb="6">
      <t>キョ</t>
    </rPh>
    <phoneticPr fontId="1"/>
  </si>
  <si>
    <t>入居に際しては入居の年月日並びに入居している介護保険施設の種類及び名称を、退居に際しては退居の年月日を、当該者の被保険者証に記載しているか。</t>
    <rPh sb="1" eb="2">
      <t>キョ</t>
    </rPh>
    <rPh sb="8" eb="9">
      <t>キョ</t>
    </rPh>
    <rPh sb="17" eb="18">
      <t>キョ</t>
    </rPh>
    <rPh sb="38" eb="39">
      <t>キョ</t>
    </rPh>
    <rPh sb="45" eb="46">
      <t>キョ</t>
    </rPh>
    <phoneticPr fontId="1"/>
  </si>
  <si>
    <t>計画担当介護支援専門員は、地域密着型施設サービス計画の作成に当たっては、入居者の日常生活全般を支援する観点から、地域住民による自発的な活動によるサービス等の利用も含めて地域密着型施設サービス計画上に位置付けるよう努めているか。</t>
    <rPh sb="37" eb="38">
      <t>キョ</t>
    </rPh>
    <phoneticPr fontId="1"/>
  </si>
  <si>
    <t>計画担当介護支援専門員は、地域密着型施設サービス計画の作成に当たっては、適切な方法により、入居者について、その有する能力、その置かれている環境等の評価を通じて、入居者が現に抱える問題点を明らかにし、入居者が自立した日常生活を営むことができるように支援する上で解決すべき課題を把握しているか。</t>
    <rPh sb="46" eb="47">
      <t>キョ</t>
    </rPh>
    <rPh sb="81" eb="82">
      <t>キョ</t>
    </rPh>
    <rPh sb="100" eb="101">
      <t>キョ</t>
    </rPh>
    <phoneticPr fontId="1"/>
  </si>
  <si>
    <t>計画担当介護支援専門員は、アセスメントに当たっては、入居者及びその家族に面接して行っているか。</t>
    <rPh sb="27" eb="28">
      <t>キョ</t>
    </rPh>
    <phoneticPr fontId="1"/>
  </si>
  <si>
    <t>計画担当介護支援専門員は、入居者の希望及び入居者についてのアセスメントの結果に基づき、入居者の家族の希望を勘案して、サービスを提供する上での留意事項等を記載した地域密着型施設サービス計画の原案を作成しているか。</t>
    <rPh sb="14" eb="15">
      <t>キョ</t>
    </rPh>
    <rPh sb="22" eb="23">
      <t>キョ</t>
    </rPh>
    <rPh sb="44" eb="45">
      <t>キョ</t>
    </rPh>
    <phoneticPr fontId="1"/>
  </si>
  <si>
    <t>計画担当介護支援専門員は、地域密着型施設サービス計画原案の内容について入居者又はその家族に対し説明し、文書により入居者の同意を得ているか。</t>
    <rPh sb="36" eb="37">
      <t>キョ</t>
    </rPh>
    <rPh sb="57" eb="58">
      <t>キョ</t>
    </rPh>
    <phoneticPr fontId="1"/>
  </si>
  <si>
    <t>計画担当介護支援専門員は、地域密着型施設サービス計画を作成した際には、入居者に交付しているか。</t>
    <rPh sb="36" eb="37">
      <t>キョ</t>
    </rPh>
    <phoneticPr fontId="1"/>
  </si>
  <si>
    <t>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るか。
①入居者が要介護更新認定を受けた場合
②入居者が要介護状態区分の変更の認定を受けた場合</t>
    <rPh sb="104" eb="105">
      <t>キョ</t>
    </rPh>
    <rPh sb="123" eb="124">
      <t>キョ</t>
    </rPh>
    <phoneticPr fontId="1"/>
  </si>
  <si>
    <t>入居申込者が入院治療を必要とする場合その他入居申所者に対し自ら適切な便宜を提供することが困難である場合は、適切な病院若しくは診療所又は介護老人保健施設若しくは介護医療院を紹介する等の適切な措置を速やかに講じているか。</t>
    <rPh sb="1" eb="2">
      <t>キョ</t>
    </rPh>
    <rPh sb="24" eb="25">
      <t>ショ</t>
    </rPh>
    <phoneticPr fontId="1"/>
  </si>
  <si>
    <t>入居申込者が要介護認定を受けていない場合に、当該申請のために必要な援助を行っているか。</t>
    <rPh sb="1" eb="2">
      <t>キョ</t>
    </rPh>
    <rPh sb="22" eb="24">
      <t>トウガイ</t>
    </rPh>
    <phoneticPr fontId="1"/>
  </si>
  <si>
    <t>入居者に対し、その心身の状況等に応じて、日常生活を営むのに必要な機能を改善し、又はその減退を防止するための機能訓練を行っているか。</t>
    <rPh sb="1" eb="2">
      <t>キョ</t>
    </rPh>
    <rPh sb="39" eb="40">
      <t>マタ</t>
    </rPh>
    <phoneticPr fontId="1"/>
  </si>
  <si>
    <t>医師又は看護職員は、常に入居者の健康の状況に注意し、必要に応じて健康保持のための適切な措置を採っているか。</t>
    <rPh sb="13" eb="14">
      <t>キョ</t>
    </rPh>
    <phoneticPr fontId="1"/>
  </si>
  <si>
    <t>計画担当介護支援専門員は、入居者の心身の状況、その置かれている環境等に照らし、その者が居宅において日常生活を営むことができるかどうかについて定期的に検討しているか。</t>
    <rPh sb="14" eb="15">
      <t>キョ</t>
    </rPh>
    <phoneticPr fontId="1"/>
  </si>
  <si>
    <t>計画担当介護支援専門員は、その心身の状況、その置かれている環境等に照らし、居宅において日常生活を営むことができると認められる入居者に対し、その者及びその家族の希望、その者が退居後に置かれることとなる環境等を勘案し、その者の円滑な退居のために必要な援助を行っているか。</t>
    <rPh sb="63" eb="64">
      <t>キョ</t>
    </rPh>
    <phoneticPr fontId="1"/>
  </si>
  <si>
    <t>計画担当介護支援専門員は、入居者の退居に際し、居宅サービス計画の作成等の援助に資するため、居宅介護支援事業者に対して情報を提供するほか、保健医療サービス又は福祉サービスを提供する者と密接に連携をとっているか。</t>
    <rPh sb="14" eb="15">
      <t>キョ</t>
    </rPh>
    <phoneticPr fontId="1"/>
  </si>
  <si>
    <t>計画担当介護支援専門員は、身体的拘束等の態様及び時間、その際の入居者の心身の状況並びに緊急やむを得ない理由を記録しているか。</t>
    <rPh sb="32" eb="33">
      <t>キョ</t>
    </rPh>
    <phoneticPr fontId="1"/>
  </si>
  <si>
    <t>計画担当介護支援専門員は、提供したサービスに係る入居者及びその家族からの苦情の内容等を記録しているか。</t>
    <rPh sb="25" eb="26">
      <t>キョ</t>
    </rPh>
    <phoneticPr fontId="1"/>
  </si>
  <si>
    <t xml:space="preserve">入居者に対するサービスの提供に関する次に掲げる記録を整備し、その完結の日から２年間保存しているか。
① 地域密着型施設サービス計画
② 提供した具体的なサービスの内容等の記録
③ 身体的拘束等の態様及び時間、その際の入所者の心身の状況並びに緊急やむを得ない理由の記録
④ 市への通知に係る記録
⑤ 苦情の内容等の記録
⑥ 事故の状況及び事故に際して採った処置についての記録
⑦ 運営推進会議に係る報告、評価、要望、助言等の記録
</t>
    <rPh sb="1" eb="2">
      <t>キョ</t>
    </rPh>
    <rPh sb="109" eb="110">
      <t>ショ</t>
    </rPh>
    <phoneticPr fontId="1"/>
  </si>
  <si>
    <t>看護体制加算Ⅰイ</t>
    <phoneticPr fontId="1"/>
  </si>
  <si>
    <t>看護体制加算Ⅱイ</t>
    <phoneticPr fontId="1"/>
  </si>
  <si>
    <t>居宅における外泊をした場合</t>
    <rPh sb="0" eb="2">
      <t>キョタク</t>
    </rPh>
    <rPh sb="6" eb="8">
      <t>ガイハク</t>
    </rPh>
    <phoneticPr fontId="1"/>
  </si>
  <si>
    <t>2</t>
    <phoneticPr fontId="1"/>
  </si>
  <si>
    <t>１　理念</t>
    <rPh sb="2" eb="4">
      <t>リネン</t>
    </rPh>
    <phoneticPr fontId="1"/>
  </si>
  <si>
    <t>２　利用者の状況</t>
    <phoneticPr fontId="1"/>
  </si>
  <si>
    <t>※指定作成時点の月について記載してください</t>
    <rPh sb="1" eb="7">
      <t>シテイサクセイジテン</t>
    </rPh>
    <rPh sb="8" eb="9">
      <t>ツキ</t>
    </rPh>
    <rPh sb="13" eb="15">
      <t>キサイ</t>
    </rPh>
    <phoneticPr fontId="1"/>
  </si>
  <si>
    <t>要介護1</t>
    <rPh sb="0" eb="3">
      <t>ヨウカイゴ</t>
    </rPh>
    <phoneticPr fontId="3"/>
  </si>
  <si>
    <t>要介護2</t>
    <rPh sb="0" eb="1">
      <t>ヨウ</t>
    </rPh>
    <rPh sb="1" eb="3">
      <t>カイゴ</t>
    </rPh>
    <phoneticPr fontId="3"/>
  </si>
  <si>
    <t>要介護3</t>
    <rPh sb="0" eb="1">
      <t>ヨウ</t>
    </rPh>
    <rPh sb="1" eb="3">
      <t>カイゴ</t>
    </rPh>
    <phoneticPr fontId="3"/>
  </si>
  <si>
    <t>要介護4</t>
    <rPh sb="0" eb="1">
      <t>ヨウ</t>
    </rPh>
    <rPh sb="1" eb="3">
      <t>カイゴ</t>
    </rPh>
    <phoneticPr fontId="3"/>
  </si>
  <si>
    <t>要介護5</t>
    <rPh sb="0" eb="1">
      <t>ヨウ</t>
    </rPh>
    <rPh sb="1" eb="3">
      <t>カイゴ</t>
    </rPh>
    <phoneticPr fontId="3"/>
  </si>
  <si>
    <t>計</t>
    <rPh sb="0" eb="1">
      <t>ケイ</t>
    </rPh>
    <phoneticPr fontId="3"/>
  </si>
  <si>
    <t>３　下記の書類について、電磁的方法による取り扱いを行っているものがあれば〇を付けてください。</t>
    <rPh sb="2" eb="4">
      <t>カキ</t>
    </rPh>
    <rPh sb="5" eb="7">
      <t>ショルイ</t>
    </rPh>
    <rPh sb="12" eb="15">
      <t>デンジテキ</t>
    </rPh>
    <rPh sb="15" eb="17">
      <t>ホウホウ</t>
    </rPh>
    <rPh sb="20" eb="21">
      <t>ト</t>
    </rPh>
    <rPh sb="22" eb="23">
      <t>アツカ</t>
    </rPh>
    <rPh sb="25" eb="26">
      <t>オコナ</t>
    </rPh>
    <rPh sb="38" eb="39">
      <t>ツ</t>
    </rPh>
    <phoneticPr fontId="1"/>
  </si>
  <si>
    <t>・重要事項説明書</t>
    <rPh sb="1" eb="8">
      <t>ジュウヨウジコウセツメイショ</t>
    </rPh>
    <phoneticPr fontId="1"/>
  </si>
  <si>
    <t>・地域密着型介護老人福祉施設入所者生活介護の提供にあたって説明すべき事項</t>
  </si>
  <si>
    <t>・地域密着型施設サービス計画</t>
    <rPh sb="1" eb="3">
      <t>チイキ</t>
    </rPh>
    <rPh sb="3" eb="6">
      <t>ミッチャクガタ</t>
    </rPh>
    <rPh sb="6" eb="8">
      <t>シセツ</t>
    </rPh>
    <rPh sb="12" eb="14">
      <t>ケイカク</t>
    </rPh>
    <phoneticPr fontId="1"/>
  </si>
  <si>
    <t>・個人情報の使用同意書</t>
    <phoneticPr fontId="1"/>
  </si>
  <si>
    <t>４　非常災害対策【松阪市重点項目】</t>
    <rPh sb="2" eb="4">
      <t>ヒジョウ</t>
    </rPh>
    <rPh sb="4" eb="6">
      <t>サイガイ</t>
    </rPh>
    <rPh sb="6" eb="8">
      <t>タイサク</t>
    </rPh>
    <rPh sb="9" eb="16">
      <t>マツサカシジュウテンコウモク</t>
    </rPh>
    <phoneticPr fontId="1"/>
  </si>
  <si>
    <t>計画・記録の有無</t>
    <rPh sb="0" eb="2">
      <t>ケイカク</t>
    </rPh>
    <rPh sb="3" eb="5">
      <t>キロク</t>
    </rPh>
    <rPh sb="6" eb="8">
      <t>ウム</t>
    </rPh>
    <phoneticPr fontId="1"/>
  </si>
  <si>
    <t>防火管理の責任者</t>
    <rPh sb="0" eb="2">
      <t>ボウカ</t>
    </rPh>
    <rPh sb="2" eb="4">
      <t>カンリ</t>
    </rPh>
    <rPh sb="5" eb="8">
      <t>セキニンシャ</t>
    </rPh>
    <phoneticPr fontId="1"/>
  </si>
  <si>
    <t>避難訓練の実施状況</t>
    <rPh sb="0" eb="2">
      <t>ヒナン</t>
    </rPh>
    <rPh sb="2" eb="4">
      <t>クンレン</t>
    </rPh>
    <rPh sb="5" eb="7">
      <t>ジッシ</t>
    </rPh>
    <rPh sb="7" eb="9">
      <t>ジョウキョウ</t>
    </rPh>
    <phoneticPr fontId="1"/>
  </si>
  <si>
    <t>地域住民への周知方法</t>
    <rPh sb="0" eb="2">
      <t>チイキ</t>
    </rPh>
    <rPh sb="2" eb="4">
      <t>ジュウミン</t>
    </rPh>
    <rPh sb="6" eb="8">
      <t>シュウチ</t>
    </rPh>
    <rPh sb="8" eb="10">
      <t>ホウホウ</t>
    </rPh>
    <phoneticPr fontId="1"/>
  </si>
  <si>
    <t>計画</t>
    <rPh sb="0" eb="2">
      <t>ケイカク</t>
    </rPh>
    <phoneticPr fontId="1"/>
  </si>
  <si>
    <t>有</t>
    <rPh sb="0" eb="1">
      <t>アリ</t>
    </rPh>
    <phoneticPr fontId="1"/>
  </si>
  <si>
    <t>無</t>
    <rPh sb="0" eb="1">
      <t>ナ</t>
    </rPh>
    <phoneticPr fontId="1"/>
  </si>
  <si>
    <t>役職名</t>
    <rPh sb="0" eb="2">
      <t>ヤクショク</t>
    </rPh>
    <rPh sb="2" eb="3">
      <t>メイ</t>
    </rPh>
    <phoneticPr fontId="1"/>
  </si>
  <si>
    <t>年</t>
    <rPh sb="0" eb="1">
      <t>ネン</t>
    </rPh>
    <phoneticPr fontId="1"/>
  </si>
  <si>
    <t>R</t>
    <phoneticPr fontId="1"/>
  </si>
  <si>
    <t>記録</t>
    <rPh sb="0" eb="2">
      <t>キロク</t>
    </rPh>
    <phoneticPr fontId="1"/>
  </si>
  <si>
    <t>氏名</t>
    <rPh sb="0" eb="2">
      <t>シメイ</t>
    </rPh>
    <phoneticPr fontId="1"/>
  </si>
  <si>
    <t>月</t>
    <rPh sb="0" eb="1">
      <t>ガツ</t>
    </rPh>
    <phoneticPr fontId="1"/>
  </si>
  <si>
    <t>６　貴事業所の工夫している点や取組等、その概要を記入してください。</t>
    <phoneticPr fontId="1"/>
  </si>
  <si>
    <t>７　松阪市に対しての質問事項があれば記入してください。</t>
    <phoneticPr fontId="1"/>
  </si>
  <si>
    <t>　　 要 介 護 度 別 利 用 者 数　（ユニット1）</t>
    <rPh sb="3" eb="4">
      <t>ヨウ</t>
    </rPh>
    <rPh sb="5" eb="6">
      <t>スケ</t>
    </rPh>
    <rPh sb="7" eb="8">
      <t>マモル</t>
    </rPh>
    <rPh sb="9" eb="10">
      <t>ド</t>
    </rPh>
    <rPh sb="11" eb="12">
      <t>ベツ</t>
    </rPh>
    <rPh sb="13" eb="14">
      <t>リ</t>
    </rPh>
    <rPh sb="15" eb="16">
      <t>ヨウ</t>
    </rPh>
    <rPh sb="17" eb="18">
      <t>モノ</t>
    </rPh>
    <rPh sb="19" eb="20">
      <t>カズ</t>
    </rPh>
    <phoneticPr fontId="3"/>
  </si>
  <si>
    <t>　　 要 介 護 度 別 利 用 者 数　（ユニット2）</t>
    <rPh sb="3" eb="4">
      <t>ヨウ</t>
    </rPh>
    <rPh sb="5" eb="6">
      <t>スケ</t>
    </rPh>
    <rPh sb="7" eb="8">
      <t>マモル</t>
    </rPh>
    <rPh sb="9" eb="10">
      <t>ド</t>
    </rPh>
    <rPh sb="11" eb="12">
      <t>ベツ</t>
    </rPh>
    <rPh sb="13" eb="14">
      <t>リ</t>
    </rPh>
    <rPh sb="15" eb="16">
      <t>ヨウ</t>
    </rPh>
    <rPh sb="17" eb="18">
      <t>モノ</t>
    </rPh>
    <rPh sb="19" eb="20">
      <t>カズ</t>
    </rPh>
    <phoneticPr fontId="3"/>
  </si>
  <si>
    <t>　　 要 介 護 度 別 利 用 者 数　（ユニット3）</t>
    <rPh sb="3" eb="4">
      <t>ヨウ</t>
    </rPh>
    <rPh sb="5" eb="6">
      <t>スケ</t>
    </rPh>
    <rPh sb="7" eb="8">
      <t>マモル</t>
    </rPh>
    <rPh sb="9" eb="10">
      <t>ド</t>
    </rPh>
    <rPh sb="11" eb="12">
      <t>ベツ</t>
    </rPh>
    <rPh sb="13" eb="14">
      <t>リ</t>
    </rPh>
    <rPh sb="15" eb="16">
      <t>ヨウ</t>
    </rPh>
    <rPh sb="17" eb="18">
      <t>モノ</t>
    </rPh>
    <rPh sb="19" eb="20">
      <t>カズ</t>
    </rPh>
    <phoneticPr fontId="3"/>
  </si>
  <si>
    <t>(医務室)</t>
    <phoneticPr fontId="1"/>
  </si>
  <si>
    <t>５　業務の効率化、介護サービスの質の向上その他の生産性の向上に資する取組の促進を図るため貴事業所での取組や</t>
    <phoneticPr fontId="1"/>
  </si>
  <si>
    <t>　　導入している介護機器があれば記入してください。</t>
    <phoneticPr fontId="1"/>
  </si>
  <si>
    <r>
      <t xml:space="preserve">(1)の苦情を受け付けた場合、当該苦情の内容等を記録しているか。
</t>
    </r>
    <r>
      <rPr>
        <b/>
        <sz val="10"/>
        <color theme="1"/>
        <rFont val="BIZ UDPゴシック"/>
        <family val="3"/>
        <charset val="128"/>
      </rPr>
      <t>（苦情の記録件数　指定作成時点の年度における件数　　件）</t>
    </r>
    <rPh sb="15" eb="17">
      <t>トウガイ</t>
    </rPh>
    <rPh sb="17" eb="19">
      <t>クジョウ</t>
    </rPh>
    <phoneticPr fontId="1"/>
  </si>
  <si>
    <t>該当がない場合は「－」を記入してください。</t>
    <phoneticPr fontId="1"/>
  </si>
  <si>
    <r>
      <t>第</t>
    </r>
    <r>
      <rPr>
        <sz val="9"/>
        <color theme="1"/>
        <rFont val="BIZ UDゴシック"/>
        <family val="3"/>
        <charset val="128"/>
      </rPr>
      <t>165</t>
    </r>
    <r>
      <rPr>
        <sz val="9"/>
        <color theme="1"/>
        <rFont val="BIZ UDPゴシック"/>
        <family val="3"/>
        <charset val="128"/>
      </rPr>
      <t>条の</t>
    </r>
    <r>
      <rPr>
        <sz val="9"/>
        <color theme="1"/>
        <rFont val="BIZ UDゴシック"/>
        <family val="3"/>
        <charset val="128"/>
      </rPr>
      <t>2</t>
    </r>
    <r>
      <rPr>
        <sz val="9"/>
        <color theme="1"/>
        <rFont val="BIZ UDPゴシック"/>
        <family val="3"/>
        <charset val="128"/>
      </rPr>
      <t xml:space="preserve">
(緊急時等の対応)　　　　　
</t>
    </r>
    <phoneticPr fontId="1"/>
  </si>
  <si>
    <t xml:space="preserve">第9条※
(内容及び手続の説明及び同意)
　  </t>
    <phoneticPr fontId="1"/>
  </si>
  <si>
    <t xml:space="preserve">第12条※
(受給資格等の確認)             
  </t>
    <phoneticPr fontId="1"/>
  </si>
  <si>
    <r>
      <t>第</t>
    </r>
    <r>
      <rPr>
        <sz val="9"/>
        <color theme="1"/>
        <rFont val="BIZ UDゴシック"/>
        <family val="3"/>
        <charset val="128"/>
      </rPr>
      <t>59</t>
    </r>
    <r>
      <rPr>
        <sz val="9"/>
        <color theme="1"/>
        <rFont val="BIZ UDPゴシック"/>
        <family val="3"/>
        <charset val="128"/>
      </rPr>
      <t>条の</t>
    </r>
    <r>
      <rPr>
        <sz val="9"/>
        <color theme="1"/>
        <rFont val="BIZ UDゴシック"/>
        <family val="3"/>
        <charset val="128"/>
      </rPr>
      <t>15※</t>
    </r>
    <r>
      <rPr>
        <sz val="9"/>
        <color theme="1"/>
        <rFont val="BIZ UDPゴシック"/>
        <family val="3"/>
        <charset val="128"/>
      </rPr>
      <t xml:space="preserve">
(非常災害対策)　
</t>
    </r>
    <rPh sb="10" eb="11">
      <t>ヒ</t>
    </rPh>
    <phoneticPr fontId="1"/>
  </si>
  <si>
    <t>第36条※
(広告)　　　　　　　</t>
    <phoneticPr fontId="1"/>
  </si>
  <si>
    <t>第38条※
(苦情処理)　　　　　　</t>
    <phoneticPr fontId="1"/>
  </si>
  <si>
    <r>
      <t>第</t>
    </r>
    <r>
      <rPr>
        <sz val="9"/>
        <color theme="1"/>
        <rFont val="BIZ UDゴシック"/>
        <family val="3"/>
        <charset val="128"/>
      </rPr>
      <t>59</t>
    </r>
    <r>
      <rPr>
        <sz val="9"/>
        <color theme="1"/>
        <rFont val="BIZ UDPゴシック"/>
        <family val="3"/>
        <charset val="128"/>
      </rPr>
      <t>条の</t>
    </r>
    <r>
      <rPr>
        <sz val="9"/>
        <color theme="1"/>
        <rFont val="BIZ UDゴシック"/>
        <family val="3"/>
        <charset val="128"/>
      </rPr>
      <t>17※</t>
    </r>
    <r>
      <rPr>
        <sz val="9"/>
        <color theme="1"/>
        <rFont val="BIZ UDPゴシック"/>
        <family val="3"/>
        <charset val="128"/>
      </rPr>
      <t xml:space="preserve">
(地域との連携等)
</t>
    </r>
    <phoneticPr fontId="1"/>
  </si>
  <si>
    <t>第10条※
(提供拒否の禁止)　</t>
    <phoneticPr fontId="1"/>
  </si>
  <si>
    <t xml:space="preserve">第13条※
(要介護認定等の申請に係る援助)            　  </t>
    <phoneticPr fontId="1"/>
  </si>
  <si>
    <t xml:space="preserve">第28条※
(利用者に関する市への通知)　　
　　 </t>
    <phoneticPr fontId="1"/>
  </si>
  <si>
    <r>
      <t>第</t>
    </r>
    <r>
      <rPr>
        <sz val="9"/>
        <color theme="1"/>
        <rFont val="BIZ UDゴシック"/>
        <family val="3"/>
        <charset val="128"/>
      </rPr>
      <t>59</t>
    </r>
    <r>
      <rPr>
        <sz val="9"/>
        <color theme="1"/>
        <rFont val="BIZ UDPゴシック"/>
        <family val="3"/>
        <charset val="128"/>
      </rPr>
      <t>条の</t>
    </r>
    <r>
      <rPr>
        <sz val="9"/>
        <color theme="1"/>
        <rFont val="BIZ UDゴシック"/>
        <family val="3"/>
        <charset val="128"/>
      </rPr>
      <t>11※</t>
    </r>
    <r>
      <rPr>
        <sz val="9"/>
        <color theme="1"/>
        <rFont val="BIZ UDPゴシック"/>
        <family val="3"/>
        <charset val="128"/>
      </rPr>
      <t xml:space="preserve">
(管理者の責務)　　　</t>
    </r>
    <phoneticPr fontId="1"/>
  </si>
  <si>
    <t>第34条※
(掲示)　　　　　</t>
    <phoneticPr fontId="1"/>
  </si>
  <si>
    <t>第41条※
(会計の区分)　　　　　　</t>
    <phoneticPr fontId="1"/>
  </si>
  <si>
    <t xml:space="preserve">・従業者の勤務体制及び勤務実績がわかるもの(例：勤務体制一覧表、勤務実績表)
・従業者の勤怠状況がわかるもの(例：タイムカード、勤怠管理システム)
・資格要件に合致していることがわかるもの(例：資格証の写し)
</t>
    <rPh sb="1" eb="4">
      <t>ジュウギョウシャ</t>
    </rPh>
    <rPh sb="5" eb="7">
      <t>キンム</t>
    </rPh>
    <rPh sb="7" eb="9">
      <t>タイセイ</t>
    </rPh>
    <rPh sb="9" eb="10">
      <t>オヨ</t>
    </rPh>
    <rPh sb="11" eb="13">
      <t>キンム</t>
    </rPh>
    <rPh sb="13" eb="15">
      <t>ジッセキ</t>
    </rPh>
    <rPh sb="22" eb="23">
      <t>レイ</t>
    </rPh>
    <rPh sb="24" eb="31">
      <t>キンムタイセイイチランヒョウ</t>
    </rPh>
    <rPh sb="32" eb="34">
      <t>キンム</t>
    </rPh>
    <rPh sb="34" eb="36">
      <t>ジッセキ</t>
    </rPh>
    <rPh sb="36" eb="37">
      <t>ヒョウ</t>
    </rPh>
    <rPh sb="41" eb="44">
      <t>ジュウギョウシャ</t>
    </rPh>
    <rPh sb="45" eb="47">
      <t>キンタイ</t>
    </rPh>
    <rPh sb="47" eb="49">
      <t>ジョウキョウ</t>
    </rPh>
    <rPh sb="56" eb="57">
      <t>レイ</t>
    </rPh>
    <rPh sb="65" eb="69">
      <t>キンタイカンリ</t>
    </rPh>
    <rPh sb="77" eb="79">
      <t>シカク</t>
    </rPh>
    <rPh sb="79" eb="81">
      <t>ヨウケン</t>
    </rPh>
    <rPh sb="82" eb="84">
      <t>ガッチ</t>
    </rPh>
    <rPh sb="97" eb="98">
      <t>レイ</t>
    </rPh>
    <rPh sb="99" eb="101">
      <t>シカク</t>
    </rPh>
    <rPh sb="101" eb="102">
      <t>ショウ</t>
    </rPh>
    <rPh sb="103" eb="104">
      <t>ウツ</t>
    </rPh>
    <phoneticPr fontId="1"/>
  </si>
  <si>
    <t>・請求書　　　　　　　
・領収書</t>
    <rPh sb="1" eb="4">
      <t>セイキュウショ</t>
    </rPh>
    <rPh sb="14" eb="17">
      <t>リョウシュウショ</t>
    </rPh>
    <phoneticPr fontId="1"/>
  </si>
  <si>
    <t>・平面図(行政機関側が保存しているもの)</t>
    <rPh sb="1" eb="4">
      <t>ヘイメンズ</t>
    </rPh>
    <rPh sb="5" eb="7">
      <t>ギョウセイ</t>
    </rPh>
    <rPh sb="7" eb="9">
      <t>キカン</t>
    </rPh>
    <rPh sb="9" eb="10">
      <t>ガワ</t>
    </rPh>
    <rPh sb="11" eb="13">
      <t>ホゾン</t>
    </rPh>
    <phoneticPr fontId="1"/>
  </si>
  <si>
    <t>・地域密着型施設サービス計画(入所(入居)者の同意があったことがわかるもの)
・アセスメントの結果がわかるもの
・サービス提供記録
・モニタリングの結果がわかるもの</t>
    <rPh sb="1" eb="6">
      <t>チイキミッチャクガタ</t>
    </rPh>
    <rPh sb="6" eb="8">
      <t>シセツ</t>
    </rPh>
    <rPh sb="12" eb="14">
      <t>ケイカク</t>
    </rPh>
    <rPh sb="15" eb="17">
      <t>ニュウショ</t>
    </rPh>
    <rPh sb="18" eb="20">
      <t>ニュウキョ</t>
    </rPh>
    <rPh sb="21" eb="22">
      <t>シャ</t>
    </rPh>
    <rPh sb="23" eb="25">
      <t>ドウイ</t>
    </rPh>
    <rPh sb="48" eb="50">
      <t>ケッカ</t>
    </rPh>
    <rPh sb="63" eb="65">
      <t>テイキョウ</t>
    </rPh>
    <rPh sb="65" eb="67">
      <t>キロク</t>
    </rPh>
    <rPh sb="77" eb="79">
      <t>ケッカ</t>
    </rPh>
    <phoneticPr fontId="1"/>
  </si>
  <si>
    <t>・サービス提供記録　
/業務記録</t>
    <rPh sb="5" eb="7">
      <t>テイキョウ</t>
    </rPh>
    <rPh sb="7" eb="9">
      <t>キロク</t>
    </rPh>
    <rPh sb="12" eb="14">
      <t>ギョウム</t>
    </rPh>
    <rPh sb="14" eb="16">
      <t>キロク</t>
    </rPh>
    <phoneticPr fontId="1"/>
  </si>
  <si>
    <t>・栄養ケア計画
・栄養状態の記録</t>
    <rPh sb="1" eb="3">
      <t>エイヨウ</t>
    </rPh>
    <rPh sb="5" eb="7">
      <t>ケイカク</t>
    </rPh>
    <rPh sb="10" eb="12">
      <t>エイヨウ</t>
    </rPh>
    <rPh sb="12" eb="14">
      <t>ジョウタイ</t>
    </rPh>
    <rPh sb="15" eb="17">
      <t>キロク</t>
    </rPh>
    <phoneticPr fontId="1"/>
  </si>
  <si>
    <t>・サービス提供記録</t>
    <rPh sb="5" eb="9">
      <t>テイキョウキロク</t>
    </rPh>
    <phoneticPr fontId="1"/>
  </si>
  <si>
    <t>・緊急時等における対応方法を定めたもの</t>
    <rPh sb="1" eb="4">
      <t>キンキュウジ</t>
    </rPh>
    <rPh sb="4" eb="5">
      <t>トウ</t>
    </rPh>
    <rPh sb="9" eb="11">
      <t>タイオウ</t>
    </rPh>
    <rPh sb="11" eb="13">
      <t>ホウホウ</t>
    </rPh>
    <rPh sb="14" eb="15">
      <t>サダ</t>
    </rPh>
    <phoneticPr fontId="1"/>
  </si>
  <si>
    <t>・管理者の雇用形態が分かるもの
・管理者の勤務体制及び勤務実績がわかるもの(例：勤務体制一覧表、勤務実績表)
・管理者の勤怠状況がわかるもの(例：タイムカード、勤怠管理システム)</t>
    <rPh sb="1" eb="4">
      <t>カンリシャ</t>
    </rPh>
    <rPh sb="5" eb="9">
      <t>コヨウケイタイ</t>
    </rPh>
    <rPh sb="10" eb="11">
      <t>ワ</t>
    </rPh>
    <rPh sb="18" eb="21">
      <t>カンリシャ</t>
    </rPh>
    <rPh sb="22" eb="24">
      <t>キンム</t>
    </rPh>
    <rPh sb="24" eb="26">
      <t>タイセイ</t>
    </rPh>
    <rPh sb="26" eb="27">
      <t>オヨ</t>
    </rPh>
    <rPh sb="28" eb="30">
      <t>キンム</t>
    </rPh>
    <rPh sb="30" eb="32">
      <t>ジッセキ</t>
    </rPh>
    <rPh sb="39" eb="40">
      <t>レイ</t>
    </rPh>
    <rPh sb="41" eb="43">
      <t>キンム</t>
    </rPh>
    <rPh sb="43" eb="45">
      <t>タイセイ</t>
    </rPh>
    <rPh sb="45" eb="48">
      <t>イチランヒョウ</t>
    </rPh>
    <rPh sb="49" eb="51">
      <t>キンム</t>
    </rPh>
    <rPh sb="51" eb="53">
      <t>ジッセキ</t>
    </rPh>
    <rPh sb="53" eb="54">
      <t>ヒョウ</t>
    </rPh>
    <rPh sb="58" eb="61">
      <t>カンリシャ</t>
    </rPh>
    <rPh sb="62" eb="64">
      <t>キンタイ</t>
    </rPh>
    <rPh sb="64" eb="66">
      <t>ジョウキョウ</t>
    </rPh>
    <rPh sb="73" eb="74">
      <t>レイ</t>
    </rPh>
    <rPh sb="82" eb="86">
      <t>キンタイカンリ</t>
    </rPh>
    <phoneticPr fontId="1"/>
  </si>
  <si>
    <t>・業務継続計画
・研修の計画及び実績がわかるもの
・訓練の計画及び実績がわかるもの</t>
    <rPh sb="13" eb="16">
      <t>ケイカクオヨ</t>
    </rPh>
    <rPh sb="17" eb="19">
      <t>ジッセキ</t>
    </rPh>
    <rPh sb="28" eb="30">
      <t>クンレン</t>
    </rPh>
    <rPh sb="31" eb="34">
      <t>ケイカクオヨ</t>
    </rPh>
    <rPh sb="35" eb="37">
      <t>ジッセキ</t>
    </rPh>
    <phoneticPr fontId="1"/>
  </si>
  <si>
    <t>・国保連への請求書控え</t>
    <rPh sb="1" eb="4">
      <t>コクホレン</t>
    </rPh>
    <rPh sb="6" eb="9">
      <t>セイキュウショ</t>
    </rPh>
    <rPh sb="9" eb="10">
      <t>ヒカ</t>
    </rPh>
    <phoneticPr fontId="1"/>
  </si>
  <si>
    <t>・生産性向上のための委員会の開催状況がわかるもの</t>
    <rPh sb="1" eb="4">
      <t>セイサンセイ</t>
    </rPh>
    <rPh sb="4" eb="6">
      <t>コウジョウ</t>
    </rPh>
    <rPh sb="10" eb="13">
      <t>イインカイ</t>
    </rPh>
    <rPh sb="14" eb="16">
      <t>カイサイ</t>
    </rPh>
    <rPh sb="16" eb="18">
      <t>ジョウキョウ</t>
    </rPh>
    <phoneticPr fontId="1"/>
  </si>
  <si>
    <t>・非常災害時の対応計画(管轄消防署へ届け出た消防計画(風水害、地震対策含む)又はこれに準ずる計画)
・運営規程
・避難・救出等訓練の実施状況がわかるもの
・通報、連絡体制がわかるもの</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2" eb="54">
      <t>ウンエイ</t>
    </rPh>
    <rPh sb="54" eb="56">
      <t>キテイ</t>
    </rPh>
    <rPh sb="59" eb="61">
      <t>ヒナン</t>
    </rPh>
    <rPh sb="62" eb="64">
      <t>キュウシュツ</t>
    </rPh>
    <rPh sb="64" eb="65">
      <t>トウ</t>
    </rPh>
    <rPh sb="65" eb="67">
      <t>クンレン</t>
    </rPh>
    <rPh sb="68" eb="70">
      <t>ジッシ</t>
    </rPh>
    <rPh sb="70" eb="72">
      <t>ジョウキョウ</t>
    </rPh>
    <rPh sb="81" eb="83">
      <t>ツウホウ</t>
    </rPh>
    <rPh sb="84" eb="86">
      <t>レンラク</t>
    </rPh>
    <rPh sb="86" eb="88">
      <t>タイセイ</t>
    </rPh>
    <phoneticPr fontId="1"/>
  </si>
  <si>
    <t>・感染症及び食中毒の予防・まん延の防止のための対策を検討する委員会の開催状況・結果がわかるもの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rPh sb="1" eb="4">
      <t>カンセンショウ</t>
    </rPh>
    <rPh sb="4" eb="5">
      <t>オヨ</t>
    </rPh>
    <rPh sb="6" eb="9">
      <t>ショクチュウドク</t>
    </rPh>
    <rPh sb="10" eb="12">
      <t>ヨボウ</t>
    </rPh>
    <rPh sb="15" eb="16">
      <t>エン</t>
    </rPh>
    <rPh sb="17" eb="19">
      <t>ボウシ</t>
    </rPh>
    <rPh sb="23" eb="25">
      <t>タイサク</t>
    </rPh>
    <rPh sb="26" eb="28">
      <t>ケントウ</t>
    </rPh>
    <rPh sb="30" eb="33">
      <t>イインカイ</t>
    </rPh>
    <rPh sb="34" eb="38">
      <t>カイサイジョウキョウ</t>
    </rPh>
    <rPh sb="39" eb="41">
      <t>ケッカ</t>
    </rPh>
    <rPh sb="50" eb="53">
      <t>カンセンショウ</t>
    </rPh>
    <rPh sb="53" eb="54">
      <t>オヨ</t>
    </rPh>
    <rPh sb="55" eb="58">
      <t>ショクチュウドク</t>
    </rPh>
    <rPh sb="59" eb="61">
      <t>ヨボウ</t>
    </rPh>
    <rPh sb="64" eb="65">
      <t>エン</t>
    </rPh>
    <rPh sb="66" eb="68">
      <t>ボウシ</t>
    </rPh>
    <rPh sb="72" eb="74">
      <t>シシン</t>
    </rPh>
    <rPh sb="77" eb="80">
      <t>カンセンショウ</t>
    </rPh>
    <rPh sb="80" eb="81">
      <t>オヨ</t>
    </rPh>
    <rPh sb="82" eb="85">
      <t>ショクチュウドク</t>
    </rPh>
    <rPh sb="86" eb="88">
      <t>ヨボウ</t>
    </rPh>
    <rPh sb="91" eb="92">
      <t>エン</t>
    </rPh>
    <rPh sb="93" eb="95">
      <t>ボウシ</t>
    </rPh>
    <rPh sb="99" eb="101">
      <t>ケンシュウ</t>
    </rPh>
    <rPh sb="101" eb="102">
      <t>オヨ</t>
    </rPh>
    <rPh sb="103" eb="105">
      <t>クンレン</t>
    </rPh>
    <rPh sb="106" eb="108">
      <t>ジッシ</t>
    </rPh>
    <rPh sb="108" eb="110">
      <t>ジョウキョウ</t>
    </rPh>
    <rPh sb="111" eb="113">
      <t>ケッカ</t>
    </rPh>
    <phoneticPr fontId="1"/>
  </si>
  <si>
    <t>・個人情報の使用に関する同意書
・従業員の秘密保持誓約書</t>
    <rPh sb="1" eb="3">
      <t>コジン</t>
    </rPh>
    <rPh sb="3" eb="5">
      <t>ジョウホウ</t>
    </rPh>
    <rPh sb="6" eb="8">
      <t>シヨウ</t>
    </rPh>
    <rPh sb="9" eb="10">
      <t>カン</t>
    </rPh>
    <rPh sb="12" eb="14">
      <t>ドウイ</t>
    </rPh>
    <rPh sb="14" eb="15">
      <t>ショ</t>
    </rPh>
    <rPh sb="20" eb="23">
      <t>ジュウギョウイン</t>
    </rPh>
    <rPh sb="24" eb="26">
      <t>ヒミツ</t>
    </rPh>
    <rPh sb="26" eb="28">
      <t>ホジ</t>
    </rPh>
    <rPh sb="28" eb="31">
      <t>セイヤクショ</t>
    </rPh>
    <phoneticPr fontId="1"/>
  </si>
  <si>
    <t>・パンフレット／チラシ
・Web広告</t>
    <rPh sb="16" eb="18">
      <t>コウコク</t>
    </rPh>
    <phoneticPr fontId="1"/>
  </si>
  <si>
    <t>・事故発生の防止のための指針
・市町村、入所(居住)者家族等への連絡状況がわかるもの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rPh sb="3" eb="5">
      <t>ハッセイ</t>
    </rPh>
    <rPh sb="6" eb="8">
      <t>ボウシ</t>
    </rPh>
    <rPh sb="12" eb="14">
      <t>シシン</t>
    </rPh>
    <phoneticPr fontId="1"/>
  </si>
  <si>
    <t xml:space="preserve">・虐待の防止のための対策を検討する委員会の開催状況及び結果がわかるもの
・虐待の防止のための指針
・虐待の防止のための研修の計画及び実績がわかるもの
・担当者を置いていることがわかるもの
</t>
    <rPh sb="1" eb="3">
      <t>ギャクタイ</t>
    </rPh>
    <rPh sb="4" eb="6">
      <t>ボウシ</t>
    </rPh>
    <rPh sb="10" eb="12">
      <t>タイサク</t>
    </rPh>
    <rPh sb="13" eb="15">
      <t>ケントウ</t>
    </rPh>
    <rPh sb="17" eb="20">
      <t>イインカイ</t>
    </rPh>
    <rPh sb="21" eb="26">
      <t>カイサイジョウキョウオヨ</t>
    </rPh>
    <rPh sb="27" eb="29">
      <t>ケッカ</t>
    </rPh>
    <rPh sb="38" eb="40">
      <t>ギャクタイ</t>
    </rPh>
    <rPh sb="41" eb="43">
      <t>ボウシ</t>
    </rPh>
    <rPh sb="47" eb="49">
      <t>シシン</t>
    </rPh>
    <rPh sb="52" eb="54">
      <t>ギャクタイ</t>
    </rPh>
    <rPh sb="55" eb="57">
      <t>ボウシ</t>
    </rPh>
    <rPh sb="61" eb="63">
      <t>ケンシュウ</t>
    </rPh>
    <rPh sb="64" eb="66">
      <t>ケイカク</t>
    </rPh>
    <rPh sb="66" eb="67">
      <t>オヨ</t>
    </rPh>
    <rPh sb="68" eb="70">
      <t>ジッセキ</t>
    </rPh>
    <rPh sb="79" eb="82">
      <t>タントウシャ</t>
    </rPh>
    <rPh sb="83" eb="84">
      <t>オ</t>
    </rPh>
    <phoneticPr fontId="1"/>
  </si>
  <si>
    <t>法令…「介護保険法」　　施行規則…「介護保険法施行規則」</t>
    <rPh sb="0" eb="2">
      <t>ホウレイ</t>
    </rPh>
    <phoneticPr fontId="1"/>
  </si>
  <si>
    <r>
      <t>栄養士又は管理栄養士を置かない場合、</t>
    </r>
    <r>
      <rPr>
        <sz val="10"/>
        <color rgb="FFFF0000"/>
        <rFont val="BIZ UDPゴシック"/>
        <family val="3"/>
        <charset val="128"/>
      </rPr>
      <t>隣接の社会福祉施設や病院等</t>
    </r>
    <r>
      <rPr>
        <sz val="10"/>
        <rFont val="BIZ UDPゴシック"/>
        <family val="3"/>
        <charset val="128"/>
      </rPr>
      <t>との連携を図ることにより、適切な栄養管理が行われているか。</t>
    </r>
    <rPh sb="0" eb="3">
      <t>エイヨウシ</t>
    </rPh>
    <rPh sb="3" eb="4">
      <t>マタ</t>
    </rPh>
    <rPh sb="5" eb="7">
      <t>カンリ</t>
    </rPh>
    <rPh sb="7" eb="10">
      <t>エイヨウシ</t>
    </rPh>
    <rPh sb="11" eb="12">
      <t>オ</t>
    </rPh>
    <rPh sb="15" eb="17">
      <t>バアイ</t>
    </rPh>
    <rPh sb="18" eb="20">
      <t>リンセツ</t>
    </rPh>
    <rPh sb="21" eb="23">
      <t>シャカイ</t>
    </rPh>
    <rPh sb="23" eb="25">
      <t>フクシ</t>
    </rPh>
    <rPh sb="25" eb="27">
      <t>シセツ</t>
    </rPh>
    <rPh sb="28" eb="30">
      <t>ビョウイン</t>
    </rPh>
    <rPh sb="30" eb="31">
      <t>トウ</t>
    </rPh>
    <rPh sb="33" eb="35">
      <t>レンケイ</t>
    </rPh>
    <rPh sb="36" eb="37">
      <t>ハカ</t>
    </rPh>
    <rPh sb="44" eb="46">
      <t>テキセツ</t>
    </rPh>
    <rPh sb="47" eb="49">
      <t>エイヨウ</t>
    </rPh>
    <rPh sb="49" eb="51">
      <t>カンリ</t>
    </rPh>
    <rPh sb="52" eb="53">
      <t>オコナ</t>
    </rPh>
    <phoneticPr fontId="1"/>
  </si>
  <si>
    <t>１の居室の定員は、１人となっているか。</t>
    <phoneticPr fontId="1"/>
  </si>
  <si>
    <t>診察に必要な医薬品及び医療機器等を備えているほか、必要に応じて臨床検査設備を設けているか。</t>
    <phoneticPr fontId="1"/>
  </si>
  <si>
    <t>2-5</t>
    <phoneticPr fontId="1"/>
  </si>
  <si>
    <t>(解釈通知)
重要事項説明書には次の内容が記載されており、その内容はわかりやすいものとなっているか。
1　運営規程の概要
2　従業者の勤務体制
3　事故発生時の対応
4　苦情処理の体制
5　第三者評価の実施状況
6　その他の利用申込者のサービス選択に資すると認められる重要事項</t>
    <rPh sb="112" eb="114">
      <t>リヨウ</t>
    </rPh>
    <phoneticPr fontId="1"/>
  </si>
  <si>
    <t>被保険者証に認定審査会意見が記載されているときは、サービス提供に際し､その意見を考慮しているか。</t>
    <phoneticPr fontId="1"/>
  </si>
  <si>
    <t>介護の必要の程度及び家族等の状況を勘案し、サービスを受ける必要性が高いと認められる入居申込者を優先的に入居させるよう努めているか。</t>
    <rPh sb="26" eb="27">
      <t>ウ</t>
    </rPh>
    <rPh sb="36" eb="37">
      <t>ミト</t>
    </rPh>
    <rPh sb="41" eb="43">
      <t>ニュウキョ</t>
    </rPh>
    <rPh sb="43" eb="45">
      <t>モウシコミ</t>
    </rPh>
    <rPh sb="45" eb="46">
      <t>シャ</t>
    </rPh>
    <rPh sb="47" eb="50">
      <t>ユウセンテキ</t>
    </rPh>
    <rPh sb="58" eb="59">
      <t>ツト</t>
    </rPh>
    <phoneticPr fontId="1"/>
  </si>
  <si>
    <t>入居申込者の入居に際しては、その者に係る居宅介護支援事業者に対する照会等により、入居者の心身の状況、生活歴、病歴、居宅サービス等の利用状況等の把握に努めているか。</t>
    <rPh sb="1" eb="2">
      <t>キョ</t>
    </rPh>
    <rPh sb="7" eb="8">
      <t>キョ</t>
    </rPh>
    <rPh sb="41" eb="42">
      <t>キョ</t>
    </rPh>
    <phoneticPr fontId="1"/>
  </si>
  <si>
    <t>入居者の心身の状況、その置かれている環境等に照らし、居宅において日常生活を営むことができるかどうかについて定期的に生活相談員、介護職員、看護職員、介護支援専門員等の従業者の間で協議し、検討を行っているか。</t>
    <rPh sb="1" eb="2">
      <t>キョ</t>
    </rPh>
    <phoneticPr fontId="1"/>
  </si>
  <si>
    <t>(4)の検討の結果、居宅において日常生活を営むことができると認められる入居者に対し、その者及びその家族の希望、その者が退居後に置かれることとなる環境等を勘案し、円滑な退所ができるよう必要な援助を行っているか。</t>
    <rPh sb="36" eb="37">
      <t>キョ</t>
    </rPh>
    <rPh sb="44" eb="45">
      <t>モノ</t>
    </rPh>
    <rPh sb="57" eb="58">
      <t>モノ</t>
    </rPh>
    <rPh sb="60" eb="61">
      <t>キョ</t>
    </rPh>
    <rPh sb="84" eb="85">
      <t>ショ</t>
    </rPh>
    <phoneticPr fontId="1"/>
  </si>
  <si>
    <t>(解釈通知）
安易に施設側の理由により退居を促す事はしていないか。</t>
    <phoneticPr fontId="1"/>
  </si>
  <si>
    <t>利用料のほかには、次の費用の額以外の支払を受けていないか。
①　食事の提供に要する費用
②　居住に要する費用
③　入居者の選定による特別な室料
④　入居者の選定による特別な食事代
⑤　理美容代
⑥　①～⑤のほか、サービスの提供において、提供される便宜のうち、日常生活においても通常必要となるものに係る費用であって、入所者に負担させることが適当と認められる費用</t>
    <rPh sb="58" eb="59">
      <t>キョ</t>
    </rPh>
    <rPh sb="75" eb="76">
      <t>キョ</t>
    </rPh>
    <rPh sb="158" eb="159">
      <t>ショ</t>
    </rPh>
    <phoneticPr fontId="1"/>
  </si>
  <si>
    <t>(解釈通知) 
①～④の費用は、「居住、滞在及び宿泊並びに食事の提供に係る利用料等に関する指針」、③④は「厚生労働大臣の定める利用者等が選定する特別な居室等の提供に係る基準等」によるものであるか。</t>
    <phoneticPr fontId="1"/>
  </si>
  <si>
    <t>(解釈通知)
(3)の費用は、「通所介護等における日常生活に要する費用の取扱いについて」によるものであるか。</t>
    <phoneticPr fontId="1"/>
  </si>
  <si>
    <t>(3)に係るサービス提供に当たっては、あらかじめ、入居者又はその家族に対し、サービスの内容及び費用を記した文書を交付して説明を行い、入居者の同意を得ているか。①～④については、文書で同意を得ているか。</t>
    <rPh sb="26" eb="27">
      <t>キョ</t>
    </rPh>
    <rPh sb="67" eb="68">
      <t>キョ</t>
    </rPh>
    <phoneticPr fontId="1"/>
  </si>
  <si>
    <t xml:space="preserve">利用料等の支払を受ける際、領収書を交付しているか。
(介護保険法第41条第8項） </t>
    <phoneticPr fontId="1"/>
  </si>
  <si>
    <t>・サービス提供記録　　　　　　　
・モニタリングの結果がわかるもの</t>
    <rPh sb="5" eb="7">
      <t>テイキョウ</t>
    </rPh>
    <rPh sb="7" eb="9">
      <t>キロク</t>
    </rPh>
    <rPh sb="25" eb="27">
      <t>ケッカ</t>
    </rPh>
    <phoneticPr fontId="1"/>
  </si>
  <si>
    <t>(7)の領収書は、保険給付の対象額とその他の費用の額を区分して記載し、その他の費用の額についてはそれぞれ個別の費用ごとに区分して記載しているか。
(介護保険法施行規則第65条)</t>
    <phoneticPr fontId="1"/>
  </si>
  <si>
    <t>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っているか。</t>
    <rPh sb="1" eb="2">
      <t>キョ</t>
    </rPh>
    <rPh sb="78" eb="79">
      <t>キョ</t>
    </rPh>
    <rPh sb="108" eb="109">
      <t>キョ</t>
    </rPh>
    <rPh sb="125" eb="126">
      <t>オコナ</t>
    </rPh>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</si>
  <si>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1"/>
  </si>
  <si>
    <t>8-9</t>
    <phoneticPr fontId="1"/>
  </si>
  <si>
    <t>8-10</t>
    <phoneticPr fontId="1"/>
  </si>
  <si>
    <t>8-11</t>
    <phoneticPr fontId="1"/>
  </si>
  <si>
    <t>(解釈通知)
介護職員その他の従業者に対し、身体的拘束等の適正化のための指針に基づいた研修プログラムを作成し、年2回以上の定期的な教育を開催するとともに、新規採用時には必ず身体的拘束等の適正化の研修を実施し、研修の内容について記録しているか。【松阪市重点項目】</t>
    <rPh sb="61" eb="64">
      <t>テイキテキ</t>
    </rPh>
    <rPh sb="65" eb="67">
      <t>キョウイク</t>
    </rPh>
    <phoneticPr fontId="1"/>
  </si>
  <si>
    <r>
      <t>(解釈通知)
地域密着型施設サービス計画原案には、入居者及びその家族の生活に対する意向及び総合的な援助の方針並びに生活全般の解決すべき課題に加え、各種サービス</t>
    </r>
    <r>
      <rPr>
        <sz val="10"/>
        <color rgb="FFFF0000"/>
        <rFont val="BIZ UDPゴシック"/>
        <family val="3"/>
        <charset val="128"/>
      </rPr>
      <t>(機能訓練、看護、介護、食事等)</t>
    </r>
    <r>
      <rPr>
        <sz val="10"/>
        <color theme="1"/>
        <rFont val="BIZ UDPゴシック"/>
        <family val="3"/>
        <charset val="128"/>
      </rPr>
      <t>に係る目標を具体的に設定し記載しているか。</t>
    </r>
    <rPh sb="1" eb="3">
      <t>カイシャク</t>
    </rPh>
    <rPh sb="3" eb="5">
      <t>ツウチ</t>
    </rPh>
    <rPh sb="26" eb="27">
      <t>キョ</t>
    </rPh>
    <rPh sb="43" eb="44">
      <t>オヨ</t>
    </rPh>
    <rPh sb="45" eb="48">
      <t>ソウゴウテキ</t>
    </rPh>
    <rPh sb="54" eb="55">
      <t>ナラ</t>
    </rPh>
    <rPh sb="80" eb="82">
      <t>キノウ</t>
    </rPh>
    <rPh sb="82" eb="84">
      <t>クンレン</t>
    </rPh>
    <rPh sb="85" eb="87">
      <t>カンゴ</t>
    </rPh>
    <rPh sb="88" eb="90">
      <t>カイゴ</t>
    </rPh>
    <rPh sb="91" eb="93">
      <t>ショクジ</t>
    </rPh>
    <rPh sb="93" eb="94">
      <t>トウ</t>
    </rPh>
    <phoneticPr fontId="1"/>
  </si>
  <si>
    <r>
      <t>計画担当介護支援専門員は、サービス担当者会議の開催</t>
    </r>
    <r>
      <rPr>
        <sz val="10"/>
        <color rgb="FFFF0000"/>
        <rFont val="BIZ UDPゴシック"/>
        <family val="3"/>
        <charset val="128"/>
      </rPr>
      <t>(テレビ電話装置等を活用して行うことができるものとする。)</t>
    </r>
    <r>
      <rPr>
        <sz val="10"/>
        <rFont val="BIZ UDPゴシック"/>
        <family val="3"/>
        <charset val="128"/>
      </rPr>
      <t>、担当者に対する照会等により、地域密着型施設サービス計画の原案の内容について、担当者から、専門的な見地からの意見を求めているか。</t>
    </r>
    <phoneticPr fontId="1"/>
  </si>
  <si>
    <t>計画担当介護支援専門員は、モニタリングに当たっては、入居者及びその家族並びに担当者との連絡を継続的に行うこととし、特段の事情がない限り、定期的に入居者に面接をし、モニタリングの結果を記録しているか。</t>
    <rPh sb="27" eb="28">
      <t>キョ</t>
    </rPh>
    <rPh sb="73" eb="74">
      <t>キョ</t>
    </rPh>
    <phoneticPr fontId="1"/>
  </si>
  <si>
    <t>褥瘡が発生しないよう適切な介護を行うとともに、その発生を予防するための体制を整備しているか。</t>
    <phoneticPr fontId="1"/>
  </si>
  <si>
    <r>
      <t>(1)から(6)のほか、</t>
    </r>
    <r>
      <rPr>
        <sz val="10"/>
        <color rgb="FFFF0000"/>
        <rFont val="BIZ UDPゴシック"/>
        <family val="3"/>
        <charset val="128"/>
      </rPr>
      <t>入居者が行う</t>
    </r>
    <r>
      <rPr>
        <sz val="10"/>
        <color theme="1"/>
        <rFont val="BIZ UDPゴシック"/>
        <family val="3"/>
        <charset val="128"/>
      </rPr>
      <t>離床、着替え、整容等の日常生活上の行為を適切に支援しているか。</t>
    </r>
    <rPh sb="16" eb="17">
      <t>オコナ</t>
    </rPh>
    <phoneticPr fontId="1"/>
  </si>
  <si>
    <r>
      <t>入居者の負担により、当該施設の従業者以外の者による介護を受けさせていないか。</t>
    </r>
    <r>
      <rPr>
        <b/>
        <sz val="10"/>
        <rFont val="BIZ UDPゴシック"/>
        <family val="3"/>
        <charset val="128"/>
      </rPr>
      <t>【松阪市重点項目】</t>
    </r>
    <rPh sb="1" eb="2">
      <t>キョ</t>
    </rPh>
    <rPh sb="2" eb="3">
      <t>モノ</t>
    </rPh>
    <phoneticPr fontId="1"/>
  </si>
  <si>
    <r>
      <t>常時、１人以上の介護職員を介護に従事させているか。</t>
    </r>
    <r>
      <rPr>
        <b/>
        <sz val="10"/>
        <color theme="1"/>
        <rFont val="BIZ UDPゴシック"/>
        <family val="3"/>
        <charset val="128"/>
      </rPr>
      <t>【松阪市重点項目】</t>
    </r>
    <phoneticPr fontId="1"/>
  </si>
  <si>
    <r>
      <t>入居者に対し健康管理及び療養上の指導を行うために必要な数、医師を配置しているか。</t>
    </r>
    <r>
      <rPr>
        <b/>
        <sz val="10"/>
        <color theme="1"/>
        <rFont val="BIZ UDPゴシック"/>
        <family val="3"/>
        <charset val="128"/>
      </rPr>
      <t>【松阪市重点項目】</t>
    </r>
    <rPh sb="1" eb="2">
      <t>キョ</t>
    </rPh>
    <phoneticPr fontId="1"/>
  </si>
  <si>
    <r>
      <t>常勤の生活相談員を１人以上配置しているか。</t>
    </r>
    <r>
      <rPr>
        <b/>
        <sz val="10"/>
        <color theme="1"/>
        <rFont val="BIZ UDPゴシック"/>
        <family val="3"/>
        <charset val="128"/>
      </rPr>
      <t>【松阪市重点項目】</t>
    </r>
    <phoneticPr fontId="1"/>
  </si>
  <si>
    <r>
      <t>介護職員及び看護職員の総数は、常勤換算方法で、入居者の数が３又はその端数を増すごとに１人以上配置しているか。</t>
    </r>
    <r>
      <rPr>
        <b/>
        <sz val="10"/>
        <color theme="1"/>
        <rFont val="BIZ UDPゴシック"/>
        <family val="3"/>
        <charset val="128"/>
      </rPr>
      <t>【松阪市重点項目】</t>
    </r>
    <rPh sb="24" eb="25">
      <t>キョ</t>
    </rPh>
    <rPh sb="46" eb="48">
      <t>ハイチ</t>
    </rPh>
    <phoneticPr fontId="1"/>
  </si>
  <si>
    <r>
      <t>看護職員を１人以上配置しているか。</t>
    </r>
    <r>
      <rPr>
        <b/>
        <sz val="10"/>
        <color theme="1"/>
        <rFont val="BIZ UDPゴシック"/>
        <family val="3"/>
        <charset val="128"/>
      </rPr>
      <t>【松阪市重点項目】</t>
    </r>
    <phoneticPr fontId="1"/>
  </si>
  <si>
    <r>
      <t xml:space="preserve">介護職員のうち１人以上及び看護職員のうち１人以上は、常勤であるか。
</t>
    </r>
    <r>
      <rPr>
        <b/>
        <sz val="10"/>
        <color theme="1"/>
        <rFont val="BIZ UDPゴシック"/>
        <family val="3"/>
        <charset val="128"/>
      </rPr>
      <t>【松阪市重点項目】</t>
    </r>
    <phoneticPr fontId="1"/>
  </si>
  <si>
    <r>
      <t>栄養士又は管理栄養士を１人以上配置しているか。</t>
    </r>
    <r>
      <rPr>
        <b/>
        <sz val="10"/>
        <rFont val="BIZ UDPゴシック"/>
        <family val="3"/>
        <charset val="128"/>
      </rPr>
      <t>【松阪市重点項目】</t>
    </r>
    <rPh sb="3" eb="4">
      <t>マタ</t>
    </rPh>
    <rPh sb="5" eb="7">
      <t>カンリ</t>
    </rPh>
    <rPh sb="7" eb="10">
      <t>エイヨウシ</t>
    </rPh>
    <phoneticPr fontId="1"/>
  </si>
  <si>
    <r>
      <t>機能訓練指導員を１人以上配置しているか。</t>
    </r>
    <r>
      <rPr>
        <b/>
        <sz val="10"/>
        <rFont val="BIZ UDPゴシック"/>
        <family val="3"/>
        <charset val="128"/>
      </rPr>
      <t>【松阪市重点項目】</t>
    </r>
    <phoneticPr fontId="1"/>
  </si>
  <si>
    <r>
      <t xml:space="preserve">専らその職務に従事する常勤の介護支援専門員を１人以上配置しているか。
</t>
    </r>
    <r>
      <rPr>
        <b/>
        <sz val="10"/>
        <rFont val="BIZ UDPゴシック"/>
        <family val="3"/>
        <charset val="128"/>
      </rPr>
      <t>【松阪市重点項目】</t>
    </r>
    <phoneticPr fontId="1"/>
  </si>
  <si>
    <r>
      <t>第</t>
    </r>
    <r>
      <rPr>
        <sz val="9"/>
        <rFont val="BIZ UDゴシック"/>
        <family val="3"/>
        <charset val="128"/>
      </rPr>
      <t>163</t>
    </r>
    <r>
      <rPr>
        <sz val="9"/>
        <rFont val="BIZ UDPゴシック"/>
        <family val="3"/>
        <charset val="128"/>
      </rPr>
      <t>条の</t>
    </r>
    <r>
      <rPr>
        <sz val="9"/>
        <rFont val="BIZ UDゴシック"/>
        <family val="3"/>
        <charset val="128"/>
      </rPr>
      <t>2</t>
    </r>
    <r>
      <rPr>
        <sz val="9"/>
        <rFont val="BIZ UDPゴシック"/>
        <family val="3"/>
        <charset val="128"/>
      </rPr>
      <t xml:space="preserve">
(栄養管理)
</t>
    </r>
    <rPh sb="9" eb="11">
      <t>エイヨウ</t>
    </rPh>
    <rPh sb="11" eb="13">
      <t>カンリ</t>
    </rPh>
    <phoneticPr fontId="1"/>
  </si>
  <si>
    <t>管理栄養士が、入居者の栄養状態の維持及び改善を図り、自立した日常生活を営むことができるよう、各入居者の状態に応じた栄養管理を計画的に行っているか。</t>
    <rPh sb="0" eb="2">
      <t>カンリ</t>
    </rPh>
    <rPh sb="2" eb="5">
      <t>エイヨウシ</t>
    </rPh>
    <rPh sb="7" eb="10">
      <t>ニュウキョシャ</t>
    </rPh>
    <rPh sb="11" eb="13">
      <t>エイヨウ</t>
    </rPh>
    <rPh sb="13" eb="15">
      <t>ジョウタイ</t>
    </rPh>
    <rPh sb="16" eb="18">
      <t>イジ</t>
    </rPh>
    <rPh sb="18" eb="19">
      <t>オヨ</t>
    </rPh>
    <rPh sb="20" eb="22">
      <t>カイゼン</t>
    </rPh>
    <rPh sb="23" eb="24">
      <t>ハカ</t>
    </rPh>
    <rPh sb="26" eb="28">
      <t>ジリツ</t>
    </rPh>
    <rPh sb="30" eb="32">
      <t>ニチジョウ</t>
    </rPh>
    <rPh sb="32" eb="34">
      <t>セイカツ</t>
    </rPh>
    <rPh sb="35" eb="36">
      <t>イトナ</t>
    </rPh>
    <rPh sb="46" eb="47">
      <t>カク</t>
    </rPh>
    <rPh sb="47" eb="50">
      <t>ニュウキョシャ</t>
    </rPh>
    <rPh sb="51" eb="53">
      <t>ジョウタイ</t>
    </rPh>
    <rPh sb="54" eb="55">
      <t>オウ</t>
    </rPh>
    <rPh sb="57" eb="59">
      <t>エイヨウ</t>
    </rPh>
    <rPh sb="59" eb="61">
      <t>カンリ</t>
    </rPh>
    <rPh sb="62" eb="65">
      <t>ケイカクテキ</t>
    </rPh>
    <rPh sb="66" eb="67">
      <t>オコナ</t>
    </rPh>
    <phoneticPr fontId="1"/>
  </si>
  <si>
    <t>管理者は、栄養ケア・マネジメントに関する手順(栄養スクリーニング、栄養アセスメント、栄養ケア計画、モニタリング、評価等)をあらかじめ定めているか。</t>
    <rPh sb="0" eb="3">
      <t>カンリシャ</t>
    </rPh>
    <rPh sb="5" eb="7">
      <t>エイヨウ</t>
    </rPh>
    <rPh sb="17" eb="18">
      <t>カン</t>
    </rPh>
    <rPh sb="20" eb="22">
      <t>テジュン</t>
    </rPh>
    <rPh sb="23" eb="25">
      <t>エイヨウ</t>
    </rPh>
    <rPh sb="33" eb="35">
      <t>エイヨウ</t>
    </rPh>
    <rPh sb="42" eb="44">
      <t>エイヨウ</t>
    </rPh>
    <rPh sb="46" eb="48">
      <t>ケイカク</t>
    </rPh>
    <rPh sb="56" eb="58">
      <t>ヒョウカ</t>
    </rPh>
    <rPh sb="58" eb="59">
      <t>トウ</t>
    </rPh>
    <rPh sb="66" eb="67">
      <t>サダ</t>
    </rPh>
    <phoneticPr fontId="1"/>
  </si>
  <si>
    <t>介護支援専門員は、管理栄養士と連携して、入居後遅くとも1週間以内に、医師、管理栄養士、歯科医師、看護師、介護支援専門員その他の職種の者(以下「関連職種」という。)と共同して低栄養状態のリスクを把握しているか。</t>
    <rPh sb="0" eb="2">
      <t>カイゴ</t>
    </rPh>
    <rPh sb="2" eb="4">
      <t>シエン</t>
    </rPh>
    <rPh sb="4" eb="7">
      <t>センモンイン</t>
    </rPh>
    <rPh sb="9" eb="14">
      <t>カンリエイヨウシ</t>
    </rPh>
    <rPh sb="15" eb="17">
      <t>レンケイ</t>
    </rPh>
    <rPh sb="20" eb="22">
      <t>ニュウキョ</t>
    </rPh>
    <rPh sb="22" eb="23">
      <t>ゴ</t>
    </rPh>
    <rPh sb="23" eb="24">
      <t>オソ</t>
    </rPh>
    <rPh sb="28" eb="30">
      <t>シュウカン</t>
    </rPh>
    <rPh sb="30" eb="32">
      <t>イナイ</t>
    </rPh>
    <rPh sb="68" eb="70">
      <t>イカ</t>
    </rPh>
    <rPh sb="71" eb="73">
      <t>カンレン</t>
    </rPh>
    <rPh sb="73" eb="75">
      <t>ショクシュ</t>
    </rPh>
    <rPh sb="82" eb="84">
      <t>キョウドウ</t>
    </rPh>
    <rPh sb="86" eb="91">
      <t>テイエイヨウジョウタイ</t>
    </rPh>
    <rPh sb="96" eb="98">
      <t>ハアク</t>
    </rPh>
    <phoneticPr fontId="1"/>
  </si>
  <si>
    <t>管理栄養士は、(3)を踏まえ、入居者毎に解決すべき課題を把握しているか。</t>
    <rPh sb="0" eb="5">
      <t>カンリエイヨウシ</t>
    </rPh>
    <rPh sb="11" eb="12">
      <t>フ</t>
    </rPh>
    <rPh sb="15" eb="18">
      <t>ニュウキョシャ</t>
    </rPh>
    <rPh sb="18" eb="19">
      <t>マイ</t>
    </rPh>
    <rPh sb="20" eb="22">
      <t>カイケツ</t>
    </rPh>
    <rPh sb="25" eb="27">
      <t>カダイ</t>
    </rPh>
    <rPh sb="28" eb="30">
      <t>ハアク</t>
    </rPh>
    <phoneticPr fontId="1"/>
  </si>
  <si>
    <t>11-2</t>
    <phoneticPr fontId="1"/>
  </si>
  <si>
    <t>11-3</t>
    <phoneticPr fontId="1"/>
  </si>
  <si>
    <t>11-4</t>
    <phoneticPr fontId="1"/>
  </si>
  <si>
    <t>11-5</t>
    <phoneticPr fontId="1"/>
  </si>
  <si>
    <t>11-6</t>
    <phoneticPr fontId="1"/>
  </si>
  <si>
    <t>11-7</t>
    <phoneticPr fontId="1"/>
  </si>
  <si>
    <t>介護支援専門員等は、サービスの提供に際して、栄養ケア計画を入居者又は家族に説明し、同意を得ているか。</t>
    <rPh sb="0" eb="7">
      <t>カイゴシエンセンモンイン</t>
    </rPh>
    <rPh sb="7" eb="8">
      <t>ラ</t>
    </rPh>
    <rPh sb="15" eb="17">
      <t>テイキョウ</t>
    </rPh>
    <rPh sb="18" eb="19">
      <t>サイ</t>
    </rPh>
    <rPh sb="22" eb="24">
      <t>エイヨウ</t>
    </rPh>
    <rPh sb="26" eb="28">
      <t>ケイカク</t>
    </rPh>
    <rPh sb="29" eb="32">
      <t>ニュウキョシャ</t>
    </rPh>
    <rPh sb="32" eb="33">
      <t>マタ</t>
    </rPh>
    <rPh sb="34" eb="36">
      <t>カゾク</t>
    </rPh>
    <rPh sb="37" eb="39">
      <t>セツメイ</t>
    </rPh>
    <rPh sb="41" eb="43">
      <t>ドウイ</t>
    </rPh>
    <rPh sb="44" eb="45">
      <t>エ</t>
    </rPh>
    <phoneticPr fontId="1"/>
  </si>
  <si>
    <r>
      <rPr>
        <sz val="10"/>
        <color rgb="FFFF0000"/>
        <rFont val="BIZ UDPゴシック"/>
        <family val="3"/>
        <charset val="128"/>
      </rPr>
      <t>管理栄養士は、関連職種と</t>
    </r>
    <r>
      <rPr>
        <sz val="10"/>
        <rFont val="BIZ UDPゴシック"/>
        <family val="3"/>
        <charset val="128"/>
      </rPr>
      <t>共同して、入居者ごとの摂食・嚥下機能及び食形態にも配慮した栄養ケア計画</t>
    </r>
    <r>
      <rPr>
        <sz val="10"/>
        <color rgb="FFFF0000"/>
        <rFont val="BIZ UDPゴシック"/>
        <family val="3"/>
        <charset val="128"/>
      </rPr>
      <t>の原案を作成し、サービス担当者会議で、報告を行っているか。</t>
    </r>
    <rPh sb="0" eb="5">
      <t>カンリエイヨウシ</t>
    </rPh>
    <rPh sb="7" eb="9">
      <t>カンレン</t>
    </rPh>
    <rPh sb="9" eb="11">
      <t>ショクシュ</t>
    </rPh>
    <rPh sb="12" eb="14">
      <t>キョウドウ</t>
    </rPh>
    <rPh sb="23" eb="25">
      <t>セッショク</t>
    </rPh>
    <rPh sb="26" eb="28">
      <t>エンカ</t>
    </rPh>
    <rPh sb="28" eb="30">
      <t>キノウ</t>
    </rPh>
    <rPh sb="30" eb="31">
      <t>オヨ</t>
    </rPh>
    <rPh sb="32" eb="33">
      <t>ショク</t>
    </rPh>
    <rPh sb="33" eb="35">
      <t>ケイタイ</t>
    </rPh>
    <rPh sb="37" eb="39">
      <t>ハイリョ</t>
    </rPh>
    <rPh sb="41" eb="43">
      <t>エイヨウ</t>
    </rPh>
    <rPh sb="45" eb="47">
      <t>ケイカク</t>
    </rPh>
    <rPh sb="48" eb="50">
      <t>ゲンアン</t>
    </rPh>
    <rPh sb="51" eb="53">
      <t>サクセイ</t>
    </rPh>
    <rPh sb="59" eb="62">
      <t>タントウシャ</t>
    </rPh>
    <rPh sb="62" eb="64">
      <t>カイギ</t>
    </rPh>
    <rPh sb="66" eb="68">
      <t>ホウコク</t>
    </rPh>
    <rPh sb="69" eb="70">
      <t>オコナ</t>
    </rPh>
    <phoneticPr fontId="1"/>
  </si>
  <si>
    <t>管理栄養士は、食事の提供に当たっては、給食業務の実際の責任者として役割を担う者に対して、栄養ケア計画に基づいて個別対応した食事の提供ができるように説明及び指導を行っているか。</t>
    <rPh sb="0" eb="2">
      <t>カンリ</t>
    </rPh>
    <rPh sb="2" eb="5">
      <t>エイヨウシ</t>
    </rPh>
    <rPh sb="7" eb="9">
      <t>ショクジ</t>
    </rPh>
    <rPh sb="10" eb="12">
      <t>テイキョウ</t>
    </rPh>
    <rPh sb="13" eb="14">
      <t>ア</t>
    </rPh>
    <rPh sb="19" eb="21">
      <t>キュウショク</t>
    </rPh>
    <rPh sb="21" eb="23">
      <t>ギョウム</t>
    </rPh>
    <rPh sb="24" eb="26">
      <t>ジッサイ</t>
    </rPh>
    <rPh sb="27" eb="30">
      <t>セキニンシャ</t>
    </rPh>
    <rPh sb="33" eb="35">
      <t>ヤクワリ</t>
    </rPh>
    <rPh sb="36" eb="37">
      <t>ニナ</t>
    </rPh>
    <rPh sb="38" eb="39">
      <t>モノ</t>
    </rPh>
    <rPh sb="40" eb="41">
      <t>タイ</t>
    </rPh>
    <rPh sb="44" eb="46">
      <t>エイヨウ</t>
    </rPh>
    <rPh sb="48" eb="50">
      <t>ケイカク</t>
    </rPh>
    <rPh sb="51" eb="52">
      <t>モト</t>
    </rPh>
    <rPh sb="55" eb="57">
      <t>コベツ</t>
    </rPh>
    <rPh sb="57" eb="59">
      <t>タイオウ</t>
    </rPh>
    <rPh sb="61" eb="63">
      <t>ショクジ</t>
    </rPh>
    <rPh sb="64" eb="66">
      <t>テイキョウ</t>
    </rPh>
    <rPh sb="73" eb="75">
      <t>セツメイ</t>
    </rPh>
    <rPh sb="75" eb="76">
      <t>オヨ</t>
    </rPh>
    <rPh sb="77" eb="79">
      <t>シドウ</t>
    </rPh>
    <rPh sb="80" eb="81">
      <t>オコナ</t>
    </rPh>
    <phoneticPr fontId="1"/>
  </si>
  <si>
    <t>管理栄養士は、栄養ケア計画に基づいて、栄養食事相談を実施しているか。</t>
    <rPh sb="0" eb="2">
      <t>カンリ</t>
    </rPh>
    <rPh sb="2" eb="5">
      <t>エイヨウシ</t>
    </rPh>
    <rPh sb="7" eb="9">
      <t>エイヨウ</t>
    </rPh>
    <rPh sb="11" eb="13">
      <t>ケイカク</t>
    </rPh>
    <rPh sb="14" eb="15">
      <t>モト</t>
    </rPh>
    <rPh sb="19" eb="21">
      <t>エイヨウ</t>
    </rPh>
    <rPh sb="21" eb="23">
      <t>ショクジ</t>
    </rPh>
    <rPh sb="23" eb="25">
      <t>ソウダン</t>
    </rPh>
    <rPh sb="26" eb="28">
      <t>ジッシ</t>
    </rPh>
    <phoneticPr fontId="1"/>
  </si>
  <si>
    <t>管理栄養士は、関連職種と共同して食事摂取状況や食事に関するインシデント・アクシデント事例等の把握を行っているか。</t>
    <rPh sb="0" eb="2">
      <t>カンリ</t>
    </rPh>
    <rPh sb="2" eb="5">
      <t>エイヨウシ</t>
    </rPh>
    <rPh sb="7" eb="9">
      <t>カンレン</t>
    </rPh>
    <rPh sb="9" eb="11">
      <t>ショクシュ</t>
    </rPh>
    <rPh sb="12" eb="14">
      <t>キョウドウ</t>
    </rPh>
    <rPh sb="16" eb="18">
      <t>ショクジ</t>
    </rPh>
    <rPh sb="18" eb="20">
      <t>セッシュ</t>
    </rPh>
    <rPh sb="20" eb="22">
      <t>ジョウキョウ</t>
    </rPh>
    <rPh sb="23" eb="25">
      <t>ショクジ</t>
    </rPh>
    <rPh sb="26" eb="27">
      <t>カン</t>
    </rPh>
    <rPh sb="42" eb="44">
      <t>ジレイ</t>
    </rPh>
    <rPh sb="44" eb="45">
      <t>トウ</t>
    </rPh>
    <rPh sb="46" eb="48">
      <t>ハアク</t>
    </rPh>
    <rPh sb="49" eb="50">
      <t>オコナ</t>
    </rPh>
    <phoneticPr fontId="1"/>
  </si>
  <si>
    <r>
      <rPr>
        <sz val="10"/>
        <color rgb="FFFF0000"/>
        <rFont val="BIZ UDPゴシック"/>
        <family val="3"/>
        <charset val="128"/>
      </rPr>
      <t>サービスを担当する関連職種は、</t>
    </r>
    <r>
      <rPr>
        <sz val="10"/>
        <rFont val="BIZ UDPゴシック"/>
        <family val="3"/>
        <charset val="128"/>
      </rPr>
      <t>入居者ごとの栄養ケア計画に従い、栄養管理を行うとともに、入居者の栄養状態を定期的に記録しているか。</t>
    </r>
    <rPh sb="5" eb="7">
      <t>タントウ</t>
    </rPh>
    <rPh sb="9" eb="11">
      <t>カンレン</t>
    </rPh>
    <rPh sb="11" eb="13">
      <t>ショクシュ</t>
    </rPh>
    <rPh sb="15" eb="18">
      <t>ニュウキョシャ</t>
    </rPh>
    <rPh sb="21" eb="23">
      <t>エイヨウ</t>
    </rPh>
    <rPh sb="25" eb="27">
      <t>ケイカク</t>
    </rPh>
    <rPh sb="28" eb="29">
      <t>シタガ</t>
    </rPh>
    <rPh sb="31" eb="33">
      <t>エイヨウ</t>
    </rPh>
    <rPh sb="33" eb="35">
      <t>カンリ</t>
    </rPh>
    <rPh sb="36" eb="37">
      <t>オコナ</t>
    </rPh>
    <rPh sb="43" eb="46">
      <t>ニュウキョシャ</t>
    </rPh>
    <rPh sb="47" eb="49">
      <t>エイヨウ</t>
    </rPh>
    <rPh sb="49" eb="51">
      <t>ジョウタイ</t>
    </rPh>
    <rPh sb="52" eb="55">
      <t>テイキテキ</t>
    </rPh>
    <rPh sb="56" eb="58">
      <t>キロク</t>
    </rPh>
    <phoneticPr fontId="1"/>
  </si>
  <si>
    <t>11-8</t>
    <phoneticPr fontId="1"/>
  </si>
  <si>
    <t>11-9</t>
    <phoneticPr fontId="1"/>
  </si>
  <si>
    <t>11-10</t>
    <phoneticPr fontId="1"/>
  </si>
  <si>
    <t>管理栄養士は、栄養補給(食事の摂取量等)の状況や内容の変更、栄養食事相談の実施内容、課題解決に向けた関連職種のケアの状況等について記録しているか。</t>
    <rPh sb="0" eb="5">
      <t>カンリエイヨウシ</t>
    </rPh>
    <rPh sb="7" eb="9">
      <t>エイヨウ</t>
    </rPh>
    <rPh sb="9" eb="11">
      <t>ホキュウ</t>
    </rPh>
    <rPh sb="12" eb="14">
      <t>ショクジ</t>
    </rPh>
    <rPh sb="15" eb="17">
      <t>セッシュ</t>
    </rPh>
    <rPh sb="17" eb="18">
      <t>リョウ</t>
    </rPh>
    <rPh sb="18" eb="19">
      <t>トウ</t>
    </rPh>
    <rPh sb="21" eb="23">
      <t>ジョウキョウ</t>
    </rPh>
    <rPh sb="24" eb="26">
      <t>ナイヨウ</t>
    </rPh>
    <rPh sb="27" eb="29">
      <t>ヘンコウ</t>
    </rPh>
    <rPh sb="30" eb="32">
      <t>エイヨウ</t>
    </rPh>
    <rPh sb="32" eb="34">
      <t>ショクジ</t>
    </rPh>
    <rPh sb="34" eb="36">
      <t>ソウダン</t>
    </rPh>
    <rPh sb="37" eb="39">
      <t>ジッシ</t>
    </rPh>
    <rPh sb="39" eb="41">
      <t>ナイヨウ</t>
    </rPh>
    <rPh sb="42" eb="44">
      <t>カダイ</t>
    </rPh>
    <rPh sb="44" eb="46">
      <t>カイケツ</t>
    </rPh>
    <rPh sb="47" eb="48">
      <t>ム</t>
    </rPh>
    <rPh sb="50" eb="52">
      <t>カンレン</t>
    </rPh>
    <rPh sb="52" eb="54">
      <t>ショクシュ</t>
    </rPh>
    <rPh sb="58" eb="60">
      <t>ジョウキョウ</t>
    </rPh>
    <rPh sb="60" eb="61">
      <t>トウ</t>
    </rPh>
    <rPh sb="65" eb="67">
      <t>キロク</t>
    </rPh>
    <phoneticPr fontId="1"/>
  </si>
  <si>
    <t>11-11</t>
    <phoneticPr fontId="1"/>
  </si>
  <si>
    <t>管理栄養士又は関連職種は、低栄養状態の低リスク者はおおむね3月毎、低栄養状態の高リスク者及び栄養補給方法の移行の必要性がある者は、おおむね2週間毎に、栄養状態のモニタリングを行っているか。</t>
    <rPh sb="0" eb="2">
      <t>カンリ</t>
    </rPh>
    <rPh sb="2" eb="5">
      <t>エイヨウシ</t>
    </rPh>
    <rPh sb="5" eb="6">
      <t>マタ</t>
    </rPh>
    <rPh sb="7" eb="9">
      <t>カンレン</t>
    </rPh>
    <rPh sb="9" eb="11">
      <t>ショクシュ</t>
    </rPh>
    <rPh sb="13" eb="14">
      <t>テイ</t>
    </rPh>
    <rPh sb="14" eb="16">
      <t>エイヨウ</t>
    </rPh>
    <rPh sb="16" eb="18">
      <t>ジョウタイ</t>
    </rPh>
    <rPh sb="19" eb="20">
      <t>テイ</t>
    </rPh>
    <rPh sb="23" eb="24">
      <t>シャ</t>
    </rPh>
    <rPh sb="30" eb="31">
      <t>ツキ</t>
    </rPh>
    <rPh sb="31" eb="32">
      <t>マイ</t>
    </rPh>
    <rPh sb="33" eb="34">
      <t>テイ</t>
    </rPh>
    <rPh sb="34" eb="36">
      <t>エイヨウ</t>
    </rPh>
    <rPh sb="36" eb="38">
      <t>ジョウタイ</t>
    </rPh>
    <rPh sb="39" eb="40">
      <t>コウ</t>
    </rPh>
    <rPh sb="43" eb="44">
      <t>シャ</t>
    </rPh>
    <rPh sb="44" eb="45">
      <t>オヨ</t>
    </rPh>
    <rPh sb="46" eb="48">
      <t>エイヨウ</t>
    </rPh>
    <rPh sb="48" eb="50">
      <t>ホキュウ</t>
    </rPh>
    <rPh sb="50" eb="52">
      <t>ホウホウ</t>
    </rPh>
    <rPh sb="53" eb="55">
      <t>イコウ</t>
    </rPh>
    <rPh sb="56" eb="59">
      <t>ヒツヨウセイ</t>
    </rPh>
    <rPh sb="62" eb="63">
      <t>モノ</t>
    </rPh>
    <rPh sb="70" eb="72">
      <t>シュウカン</t>
    </rPh>
    <rPh sb="72" eb="73">
      <t>マイ</t>
    </rPh>
    <rPh sb="75" eb="77">
      <t>エイヨウ</t>
    </rPh>
    <rPh sb="77" eb="79">
      <t>ジョウタイ</t>
    </rPh>
    <rPh sb="87" eb="88">
      <t>オコナ</t>
    </rPh>
    <phoneticPr fontId="1"/>
  </si>
  <si>
    <t>(12)は、長期目標の達成度、体重等の栄養状態の改善状況、栄養補給量等をモニタリングし、総合的な評価を行っているか。</t>
    <phoneticPr fontId="1"/>
  </si>
  <si>
    <t>11-12</t>
    <phoneticPr fontId="1"/>
  </si>
  <si>
    <t>11-13</t>
    <phoneticPr fontId="1"/>
  </si>
  <si>
    <t>11-14</t>
    <phoneticPr fontId="1"/>
  </si>
  <si>
    <t>介護支援専門員は、管理栄養士と連携して、栄養スクリーニングを3月毎に実施しているか。</t>
    <rPh sb="0" eb="7">
      <t>カイゴシエンセンモンイン</t>
    </rPh>
    <rPh sb="9" eb="11">
      <t>カンリ</t>
    </rPh>
    <rPh sb="11" eb="14">
      <t>エイヨウシ</t>
    </rPh>
    <rPh sb="15" eb="17">
      <t>レンケイ</t>
    </rPh>
    <rPh sb="20" eb="22">
      <t>エイヨウ</t>
    </rPh>
    <rPh sb="31" eb="32">
      <t>ツキ</t>
    </rPh>
    <rPh sb="32" eb="33">
      <t>マイ</t>
    </rPh>
    <rPh sb="34" eb="36">
      <t>ジッシ</t>
    </rPh>
    <phoneticPr fontId="1"/>
  </si>
  <si>
    <t>栄養ケア計画の変更が必要な場合には、管理栄養士は、介護支援専門員に、栄養ケア計画の変更を提案し、サービス担当者会議等において計画の変更を行っているか。</t>
    <rPh sb="0" eb="2">
      <t>エイヨウ</t>
    </rPh>
    <rPh sb="4" eb="6">
      <t>ケイカク</t>
    </rPh>
    <rPh sb="7" eb="9">
      <t>ヘンコウ</t>
    </rPh>
    <rPh sb="10" eb="12">
      <t>ヒツヨウ</t>
    </rPh>
    <rPh sb="13" eb="15">
      <t>バアイ</t>
    </rPh>
    <rPh sb="18" eb="20">
      <t>カンリ</t>
    </rPh>
    <rPh sb="20" eb="23">
      <t>エイヨウシ</t>
    </rPh>
    <rPh sb="25" eb="32">
      <t>カイゴシエンセンモンイン</t>
    </rPh>
    <rPh sb="34" eb="36">
      <t>エイヨウ</t>
    </rPh>
    <rPh sb="38" eb="40">
      <t>ケイカク</t>
    </rPh>
    <rPh sb="41" eb="43">
      <t>ヘンコウ</t>
    </rPh>
    <rPh sb="44" eb="46">
      <t>テイアン</t>
    </rPh>
    <rPh sb="52" eb="57">
      <t>タントウシャカイギ</t>
    </rPh>
    <rPh sb="57" eb="58">
      <t>トウ</t>
    </rPh>
    <rPh sb="62" eb="64">
      <t>ケイカク</t>
    </rPh>
    <rPh sb="65" eb="67">
      <t>ヘンコウ</t>
    </rPh>
    <rPh sb="68" eb="69">
      <t>オコナ</t>
    </rPh>
    <phoneticPr fontId="1"/>
  </si>
  <si>
    <t>11-15</t>
    <phoneticPr fontId="1"/>
  </si>
  <si>
    <t>11-16</t>
    <phoneticPr fontId="1"/>
  </si>
  <si>
    <t>入居者の退居時には、総合的な評価を行い、その結果をその入居者又は家族に説明しているか。</t>
    <rPh sb="0" eb="3">
      <t>ニュウキョシャ</t>
    </rPh>
    <rPh sb="4" eb="6">
      <t>タイキョ</t>
    </rPh>
    <rPh sb="6" eb="7">
      <t>ジ</t>
    </rPh>
    <rPh sb="10" eb="13">
      <t>ソウゴウテキ</t>
    </rPh>
    <rPh sb="14" eb="16">
      <t>ヒョウカ</t>
    </rPh>
    <rPh sb="17" eb="18">
      <t>オコナ</t>
    </rPh>
    <rPh sb="22" eb="24">
      <t>ケッカ</t>
    </rPh>
    <rPh sb="27" eb="30">
      <t>ニュウキョシャ</t>
    </rPh>
    <rPh sb="30" eb="31">
      <t>マタ</t>
    </rPh>
    <rPh sb="32" eb="34">
      <t>カゾク</t>
    </rPh>
    <rPh sb="35" eb="37">
      <t>セツメイ</t>
    </rPh>
    <phoneticPr fontId="1"/>
  </si>
  <si>
    <r>
      <t>第</t>
    </r>
    <r>
      <rPr>
        <sz val="9"/>
        <rFont val="BIZ UDゴシック"/>
        <family val="3"/>
        <charset val="128"/>
      </rPr>
      <t>163</t>
    </r>
    <r>
      <rPr>
        <sz val="9"/>
        <rFont val="BIZ UDPゴシック"/>
        <family val="3"/>
        <charset val="128"/>
      </rPr>
      <t>条の</t>
    </r>
    <r>
      <rPr>
        <sz val="9"/>
        <rFont val="BIZ UDゴシック"/>
        <family val="3"/>
        <charset val="128"/>
      </rPr>
      <t>3</t>
    </r>
    <r>
      <rPr>
        <sz val="9"/>
        <rFont val="BIZ UDPゴシック"/>
        <family val="3"/>
        <charset val="128"/>
      </rPr>
      <t xml:space="preserve">
(口腔衛生の管理)
</t>
    </r>
    <rPh sb="9" eb="11">
      <t>コウクウ</t>
    </rPh>
    <rPh sb="11" eb="13">
      <t>エイセイ</t>
    </rPh>
    <rPh sb="14" eb="16">
      <t>カンリ</t>
    </rPh>
    <phoneticPr fontId="1"/>
  </si>
  <si>
    <r>
      <t>サービス提供中に入居者の病状の急変が生じた場合その他必要な場合のため、</t>
    </r>
    <r>
      <rPr>
        <sz val="10"/>
        <color rgb="FFFF0000"/>
        <rFont val="BIZ UDPゴシック"/>
        <family val="3"/>
        <charset val="128"/>
      </rPr>
      <t>あらかじめ配置医師及び協力医療機関の協力を得て、当該医師及び協力医療機関との</t>
    </r>
    <r>
      <rPr>
        <sz val="10"/>
        <color theme="1"/>
        <rFont val="BIZ UDPゴシック"/>
        <family val="3"/>
        <charset val="128"/>
      </rPr>
      <t>連携方法その他の緊急時における対応方法</t>
    </r>
    <r>
      <rPr>
        <sz val="10"/>
        <color rgb="FFFF0000"/>
        <rFont val="BIZ UDPゴシック"/>
        <family val="3"/>
        <charset val="128"/>
      </rPr>
      <t>(緊急時の注意事項や病状等についての情報共有の方法、曜日や時間帯ごとの意思や協力医療機関との連携方法、診察を依頼するタイミング等)</t>
    </r>
    <r>
      <rPr>
        <sz val="10"/>
        <color theme="1"/>
        <rFont val="BIZ UDPゴシック"/>
        <family val="3"/>
        <charset val="128"/>
      </rPr>
      <t>を定めているか。</t>
    </r>
    <rPh sb="9" eb="10">
      <t>キョ</t>
    </rPh>
    <rPh sb="44" eb="45">
      <t>オヨ</t>
    </rPh>
    <rPh sb="46" eb="48">
      <t>キョウリョク</t>
    </rPh>
    <rPh sb="48" eb="50">
      <t>イリョウ</t>
    </rPh>
    <rPh sb="50" eb="52">
      <t>キカン</t>
    </rPh>
    <rPh sb="53" eb="55">
      <t>キョウリョク</t>
    </rPh>
    <rPh sb="56" eb="57">
      <t>エ</t>
    </rPh>
    <rPh sb="59" eb="61">
      <t>トウガイ</t>
    </rPh>
    <rPh sb="61" eb="63">
      <t>イシ</t>
    </rPh>
    <rPh sb="63" eb="64">
      <t>オヨ</t>
    </rPh>
    <rPh sb="65" eb="71">
      <t>キョウリョクイリョウキカン</t>
    </rPh>
    <rPh sb="93" eb="96">
      <t>キンキュウジ</t>
    </rPh>
    <rPh sb="97" eb="99">
      <t>チュウイ</t>
    </rPh>
    <rPh sb="99" eb="101">
      <t>ジコウ</t>
    </rPh>
    <rPh sb="102" eb="104">
      <t>ビョウジョウ</t>
    </rPh>
    <rPh sb="104" eb="105">
      <t>トウ</t>
    </rPh>
    <rPh sb="110" eb="112">
      <t>ジョウホウ</t>
    </rPh>
    <rPh sb="112" eb="114">
      <t>キョウユウ</t>
    </rPh>
    <rPh sb="115" eb="117">
      <t>ホウホウ</t>
    </rPh>
    <rPh sb="118" eb="120">
      <t>ヨウビ</t>
    </rPh>
    <rPh sb="121" eb="124">
      <t>ジカンタイ</t>
    </rPh>
    <rPh sb="127" eb="129">
      <t>イシ</t>
    </rPh>
    <rPh sb="130" eb="132">
      <t>キョウリョク</t>
    </rPh>
    <rPh sb="132" eb="134">
      <t>イリョウ</t>
    </rPh>
    <rPh sb="134" eb="136">
      <t>キカン</t>
    </rPh>
    <rPh sb="138" eb="140">
      <t>レンケイ</t>
    </rPh>
    <rPh sb="140" eb="142">
      <t>ホウホウ</t>
    </rPh>
    <rPh sb="143" eb="145">
      <t>シンサツ</t>
    </rPh>
    <rPh sb="146" eb="148">
      <t>イライ</t>
    </rPh>
    <rPh sb="155" eb="156">
      <t>トウ</t>
    </rPh>
    <phoneticPr fontId="1"/>
  </si>
  <si>
    <t>14-1</t>
    <phoneticPr fontId="1"/>
  </si>
  <si>
    <t>14-2</t>
    <phoneticPr fontId="1"/>
  </si>
  <si>
    <t>医師及び協力医療機関の協力を得て、1年に1回以上、緊急時等における対応方法の見直しを行い、必要に応じて緊急時等における対応方法の変更を行っているか。</t>
    <rPh sb="0" eb="2">
      <t>イシ</t>
    </rPh>
    <rPh sb="2" eb="3">
      <t>オヨ</t>
    </rPh>
    <rPh sb="4" eb="6">
      <t>キョウリョク</t>
    </rPh>
    <rPh sb="6" eb="8">
      <t>イリョウ</t>
    </rPh>
    <rPh sb="8" eb="10">
      <t>キカン</t>
    </rPh>
    <rPh sb="11" eb="13">
      <t>キョウリョク</t>
    </rPh>
    <rPh sb="14" eb="15">
      <t>エ</t>
    </rPh>
    <rPh sb="18" eb="19">
      <t>ネン</t>
    </rPh>
    <rPh sb="21" eb="24">
      <t>カイイジョウ</t>
    </rPh>
    <rPh sb="25" eb="28">
      <t>キンキュウジ</t>
    </rPh>
    <rPh sb="28" eb="29">
      <t>トウ</t>
    </rPh>
    <rPh sb="33" eb="35">
      <t>タイオウ</t>
    </rPh>
    <rPh sb="35" eb="37">
      <t>ホウホウ</t>
    </rPh>
    <rPh sb="38" eb="40">
      <t>ミナオ</t>
    </rPh>
    <rPh sb="42" eb="43">
      <t>オコナ</t>
    </rPh>
    <rPh sb="45" eb="47">
      <t>ヒツヨウ</t>
    </rPh>
    <rPh sb="48" eb="49">
      <t>オウ</t>
    </rPh>
    <rPh sb="51" eb="54">
      <t>キンキュウジ</t>
    </rPh>
    <rPh sb="54" eb="55">
      <t>トウ</t>
    </rPh>
    <rPh sb="59" eb="61">
      <t>タイオウ</t>
    </rPh>
    <rPh sb="61" eb="63">
      <t>ホウホウ</t>
    </rPh>
    <rPh sb="64" eb="66">
      <t>ヘンコウ</t>
    </rPh>
    <rPh sb="67" eb="68">
      <t>オコナ</t>
    </rPh>
    <phoneticPr fontId="1"/>
  </si>
  <si>
    <t xml:space="preserve">兼務している場合、下記のいずれかの職務への従事であるか。また、管理上支障がないか【松阪市重点項目】
・当該事業所の他の職務
・同一の事業者によって設置された他の事業所、施設等の管理者又は従業者
(兼務職名　　　　　　　　　　　　　　　　　　　　　　　)
</t>
    <phoneticPr fontId="1"/>
  </si>
  <si>
    <t>15</t>
    <phoneticPr fontId="1"/>
  </si>
  <si>
    <t>次に掲げる施設の運営についての重要事項を内容とする運営規程を定めているか。
1  施設の目的及び運営の方針
2  従業者の職種、員数及び職務の内容
3  入居定員
4  ユニットの数及びユニットごとの入居定員
5  入居者に対する地域密着型介護老人福祉施設入所者生活介護の内容及び利用料その他の費用の額
6  施設の利用に当たっての留意事項
7  緊急時等における対応方法
8  非常災害対策
9  虐待の防止のための措置に関する事項
10 その他施設の運営に関する重要事項</t>
    <rPh sb="2" eb="3">
      <t>カカ</t>
    </rPh>
    <rPh sb="5" eb="7">
      <t>シセツ</t>
    </rPh>
    <rPh sb="8" eb="10">
      <t>ウンエイ</t>
    </rPh>
    <rPh sb="78" eb="79">
      <t>キョ</t>
    </rPh>
    <rPh sb="90" eb="91">
      <t>カズ</t>
    </rPh>
    <rPh sb="91" eb="92">
      <t>オヨ</t>
    </rPh>
    <rPh sb="100" eb="102">
      <t>ニュウキョ</t>
    </rPh>
    <rPh sb="102" eb="104">
      <t>テイイン</t>
    </rPh>
    <rPh sb="109" eb="110">
      <t>キョ</t>
    </rPh>
    <rPh sb="112" eb="113">
      <t>タイ</t>
    </rPh>
    <rPh sb="174" eb="176">
      <t>キンキュウ</t>
    </rPh>
    <rPh sb="176" eb="177">
      <t>トキ</t>
    </rPh>
    <rPh sb="177" eb="178">
      <t>トウ</t>
    </rPh>
    <rPh sb="182" eb="184">
      <t>タイオウ</t>
    </rPh>
    <rPh sb="184" eb="186">
      <t>ホウホウ</t>
    </rPh>
    <rPh sb="200" eb="202">
      <t>ギャクタイ</t>
    </rPh>
    <rPh sb="203" eb="205">
      <t>ボウシ</t>
    </rPh>
    <rPh sb="209" eb="211">
      <t>ソチ</t>
    </rPh>
    <rPh sb="212" eb="213">
      <t>カン</t>
    </rPh>
    <rPh sb="215" eb="217">
      <t>ジコウ</t>
    </rPh>
    <phoneticPr fontId="1"/>
  </si>
  <si>
    <t>入居者に対し、適切なサービスを提供できるよう、従業者の勤務の体制を定めているか。</t>
    <rPh sb="1" eb="2">
      <t>キョ</t>
    </rPh>
    <phoneticPr fontId="1"/>
  </si>
  <si>
    <t>全ての従業者(看護師,准看護士,介護福祉士,介護支援専門員,法第8条第2項に規定する政令で定める等の資格を有する者その他これに類する者を除く。)に対し、認知症介護に係る基礎的な研修を受講させるために必要な措置を講じているか。</t>
    <rPh sb="59" eb="60">
      <t>ホカ</t>
    </rPh>
    <rPh sb="63" eb="64">
      <t>ルイ</t>
    </rPh>
    <rPh sb="66" eb="67">
      <t>モノ</t>
    </rPh>
    <rPh sb="68" eb="69">
      <t>ノゾ</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</si>
  <si>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</si>
  <si>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17-9</t>
    <phoneticPr fontId="1"/>
  </si>
  <si>
    <t>17-11</t>
    <phoneticPr fontId="1"/>
  </si>
  <si>
    <t>17-8</t>
    <phoneticPr fontId="1"/>
  </si>
  <si>
    <t>管理者は、ユニット型施設の管理等に係る研修を受講するように努めているか。</t>
    <rPh sb="0" eb="3">
      <t>カンリシャ</t>
    </rPh>
    <rPh sb="9" eb="10">
      <t>ガタ</t>
    </rPh>
    <rPh sb="10" eb="12">
      <t>シセツ</t>
    </rPh>
    <rPh sb="13" eb="16">
      <t>カンリトウ</t>
    </rPh>
    <rPh sb="17" eb="18">
      <t>カカ</t>
    </rPh>
    <rPh sb="19" eb="21">
      <t>ケンシュウ</t>
    </rPh>
    <rPh sb="22" eb="24">
      <t>ジュコウ</t>
    </rPh>
    <rPh sb="29" eb="30">
      <t>ツト</t>
    </rPh>
    <phoneticPr fontId="1"/>
  </si>
  <si>
    <r>
      <t>第</t>
    </r>
    <r>
      <rPr>
        <sz val="9"/>
        <rFont val="BIZ UDゴシック"/>
        <family val="3"/>
        <charset val="128"/>
      </rPr>
      <t>32</t>
    </r>
    <r>
      <rPr>
        <sz val="9"/>
        <rFont val="BIZ UDPゴシック"/>
        <family val="3"/>
        <charset val="128"/>
      </rPr>
      <t>条の</t>
    </r>
    <r>
      <rPr>
        <sz val="9"/>
        <rFont val="BIZ UDゴシック"/>
        <family val="3"/>
        <charset val="128"/>
      </rPr>
      <t>2※</t>
    </r>
    <r>
      <rPr>
        <sz val="9"/>
        <rFont val="BIZ UDPゴシック"/>
        <family val="3"/>
        <charset val="128"/>
      </rPr>
      <t xml:space="preserve">
(業務継続計画の策定等)
</t>
    </r>
    <phoneticPr fontId="1"/>
  </si>
  <si>
    <r>
      <t>第</t>
    </r>
    <r>
      <rPr>
        <sz val="9"/>
        <color theme="1"/>
        <rFont val="BIZ UDゴシック"/>
        <family val="3"/>
        <charset val="128"/>
      </rPr>
      <t>106</t>
    </r>
    <r>
      <rPr>
        <sz val="9"/>
        <color theme="1"/>
        <rFont val="BIZ UDPゴシック"/>
        <family val="3"/>
        <charset val="128"/>
      </rPr>
      <t>条の</t>
    </r>
    <r>
      <rPr>
        <sz val="9"/>
        <color theme="1"/>
        <rFont val="BIZ UDゴシック"/>
        <family val="3"/>
        <charset val="128"/>
      </rPr>
      <t>2</t>
    </r>
    <r>
      <rPr>
        <sz val="9"/>
        <color theme="1"/>
        <rFont val="BIZ UDPゴシック"/>
        <family val="3"/>
        <charset val="128"/>
      </rPr>
      <t xml:space="preserve">※
</t>
    </r>
    <r>
      <rPr>
        <sz val="9"/>
        <color theme="1"/>
        <rFont val="BIZ UDゴシック"/>
        <family val="3"/>
        <charset val="128"/>
      </rPr>
      <t>(</t>
    </r>
    <r>
      <rPr>
        <sz val="9"/>
        <color theme="1"/>
        <rFont val="BIZ UDPゴシック"/>
        <family val="3"/>
        <charset val="128"/>
      </rPr>
      <t>介護現場の生産性の向上</t>
    </r>
    <r>
      <rPr>
        <sz val="9"/>
        <color theme="1"/>
        <rFont val="BIZ UDゴシック"/>
        <family val="3"/>
        <charset val="128"/>
      </rPr>
      <t>)</t>
    </r>
    <phoneticPr fontId="1"/>
  </si>
  <si>
    <t>20</t>
    <phoneticPr fontId="1"/>
  </si>
  <si>
    <r>
      <t>非常災害</t>
    </r>
    <r>
      <rPr>
        <sz val="10"/>
        <color rgb="FFFF0000"/>
        <rFont val="BIZ UDPゴシック"/>
        <family val="3"/>
        <charset val="128"/>
      </rPr>
      <t>(火災・風水害・地震等)</t>
    </r>
    <r>
      <rPr>
        <sz val="10"/>
        <color theme="1"/>
        <rFont val="BIZ UDPゴシック"/>
        <family val="3"/>
        <charset val="128"/>
      </rPr>
      <t xml:space="preserve">に関する具体的計画を立て、非常災害時の関係機関への通報及び連携体制を整備し、定期的に従業者に周知するとともに、定期的に避難、救出その他必要な訓練を行っているか。
(解釈通知)
消防計画の策定及びこれに基づく消防業務の実施は、消防法第8条の規定により防火管理者を置くこととされている事業所にあってはその者に行わせているか。
防火管理者を置かなくてもよいとされている事業所においても、防火管理について責任者を定め、その者に消防計画に準ずる計画の樹立等の業務を行わせているか。
</t>
    </r>
    <rPh sb="1" eb="3">
      <t>ギョウム</t>
    </rPh>
    <rPh sb="21" eb="24">
      <t>コクホレン</t>
    </rPh>
    <rPh sb="26" eb="29">
      <t>セイキュウショ</t>
    </rPh>
    <rPh sb="29" eb="30">
      <t>ヒカ</t>
    </rPh>
    <phoneticPr fontId="1"/>
  </si>
  <si>
    <t>21-2</t>
    <phoneticPr fontId="1"/>
  </si>
  <si>
    <t>22-2</t>
    <phoneticPr fontId="1"/>
  </si>
  <si>
    <t>22-4</t>
    <phoneticPr fontId="1"/>
  </si>
  <si>
    <t>22-5</t>
    <phoneticPr fontId="1"/>
  </si>
  <si>
    <t>22-6</t>
    <phoneticPr fontId="1"/>
  </si>
  <si>
    <t>22-7</t>
    <phoneticPr fontId="1"/>
  </si>
  <si>
    <t>22-8</t>
    <phoneticPr fontId="1"/>
  </si>
  <si>
    <t>22-9</t>
    <phoneticPr fontId="1"/>
  </si>
  <si>
    <t>22-10</t>
    <phoneticPr fontId="1"/>
  </si>
  <si>
    <t>22-11</t>
    <phoneticPr fontId="1"/>
  </si>
  <si>
    <r>
      <t xml:space="preserve">(解釈通知) 
インフルエンザ対策、腸管出血性大腸菌感染症対策、レジオネラ症対策等について、別途発出された通知に基づき、適切な措置を講じているか。
</t>
    </r>
    <r>
      <rPr>
        <sz val="10"/>
        <color rgb="FFFF0000"/>
        <rFont val="BIZ UDPゴシック"/>
        <family val="3"/>
        <charset val="128"/>
      </rPr>
      <t>（参照：介護現場における感染対策の手引き(第3版)令和5年9月）</t>
    </r>
    <phoneticPr fontId="1"/>
  </si>
  <si>
    <t>(解釈通知）
感染症や既往である者が入居する場合には、感染対策担当者は、介護職員その他の従業者に対し、当該感染症に関する知識、対応等について周知しているか。</t>
    <rPh sb="1" eb="5">
      <t>カイシャクツウチ</t>
    </rPh>
    <rPh sb="7" eb="10">
      <t>カンセンショウ</t>
    </rPh>
    <rPh sb="11" eb="13">
      <t>キオウ</t>
    </rPh>
    <rPh sb="16" eb="17">
      <t>モノ</t>
    </rPh>
    <rPh sb="18" eb="20">
      <t>ニュウキョ</t>
    </rPh>
    <rPh sb="22" eb="24">
      <t>バアイ</t>
    </rPh>
    <phoneticPr fontId="1"/>
  </si>
  <si>
    <t>23-1</t>
    <phoneticPr fontId="1"/>
  </si>
  <si>
    <t>23-2</t>
    <phoneticPr fontId="1"/>
  </si>
  <si>
    <t>23-3</t>
    <phoneticPr fontId="1"/>
  </si>
  <si>
    <t>24</t>
    <phoneticPr fontId="1"/>
  </si>
  <si>
    <t>25-4</t>
    <phoneticPr fontId="1"/>
  </si>
  <si>
    <t>25-5</t>
    <phoneticPr fontId="1"/>
  </si>
  <si>
    <t>25-6</t>
    <phoneticPr fontId="1"/>
  </si>
  <si>
    <t>25-7</t>
    <phoneticPr fontId="1"/>
  </si>
  <si>
    <r>
      <t>(解釈通知)
・相談窓口、苦情処理の体制及び手順等施設における苦情を処理するために講ずる措置の概要について明らかにする
・入居申込者又はその家族にサービスの内容を説明する文書に苦情に対する対応の内容についても併せて記載するとともに、事業所に掲示</t>
    </r>
    <r>
      <rPr>
        <sz val="10"/>
        <color rgb="FFFF0000"/>
        <rFont val="BIZ UDPゴシック"/>
        <family val="3"/>
        <charset val="128"/>
      </rPr>
      <t>し、かつ、ウェブサイトに掲載(ウェブサイトへの掲載は、令和7年4月1日より適用)</t>
    </r>
    <rPh sb="25" eb="27">
      <t>シセツ</t>
    </rPh>
    <rPh sb="61" eb="63">
      <t>ニュウキョ</t>
    </rPh>
    <phoneticPr fontId="1"/>
  </si>
  <si>
    <t>入居者及びその家族からの苦情に迅速かつ適切に対応するために、苦情受付窓口を設置する等の必要な措置を講じているか。</t>
    <rPh sb="1" eb="2">
      <t>キョ</t>
    </rPh>
    <phoneticPr fontId="1"/>
  </si>
  <si>
    <t>提供したサービスに関し、介護保険法第23条の規定により市が行う文書その他の物件の提出若しくは提示の求め又は市の職員からの質問若しくは照会に応じているか。
また、入居者からの苦情に関して市が行う調査に協力するとともに、市から指導又は助言を受けた場合においては、当該指導又は助言に従って必要な改善を行っているか。</t>
    <rPh sb="12" eb="14">
      <t>カイゴ</t>
    </rPh>
    <rPh sb="14" eb="16">
      <t>ホケン</t>
    </rPh>
    <rPh sb="16" eb="17">
      <t>ホウ</t>
    </rPh>
    <rPh sb="17" eb="18">
      <t>ダイ</t>
    </rPh>
    <rPh sb="20" eb="21">
      <t>ジョウ</t>
    </rPh>
    <rPh sb="22" eb="24">
      <t>キテイ</t>
    </rPh>
    <rPh sb="81" eb="82">
      <t>キョ</t>
    </rPh>
    <phoneticPr fontId="1"/>
  </si>
  <si>
    <t>提供したサービスに係る入居者からの苦情に関して国民健康保険団体連合会が行う介護保険法第176条第1項第三号の調査に協力するとともに、国民健康保険団体連合会から指導又は助言を受けた場合においては、当該指導又は助言に従って必要な改善を行っているか。</t>
    <rPh sb="12" eb="13">
      <t>キョ</t>
    </rPh>
    <rPh sb="37" eb="39">
      <t>カイゴ</t>
    </rPh>
    <rPh sb="39" eb="41">
      <t>ホケン</t>
    </rPh>
    <rPh sb="41" eb="42">
      <t>ホウ</t>
    </rPh>
    <rPh sb="42" eb="43">
      <t>ダイ</t>
    </rPh>
    <rPh sb="46" eb="47">
      <t>ジョウ</t>
    </rPh>
    <rPh sb="47" eb="48">
      <t>ダイ</t>
    </rPh>
    <rPh sb="49" eb="50">
      <t>コウ</t>
    </rPh>
    <rPh sb="50" eb="51">
      <t>ダイ</t>
    </rPh>
    <rPh sb="51" eb="53">
      <t>サンゴウ</t>
    </rPh>
    <phoneticPr fontId="1"/>
  </si>
  <si>
    <t>サービスの提供に当たっては、入居者、その家族、地域住民の代表者、市の職員又は地域包括支援センターの職員、事業について知見を有する者等により構成される運営推進会議を設置しているか。
また、運営推進会議を、活動状況を報告し、評価を受け、必要な要望、助言を聴くためにおおむね２月に１回以上開催しているか。</t>
    <rPh sb="15" eb="16">
      <t>キョ</t>
    </rPh>
    <rPh sb="93" eb="99">
      <t>ウンエイスイシンカイギ</t>
    </rPh>
    <rPh sb="125" eb="126">
      <t>キ</t>
    </rPh>
    <phoneticPr fontId="1"/>
  </si>
  <si>
    <t>(1)の報告、評価、要望、助言等についての記録を作成するとともに、公表しているか。</t>
    <phoneticPr fontId="1"/>
  </si>
  <si>
    <t>事業の運営に当たっては、提供したサービスに関する入居者からの苦情に関して、市等が派遣する者が相談及び援助を行う事業その他の市が実施する事業に協力するよう努めているか。</t>
    <rPh sb="38" eb="39">
      <t>トウ</t>
    </rPh>
    <phoneticPr fontId="1"/>
  </si>
  <si>
    <r>
      <t>第</t>
    </r>
    <r>
      <rPr>
        <sz val="9"/>
        <rFont val="BIZ UDゴシック"/>
        <family val="3"/>
        <charset val="128"/>
      </rPr>
      <t>40</t>
    </r>
    <r>
      <rPr>
        <sz val="9"/>
        <rFont val="BIZ UDPゴシック"/>
        <family val="3"/>
        <charset val="128"/>
      </rPr>
      <t>条の</t>
    </r>
    <r>
      <rPr>
        <sz val="9"/>
        <rFont val="BIZ UDゴシック"/>
        <family val="3"/>
        <charset val="128"/>
      </rPr>
      <t>2※</t>
    </r>
    <r>
      <rPr>
        <sz val="9"/>
        <rFont val="BIZ UDPゴシック"/>
        <family val="3"/>
        <charset val="128"/>
      </rPr>
      <t xml:space="preserve">
(虐待の防止)
</t>
    </r>
    <phoneticPr fontId="1"/>
  </si>
  <si>
    <t>28-1</t>
    <phoneticPr fontId="1"/>
  </si>
  <si>
    <t>28-2</t>
    <phoneticPr fontId="1"/>
  </si>
  <si>
    <t>28-3</t>
    <phoneticPr fontId="1"/>
  </si>
  <si>
    <t>28-4</t>
    <phoneticPr fontId="1"/>
  </si>
  <si>
    <t>28-5</t>
    <phoneticPr fontId="1"/>
  </si>
  <si>
    <t xml:space="preserve">(解釈通知)
研修の実施内容について記録しているか。                               </t>
    <phoneticPr fontId="1"/>
  </si>
  <si>
    <t>従業者に対する研修を年2回以上定期的に実施するとともに、新規採用時には必ず事故発生の防止の研修を行っているか。【松阪市重点項目】</t>
    <phoneticPr fontId="1"/>
  </si>
  <si>
    <t>事故発生の防止のための委員会(テレビ電話装置等を活用して行うことができるものとする。)を定期的に開催しているか。【松阪市重点項目】</t>
    <rPh sb="44" eb="47">
      <t>テイキテキ</t>
    </rPh>
    <rPh sb="48" eb="50">
      <t>カイサイ</t>
    </rPh>
    <phoneticPr fontId="1"/>
  </si>
  <si>
    <t>(1)から(4)に掲げる措置を適切に実施するための担当者を置いているか。
【松阪市重点項目】</t>
    <rPh sb="9" eb="10">
      <t>カカ</t>
    </rPh>
    <rPh sb="12" eb="14">
      <t>ソチ</t>
    </rPh>
    <rPh sb="15" eb="17">
      <t>テキセツ</t>
    </rPh>
    <rPh sb="18" eb="20">
      <t>ジッシ</t>
    </rPh>
    <rPh sb="25" eb="28">
      <t>タントウシャ</t>
    </rPh>
    <rPh sb="29" eb="30">
      <t>オ</t>
    </rPh>
    <phoneticPr fontId="1"/>
  </si>
  <si>
    <t>27-1</t>
    <phoneticPr fontId="1"/>
  </si>
  <si>
    <t>27-2</t>
    <phoneticPr fontId="1"/>
  </si>
  <si>
    <t>27-3</t>
    <phoneticPr fontId="1"/>
  </si>
  <si>
    <t>27-4</t>
    <phoneticPr fontId="1"/>
  </si>
  <si>
    <t>27-5</t>
    <phoneticPr fontId="1"/>
  </si>
  <si>
    <t>27-6</t>
    <phoneticPr fontId="1"/>
  </si>
  <si>
    <t>27-7</t>
    <phoneticPr fontId="1"/>
  </si>
  <si>
    <t>27-8</t>
    <phoneticPr fontId="1"/>
  </si>
  <si>
    <t>30-3</t>
    <phoneticPr fontId="1"/>
  </si>
  <si>
    <t>30-4</t>
    <phoneticPr fontId="1"/>
  </si>
  <si>
    <t>確認項目1-1～28-5は、介護保険施設等運営指導マニュアル令和6年7月（厚生労働省老健局総務課介護保険指導室）別添に基づき作成しています。</t>
    <phoneticPr fontId="1"/>
  </si>
  <si>
    <t>地域密着型介護老人福祉施設入所者生活介護に要する費用の額は、「指定地域密着型サービス介護給付費単位数表」により入居者の要介護状態区分に応じてそれぞれ所定単位数を算定しているか。</t>
    <rPh sb="55" eb="58">
      <t>ニュウキョシャ</t>
    </rPh>
    <phoneticPr fontId="1"/>
  </si>
  <si>
    <t>加算等について、算定要件を満たしているか。(加算等自己点検表で確認)</t>
    <phoneticPr fontId="1"/>
  </si>
  <si>
    <t>地域密着型介護老人福祉施設入所者生活介護に要する費用の額は、厚生労働大臣が定める１単位の単価に(1)に定める単位数を乗じて算定しているか。</t>
    <rPh sb="0" eb="13">
      <t>チイキミッチャクガタカイゴロウジンフクシシセツ</t>
    </rPh>
    <rPh sb="13" eb="18">
      <t>ニュウショシャセイカツ</t>
    </rPh>
    <rPh sb="18" eb="20">
      <t>カイゴ</t>
    </rPh>
    <phoneticPr fontId="1"/>
  </si>
  <si>
    <t>上記費用の額に１円未満の端数があるときは、端数を切り捨てているか。</t>
    <phoneticPr fontId="1"/>
  </si>
  <si>
    <t>31-1</t>
    <phoneticPr fontId="1"/>
  </si>
  <si>
    <t>31-2</t>
    <phoneticPr fontId="1"/>
  </si>
  <si>
    <t>サービスの提供の開始に際し、入居申込者が要介護認定の申請を行っているか確認しているか。</t>
    <rPh sb="15" eb="16">
      <t>キョ</t>
    </rPh>
    <rPh sb="16" eb="18">
      <t>モウシコミ</t>
    </rPh>
    <rPh sb="26" eb="28">
      <t>シンセイ</t>
    </rPh>
    <rPh sb="29" eb="30">
      <t>オコナ</t>
    </rPh>
    <phoneticPr fontId="1"/>
  </si>
  <si>
    <t>33</t>
    <phoneticPr fontId="1"/>
  </si>
  <si>
    <t>34-1</t>
    <phoneticPr fontId="1"/>
  </si>
  <si>
    <t>34-2</t>
    <phoneticPr fontId="1"/>
  </si>
  <si>
    <t>34-3</t>
    <phoneticPr fontId="1"/>
  </si>
  <si>
    <t>35</t>
    <phoneticPr fontId="1"/>
  </si>
  <si>
    <t>36-1</t>
    <phoneticPr fontId="1"/>
  </si>
  <si>
    <t>36-2</t>
    <phoneticPr fontId="1"/>
  </si>
  <si>
    <t>36-3</t>
    <phoneticPr fontId="1"/>
  </si>
  <si>
    <t>36-4</t>
    <phoneticPr fontId="1"/>
  </si>
  <si>
    <t>36-5</t>
    <phoneticPr fontId="1"/>
  </si>
  <si>
    <t>36-6</t>
    <phoneticPr fontId="1"/>
  </si>
  <si>
    <t>36-7</t>
    <phoneticPr fontId="1"/>
  </si>
  <si>
    <t>(解釈通知）
食事内容については、当該施設の医師又は栄養士若しくは管理栄養士を含む会議において検討が加えられているか。</t>
    <rPh sb="1" eb="5">
      <t>カイシャクツウチ</t>
    </rPh>
    <rPh sb="17" eb="19">
      <t>トウガイ</t>
    </rPh>
    <rPh sb="19" eb="21">
      <t>シセツ</t>
    </rPh>
    <rPh sb="29" eb="30">
      <t>モ</t>
    </rPh>
    <rPh sb="33" eb="35">
      <t>カンリ</t>
    </rPh>
    <rPh sb="35" eb="38">
      <t>エイヨウシ</t>
    </rPh>
    <phoneticPr fontId="1"/>
  </si>
  <si>
    <t>37</t>
    <phoneticPr fontId="1"/>
  </si>
  <si>
    <t>38-1</t>
    <phoneticPr fontId="1"/>
  </si>
  <si>
    <t>38-2</t>
    <phoneticPr fontId="1"/>
  </si>
  <si>
    <t>38-3</t>
    <phoneticPr fontId="1"/>
  </si>
  <si>
    <t>38-4</t>
    <phoneticPr fontId="1"/>
  </si>
  <si>
    <t>(解釈通知)
入居者の家族に対し、会報の送付、行事への参加の呼びかけ等によって入居者とその家族が交流できる機会等を確保するよう努めているか。
また、面会の場所や時間等についても、入居者や家族の利便に配慮したものとするよう努めているか。</t>
    <rPh sb="1" eb="5">
      <t>カイシャクツウチ</t>
    </rPh>
    <rPh sb="8" eb="9">
      <t>キョ</t>
    </rPh>
    <rPh sb="40" eb="41">
      <t>キョ</t>
    </rPh>
    <rPh sb="90" eb="91">
      <t>キョ</t>
    </rPh>
    <phoneticPr fontId="1"/>
  </si>
  <si>
    <t>(解釈通知)
入居者の生活を施設内で完結させてしまうことのないよう、入居者の希望や心身の状況を踏まえながら、買物や外食、図書館や公民館等の公共施設の利用、地域の行事への参加、友人宅の訪問、散歩など、入居者に多様な外出の機会を確保するよう努めているか。</t>
    <rPh sb="1" eb="5">
      <t>カイシャクツウチ</t>
    </rPh>
    <rPh sb="8" eb="9">
      <t>キョ</t>
    </rPh>
    <rPh sb="35" eb="36">
      <t>キョ</t>
    </rPh>
    <rPh sb="100" eb="101">
      <t>キョ</t>
    </rPh>
    <phoneticPr fontId="1"/>
  </si>
  <si>
    <t>(解釈通知)
郵便、証明書等の交付申請等、入居者が日常生活を営むのに必要な行政機関等に対する手続きについて、その者又はその家族において行うことが困難である場合は、その者の同意を得て、代わって行っているか。</t>
    <rPh sb="1" eb="5">
      <t>カイシャクツウチ</t>
    </rPh>
    <rPh sb="22" eb="23">
      <t>キョ</t>
    </rPh>
    <rPh sb="23" eb="24">
      <t>モノ</t>
    </rPh>
    <phoneticPr fontId="1"/>
  </si>
  <si>
    <t>39</t>
    <phoneticPr fontId="1"/>
  </si>
  <si>
    <t>40</t>
    <phoneticPr fontId="1"/>
  </si>
  <si>
    <t>入居者が次のいずれかに該当する場合は、遅延なく、意見を付してその旨を市に通知しているか。
1　正当な理由なしにサービスの利用に関する指示に従わないことにより、要介護状態の程度を増進させたと認められるとき。
2　偽りその他不正な行為によって保険給付を受け、又は受けようとしたとき。</t>
    <rPh sb="0" eb="3">
      <t>ニュウキョシャ</t>
    </rPh>
    <phoneticPr fontId="1"/>
  </si>
  <si>
    <t>41</t>
    <phoneticPr fontId="1"/>
  </si>
  <si>
    <t>42-2</t>
    <phoneticPr fontId="1"/>
  </si>
  <si>
    <t>43-1</t>
    <phoneticPr fontId="1"/>
  </si>
  <si>
    <t>43-2</t>
    <phoneticPr fontId="1"/>
  </si>
  <si>
    <t>43-3</t>
    <phoneticPr fontId="1"/>
  </si>
  <si>
    <t>43-4</t>
    <phoneticPr fontId="1"/>
  </si>
  <si>
    <t>43-5</t>
    <phoneticPr fontId="1"/>
  </si>
  <si>
    <t>43-6</t>
    <phoneticPr fontId="1"/>
  </si>
  <si>
    <t>43-7</t>
    <phoneticPr fontId="1"/>
  </si>
  <si>
    <t>計画担当介護支援専門員は、入居申込者の入居に際し、その者に係る居宅介護支援事業者に対する照会等により、その者の心身の状況、生活歴、病歴、指定居宅サービス等の利用状況等を把握しているか。</t>
    <rPh sb="14" eb="15">
      <t>キョ</t>
    </rPh>
    <rPh sb="20" eb="21">
      <t>キョ</t>
    </rPh>
    <rPh sb="68" eb="70">
      <t>シテイ</t>
    </rPh>
    <phoneticPr fontId="1"/>
  </si>
  <si>
    <t>(解釈通知)
連携する医療機関は、在宅療養支援病院や在宅療養支援診療所、地域包括ケア病棟(200床未満)を持つ医療機関等の在宅医療を支援する地域の医療機関と連携を行っているか。</t>
    <rPh sb="1" eb="5">
      <t>カイシャクツウチ</t>
    </rPh>
    <phoneticPr fontId="1"/>
  </si>
  <si>
    <t>1年に1回以上、協力医療機関との間で、入居者の病状が急変した場合等の対応を確認するとともに、協力医療機関の名称や当該医療機関との取り決めの内容等を、松阪市に届け出ているか。</t>
    <rPh sb="19" eb="22">
      <t>ニュウキョシャ</t>
    </rPh>
    <phoneticPr fontId="1"/>
  </si>
  <si>
    <t>(解釈通知)
協力医療機関の名称や契約内容の変更があった場合には、速やかに松阪市に届け出ているか。</t>
    <phoneticPr fontId="1"/>
  </si>
  <si>
    <t>44-1</t>
    <phoneticPr fontId="1"/>
  </si>
  <si>
    <t>44-2</t>
    <phoneticPr fontId="1"/>
  </si>
  <si>
    <t>44-3</t>
    <phoneticPr fontId="1"/>
  </si>
  <si>
    <t>施設は、第二種協定指定医療機関との間で、新興感染症の発生時等の対応(流行初期期間経過後(新興感染症の発生の公表後4か月程度から6か月程度経過後)において、入居者が新興感染症に感染した場合に、相談、診療、入院の要否の判断、入院の調整等)を取り決めるように努めているか。</t>
    <rPh sb="0" eb="2">
      <t>シセツ</t>
    </rPh>
    <phoneticPr fontId="1"/>
  </si>
  <si>
    <t>44-4</t>
    <phoneticPr fontId="1"/>
  </si>
  <si>
    <t>44-5</t>
    <phoneticPr fontId="1"/>
  </si>
  <si>
    <t>施設は、入居者が協力医療機関その他の医療機関に入院した後に、当該入居者の病状が軽快し、退院が可能となった場合においては、再び当該事業所に速やかに入居させることができるように努めているか。</t>
    <rPh sb="0" eb="2">
      <t>シセツ</t>
    </rPh>
    <rPh sb="4" eb="7">
      <t>ニュウキョシャ</t>
    </rPh>
    <rPh sb="32" eb="35">
      <t>ニュウキョシャ</t>
    </rPh>
    <phoneticPr fontId="1"/>
  </si>
  <si>
    <t>44-6</t>
    <phoneticPr fontId="1"/>
  </si>
  <si>
    <t>あらかじめ、協力歯科医療機関を定めておくよう努めているか。</t>
    <phoneticPr fontId="1"/>
  </si>
  <si>
    <t>入居者の病状の急変等に備えるため、あらかじめ、次に掲げる要件を満たす協力医療機関を定めるように努めているか。（令和9年3月31日まで努力義務)
1　入居者の病状が急変した場合等において医師又は看護職員が相談対応を行う体制を、常時確保していること。
2　当該施設からの診療の求めがあった場合において診療を行う体制を、常時確保していること。
３　入居者の病状が急変した場合等において、当該施設の医師又は協力医療機関その他の医療機関の医師が診療を行い、入院を要すると認められた入居者の入院を原則として受け入れられる体制を確保していること。</t>
    <rPh sb="1" eb="2">
      <t>キョ</t>
    </rPh>
    <rPh sb="4" eb="6">
      <t>ビョウジョウ</t>
    </rPh>
    <rPh sb="7" eb="9">
      <t>キュウヘン</t>
    </rPh>
    <rPh sb="9" eb="10">
      <t>トウ</t>
    </rPh>
    <rPh sb="11" eb="12">
      <t>ソナ</t>
    </rPh>
    <rPh sb="55" eb="57">
      <t>レイワ</t>
    </rPh>
    <rPh sb="58" eb="59">
      <t>ネン</t>
    </rPh>
    <rPh sb="60" eb="61">
      <t>ガツ</t>
    </rPh>
    <rPh sb="63" eb="64">
      <t>ニチ</t>
    </rPh>
    <rPh sb="66" eb="68">
      <t>ドリョク</t>
    </rPh>
    <rPh sb="68" eb="70">
      <t>ギム</t>
    </rPh>
    <phoneticPr fontId="1"/>
  </si>
  <si>
    <t>45-1</t>
    <phoneticPr fontId="1"/>
  </si>
  <si>
    <t>45-2</t>
  </si>
  <si>
    <t>重要事項をウェブサイトに掲載しているか。
(令和7年4月1日より適用)</t>
    <phoneticPr fontId="1"/>
  </si>
  <si>
    <t>46-2</t>
    <phoneticPr fontId="1"/>
  </si>
  <si>
    <t>48-1</t>
    <phoneticPr fontId="1"/>
  </si>
  <si>
    <t>48-2</t>
    <phoneticPr fontId="1"/>
  </si>
  <si>
    <t>/48</t>
    <phoneticPr fontId="1"/>
  </si>
  <si>
    <t>従業者、設備及び会計に関する諸記録を整備しているか。</t>
    <phoneticPr fontId="1"/>
  </si>
  <si>
    <r>
      <t>サービスの提供に当たっては、当該入居者又は他の入居者等の生命又は身体を保護するため緊急やむを得ない場合を除き、身体的拘束等を行っていないか。</t>
    </r>
    <r>
      <rPr>
        <b/>
        <sz val="10"/>
        <color theme="1"/>
        <rFont val="BIZ UDPゴシック"/>
        <family val="3"/>
        <charset val="128"/>
      </rPr>
      <t>【松阪市重点項目】</t>
    </r>
    <rPh sb="14" eb="16">
      <t>トウガイ</t>
    </rPh>
    <rPh sb="17" eb="18">
      <t>キョ</t>
    </rPh>
    <rPh sb="24" eb="25">
      <t>キョ</t>
    </rPh>
    <phoneticPr fontId="1"/>
  </si>
  <si>
    <r>
      <t>入居者が、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居することができるようにしているか。</t>
    </r>
    <r>
      <rPr>
        <b/>
        <sz val="10"/>
        <color theme="1"/>
        <rFont val="BIZ UDPゴシック"/>
        <family val="3"/>
        <charset val="128"/>
      </rPr>
      <t>【松阪市重点項目】</t>
    </r>
    <rPh sb="1" eb="2">
      <t>キョ</t>
    </rPh>
    <phoneticPr fontId="1"/>
  </si>
  <si>
    <t>専らその職務に従事する常勤の管理者を配置しているか。</t>
    <rPh sb="14" eb="17">
      <t>カンリシャ</t>
    </rPh>
    <rPh sb="18" eb="20">
      <t>ハイチ</t>
    </rPh>
    <phoneticPr fontId="1"/>
  </si>
  <si>
    <r>
      <t>昼間、ユニットごとに常時１人以上の介護職員又は看護職員を配置しているか。</t>
    </r>
    <r>
      <rPr>
        <b/>
        <sz val="10"/>
        <rFont val="BIZ UDPゴシック"/>
        <family val="3"/>
        <charset val="128"/>
      </rPr>
      <t>【松阪市重点項目】</t>
    </r>
    <phoneticPr fontId="1"/>
  </si>
  <si>
    <r>
      <t>夜間及び深夜の勤務に従事する職員として、２ユニットごとに１人以上介護職員又は看護職員を配置しているか。</t>
    </r>
    <r>
      <rPr>
        <b/>
        <sz val="10"/>
        <rFont val="BIZ UDPゴシック"/>
        <family val="3"/>
        <charset val="128"/>
      </rPr>
      <t>【松阪市重点項目】</t>
    </r>
    <phoneticPr fontId="1"/>
  </si>
  <si>
    <r>
      <t>ユニットごとに、常勤のユニットリーダーを配置しているか。</t>
    </r>
    <r>
      <rPr>
        <b/>
        <sz val="10"/>
        <rFont val="BIZ UDPゴシック"/>
        <family val="3"/>
        <charset val="128"/>
      </rPr>
      <t>【松阪市重点項目】</t>
    </r>
    <phoneticPr fontId="1"/>
  </si>
  <si>
    <r>
      <t>当該施設の従業者によってサービスを提供しているか。</t>
    </r>
    <r>
      <rPr>
        <b/>
        <sz val="10"/>
        <rFont val="BIZ UDPゴシック"/>
        <family val="3"/>
        <charset val="128"/>
      </rPr>
      <t>【松阪市重点項目】</t>
    </r>
    <rPh sb="17" eb="19">
      <t>テイキョウ</t>
    </rPh>
    <phoneticPr fontId="1"/>
  </si>
  <si>
    <r>
      <t>感染症や非常災害の発生時において、入居者に対するサービスの提供を継続的に実施するための、及び非常時の体制で早期の業務再開を図るための計画（以下「業務継続計画」という。）を策定し、当該業務継続計画に従い必要な措置を講じているか。</t>
    </r>
    <r>
      <rPr>
        <b/>
        <sz val="10"/>
        <rFont val="BIZ UDPゴシック"/>
        <family val="3"/>
        <charset val="128"/>
      </rPr>
      <t>【松阪市重点項目】</t>
    </r>
    <r>
      <rPr>
        <sz val="10"/>
        <rFont val="BIZ UDPゴシック"/>
        <family val="3"/>
        <charset val="128"/>
      </rPr>
      <t xml:space="preserve">
(解釈通知)
業務継続計画には以下の項目等を記載していること。
イ　感染症に係る業務継続計画
①平時からの備え（体制構築・整備、感染症防止に向けた取り組みの実施、備蓄品の確保等）
②初動対応
③感染拡大防止体制の確立（保健所との連携、濃厚接触者への対応、関係者との情報共有）
ロ　災害に係る業務継続計画
①平常時の対応（建物・設備の安全対策、電気・水道等のライフラインが停止した場合の対策、必要品の備蓄等）
②緊急時の対応（業務継続計画発動基準、対応体制等）
③他施設及び地域との連携
                                                    </t>
    </r>
    <rPh sb="17" eb="20">
      <t>ニュウキョシャ</t>
    </rPh>
    <rPh sb="21" eb="22">
      <t>タイ</t>
    </rPh>
    <phoneticPr fontId="1"/>
  </si>
  <si>
    <r>
      <t>従業者に対し、業務継続計画について周知するとともに、必要な研修及び訓練を定期的（年2回以上）に実施しているか。</t>
    </r>
    <r>
      <rPr>
        <b/>
        <sz val="10"/>
        <rFont val="BIZ UDPゴシック"/>
        <family val="3"/>
        <charset val="128"/>
      </rPr>
      <t>【松阪市重点項目】</t>
    </r>
    <phoneticPr fontId="1"/>
  </si>
  <si>
    <r>
      <t>定期的に業務継続計画の見直しを行い、必要に応じて業務継続計画の変更を行っているか。</t>
    </r>
    <r>
      <rPr>
        <b/>
        <sz val="10"/>
        <rFont val="BIZ UDPゴシック"/>
        <family val="3"/>
        <charset val="128"/>
      </rPr>
      <t>【松阪市重点項目】</t>
    </r>
    <phoneticPr fontId="1"/>
  </si>
  <si>
    <t>入居者の使用する食器その他の設備又は飲用に供する水について、衛生的な管理に努め、又は衛生上必要な措置を講ずるとともに、医薬品及び医療機器の管理を適正に行っているか。</t>
    <rPh sb="1" eb="2">
      <t>キョ</t>
    </rPh>
    <phoneticPr fontId="1"/>
  </si>
  <si>
    <r>
      <t>事業所における感染症及び食中毒の予防及びまん延の防止のための対策を検討する委員会をおおむね３月に１回以上開催するとともに、その結果について、介護職員その他の従業者に周知徹底を図っているか。</t>
    </r>
    <r>
      <rPr>
        <b/>
        <sz val="10"/>
        <rFont val="BIZ UDPゴシック"/>
        <family val="3"/>
        <charset val="128"/>
      </rPr>
      <t>【松阪市重点項目】</t>
    </r>
    <rPh sb="0" eb="3">
      <t>ジギョウショ</t>
    </rPh>
    <phoneticPr fontId="1"/>
  </si>
  <si>
    <r>
      <t xml:space="preserve">感染症及び食中毒の予防及びまん延の防止のための指針を整備しているか。
</t>
    </r>
    <r>
      <rPr>
        <b/>
        <sz val="10"/>
        <rFont val="BIZ UDPゴシック"/>
        <family val="3"/>
        <charset val="128"/>
      </rPr>
      <t>【松阪市重点項目】</t>
    </r>
    <r>
      <rPr>
        <sz val="10"/>
        <rFont val="BIZ UDPゴシック"/>
        <family val="3"/>
        <charset val="128"/>
      </rPr>
      <t xml:space="preserve">
(解釈通知)
感染症及び食中毒の予防及びまん延の防止のための指針には以下の項目等を記載していること。
イ　平常時の対策
・</t>
    </r>
    <r>
      <rPr>
        <sz val="10"/>
        <color rgb="FFFF0000"/>
        <rFont val="BIZ UDPゴシック"/>
        <family val="3"/>
        <charset val="128"/>
      </rPr>
      <t>施設</t>
    </r>
    <r>
      <rPr>
        <sz val="10"/>
        <rFont val="BIZ UDPゴシック"/>
        <family val="3"/>
        <charset val="128"/>
      </rPr>
      <t>内の衛生管理（</t>
    </r>
    <r>
      <rPr>
        <sz val="10"/>
        <color rgb="FFFF0000"/>
        <rFont val="BIZ UDPゴシック"/>
        <family val="3"/>
        <charset val="128"/>
      </rPr>
      <t>環境の整備、排泄物の処理、血液・体液の処理等</t>
    </r>
    <r>
      <rPr>
        <sz val="10"/>
        <rFont val="BIZ UDPゴシック"/>
        <family val="3"/>
        <charset val="128"/>
      </rPr>
      <t>）、</t>
    </r>
    <r>
      <rPr>
        <sz val="10"/>
        <color rgb="FFFF0000"/>
        <rFont val="BIZ UDPゴシック"/>
        <family val="3"/>
        <charset val="128"/>
      </rPr>
      <t>日常の</t>
    </r>
    <r>
      <rPr>
        <sz val="10"/>
        <rFont val="BIZ UDPゴシック"/>
        <family val="3"/>
        <charset val="128"/>
      </rPr>
      <t>ケアにかかる感染対策</t>
    </r>
    <r>
      <rPr>
        <sz val="10"/>
        <color rgb="FFFF0000"/>
        <rFont val="BIZ UDPゴシック"/>
        <family val="3"/>
        <charset val="128"/>
      </rPr>
      <t>（標準的な予防策、手洗いの基本、早期発見のための日常の観察項目）等</t>
    </r>
    <r>
      <rPr>
        <sz val="10"/>
        <rFont val="BIZ UDPゴシック"/>
        <family val="3"/>
        <charset val="128"/>
      </rPr>
      <t xml:space="preserve">
ロ　発生時の対策
・発生状況の把握、感染拡大の防止、医療機関や保健所,市町村における</t>
    </r>
    <r>
      <rPr>
        <sz val="10"/>
        <color rgb="FFFF0000"/>
        <rFont val="BIZ UDPゴシック"/>
        <family val="3"/>
        <charset val="128"/>
      </rPr>
      <t>施設</t>
    </r>
    <r>
      <rPr>
        <sz val="10"/>
        <rFont val="BIZ UDPゴシック"/>
        <family val="3"/>
        <charset val="128"/>
      </rPr>
      <t>関係課等の関係機関との連携、</t>
    </r>
    <r>
      <rPr>
        <sz val="10"/>
        <color rgb="FFFF0000"/>
        <rFont val="BIZ UDPゴシック"/>
        <family val="3"/>
        <charset val="128"/>
      </rPr>
      <t>医療処置、</t>
    </r>
    <r>
      <rPr>
        <sz val="10"/>
        <rFont val="BIZ UDPゴシック"/>
        <family val="3"/>
        <charset val="128"/>
      </rPr>
      <t>行政への報告等
・</t>
    </r>
    <r>
      <rPr>
        <sz val="10"/>
        <color rgb="FFFF0000"/>
        <rFont val="BIZ UDPゴシック"/>
        <family val="3"/>
        <charset val="128"/>
      </rPr>
      <t>施設</t>
    </r>
    <r>
      <rPr>
        <sz val="10"/>
        <rFont val="BIZ UDPゴシック"/>
        <family val="3"/>
        <charset val="128"/>
      </rPr>
      <t>内の連絡体制や関係機関への連絡体制の整備</t>
    </r>
    <rPh sb="58" eb="61">
      <t>ショクチュウドク</t>
    </rPh>
    <rPh sb="62" eb="64">
      <t>ヨボウ</t>
    </rPh>
    <rPh sb="64" eb="65">
      <t>オヨ</t>
    </rPh>
    <rPh sb="103" eb="105">
      <t>タイサク</t>
    </rPh>
    <rPh sb="107" eb="109">
      <t>シセツ</t>
    </rPh>
    <rPh sb="122" eb="125">
      <t>ハイセツブツ</t>
    </rPh>
    <rPh sb="126" eb="128">
      <t>ショリ</t>
    </rPh>
    <rPh sb="129" eb="131">
      <t>ケツエキ</t>
    </rPh>
    <rPh sb="132" eb="134">
      <t>タイエキ</t>
    </rPh>
    <rPh sb="135" eb="137">
      <t>ショリ</t>
    </rPh>
    <rPh sb="137" eb="138">
      <t>トウ</t>
    </rPh>
    <rPh sb="140" eb="142">
      <t>ニチジョウ</t>
    </rPh>
    <rPh sb="162" eb="164">
      <t>テアラ</t>
    </rPh>
    <rPh sb="166" eb="168">
      <t>キホン</t>
    </rPh>
    <rPh sb="169" eb="173">
      <t>ソウキハッケン</t>
    </rPh>
    <rPh sb="177" eb="179">
      <t>ニチジョウ</t>
    </rPh>
    <rPh sb="180" eb="182">
      <t>カンサツ</t>
    </rPh>
    <rPh sb="182" eb="184">
      <t>コウモク</t>
    </rPh>
    <rPh sb="185" eb="186">
      <t>トウ</t>
    </rPh>
    <rPh sb="194" eb="196">
      <t>タイサク</t>
    </rPh>
    <rPh sb="230" eb="232">
      <t>シセツ</t>
    </rPh>
    <rPh sb="246" eb="248">
      <t>イリョウ</t>
    </rPh>
    <rPh sb="248" eb="250">
      <t>ショチ</t>
    </rPh>
    <rPh sb="260" eb="262">
      <t>シセツ</t>
    </rPh>
    <rPh sb="280" eb="282">
      <t>セイビ</t>
    </rPh>
    <phoneticPr fontId="1"/>
  </si>
  <si>
    <r>
      <t xml:space="preserve">介護職員その他の従業者に対し、感染症及び食中毒の予防及びまん延の防止のための研修並びに訓練を定期的（年２回以上）に実施するとともに、新規採用時には必ず感染対策研修を実施し、研修の内容について記録しているか。
</t>
    </r>
    <r>
      <rPr>
        <b/>
        <sz val="10"/>
        <rFont val="BIZ UDPゴシック"/>
        <family val="3"/>
        <charset val="128"/>
      </rPr>
      <t>【松阪市重点項目】</t>
    </r>
    <rPh sb="38" eb="40">
      <t>ケンシュウ</t>
    </rPh>
    <rPh sb="40" eb="41">
      <t>ナラ</t>
    </rPh>
    <rPh sb="43" eb="45">
      <t>クンレン</t>
    </rPh>
    <rPh sb="46" eb="49">
      <t>テイキテキ</t>
    </rPh>
    <phoneticPr fontId="1"/>
  </si>
  <si>
    <r>
      <t>(5)から(9)のほか、厚生労働大臣が定める感染症又は食中毒の発生が疑われる際の対処等に関する手順(平成18年3月31日 厚生労働省告示第268号)に沿った対応を行っているか。</t>
    </r>
    <r>
      <rPr>
        <b/>
        <sz val="10"/>
        <rFont val="BIZ UDPゴシック"/>
        <family val="3"/>
        <charset val="128"/>
      </rPr>
      <t>【松阪市重点項目】</t>
    </r>
    <rPh sb="25" eb="26">
      <t>マタ</t>
    </rPh>
    <rPh sb="50" eb="52">
      <t>ヘイセイ</t>
    </rPh>
    <rPh sb="54" eb="55">
      <t>ネン</t>
    </rPh>
    <rPh sb="56" eb="57">
      <t>ガツ</t>
    </rPh>
    <rPh sb="59" eb="60">
      <t>ニチ</t>
    </rPh>
    <rPh sb="61" eb="63">
      <t>コウセイ</t>
    </rPh>
    <rPh sb="63" eb="66">
      <t>ロウドウショウ</t>
    </rPh>
    <rPh sb="66" eb="68">
      <t>コクジ</t>
    </rPh>
    <rPh sb="68" eb="69">
      <t>ダイ</t>
    </rPh>
    <rPh sb="72" eb="73">
      <t>ゴウ</t>
    </rPh>
    <phoneticPr fontId="1"/>
  </si>
  <si>
    <r>
      <t>従業者は、正当な理由がなく、その業務上知り得た入居者又は家族の秘密を漏らしていないか。</t>
    </r>
    <r>
      <rPr>
        <b/>
        <sz val="10"/>
        <color theme="1"/>
        <rFont val="BIZ UDPゴシック"/>
        <family val="3"/>
        <charset val="128"/>
      </rPr>
      <t>【松阪市重点項目】</t>
    </r>
    <phoneticPr fontId="1"/>
  </si>
  <si>
    <r>
      <t xml:space="preserve">従業者であった者が、正当な理由がなく、業務上知り得た入居者又はその家族の秘密を漏らすことがないよう、必要な措置を講じているか。
</t>
    </r>
    <r>
      <rPr>
        <b/>
        <sz val="10"/>
        <color theme="1"/>
        <rFont val="BIZ UDPゴシック"/>
        <family val="3"/>
        <charset val="128"/>
      </rPr>
      <t>【松阪市重点項目】</t>
    </r>
    <rPh sb="27" eb="28">
      <t>キョ</t>
    </rPh>
    <phoneticPr fontId="1"/>
  </si>
  <si>
    <r>
      <t>居宅介護支援事業者等に対して、入居者に関する情報を提供する際には入居者の同意を、あらかじめ文書により得ているか。</t>
    </r>
    <r>
      <rPr>
        <b/>
        <sz val="10"/>
        <color theme="1"/>
        <rFont val="BIZ UDPゴシック"/>
        <family val="3"/>
        <charset val="128"/>
      </rPr>
      <t>【松阪市重点項目】</t>
    </r>
    <rPh sb="16" eb="17">
      <t>キョ</t>
    </rPh>
    <rPh sb="33" eb="34">
      <t>キョ</t>
    </rPh>
    <phoneticPr fontId="1"/>
  </si>
  <si>
    <r>
      <t>事故が発生した場合の対応、(2)の報告の方法等が記載された事故発生の防止のための指針を整備しているか。</t>
    </r>
    <r>
      <rPr>
        <b/>
        <sz val="10"/>
        <rFont val="BIZ UDPゴシック"/>
        <family val="3"/>
        <charset val="128"/>
      </rPr>
      <t xml:space="preserve">【松阪市重点項目】
</t>
    </r>
    <r>
      <rPr>
        <sz val="10"/>
        <rFont val="BIZ UDPゴシック"/>
        <family val="3"/>
        <charset val="128"/>
      </rPr>
      <t xml:space="preserve">
(解釈通知)
事故発生の防止のための指針には、次のような項目を盛り込むこと。
①施設における介護事故の防止に関する基本的考え方
②介護事故の防止のための委員会その他施設内の組織に関する事項
③介護事故の防止のための職員研修に関する基本方針
④介護事故等の報告方法等の介護に係る安全の確保を目的とした改善のための方針に関する基本方針
⑤介護事故等発生時の対応に関する基本方針
⑥入居者等に対する当該指針の閲覧に関する基本方針
⑦その他介護事故等の発生の防止の推進のために必要な基本方針</t>
    </r>
    <rPh sb="63" eb="65">
      <t>カイシャク</t>
    </rPh>
    <rPh sb="65" eb="67">
      <t>ツウチ</t>
    </rPh>
    <rPh sb="69" eb="71">
      <t>ジコ</t>
    </rPh>
    <rPh sb="71" eb="73">
      <t>ハッセイ</t>
    </rPh>
    <rPh sb="102" eb="104">
      <t>シセツ</t>
    </rPh>
    <rPh sb="108" eb="110">
      <t>カイゴ</t>
    </rPh>
    <rPh sb="110" eb="112">
      <t>ジコ</t>
    </rPh>
    <rPh sb="113" eb="115">
      <t>ボウシ</t>
    </rPh>
    <rPh sb="116" eb="117">
      <t>カン</t>
    </rPh>
    <rPh sb="119" eb="122">
      <t>キホンテキ</t>
    </rPh>
    <rPh sb="122" eb="123">
      <t>カンガ</t>
    </rPh>
    <rPh sb="124" eb="125">
      <t>カタ</t>
    </rPh>
    <rPh sb="127" eb="129">
      <t>カイゴ</t>
    </rPh>
    <rPh sb="129" eb="131">
      <t>ジコ</t>
    </rPh>
    <rPh sb="132" eb="134">
      <t>ボウシ</t>
    </rPh>
    <rPh sb="138" eb="141">
      <t>イインカイ</t>
    </rPh>
    <rPh sb="143" eb="144">
      <t>ホカ</t>
    </rPh>
    <rPh sb="144" eb="146">
      <t>シセツ</t>
    </rPh>
    <rPh sb="146" eb="147">
      <t>ナイ</t>
    </rPh>
    <rPh sb="148" eb="150">
      <t>ソシキ</t>
    </rPh>
    <rPh sb="151" eb="152">
      <t>カン</t>
    </rPh>
    <rPh sb="154" eb="156">
      <t>ジコウ</t>
    </rPh>
    <rPh sb="158" eb="160">
      <t>カイゴ</t>
    </rPh>
    <rPh sb="160" eb="162">
      <t>ジコ</t>
    </rPh>
    <rPh sb="163" eb="165">
      <t>ボウシ</t>
    </rPh>
    <rPh sb="169" eb="171">
      <t>ショクイン</t>
    </rPh>
    <rPh sb="171" eb="173">
      <t>ケンシュウ</t>
    </rPh>
    <rPh sb="174" eb="175">
      <t>カン</t>
    </rPh>
    <rPh sb="177" eb="179">
      <t>キホン</t>
    </rPh>
    <rPh sb="179" eb="181">
      <t>ホウシン</t>
    </rPh>
    <rPh sb="183" eb="185">
      <t>カイゴ</t>
    </rPh>
    <rPh sb="185" eb="187">
      <t>ジコ</t>
    </rPh>
    <rPh sb="187" eb="188">
      <t>トウ</t>
    </rPh>
    <rPh sb="189" eb="191">
      <t>ホウコク</t>
    </rPh>
    <rPh sb="191" eb="193">
      <t>ホウホウ</t>
    </rPh>
    <rPh sb="193" eb="194">
      <t>トウ</t>
    </rPh>
    <rPh sb="195" eb="197">
      <t>カイゴ</t>
    </rPh>
    <rPh sb="198" eb="199">
      <t>カカ</t>
    </rPh>
    <rPh sb="200" eb="202">
      <t>アンゼン</t>
    </rPh>
    <rPh sb="203" eb="205">
      <t>カクホ</t>
    </rPh>
    <rPh sb="206" eb="208">
      <t>モクテキ</t>
    </rPh>
    <rPh sb="211" eb="213">
      <t>カイゼン</t>
    </rPh>
    <rPh sb="217" eb="219">
      <t>ホウシン</t>
    </rPh>
    <rPh sb="220" eb="221">
      <t>カン</t>
    </rPh>
    <rPh sb="223" eb="225">
      <t>キホン</t>
    </rPh>
    <rPh sb="225" eb="227">
      <t>ホウシン</t>
    </rPh>
    <rPh sb="229" eb="231">
      <t>カイゴ</t>
    </rPh>
    <rPh sb="231" eb="233">
      <t>ジコ</t>
    </rPh>
    <rPh sb="233" eb="234">
      <t>トウ</t>
    </rPh>
    <rPh sb="234" eb="236">
      <t>ハッセイ</t>
    </rPh>
    <rPh sb="236" eb="237">
      <t>ジ</t>
    </rPh>
    <rPh sb="238" eb="240">
      <t>タイオウ</t>
    </rPh>
    <rPh sb="241" eb="242">
      <t>カン</t>
    </rPh>
    <rPh sb="244" eb="246">
      <t>キホン</t>
    </rPh>
    <rPh sb="246" eb="248">
      <t>ホウシン</t>
    </rPh>
    <rPh sb="253" eb="254">
      <t>トウ</t>
    </rPh>
    <rPh sb="255" eb="256">
      <t>タイ</t>
    </rPh>
    <rPh sb="258" eb="260">
      <t>トウガイ</t>
    </rPh>
    <rPh sb="260" eb="262">
      <t>シシン</t>
    </rPh>
    <rPh sb="263" eb="265">
      <t>エツラン</t>
    </rPh>
    <rPh sb="266" eb="267">
      <t>カン</t>
    </rPh>
    <rPh sb="269" eb="271">
      <t>キホン</t>
    </rPh>
    <rPh sb="271" eb="273">
      <t>ホウシン</t>
    </rPh>
    <rPh sb="277" eb="278">
      <t>ホカ</t>
    </rPh>
    <rPh sb="278" eb="280">
      <t>カイゴ</t>
    </rPh>
    <rPh sb="280" eb="282">
      <t>ジコ</t>
    </rPh>
    <rPh sb="282" eb="283">
      <t>トウ</t>
    </rPh>
    <rPh sb="284" eb="286">
      <t>ハッセイ</t>
    </rPh>
    <rPh sb="287" eb="289">
      <t>ボウシ</t>
    </rPh>
    <rPh sb="290" eb="292">
      <t>スイシン</t>
    </rPh>
    <rPh sb="296" eb="298">
      <t>ヒツヨウ</t>
    </rPh>
    <rPh sb="299" eb="301">
      <t>キホン</t>
    </rPh>
    <rPh sb="301" eb="303">
      <t>ホウシン</t>
    </rPh>
    <phoneticPr fontId="1"/>
  </si>
  <si>
    <r>
      <t>事故が発生した場合は又はそれに至る危険性がある事態が生じた場合に、当該事実が報告され、その分析を通した改善策について、従業者に周知徹底を図る</t>
    </r>
    <r>
      <rPr>
        <sz val="10"/>
        <color rgb="FFFF0000"/>
        <rFont val="BIZ UDPゴシック"/>
        <family val="3"/>
        <charset val="128"/>
      </rPr>
      <t>以下のような</t>
    </r>
    <r>
      <rPr>
        <sz val="10"/>
        <rFont val="BIZ UDPゴシック"/>
        <family val="3"/>
        <charset val="128"/>
      </rPr>
      <t>体制を整備しているか。</t>
    </r>
    <r>
      <rPr>
        <b/>
        <sz val="10"/>
        <rFont val="BIZ UDPゴシック"/>
        <family val="3"/>
        <charset val="128"/>
      </rPr>
      <t xml:space="preserve">【松阪市重点項目】
</t>
    </r>
    <r>
      <rPr>
        <sz val="10"/>
        <rFont val="BIZ UDPゴシック"/>
        <family val="3"/>
        <charset val="128"/>
      </rPr>
      <t xml:space="preserve">
</t>
    </r>
    <r>
      <rPr>
        <sz val="10"/>
        <color rgb="FFFF0000"/>
        <rFont val="BIZ UDPゴシック"/>
        <family val="3"/>
        <charset val="128"/>
      </rPr>
      <t>（解釈通知）
①介護事故等について報告するための様式を整備すること
②介護職員その他の従業者は、介護事故等の発生ごとにその状況、背景等を記録するとともに、①の様式に従い、介護事故等について報告すること
③事故発生の防止のための委員会において、報告された事例を集計し、分析すること
④事例の分析に当たっては、介護事故等の発生時の状況等を分析し、介護事故等の発生原因、結果等をとりまとめ、防止策を検討すること
⑤報告された事例及び分析結果を従業者に周知徹底すること
⑥防止策を講じた後に、その効果について評価すること</t>
    </r>
    <rPh sb="99" eb="101">
      <t>カイシャク</t>
    </rPh>
    <rPh sb="101" eb="103">
      <t>ツウチ</t>
    </rPh>
    <rPh sb="106" eb="108">
      <t>カイゴ</t>
    </rPh>
    <rPh sb="108" eb="110">
      <t>ジコ</t>
    </rPh>
    <rPh sb="110" eb="111">
      <t>トウ</t>
    </rPh>
    <rPh sb="115" eb="117">
      <t>ホウコク</t>
    </rPh>
    <rPh sb="122" eb="124">
      <t>ヨウシキ</t>
    </rPh>
    <rPh sb="125" eb="127">
      <t>セイビ</t>
    </rPh>
    <rPh sb="133" eb="135">
      <t>カイゴ</t>
    </rPh>
    <rPh sb="135" eb="137">
      <t>ショクイン</t>
    </rPh>
    <rPh sb="139" eb="140">
      <t>ホカ</t>
    </rPh>
    <rPh sb="141" eb="144">
      <t>ジュウギョウシャ</t>
    </rPh>
    <rPh sb="146" eb="148">
      <t>カイゴ</t>
    </rPh>
    <rPh sb="148" eb="150">
      <t>ジコ</t>
    </rPh>
    <rPh sb="150" eb="151">
      <t>トウ</t>
    </rPh>
    <rPh sb="152" eb="154">
      <t>ハッセイ</t>
    </rPh>
    <rPh sb="159" eb="161">
      <t>ジョウキョウ</t>
    </rPh>
    <rPh sb="162" eb="164">
      <t>ハイケイ</t>
    </rPh>
    <rPh sb="164" eb="165">
      <t>トウ</t>
    </rPh>
    <rPh sb="166" eb="168">
      <t>キロク</t>
    </rPh>
    <rPh sb="177" eb="179">
      <t>ヨウシキ</t>
    </rPh>
    <rPh sb="180" eb="181">
      <t>シタガ</t>
    </rPh>
    <rPh sb="183" eb="185">
      <t>カイゴ</t>
    </rPh>
    <rPh sb="185" eb="187">
      <t>ジコ</t>
    </rPh>
    <rPh sb="187" eb="188">
      <t>トウ</t>
    </rPh>
    <rPh sb="192" eb="194">
      <t>ホウコク</t>
    </rPh>
    <rPh sb="200" eb="202">
      <t>ジコ</t>
    </rPh>
    <rPh sb="202" eb="204">
      <t>ハッセイ</t>
    </rPh>
    <rPh sb="205" eb="207">
      <t>ボウシ</t>
    </rPh>
    <rPh sb="211" eb="214">
      <t>イインカイ</t>
    </rPh>
    <rPh sb="219" eb="221">
      <t>ホウコク</t>
    </rPh>
    <rPh sb="224" eb="226">
      <t>ジレイ</t>
    </rPh>
    <rPh sb="227" eb="229">
      <t>シュウケイ</t>
    </rPh>
    <rPh sb="231" eb="233">
      <t>ブンセキ</t>
    </rPh>
    <rPh sb="239" eb="241">
      <t>ジレイ</t>
    </rPh>
    <rPh sb="242" eb="244">
      <t>ブンセキ</t>
    </rPh>
    <rPh sb="245" eb="246">
      <t>ア</t>
    </rPh>
    <rPh sb="251" eb="253">
      <t>カイゴ</t>
    </rPh>
    <rPh sb="253" eb="255">
      <t>ジコ</t>
    </rPh>
    <rPh sb="255" eb="256">
      <t>トウ</t>
    </rPh>
    <rPh sb="257" eb="259">
      <t>ハッセイ</t>
    </rPh>
    <rPh sb="259" eb="260">
      <t>ジ</t>
    </rPh>
    <rPh sb="261" eb="263">
      <t>ジョウキョウ</t>
    </rPh>
    <rPh sb="263" eb="264">
      <t>トウ</t>
    </rPh>
    <rPh sb="265" eb="267">
      <t>ブンセキ</t>
    </rPh>
    <rPh sb="269" eb="271">
      <t>カイゴ</t>
    </rPh>
    <rPh sb="271" eb="273">
      <t>ジコ</t>
    </rPh>
    <rPh sb="273" eb="274">
      <t>トウ</t>
    </rPh>
    <rPh sb="275" eb="279">
      <t>ハッセイゲンイン</t>
    </rPh>
    <rPh sb="280" eb="282">
      <t>ケッカ</t>
    </rPh>
    <rPh sb="282" eb="283">
      <t>トウ</t>
    </rPh>
    <rPh sb="290" eb="292">
      <t>ボウシ</t>
    </rPh>
    <rPh sb="292" eb="293">
      <t>サク</t>
    </rPh>
    <rPh sb="294" eb="296">
      <t>ケントウ</t>
    </rPh>
    <rPh sb="302" eb="304">
      <t>ホウコク</t>
    </rPh>
    <rPh sb="307" eb="309">
      <t>ジレイ</t>
    </rPh>
    <rPh sb="309" eb="310">
      <t>オヨ</t>
    </rPh>
    <rPh sb="311" eb="313">
      <t>ブンセキ</t>
    </rPh>
    <rPh sb="313" eb="315">
      <t>ケッカ</t>
    </rPh>
    <rPh sb="316" eb="319">
      <t>ジュウギョウシャ</t>
    </rPh>
    <rPh sb="320" eb="324">
      <t>シュウチテッテイ</t>
    </rPh>
    <rPh sb="330" eb="333">
      <t>ボウシサク</t>
    </rPh>
    <rPh sb="334" eb="335">
      <t>コウ</t>
    </rPh>
    <rPh sb="337" eb="338">
      <t>アト</t>
    </rPh>
    <rPh sb="342" eb="344">
      <t>コウカ</t>
    </rPh>
    <rPh sb="348" eb="350">
      <t>ヒョウカ</t>
    </rPh>
    <phoneticPr fontId="1"/>
  </si>
  <si>
    <r>
      <rPr>
        <sz val="10"/>
        <color rgb="FFFF0000"/>
        <rFont val="BIZ UDPゴシック"/>
        <family val="3"/>
        <charset val="128"/>
      </rPr>
      <t>入居者に対する</t>
    </r>
    <r>
      <rPr>
        <sz val="10"/>
        <rFont val="BIZ UDPゴシック"/>
        <family val="3"/>
        <charset val="128"/>
      </rPr>
      <t xml:space="preserve">サービス提供により事故が発生した場合は、速やかに市町村、入居者の家族等に連絡を行うとともに、必要な措置を講じているか。
</t>
    </r>
    <r>
      <rPr>
        <b/>
        <sz val="10"/>
        <rFont val="BIZ UDPゴシック"/>
        <family val="3"/>
        <charset val="128"/>
      </rPr>
      <t>【松阪市重点項目】</t>
    </r>
    <r>
      <rPr>
        <sz val="10"/>
        <rFont val="BIZ UDPゴシック"/>
        <family val="3"/>
        <charset val="128"/>
      </rPr>
      <t xml:space="preserve">
</t>
    </r>
    <r>
      <rPr>
        <b/>
        <sz val="10"/>
        <rFont val="BIZ UDPゴシック"/>
        <family val="3"/>
        <charset val="128"/>
      </rPr>
      <t xml:space="preserve">（指定作成時点の年度における件数について）　
</t>
    </r>
    <r>
      <rPr>
        <b/>
        <u/>
        <sz val="10"/>
        <rFont val="BIZ UDPゴシック"/>
        <family val="3"/>
        <charset val="128"/>
      </rPr>
      <t>要報告事故　　件　報告不要事故　　件　ヒヤリハット　　件</t>
    </r>
    <rPh sb="0" eb="3">
      <t>ニュウキョシャ</t>
    </rPh>
    <rPh sb="4" eb="5">
      <t>タイ</t>
    </rPh>
    <rPh sb="31" eb="34">
      <t>シチョウソン</t>
    </rPh>
    <phoneticPr fontId="1"/>
  </si>
  <si>
    <r>
      <t xml:space="preserve">(1)の事故の状況及び事故に際して採った処置について記録しているか。
</t>
    </r>
    <r>
      <rPr>
        <b/>
        <sz val="10"/>
        <rFont val="BIZ UDPゴシック"/>
        <family val="3"/>
        <charset val="128"/>
      </rPr>
      <t>【松阪市重点項目】</t>
    </r>
    <phoneticPr fontId="1"/>
  </si>
  <si>
    <r>
      <t>利用者に対するサービスの提供により賠償すべき事故が発生した場合は、損害賠償を速やかに行ったか。</t>
    </r>
    <r>
      <rPr>
        <b/>
        <sz val="10"/>
        <rFont val="BIZ UDPゴシック"/>
        <family val="3"/>
        <charset val="128"/>
      </rPr>
      <t>【松阪市重点項目】</t>
    </r>
    <rPh sb="0" eb="3">
      <t>リヨウシャ</t>
    </rPh>
    <rPh sb="4" eb="5">
      <t>タイ</t>
    </rPh>
    <phoneticPr fontId="1"/>
  </si>
  <si>
    <r>
      <t>施設における虐待の防止のための以下のような対策を検討する委員会(テレビ電話装置等を活用して行うことができるものとする。)を定期的に開催するとともに、その結果について従業者に周知徹底を図っているか。</t>
    </r>
    <r>
      <rPr>
        <b/>
        <sz val="10"/>
        <rFont val="BIZ UDPゴシック"/>
        <family val="3"/>
        <charset val="128"/>
      </rPr>
      <t>【松阪市重点項目】</t>
    </r>
    <r>
      <rPr>
        <sz val="10"/>
        <rFont val="BIZ UDPゴシック"/>
        <family val="3"/>
        <charset val="128"/>
      </rPr>
      <t xml:space="preserve">
(解釈通知)
虐待防止検討委員会は、次のような事項について検討すること。
①虐待防止検討委員会その他施設内の組織に関すること
②虐待の防止のための指針の整備に関すること
③虐待の防止のための職員研修の内容に関すること
④虐待等について、従業員が相談・報告できる体制整備に関すること
⑤従業員が虐待等を把握した場合に、市町村への通報が迅速かつ適切に行われるための方法に関すること
⑥虐待等が発生した場合、その発生原因等の分析から得られる再発の確実な防止策に関すること
⑦⑥の再発防止策を講じた際に、その効果についての評価に関すること                                 </t>
    </r>
    <rPh sb="0" eb="2">
      <t>シセツ</t>
    </rPh>
    <rPh sb="159" eb="161">
      <t>シセツ</t>
    </rPh>
    <phoneticPr fontId="1"/>
  </si>
  <si>
    <r>
      <t>施設における虐待の防止のための指針を整備しているか。</t>
    </r>
    <r>
      <rPr>
        <b/>
        <sz val="10"/>
        <rFont val="BIZ UDPゴシック"/>
        <family val="3"/>
        <charset val="128"/>
      </rPr>
      <t>【松阪市重点項目】</t>
    </r>
    <r>
      <rPr>
        <sz val="10"/>
        <rFont val="BIZ UDPゴシック"/>
        <family val="3"/>
        <charset val="128"/>
      </rPr>
      <t xml:space="preserve">
(解釈通知)
虐待の防止のための指針には、次のような項目を盛り込むこと。
①施設における虐待の防止に関する基本的考え方
②虐待防止検討委員会その他施設内の組織に関する事項
③虐待の防止のための職員研修に関する基本的方針
④虐待等が発生した場合の対応方法に関する基本方針
⑤虐待等が発生した場合の相談・報告体制に関する事項
⑥成年後見制度の利用支援に関する事項
⑦虐待等に係る苦情解決方法に関する事項
⑧利用者等に対する当該指針の閲覧に関する事項
⑨その他虐待の防止の推進のために必要な事項　　　　　　　　　　　  </t>
    </r>
    <rPh sb="0" eb="2">
      <t>シセツ</t>
    </rPh>
    <rPh sb="75" eb="77">
      <t>シセツ</t>
    </rPh>
    <rPh sb="102" eb="104">
      <t>ケントウ</t>
    </rPh>
    <rPh sb="110" eb="112">
      <t>シセツ</t>
    </rPh>
    <phoneticPr fontId="1"/>
  </si>
  <si>
    <r>
      <t>施設において、従業者に対し、虐待の防止のための研修を定期的（年2回以上）に実施するとともに、新規採用時にも研修を実施しているか。</t>
    </r>
    <r>
      <rPr>
        <b/>
        <sz val="10"/>
        <rFont val="BIZ UDPゴシック"/>
        <family val="3"/>
        <charset val="128"/>
      </rPr>
      <t>【松阪市重点項目】</t>
    </r>
    <rPh sb="0" eb="2">
      <t>シセツ</t>
    </rPh>
    <rPh sb="46" eb="51">
      <t>シンキサイヨウジ</t>
    </rPh>
    <rPh sb="53" eb="55">
      <t>ケンシュウ</t>
    </rPh>
    <rPh sb="56" eb="58">
      <t>ジッシ</t>
    </rPh>
    <phoneticPr fontId="1"/>
  </si>
  <si>
    <r>
      <t>措置を適切に実施するための担当者を置いているか。</t>
    </r>
    <r>
      <rPr>
        <b/>
        <sz val="10"/>
        <rFont val="BIZ UDPゴシック"/>
        <family val="3"/>
        <charset val="128"/>
      </rPr>
      <t>【松阪市重点項目】</t>
    </r>
    <phoneticPr fontId="1"/>
  </si>
  <si>
    <r>
      <t>正当な理由なく、サービスの提供を拒んではいないか。</t>
    </r>
    <r>
      <rPr>
        <b/>
        <sz val="10"/>
        <color theme="1"/>
        <rFont val="BIZ UDPゴシック"/>
        <family val="3"/>
        <charset val="128"/>
      </rPr>
      <t>【松阪市重点項目】</t>
    </r>
    <phoneticPr fontId="1"/>
  </si>
  <si>
    <r>
      <rPr>
        <sz val="10"/>
        <color rgb="FFFF0000"/>
        <rFont val="BIZ UDPゴシック"/>
        <family val="3"/>
        <charset val="128"/>
      </rPr>
      <t>重要事項説明書について入居申込者に同意を得ているか。</t>
    </r>
    <r>
      <rPr>
        <b/>
        <sz val="10"/>
        <rFont val="BIZ UDPゴシック"/>
        <family val="3"/>
        <charset val="128"/>
      </rPr>
      <t>【松阪市重点項目】</t>
    </r>
    <rPh sb="11" eb="13">
      <t>ニュウキョ</t>
    </rPh>
    <rPh sb="13" eb="15">
      <t>モウシコミ</t>
    </rPh>
    <rPh sb="15" eb="16">
      <t>シャ</t>
    </rPh>
    <phoneticPr fontId="1"/>
  </si>
  <si>
    <r>
      <t>サービスの提供開始前に、入居申込者又はその家族に対し、重要事項を記載した文書（重要事項説明書）を交付して説明を行っているか。</t>
    </r>
    <r>
      <rPr>
        <b/>
        <sz val="10"/>
        <rFont val="BIZ UDPゴシック"/>
        <family val="3"/>
        <charset val="128"/>
      </rPr>
      <t>【松阪市重点項目】</t>
    </r>
    <rPh sb="9" eb="10">
      <t>マエ</t>
    </rPh>
    <rPh sb="12" eb="14">
      <t>ニュウキョ</t>
    </rPh>
    <phoneticPr fontId="1"/>
  </si>
  <si>
    <t>入居者負担として、地域密着型介護サービス費用基準額の１割、２割又は３割の支払を受けているか。</t>
    <rPh sb="0" eb="2">
      <t>ニュウキョ</t>
    </rPh>
    <phoneticPr fontId="1"/>
  </si>
  <si>
    <r>
      <t>身体的拘束等を行う場合には、その態様及び時間、その際の入居者の心身の状況並びに緊急やむを得ない理由を記録しているか。</t>
    </r>
    <r>
      <rPr>
        <b/>
        <sz val="10"/>
        <color theme="1"/>
        <rFont val="BIZ UDPゴシック"/>
        <family val="3"/>
        <charset val="128"/>
      </rPr>
      <t>【松阪市重点項目】</t>
    </r>
    <rPh sb="27" eb="29">
      <t>ニュウキョ</t>
    </rPh>
    <phoneticPr fontId="1"/>
  </si>
  <si>
    <t>当該施設における業務の効率化、介護サービスの質の向上その他の生産性の向上に資する取組の促進を図るため、当該施設における入居者の安全並びに介護サービスの質の確保及び職員の負担軽減に資する方策を検討するための委員会(テレビ電話装置等を活用して行うことができるものとする。)を定期的に開催しているか。
令和9年3月31日まで努力義務</t>
    <rPh sb="2" eb="4">
      <t>シセツ</t>
    </rPh>
    <rPh sb="53" eb="55">
      <t>シセツ</t>
    </rPh>
    <rPh sb="59" eb="62">
      <t>ニュウキョシャ</t>
    </rPh>
    <phoneticPr fontId="1"/>
  </si>
  <si>
    <r>
      <t>施設の見やすい場所に、運営規程の概要、従業者の勤務の体制その他の入居申込者のサービスの選択に資すると認められる重要事項</t>
    </r>
    <r>
      <rPr>
        <sz val="10"/>
        <color rgb="FFFF0000"/>
        <rFont val="BIZ UDPゴシック"/>
        <family val="3"/>
        <charset val="128"/>
      </rPr>
      <t>(以下「重要事項」という。)</t>
    </r>
    <r>
      <rPr>
        <sz val="10"/>
        <rFont val="BIZ UDPゴシック"/>
        <family val="3"/>
        <charset val="128"/>
      </rPr>
      <t>を掲示又は備え付け、かつ、これをいつでも関係者に自由に閲覧させているか。</t>
    </r>
    <rPh sb="0" eb="2">
      <t>シセツ</t>
    </rPh>
    <rPh sb="33" eb="34">
      <t>キョ</t>
    </rPh>
    <rPh sb="60" eb="62">
      <t>イカ</t>
    </rPh>
    <rPh sb="63" eb="65">
      <t>ジュウヨウ</t>
    </rPh>
    <rPh sb="65" eb="67">
      <t>ジコウ</t>
    </rPh>
    <rPh sb="76" eb="77">
      <t>マタ</t>
    </rPh>
    <rPh sb="78" eb="79">
      <t>ソナ</t>
    </rPh>
    <rPh sb="80" eb="81">
      <t>ツ</t>
    </rPh>
    <rPh sb="93" eb="96">
      <t>カンケイシャ</t>
    </rPh>
    <rPh sb="97" eb="99">
      <t>ジユウ</t>
    </rPh>
    <rPh sb="100" eb="102">
      <t>エツラン</t>
    </rPh>
    <phoneticPr fontId="1"/>
  </si>
  <si>
    <t>施設ごとに経理を区分するとともに、地域密着型介護老人福祉施設入所者生活介護の事業の会計とその他の事業の会計を区分しているか。</t>
    <rPh sb="0" eb="2">
      <t>シセツ</t>
    </rPh>
    <phoneticPr fontId="1"/>
  </si>
  <si>
    <t>減算については、すべての項目を確認し、該当していれば〇をつけてください。
その他の加算は、前回運営指導以降、取得したことがある加算について、該当するものに〇をつけてください。
取得したことがない加算は空欄のままで結構です。</t>
    <rPh sb="39" eb="40">
      <t>タ</t>
    </rPh>
    <rPh sb="41" eb="43">
      <t>カサン</t>
    </rPh>
    <rPh sb="45" eb="47">
      <t>ゼンカイ</t>
    </rPh>
    <rPh sb="47" eb="49">
      <t>ウンエイ</t>
    </rPh>
    <rPh sb="49" eb="51">
      <t>シドウ</t>
    </rPh>
    <rPh sb="51" eb="53">
      <t>イコウ</t>
    </rPh>
    <rPh sb="54" eb="56">
      <t>シュトク</t>
    </rPh>
    <rPh sb="63" eb="65">
      <t>カサン</t>
    </rPh>
    <rPh sb="70" eb="72">
      <t>ガイトウ</t>
    </rPh>
    <rPh sb="88" eb="90">
      <t>シュトク</t>
    </rPh>
    <rPh sb="97" eb="99">
      <t>カサン</t>
    </rPh>
    <rPh sb="100" eb="102">
      <t>クウラン</t>
    </rPh>
    <rPh sb="106" eb="108">
      <t>ケッコウ</t>
    </rPh>
    <phoneticPr fontId="1"/>
  </si>
  <si>
    <t>定員超過又は人員基準欠如による減算(70/100)</t>
    <rPh sb="0" eb="2">
      <t>テイイン</t>
    </rPh>
    <rPh sb="2" eb="4">
      <t>チョウカ</t>
    </rPh>
    <rPh sb="4" eb="5">
      <t>マタ</t>
    </rPh>
    <rPh sb="15" eb="17">
      <t>ゲンサン</t>
    </rPh>
    <phoneticPr fontId="1"/>
  </si>
  <si>
    <t xml:space="preserve">夜勤体制による減算（97/100）
</t>
    <rPh sb="0" eb="2">
      <t>ヤキン</t>
    </rPh>
    <rPh sb="2" eb="4">
      <t>タイセイ</t>
    </rPh>
    <rPh sb="7" eb="9">
      <t>ゲンサン</t>
    </rPh>
    <phoneticPr fontId="1"/>
  </si>
  <si>
    <t>安全管理体制未実施減算（1日5単位）</t>
    <rPh sb="0" eb="2">
      <t>アンゼン</t>
    </rPh>
    <rPh sb="2" eb="4">
      <t>カンリ</t>
    </rPh>
    <rPh sb="4" eb="6">
      <t>タイセイ</t>
    </rPh>
    <rPh sb="6" eb="9">
      <t>ミジッシ</t>
    </rPh>
    <rPh sb="9" eb="11">
      <t>ゲンサン</t>
    </rPh>
    <rPh sb="13" eb="14">
      <t>ニチ</t>
    </rPh>
    <rPh sb="15" eb="17">
      <t>タンイ</t>
    </rPh>
    <phoneticPr fontId="1"/>
  </si>
  <si>
    <t>介護職員処遇改善加算Ⅰ・Ⅱ・Ⅲ
令和6年5月まで</t>
    <rPh sb="0" eb="2">
      <t>カイゴ</t>
    </rPh>
    <rPh sb="2" eb="4">
      <t>ショクイン</t>
    </rPh>
    <rPh sb="4" eb="6">
      <t>ショグウ</t>
    </rPh>
    <rPh sb="6" eb="8">
      <t>カイゼン</t>
    </rPh>
    <rPh sb="8" eb="10">
      <t>カサン</t>
    </rPh>
    <rPh sb="17" eb="19">
      <t>レイワ</t>
    </rPh>
    <rPh sb="20" eb="21">
      <t>ネン</t>
    </rPh>
    <rPh sb="22" eb="23">
      <t>ガツ</t>
    </rPh>
    <phoneticPr fontId="1"/>
  </si>
  <si>
    <t>介護職員処遇改善加算Ⅰは1～10に該当
介護職員処遇改善加算Ⅱは1～9に該当
介護職員処遇改善加算Ⅲは1～7に加えて8又は9いずれかに該当</t>
    <rPh sb="20" eb="30">
      <t>カイゴショクインショグウカイゼンカサン</t>
    </rPh>
    <rPh sb="36" eb="38">
      <t>ガイトウ</t>
    </rPh>
    <phoneticPr fontId="1"/>
  </si>
  <si>
    <t>介護職員の任用の際における職責又は職務内容等に応じた任用等の要件及び賃金体系について定め、書面をもって作成し全ての介護職員に周知している</t>
    <rPh sb="23" eb="24">
      <t>オウ</t>
    </rPh>
    <rPh sb="26" eb="28">
      <t>ニンヨウ</t>
    </rPh>
    <rPh sb="28" eb="29">
      <t>トウ</t>
    </rPh>
    <rPh sb="30" eb="32">
      <t>ヨウケン</t>
    </rPh>
    <rPh sb="32" eb="33">
      <t>オヨ</t>
    </rPh>
    <rPh sb="34" eb="36">
      <t>チンギン</t>
    </rPh>
    <rPh sb="36" eb="38">
      <t>タイケイ</t>
    </rPh>
    <rPh sb="42" eb="43">
      <t>サダ</t>
    </rPh>
    <phoneticPr fontId="1"/>
  </si>
  <si>
    <t>介護職員等特定処遇改善加算Ⅰ・Ⅱ
令和6年5月まで</t>
    <rPh sb="18" eb="20">
      <t>レイワ</t>
    </rPh>
    <rPh sb="21" eb="22">
      <t>ネン</t>
    </rPh>
    <rPh sb="23" eb="24">
      <t>ガツ</t>
    </rPh>
    <phoneticPr fontId="1"/>
  </si>
  <si>
    <t>介護職員等特定処遇改善加算Ⅰは1～11に該当
介護職員等特定処遇改善加算Ⅱは1～10に該当</t>
    <rPh sb="0" eb="2">
      <t>カイゴ</t>
    </rPh>
    <rPh sb="2" eb="4">
      <t>ショクイン</t>
    </rPh>
    <rPh sb="4" eb="5">
      <t>トウ</t>
    </rPh>
    <rPh sb="5" eb="7">
      <t>トクテイ</t>
    </rPh>
    <rPh sb="7" eb="9">
      <t>ショグウ</t>
    </rPh>
    <rPh sb="9" eb="11">
      <t>カイゼン</t>
    </rPh>
    <rPh sb="11" eb="13">
      <t>カサン</t>
    </rPh>
    <rPh sb="20" eb="22">
      <t>ガイトウ</t>
    </rPh>
    <rPh sb="23" eb="25">
      <t>カイゴ</t>
    </rPh>
    <rPh sb="25" eb="27">
      <t>ショクイン</t>
    </rPh>
    <rPh sb="27" eb="28">
      <t>トウ</t>
    </rPh>
    <rPh sb="28" eb="30">
      <t>トクテイ</t>
    </rPh>
    <rPh sb="30" eb="32">
      <t>ショグウ</t>
    </rPh>
    <rPh sb="32" eb="34">
      <t>カイゼン</t>
    </rPh>
    <rPh sb="34" eb="36">
      <t>カサン</t>
    </rPh>
    <rPh sb="43" eb="45">
      <t>ガイトウ</t>
    </rPh>
    <phoneticPr fontId="1"/>
  </si>
  <si>
    <t>経験・技能のある介護職員のうち一人以上は、賃金改善に要する費用の見込み額が月額8万円以上又は年額440万円以上</t>
    <rPh sb="0" eb="2">
      <t>ケイケン</t>
    </rPh>
    <rPh sb="3" eb="5">
      <t>ギノウ</t>
    </rPh>
    <rPh sb="8" eb="10">
      <t>カイゴ</t>
    </rPh>
    <rPh sb="10" eb="12">
      <t>ショクイン</t>
    </rPh>
    <rPh sb="15" eb="17">
      <t>ヒトリ</t>
    </rPh>
    <rPh sb="17" eb="19">
      <t>イジョウ</t>
    </rPh>
    <rPh sb="21" eb="23">
      <t>チンギン</t>
    </rPh>
    <rPh sb="23" eb="25">
      <t>カイゼン</t>
    </rPh>
    <rPh sb="26" eb="27">
      <t>ヨウ</t>
    </rPh>
    <rPh sb="29" eb="31">
      <t>ヒヨウ</t>
    </rPh>
    <rPh sb="32" eb="34">
      <t>ミコ</t>
    </rPh>
    <rPh sb="35" eb="36">
      <t>ガク</t>
    </rPh>
    <rPh sb="37" eb="39">
      <t>ゲツガク</t>
    </rPh>
    <rPh sb="40" eb="42">
      <t>マンエン</t>
    </rPh>
    <rPh sb="42" eb="44">
      <t>イジョウ</t>
    </rPh>
    <rPh sb="44" eb="45">
      <t>マタ</t>
    </rPh>
    <rPh sb="46" eb="48">
      <t>ネンガク</t>
    </rPh>
    <rPh sb="51" eb="53">
      <t>マンエン</t>
    </rPh>
    <rPh sb="53" eb="55">
      <t>イジョウ</t>
    </rPh>
    <phoneticPr fontId="1"/>
  </si>
  <si>
    <t>経験・技能のある介護職員の賃金改善に要する費用の見込額の平均が介護職員(経験・技能のある介護職員を除く)の賃金改善に要する費用の見込額の平均を上回っている</t>
    <rPh sb="0" eb="2">
      <t>ケイケン</t>
    </rPh>
    <rPh sb="3" eb="5">
      <t>ギノウ</t>
    </rPh>
    <rPh sb="8" eb="10">
      <t>カイゴ</t>
    </rPh>
    <rPh sb="10" eb="12">
      <t>ショクイン</t>
    </rPh>
    <rPh sb="13" eb="15">
      <t>チンギン</t>
    </rPh>
    <rPh sb="15" eb="17">
      <t>カイゼン</t>
    </rPh>
    <rPh sb="18" eb="19">
      <t>ヨウ</t>
    </rPh>
    <rPh sb="21" eb="23">
      <t>ヒヨウ</t>
    </rPh>
    <rPh sb="24" eb="26">
      <t>ミコ</t>
    </rPh>
    <rPh sb="26" eb="27">
      <t>ガク</t>
    </rPh>
    <rPh sb="28" eb="30">
      <t>ヘイキン</t>
    </rPh>
    <rPh sb="31" eb="33">
      <t>カイゴ</t>
    </rPh>
    <rPh sb="33" eb="35">
      <t>ショクイン</t>
    </rPh>
    <rPh sb="36" eb="38">
      <t>ケイケン</t>
    </rPh>
    <rPh sb="39" eb="41">
      <t>ギノウ</t>
    </rPh>
    <rPh sb="44" eb="48">
      <t>カイゴショクイン</t>
    </rPh>
    <rPh sb="49" eb="50">
      <t>ノゾ</t>
    </rPh>
    <rPh sb="53" eb="55">
      <t>チンギン</t>
    </rPh>
    <rPh sb="55" eb="57">
      <t>カイゼン</t>
    </rPh>
    <rPh sb="58" eb="59">
      <t>ヨウ</t>
    </rPh>
    <rPh sb="61" eb="63">
      <t>ヒヨウ</t>
    </rPh>
    <rPh sb="64" eb="66">
      <t>ミコ</t>
    </rPh>
    <rPh sb="66" eb="67">
      <t>ガク</t>
    </rPh>
    <rPh sb="68" eb="70">
      <t>ヘイキン</t>
    </rPh>
    <rPh sb="71" eb="73">
      <t>ウワマワ</t>
    </rPh>
    <phoneticPr fontId="1"/>
  </si>
  <si>
    <t>介護職員(経験・技能のある職員を除く)の賃金改善に要する費用の見込額の平均が介護職員以外の職員の賃金改善に要する費用の見込額の平均の2倍以上</t>
    <rPh sb="0" eb="4">
      <t>カイゴショクイン</t>
    </rPh>
    <rPh sb="5" eb="7">
      <t>ケイケン</t>
    </rPh>
    <rPh sb="8" eb="10">
      <t>ギノウ</t>
    </rPh>
    <rPh sb="13" eb="15">
      <t>ショクイン</t>
    </rPh>
    <rPh sb="16" eb="17">
      <t>ノゾ</t>
    </rPh>
    <rPh sb="20" eb="22">
      <t>チンギン</t>
    </rPh>
    <rPh sb="22" eb="24">
      <t>カイゼン</t>
    </rPh>
    <rPh sb="25" eb="26">
      <t>ヨウ</t>
    </rPh>
    <rPh sb="28" eb="30">
      <t>ヒヨウ</t>
    </rPh>
    <rPh sb="31" eb="34">
      <t>ミコミガク</t>
    </rPh>
    <rPh sb="35" eb="37">
      <t>ヘイキン</t>
    </rPh>
    <rPh sb="38" eb="40">
      <t>カイゴ</t>
    </rPh>
    <rPh sb="40" eb="42">
      <t>ショクイン</t>
    </rPh>
    <rPh sb="42" eb="44">
      <t>イガイ</t>
    </rPh>
    <rPh sb="45" eb="47">
      <t>ショクイン</t>
    </rPh>
    <rPh sb="48" eb="52">
      <t>チンギンカイゼン</t>
    </rPh>
    <rPh sb="53" eb="54">
      <t>ヨウ</t>
    </rPh>
    <rPh sb="56" eb="58">
      <t>ヒヨウ</t>
    </rPh>
    <rPh sb="59" eb="61">
      <t>ミコ</t>
    </rPh>
    <rPh sb="61" eb="62">
      <t>ガク</t>
    </rPh>
    <rPh sb="63" eb="65">
      <t>ヘイキン</t>
    </rPh>
    <rPh sb="67" eb="68">
      <t>バイ</t>
    </rPh>
    <rPh sb="68" eb="70">
      <t>イジョウ</t>
    </rPh>
    <phoneticPr fontId="1"/>
  </si>
  <si>
    <t>介護職員以外の職員の賃金改善後の賃金の見込額が年額440万円を上回らない</t>
    <rPh sb="0" eb="2">
      <t>カイゴ</t>
    </rPh>
    <rPh sb="2" eb="4">
      <t>ショクイン</t>
    </rPh>
    <rPh sb="4" eb="6">
      <t>イガイ</t>
    </rPh>
    <rPh sb="7" eb="9">
      <t>ショクイン</t>
    </rPh>
    <rPh sb="10" eb="12">
      <t>チンギン</t>
    </rPh>
    <rPh sb="12" eb="14">
      <t>カイゼン</t>
    </rPh>
    <rPh sb="14" eb="15">
      <t>ゴ</t>
    </rPh>
    <rPh sb="16" eb="18">
      <t>チンギン</t>
    </rPh>
    <rPh sb="19" eb="22">
      <t>ミコミガク</t>
    </rPh>
    <rPh sb="23" eb="25">
      <t>ネンガク</t>
    </rPh>
    <rPh sb="28" eb="30">
      <t>マンエン</t>
    </rPh>
    <rPh sb="31" eb="33">
      <t>ウワマワ</t>
    </rPh>
    <phoneticPr fontId="1"/>
  </si>
  <si>
    <t>職場環境等の改善に係る取組について、インターネットの利用その他の適切な方法により公表</t>
    <rPh sb="0" eb="2">
      <t>ショクバ</t>
    </rPh>
    <rPh sb="2" eb="4">
      <t>カンキョウ</t>
    </rPh>
    <rPh sb="4" eb="5">
      <t>トウ</t>
    </rPh>
    <rPh sb="6" eb="8">
      <t>カイゼン</t>
    </rPh>
    <rPh sb="9" eb="10">
      <t>カカ</t>
    </rPh>
    <rPh sb="11" eb="13">
      <t>トリクミ</t>
    </rPh>
    <phoneticPr fontId="1"/>
  </si>
  <si>
    <t>介護職員等ベースアップ等支援加算
令和6年5月まで</t>
    <rPh sb="0" eb="2">
      <t>カイゴ</t>
    </rPh>
    <rPh sb="2" eb="4">
      <t>ショクイン</t>
    </rPh>
    <rPh sb="4" eb="5">
      <t>トウ</t>
    </rPh>
    <rPh sb="11" eb="12">
      <t>トウ</t>
    </rPh>
    <rPh sb="12" eb="14">
      <t>シエン</t>
    </rPh>
    <rPh sb="14" eb="16">
      <t>カサン</t>
    </rPh>
    <rPh sb="18" eb="20">
      <t>レイワ</t>
    </rPh>
    <rPh sb="21" eb="22">
      <t>ネン</t>
    </rPh>
    <rPh sb="23" eb="24">
      <t>ガツ</t>
    </rPh>
    <phoneticPr fontId="1"/>
  </si>
  <si>
    <t>賃金改善に要する見込み額が、ベースアップ等支援加算算定見込み額を上回る計画を策定し実施している</t>
    <rPh sb="20" eb="21">
      <t>トウ</t>
    </rPh>
    <rPh sb="21" eb="23">
      <t>シエン</t>
    </rPh>
    <rPh sb="23" eb="25">
      <t>カサン</t>
    </rPh>
    <phoneticPr fontId="1"/>
  </si>
  <si>
    <t>上記計画及び、計画に係る実施期間・方法他を記載したベースアップ等支援計画書を作成し、全職員に周知し、市長に届け出ている</t>
    <rPh sb="31" eb="32">
      <t>トウ</t>
    </rPh>
    <rPh sb="32" eb="34">
      <t>シエン</t>
    </rPh>
    <phoneticPr fontId="1"/>
  </si>
  <si>
    <t>賃金改善の合計額の3分の2以上は、基本給又は決まって毎月支払われる手当の引上げに充てている</t>
    <rPh sb="0" eb="2">
      <t>チンギン</t>
    </rPh>
    <rPh sb="2" eb="4">
      <t>カイゼン</t>
    </rPh>
    <rPh sb="5" eb="7">
      <t>ゴウケイ</t>
    </rPh>
    <rPh sb="7" eb="8">
      <t>ガク</t>
    </rPh>
    <rPh sb="10" eb="11">
      <t>ブン</t>
    </rPh>
    <rPh sb="13" eb="15">
      <t>イジョウ</t>
    </rPh>
    <rPh sb="17" eb="20">
      <t>キホンキュウ</t>
    </rPh>
    <rPh sb="20" eb="21">
      <t>マタ</t>
    </rPh>
    <rPh sb="22" eb="23">
      <t>キ</t>
    </rPh>
    <rPh sb="26" eb="28">
      <t>マイツキ</t>
    </rPh>
    <rPh sb="28" eb="30">
      <t>シハラ</t>
    </rPh>
    <rPh sb="33" eb="35">
      <t>テアテ</t>
    </rPh>
    <rPh sb="36" eb="38">
      <t>ヒキア</t>
    </rPh>
    <rPh sb="40" eb="41">
      <t>ア</t>
    </rPh>
    <phoneticPr fontId="1"/>
  </si>
  <si>
    <t>事業年度ごとにベースアップ等支援加算に関する実績を市長に報告する</t>
    <rPh sb="13" eb="18">
      <t>トウシエンカサン</t>
    </rPh>
    <phoneticPr fontId="1"/>
  </si>
  <si>
    <t>介護職員等処遇改善加算等Ⅰ～Ⅳ
令和6年6月から</t>
    <rPh sb="0" eb="2">
      <t>カイゴ</t>
    </rPh>
    <rPh sb="2" eb="4">
      <t>ショクイン</t>
    </rPh>
    <rPh sb="4" eb="5">
      <t>トウ</t>
    </rPh>
    <rPh sb="5" eb="7">
      <t>ショグウ</t>
    </rPh>
    <rPh sb="7" eb="9">
      <t>カイゼン</t>
    </rPh>
    <rPh sb="9" eb="11">
      <t>カサン</t>
    </rPh>
    <rPh sb="11" eb="12">
      <t>トウ</t>
    </rPh>
    <rPh sb="17" eb="19">
      <t>レイワ</t>
    </rPh>
    <rPh sb="20" eb="21">
      <t>ネン</t>
    </rPh>
    <rPh sb="22" eb="23">
      <t>ガツ</t>
    </rPh>
    <phoneticPr fontId="1"/>
  </si>
  <si>
    <t>介護職員等処遇改善加算Ⅰは1～16に該当
介護職員等処遇改善加算Ⅱは1～9、11～16に該当
介護職員等処遇改善加算Ⅲは1～8、11～16に該当
介護職員等処遇改善加算Ⅳは1～7、11～16に該当</t>
    <rPh sb="0" eb="2">
      <t>カイゴ</t>
    </rPh>
    <rPh sb="2" eb="4">
      <t>ショクイン</t>
    </rPh>
    <rPh sb="4" eb="5">
      <t>トウ</t>
    </rPh>
    <rPh sb="5" eb="7">
      <t>ショグウ</t>
    </rPh>
    <rPh sb="7" eb="9">
      <t>カイゼン</t>
    </rPh>
    <rPh sb="9" eb="11">
      <t>カサン</t>
    </rPh>
    <rPh sb="18" eb="20">
      <t>ガイトウ</t>
    </rPh>
    <rPh sb="21" eb="23">
      <t>カイゴ</t>
    </rPh>
    <rPh sb="23" eb="25">
      <t>ショクイン</t>
    </rPh>
    <rPh sb="25" eb="26">
      <t>トウ</t>
    </rPh>
    <rPh sb="26" eb="28">
      <t>ショグウ</t>
    </rPh>
    <rPh sb="28" eb="30">
      <t>カイゼン</t>
    </rPh>
    <rPh sb="30" eb="32">
      <t>カサン</t>
    </rPh>
    <rPh sb="44" eb="46">
      <t>ガイトウ</t>
    </rPh>
    <rPh sb="47" eb="49">
      <t>カイゴ</t>
    </rPh>
    <rPh sb="49" eb="51">
      <t>ショクイン</t>
    </rPh>
    <rPh sb="51" eb="52">
      <t>トウ</t>
    </rPh>
    <rPh sb="52" eb="54">
      <t>ショグウ</t>
    </rPh>
    <rPh sb="54" eb="56">
      <t>カイゼン</t>
    </rPh>
    <rPh sb="56" eb="58">
      <t>カサン</t>
    </rPh>
    <rPh sb="70" eb="72">
      <t>ガイトウ</t>
    </rPh>
    <rPh sb="73" eb="84">
      <t>カイゴショクイントウショグウカイゼンカサン</t>
    </rPh>
    <rPh sb="96" eb="98">
      <t>ガイトウ</t>
    </rPh>
    <phoneticPr fontId="1"/>
  </si>
  <si>
    <t>賃金改善に要する見込み額が、介護職員等処遇改善加算等算定見込み額を上回る計画を策定し実施している</t>
    <rPh sb="14" eb="16">
      <t>カイゴ</t>
    </rPh>
    <rPh sb="16" eb="18">
      <t>ショクイン</t>
    </rPh>
    <rPh sb="18" eb="19">
      <t>トウ</t>
    </rPh>
    <rPh sb="19" eb="21">
      <t>ショグウ</t>
    </rPh>
    <rPh sb="21" eb="23">
      <t>カイゼン</t>
    </rPh>
    <rPh sb="23" eb="25">
      <t>カサン</t>
    </rPh>
    <rPh sb="25" eb="26">
      <t>トウ</t>
    </rPh>
    <rPh sb="26" eb="28">
      <t>サンテイ</t>
    </rPh>
    <phoneticPr fontId="1"/>
  </si>
  <si>
    <t>令和6年度に令和5年度と比較して増加した加算の見込み額を原資としてベースアップにより行うことを基本とした新たな賃金改善計画を策定し実施している</t>
    <rPh sb="6" eb="8">
      <t>レイワ</t>
    </rPh>
    <rPh sb="9" eb="11">
      <t>ネンド</t>
    </rPh>
    <rPh sb="12" eb="14">
      <t>ヒカク</t>
    </rPh>
    <rPh sb="16" eb="18">
      <t>ゾウカ</t>
    </rPh>
    <rPh sb="20" eb="22">
      <t>カサン</t>
    </rPh>
    <rPh sb="23" eb="25">
      <t>ミコ</t>
    </rPh>
    <rPh sb="26" eb="27">
      <t>ガク</t>
    </rPh>
    <rPh sb="28" eb="30">
      <t>ゲンシ</t>
    </rPh>
    <rPh sb="42" eb="43">
      <t>オコナ</t>
    </rPh>
    <rPh sb="47" eb="49">
      <t>キホン</t>
    </rPh>
    <rPh sb="52" eb="53">
      <t>アラ</t>
    </rPh>
    <rPh sb="55" eb="57">
      <t>チンギン</t>
    </rPh>
    <rPh sb="57" eb="59">
      <t>カイゼン</t>
    </rPh>
    <rPh sb="59" eb="61">
      <t>ケイカク</t>
    </rPh>
    <rPh sb="62" eb="64">
      <t>サクテイ</t>
    </rPh>
    <rPh sb="65" eb="67">
      <t>ジッシ</t>
    </rPh>
    <phoneticPr fontId="1"/>
  </si>
  <si>
    <t>令和7年度に賃金改善の原資として繰り越す場合は、令和6年度に旧3加算を継続して算定する場合に見込まれる加算額と、令和6年度の新加算等の加算額を比較して増加した額を上限としている</t>
    <rPh sb="0" eb="2">
      <t>レイワ</t>
    </rPh>
    <rPh sb="3" eb="5">
      <t>ネンド</t>
    </rPh>
    <rPh sb="6" eb="8">
      <t>チンギン</t>
    </rPh>
    <rPh sb="8" eb="10">
      <t>カイゼン</t>
    </rPh>
    <rPh sb="11" eb="13">
      <t>ゲンシ</t>
    </rPh>
    <rPh sb="16" eb="17">
      <t>ク</t>
    </rPh>
    <rPh sb="18" eb="19">
      <t>コ</t>
    </rPh>
    <rPh sb="20" eb="22">
      <t>バアイ</t>
    </rPh>
    <rPh sb="24" eb="26">
      <t>レイワ</t>
    </rPh>
    <rPh sb="27" eb="29">
      <t>ネンド</t>
    </rPh>
    <rPh sb="30" eb="31">
      <t>キュウ</t>
    </rPh>
    <rPh sb="32" eb="34">
      <t>カサン</t>
    </rPh>
    <rPh sb="35" eb="37">
      <t>ケイゾク</t>
    </rPh>
    <rPh sb="39" eb="41">
      <t>サンテイ</t>
    </rPh>
    <rPh sb="43" eb="45">
      <t>バアイ</t>
    </rPh>
    <rPh sb="46" eb="48">
      <t>ミコ</t>
    </rPh>
    <rPh sb="51" eb="54">
      <t>カサンガク</t>
    </rPh>
    <rPh sb="56" eb="58">
      <t>レイワ</t>
    </rPh>
    <rPh sb="59" eb="61">
      <t>ネンド</t>
    </rPh>
    <rPh sb="62" eb="63">
      <t>シン</t>
    </rPh>
    <rPh sb="63" eb="65">
      <t>カサン</t>
    </rPh>
    <rPh sb="65" eb="66">
      <t>トウ</t>
    </rPh>
    <rPh sb="67" eb="70">
      <t>カサンガク</t>
    </rPh>
    <rPh sb="71" eb="73">
      <t>ヒカク</t>
    </rPh>
    <rPh sb="75" eb="77">
      <t>ゾウカ</t>
    </rPh>
    <rPh sb="79" eb="80">
      <t>ガク</t>
    </rPh>
    <rPh sb="81" eb="83">
      <t>ジョウゲン</t>
    </rPh>
    <phoneticPr fontId="1"/>
  </si>
  <si>
    <t>（月額賃金要件Ⅰ：令和6年度は適用を猶予）
新加算Ⅳの加算額の2分の1以上を基本給又は毎月決まって支払われる手当の改善に充てている</t>
    <rPh sb="9" eb="11">
      <t>レイワ</t>
    </rPh>
    <rPh sb="12" eb="14">
      <t>ネンド</t>
    </rPh>
    <rPh sb="15" eb="17">
      <t>テキヨウ</t>
    </rPh>
    <rPh sb="18" eb="20">
      <t>ユウヨ</t>
    </rPh>
    <rPh sb="22" eb="23">
      <t>シン</t>
    </rPh>
    <rPh sb="23" eb="25">
      <t>カサン</t>
    </rPh>
    <rPh sb="27" eb="30">
      <t>カサンガク</t>
    </rPh>
    <rPh sb="32" eb="33">
      <t>ブン</t>
    </rPh>
    <rPh sb="35" eb="37">
      <t>イジョウ</t>
    </rPh>
    <rPh sb="38" eb="41">
      <t>キホンキュウ</t>
    </rPh>
    <rPh sb="41" eb="42">
      <t>マタ</t>
    </rPh>
    <rPh sb="43" eb="45">
      <t>マイツキ</t>
    </rPh>
    <rPh sb="45" eb="46">
      <t>キ</t>
    </rPh>
    <rPh sb="49" eb="51">
      <t>シハラ</t>
    </rPh>
    <rPh sb="54" eb="56">
      <t>テアテ</t>
    </rPh>
    <rPh sb="57" eb="59">
      <t>カイゼン</t>
    </rPh>
    <rPh sb="60" eb="61">
      <t>ア</t>
    </rPh>
    <phoneticPr fontId="1"/>
  </si>
  <si>
    <t>（月額賃金要件Ⅲ：令和6年5月までに旧ベースアップ等支援加算を算定していた場合）
賃金改善の合計額の3分の2以上は、基本給又は決まって毎月支払われる手当の引上げに充てている</t>
    <rPh sb="41" eb="43">
      <t>チンギン</t>
    </rPh>
    <rPh sb="43" eb="45">
      <t>カイゼン</t>
    </rPh>
    <rPh sb="46" eb="48">
      <t>ゴウケイ</t>
    </rPh>
    <rPh sb="48" eb="49">
      <t>ガク</t>
    </rPh>
    <rPh sb="51" eb="52">
      <t>ブン</t>
    </rPh>
    <rPh sb="54" eb="56">
      <t>イジョウ</t>
    </rPh>
    <rPh sb="58" eb="61">
      <t>キホンキュウ</t>
    </rPh>
    <rPh sb="61" eb="62">
      <t>マタ</t>
    </rPh>
    <rPh sb="63" eb="64">
      <t>キ</t>
    </rPh>
    <rPh sb="67" eb="69">
      <t>マイツキ</t>
    </rPh>
    <rPh sb="69" eb="71">
      <t>シハラ</t>
    </rPh>
    <rPh sb="74" eb="76">
      <t>テアテ</t>
    </rPh>
    <rPh sb="77" eb="79">
      <t>ヒキア</t>
    </rPh>
    <rPh sb="81" eb="82">
      <t>ア</t>
    </rPh>
    <phoneticPr fontId="1"/>
  </si>
  <si>
    <t>（キャリパス要件Ⅰ：令和6年度中は年度内の対応の誓約で可）
介護職員の任用の際における職責又は職務内容等に応じた任用等の要件及び賃金体系について定め、書面をもって作成し全ての介護職員に周知している</t>
    <rPh sb="10" eb="12">
      <t>レイワ</t>
    </rPh>
    <rPh sb="13" eb="15">
      <t>ネンド</t>
    </rPh>
    <rPh sb="15" eb="16">
      <t>チュウ</t>
    </rPh>
    <rPh sb="17" eb="20">
      <t>ネンドナイ</t>
    </rPh>
    <rPh sb="21" eb="23">
      <t>タイオウ</t>
    </rPh>
    <rPh sb="24" eb="26">
      <t>セイヤク</t>
    </rPh>
    <rPh sb="27" eb="28">
      <t>カ</t>
    </rPh>
    <rPh sb="53" eb="54">
      <t>オウ</t>
    </rPh>
    <rPh sb="56" eb="58">
      <t>ニンヨウ</t>
    </rPh>
    <rPh sb="58" eb="59">
      <t>トウ</t>
    </rPh>
    <rPh sb="60" eb="62">
      <t>ヨウケン</t>
    </rPh>
    <rPh sb="62" eb="63">
      <t>オヨ</t>
    </rPh>
    <rPh sb="64" eb="66">
      <t>チンギン</t>
    </rPh>
    <rPh sb="66" eb="68">
      <t>タイケイ</t>
    </rPh>
    <rPh sb="72" eb="73">
      <t>サダ</t>
    </rPh>
    <phoneticPr fontId="1"/>
  </si>
  <si>
    <t>（キャリパス要件Ⅳ）経験・技能のある介護職員のうち一人以上は、賃金改善に要する費用の見込み額が年額440万円以上</t>
    <rPh sb="6" eb="8">
      <t>ヨウケン</t>
    </rPh>
    <rPh sb="10" eb="12">
      <t>ケイケン</t>
    </rPh>
    <rPh sb="13" eb="15">
      <t>ギノウ</t>
    </rPh>
    <rPh sb="18" eb="20">
      <t>カイゴ</t>
    </rPh>
    <rPh sb="20" eb="22">
      <t>ショクイン</t>
    </rPh>
    <rPh sb="25" eb="27">
      <t>ヒトリ</t>
    </rPh>
    <rPh sb="27" eb="29">
      <t>イジョウ</t>
    </rPh>
    <rPh sb="31" eb="33">
      <t>チンギン</t>
    </rPh>
    <rPh sb="33" eb="35">
      <t>カイゼン</t>
    </rPh>
    <rPh sb="36" eb="37">
      <t>ヨウ</t>
    </rPh>
    <rPh sb="39" eb="41">
      <t>ヒヨウ</t>
    </rPh>
    <rPh sb="42" eb="44">
      <t>ミコ</t>
    </rPh>
    <rPh sb="45" eb="46">
      <t>ガク</t>
    </rPh>
    <rPh sb="47" eb="49">
      <t>ネンガク</t>
    </rPh>
    <rPh sb="52" eb="54">
      <t>マンエン</t>
    </rPh>
    <rPh sb="54" eb="56">
      <t>イジョウ</t>
    </rPh>
    <phoneticPr fontId="1"/>
  </si>
  <si>
    <t>（キャリパス要件Ⅴ）サービス提供体制強化加算Ⅰ又はⅡの算定</t>
    <rPh sb="6" eb="8">
      <t>ヨウケン</t>
    </rPh>
    <phoneticPr fontId="1"/>
  </si>
  <si>
    <t>新加算等の区分ごとに必要な数以上の職場環境等要件の取組を行っている</t>
    <rPh sb="0" eb="1">
      <t>シン</t>
    </rPh>
    <rPh sb="1" eb="3">
      <t>カサン</t>
    </rPh>
    <rPh sb="3" eb="4">
      <t>トウ</t>
    </rPh>
    <rPh sb="5" eb="7">
      <t>クブン</t>
    </rPh>
    <rPh sb="10" eb="12">
      <t>ヒツヨウ</t>
    </rPh>
    <rPh sb="13" eb="14">
      <t>カズ</t>
    </rPh>
    <rPh sb="14" eb="16">
      <t>イジョウ</t>
    </rPh>
    <rPh sb="17" eb="19">
      <t>ショクバ</t>
    </rPh>
    <rPh sb="19" eb="21">
      <t>カンキョウ</t>
    </rPh>
    <rPh sb="21" eb="22">
      <t>トウ</t>
    </rPh>
    <rPh sb="22" eb="24">
      <t>ヨウケン</t>
    </rPh>
    <rPh sb="25" eb="27">
      <t>トリクミ</t>
    </rPh>
    <rPh sb="28" eb="29">
      <t>オコナ</t>
    </rPh>
    <phoneticPr fontId="1"/>
  </si>
  <si>
    <t>賃金改善に要する見込み額が、処遇改善加算算定見込み額を上回る計画を策定し実施している</t>
    <phoneticPr fontId="1"/>
  </si>
  <si>
    <t>上記計画及び、計画に係る実施期間・方法他を記載した介護職員処遇改善計画書を作成し、全職員に周知し、市長に届け出ている</t>
    <phoneticPr fontId="1"/>
  </si>
  <si>
    <t>介護職員処遇改善加算の算定額に相当する賃金改善を実施している</t>
    <phoneticPr fontId="1"/>
  </si>
  <si>
    <t>事業年度ごとに介護職員の処遇改善に関する実績を市長に報告している</t>
    <phoneticPr fontId="1"/>
  </si>
  <si>
    <t>算定日が属する月の前１２月間において、労働基準法、労働者災害補償保険法、最低賃金法、労働安全衛生法、雇用保険法その他の労働に関する法令に違反し、罰金以上の刑に処せられていない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</si>
  <si>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</si>
  <si>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介護職員から処遇改善加算等に係る賃金改善に関する照会があった場合は、当該職員についての賃金改善の内容について、書面を用いるなど分かりやすく回答している</t>
    <phoneticPr fontId="1"/>
  </si>
  <si>
    <t>介護職員の資質向上の支援に関する計画を策定し、研修の実施又は研修の機会を確保し全ての介護職員に周知している</t>
    <phoneticPr fontId="1"/>
  </si>
  <si>
    <t>介護職員の経験若しくは資格等に応じて昇給する仕組み又は一定の基準に基づき定期に昇給を判定する仕組みを設け、書面をもって作成し全ての介護職員に周知している</t>
    <phoneticPr fontId="1"/>
  </si>
  <si>
    <t>賃金改善に要する見込み額が、特定処遇改善加算算定見込み額を上回る計画を策定し実施している</t>
    <phoneticPr fontId="1"/>
  </si>
  <si>
    <t>計画及び、計画に係る実施期間・方法他を記載した介護職員等特定処遇改善計画書を作成し、全職員に周知し、市長に届け出ている</t>
    <phoneticPr fontId="1"/>
  </si>
  <si>
    <t>介護職員等特定処遇改善加算の算定額に相当する賃金改善を実施している</t>
    <phoneticPr fontId="1"/>
  </si>
  <si>
    <t>介護職員処遇改善加算ⅠからⅢまでのいずれかの算定</t>
    <phoneticPr fontId="1"/>
  </si>
  <si>
    <t>サービス提供体制強化加算Ⅰ又はⅡの算定</t>
    <phoneticPr fontId="1"/>
  </si>
  <si>
    <t>1</t>
    <phoneticPr fontId="1"/>
  </si>
  <si>
    <t>2</t>
    <phoneticPr fontId="1"/>
  </si>
  <si>
    <t>3</t>
    <phoneticPr fontId="1"/>
  </si>
  <si>
    <t>4</t>
    <phoneticPr fontId="1"/>
  </si>
  <si>
    <t>5</t>
    <phoneticPr fontId="1"/>
  </si>
  <si>
    <t>（キャリパス要件Ⅱ：令和6年度中は年度内の対応の誓約で可）
介護職員の資質向上の支援に関する計画を策定し、研修の実施又は研修の機会を確保し全ての介護職員に周知している</t>
    <phoneticPr fontId="1"/>
  </si>
  <si>
    <t>（キャリパス要件Ⅲ：令和6年度中は年度内の対応の誓約で可）
介護職員の経験若しくは資格等に応じて昇給する仕組み又は一定の基準に基づき定期に昇給を判定する仕組みを設け、書面をもって作成し全ての介護職員に周知している</t>
    <phoneticPr fontId="1"/>
  </si>
  <si>
    <t>計画及び、計画に係る実施期間・方法他を記載した介護職員等特定処遇改善計画書を作成し、全職員に周知し、市長に届け出ている</t>
    <phoneticPr fontId="1"/>
  </si>
  <si>
    <t>介護職員または看護職員、介護支援専門員の配置数が、人員基準上満たすべき員数確保されている</t>
    <rPh sb="0" eb="2">
      <t>カイゴ</t>
    </rPh>
    <rPh sb="2" eb="4">
      <t>ショクイン</t>
    </rPh>
    <rPh sb="7" eb="9">
      <t>カンゴ</t>
    </rPh>
    <rPh sb="9" eb="11">
      <t>ショクイン</t>
    </rPh>
    <rPh sb="12" eb="19">
      <t>カイゴシエンセンモンイン</t>
    </rPh>
    <rPh sb="20" eb="22">
      <t>ハイチ</t>
    </rPh>
    <rPh sb="22" eb="23">
      <t>スウ</t>
    </rPh>
    <rPh sb="25" eb="27">
      <t>ジンイン</t>
    </rPh>
    <rPh sb="27" eb="29">
      <t>キジュン</t>
    </rPh>
    <rPh sb="29" eb="30">
      <t>ジョウ</t>
    </rPh>
    <rPh sb="30" eb="31">
      <t>ミ</t>
    </rPh>
    <rPh sb="35" eb="37">
      <t>インスウ</t>
    </rPh>
    <rPh sb="37" eb="39">
      <t>カクホ</t>
    </rPh>
    <phoneticPr fontId="1"/>
  </si>
  <si>
    <t>月平均の入居者数について、定員を上回って利用させていない</t>
    <rPh sb="0" eb="3">
      <t>ツキヘイキン</t>
    </rPh>
    <rPh sb="4" eb="7">
      <t>ニュウキョシャ</t>
    </rPh>
    <rPh sb="7" eb="8">
      <t>カズ</t>
    </rPh>
    <rPh sb="13" eb="15">
      <t>テイイン</t>
    </rPh>
    <rPh sb="16" eb="18">
      <t>ウワマワ</t>
    </rPh>
    <rPh sb="20" eb="22">
      <t>リヨウ</t>
    </rPh>
    <phoneticPr fontId="1"/>
  </si>
  <si>
    <t>夜勤時間帯において夜勤を行う職員数が夜勤職員基準に定める員数に満たない事態が2日以上連続して発生していない
(夜勤時間帯：午後10時から翌日午前5時までの時間を含む連続する16時間)</t>
    <rPh sb="0" eb="2">
      <t>ヤキン</t>
    </rPh>
    <rPh sb="2" eb="4">
      <t>ジカン</t>
    </rPh>
    <rPh sb="4" eb="5">
      <t>タイ</t>
    </rPh>
    <rPh sb="9" eb="11">
      <t>ヤキン</t>
    </rPh>
    <rPh sb="12" eb="13">
      <t>オコナ</t>
    </rPh>
    <rPh sb="14" eb="16">
      <t>ショクイン</t>
    </rPh>
    <rPh sb="16" eb="17">
      <t>スウ</t>
    </rPh>
    <rPh sb="18" eb="20">
      <t>ヤキン</t>
    </rPh>
    <rPh sb="20" eb="22">
      <t>ショクイン</t>
    </rPh>
    <rPh sb="22" eb="24">
      <t>キジュン</t>
    </rPh>
    <rPh sb="25" eb="26">
      <t>サダ</t>
    </rPh>
    <rPh sb="28" eb="30">
      <t>インスウ</t>
    </rPh>
    <rPh sb="31" eb="32">
      <t>ミ</t>
    </rPh>
    <rPh sb="35" eb="37">
      <t>ジタイ</t>
    </rPh>
    <rPh sb="39" eb="40">
      <t>ニチ</t>
    </rPh>
    <rPh sb="40" eb="42">
      <t>イジョウ</t>
    </rPh>
    <rPh sb="42" eb="44">
      <t>レンゾク</t>
    </rPh>
    <rPh sb="46" eb="48">
      <t>ハッセイ</t>
    </rPh>
    <rPh sb="55" eb="57">
      <t>ヤキン</t>
    </rPh>
    <rPh sb="57" eb="59">
      <t>ジカン</t>
    </rPh>
    <rPh sb="59" eb="60">
      <t>タイ</t>
    </rPh>
    <rPh sb="61" eb="63">
      <t>ゴゴ</t>
    </rPh>
    <rPh sb="65" eb="66">
      <t>ジ</t>
    </rPh>
    <rPh sb="68" eb="70">
      <t>ヨクジツ</t>
    </rPh>
    <rPh sb="70" eb="72">
      <t>ゴゼン</t>
    </rPh>
    <rPh sb="73" eb="74">
      <t>ジ</t>
    </rPh>
    <rPh sb="77" eb="79">
      <t>ジカン</t>
    </rPh>
    <rPh sb="80" eb="81">
      <t>フク</t>
    </rPh>
    <rPh sb="82" eb="84">
      <t>レンゾク</t>
    </rPh>
    <rPh sb="88" eb="90">
      <t>ジカン</t>
    </rPh>
    <phoneticPr fontId="1"/>
  </si>
  <si>
    <t>夜勤時間帯に夜勤を行う職員数が夜勤職員基準に定める員数に満たない事態が暦月において4日以上発生していない</t>
    <rPh sb="0" eb="2">
      <t>ヤキン</t>
    </rPh>
    <rPh sb="2" eb="4">
      <t>ジカン</t>
    </rPh>
    <rPh sb="4" eb="5">
      <t>タイ</t>
    </rPh>
    <rPh sb="6" eb="8">
      <t>ヤキン</t>
    </rPh>
    <rPh sb="9" eb="10">
      <t>オコナ</t>
    </rPh>
    <rPh sb="11" eb="13">
      <t>ショクイン</t>
    </rPh>
    <rPh sb="13" eb="14">
      <t>スウ</t>
    </rPh>
    <rPh sb="15" eb="17">
      <t>ヤキン</t>
    </rPh>
    <rPh sb="17" eb="19">
      <t>ショクイン</t>
    </rPh>
    <rPh sb="19" eb="21">
      <t>キジュン</t>
    </rPh>
    <rPh sb="22" eb="23">
      <t>サダ</t>
    </rPh>
    <rPh sb="25" eb="27">
      <t>インスウ</t>
    </rPh>
    <rPh sb="28" eb="29">
      <t>ミ</t>
    </rPh>
    <rPh sb="32" eb="34">
      <t>ジタイ</t>
    </rPh>
    <rPh sb="35" eb="36">
      <t>コヨミ</t>
    </rPh>
    <rPh sb="36" eb="37">
      <t>ヅキ</t>
    </rPh>
    <rPh sb="42" eb="43">
      <t>ニチ</t>
    </rPh>
    <rPh sb="43" eb="45">
      <t>イジョウ</t>
    </rPh>
    <rPh sb="45" eb="47">
      <t>ハッセイ</t>
    </rPh>
    <phoneticPr fontId="1"/>
  </si>
  <si>
    <r>
      <t>2ユニットごとに夜勤を行う介護職員または看護職員</t>
    </r>
    <r>
      <rPr>
        <sz val="10"/>
        <color rgb="FFFF0000"/>
        <rFont val="BIZ UDPゴシック"/>
        <family val="3"/>
        <charset val="128"/>
      </rPr>
      <t>を1以上配置</t>
    </r>
    <rPh sb="8" eb="10">
      <t>ヤキン</t>
    </rPh>
    <rPh sb="11" eb="12">
      <t>オコナ</t>
    </rPh>
    <rPh sb="13" eb="15">
      <t>カイゴ</t>
    </rPh>
    <rPh sb="15" eb="17">
      <t>ショクイン</t>
    </rPh>
    <rPh sb="20" eb="22">
      <t>カンゴ</t>
    </rPh>
    <rPh sb="22" eb="24">
      <t>ショクイン</t>
    </rPh>
    <rPh sb="26" eb="28">
      <t>イジョウ</t>
    </rPh>
    <rPh sb="28" eb="30">
      <t>ハイチ</t>
    </rPh>
    <phoneticPr fontId="1"/>
  </si>
  <si>
    <t>ユニットケア減算
(97/100)</t>
    <rPh sb="6" eb="8">
      <t>ゲンサン</t>
    </rPh>
    <phoneticPr fontId="1"/>
  </si>
  <si>
    <r>
      <rPr>
        <sz val="9"/>
        <color rgb="FFFF0000"/>
        <rFont val="BIZ UDPゴシック"/>
        <family val="3"/>
        <charset val="128"/>
      </rPr>
      <t>第182条</t>
    </r>
    <r>
      <rPr>
        <sz val="9"/>
        <color theme="1"/>
        <rFont val="BIZ UDPゴシック"/>
        <family val="3"/>
        <charset val="128"/>
      </rPr>
      <t xml:space="preserve">
(地域密着型介護老人福祉施設入所者生活介護の取扱方針)　　　　　　　　 　　　　</t>
    </r>
    <rPh sb="7" eb="12">
      <t>チイキミッチャクガタ</t>
    </rPh>
    <rPh sb="12" eb="14">
      <t>カイゴ</t>
    </rPh>
    <rPh sb="14" eb="16">
      <t>ロウジン</t>
    </rPh>
    <rPh sb="16" eb="18">
      <t>フクシ</t>
    </rPh>
    <rPh sb="18" eb="20">
      <t>シセツ</t>
    </rPh>
    <rPh sb="20" eb="23">
      <t>ニュウショシャ</t>
    </rPh>
    <rPh sb="23" eb="25">
      <t>セイカツ</t>
    </rPh>
    <rPh sb="25" eb="27">
      <t>カイゴ</t>
    </rPh>
    <phoneticPr fontId="1"/>
  </si>
  <si>
    <r>
      <rPr>
        <sz val="9"/>
        <color rgb="FFFF0000"/>
        <rFont val="BIZ UDPゴシック"/>
        <family val="3"/>
        <charset val="128"/>
      </rPr>
      <t>第180条</t>
    </r>
    <r>
      <rPr>
        <sz val="9"/>
        <color theme="1"/>
        <rFont val="BIZ UDPゴシック"/>
        <family val="3"/>
        <charset val="128"/>
      </rPr>
      <t xml:space="preserve">
設備(居室)
</t>
    </r>
    <rPh sb="6" eb="8">
      <t>セツビ</t>
    </rPh>
    <phoneticPr fontId="1"/>
  </si>
  <si>
    <r>
      <t>第</t>
    </r>
    <r>
      <rPr>
        <sz val="9"/>
        <color rgb="FFFF0000"/>
        <rFont val="BIZ UDPゴシック"/>
        <family val="3"/>
        <charset val="128"/>
      </rPr>
      <t>181</t>
    </r>
    <r>
      <rPr>
        <sz val="9"/>
        <color theme="1"/>
        <rFont val="BIZ UDPゴシック"/>
        <family val="3"/>
        <charset val="128"/>
      </rPr>
      <t xml:space="preserve">条
(利用料等の受領)　　　　
</t>
    </r>
    <rPh sb="7" eb="9">
      <t>リヨウ</t>
    </rPh>
    <rPh sb="9" eb="10">
      <t>リョウ</t>
    </rPh>
    <rPh sb="10" eb="11">
      <t>トウ</t>
    </rPh>
    <rPh sb="12" eb="14">
      <t>ジュリョウ</t>
    </rPh>
    <phoneticPr fontId="1"/>
  </si>
  <si>
    <r>
      <t>第</t>
    </r>
    <r>
      <rPr>
        <sz val="9"/>
        <color rgb="FFFF0000"/>
        <rFont val="BIZ UDPゴシック"/>
        <family val="3"/>
        <charset val="128"/>
      </rPr>
      <t>179</t>
    </r>
    <r>
      <rPr>
        <sz val="9"/>
        <color theme="1"/>
        <rFont val="BIZ UDPゴシック"/>
        <family val="3"/>
        <charset val="128"/>
      </rPr>
      <t xml:space="preserve">条
(基本方針)
</t>
    </r>
    <phoneticPr fontId="1"/>
  </si>
  <si>
    <r>
      <t>第</t>
    </r>
    <r>
      <rPr>
        <sz val="9"/>
        <color rgb="FFFF0000"/>
        <rFont val="BIZ UDPゴシック"/>
        <family val="3"/>
        <charset val="128"/>
      </rPr>
      <t>183</t>
    </r>
    <r>
      <rPr>
        <sz val="9"/>
        <color theme="1"/>
        <rFont val="BIZ UDPゴシック"/>
        <family val="3"/>
        <charset val="128"/>
      </rPr>
      <t>条
(介護)　　　　　　</t>
    </r>
    <phoneticPr fontId="1"/>
  </si>
  <si>
    <r>
      <t>第</t>
    </r>
    <r>
      <rPr>
        <sz val="9"/>
        <color rgb="FFFF0000"/>
        <rFont val="BIZ UDPゴシック"/>
        <family val="3"/>
        <charset val="128"/>
      </rPr>
      <t>184</t>
    </r>
    <r>
      <rPr>
        <sz val="9"/>
        <color theme="1"/>
        <rFont val="BIZ UDPゴシック"/>
        <family val="3"/>
        <charset val="128"/>
      </rPr>
      <t xml:space="preserve">条
(食事)
</t>
    </r>
    <phoneticPr fontId="1"/>
  </si>
  <si>
    <r>
      <t>第</t>
    </r>
    <r>
      <rPr>
        <sz val="9"/>
        <color rgb="FFFF0000"/>
        <rFont val="BIZ UDPゴシック"/>
        <family val="3"/>
        <charset val="128"/>
      </rPr>
      <t>185</t>
    </r>
    <r>
      <rPr>
        <sz val="9"/>
        <color theme="1"/>
        <rFont val="BIZ UDPゴシック"/>
        <family val="3"/>
        <charset val="128"/>
      </rPr>
      <t>条
(社会生活上の便宜の提供等)　　　</t>
    </r>
    <phoneticPr fontId="1"/>
  </si>
  <si>
    <r>
      <t>第</t>
    </r>
    <r>
      <rPr>
        <sz val="9"/>
        <color rgb="FFFF0000"/>
        <rFont val="BIZ UDPゴシック"/>
        <family val="3"/>
        <charset val="128"/>
      </rPr>
      <t>186</t>
    </r>
    <r>
      <rPr>
        <sz val="9"/>
        <color theme="1"/>
        <rFont val="BIZ UDPゴシック"/>
        <family val="3"/>
        <charset val="128"/>
      </rPr>
      <t xml:space="preserve">条
(運営規程)
</t>
    </r>
    <phoneticPr fontId="1"/>
  </si>
  <si>
    <r>
      <t>第</t>
    </r>
    <r>
      <rPr>
        <sz val="9"/>
        <color rgb="FFFF0000"/>
        <rFont val="BIZ UDPゴシック"/>
        <family val="3"/>
        <charset val="128"/>
      </rPr>
      <t>187</t>
    </r>
    <r>
      <rPr>
        <sz val="9"/>
        <color theme="1"/>
        <rFont val="BIZ UDPゴシック"/>
        <family val="3"/>
        <charset val="128"/>
      </rPr>
      <t>条
(勤務体制の確保等)　　　　　　　</t>
    </r>
    <phoneticPr fontId="1"/>
  </si>
  <si>
    <r>
      <t>第</t>
    </r>
    <r>
      <rPr>
        <sz val="9"/>
        <color rgb="FFFF0000"/>
        <rFont val="BIZ UDPゴシック"/>
        <family val="3"/>
        <charset val="128"/>
      </rPr>
      <t>188</t>
    </r>
    <r>
      <rPr>
        <sz val="9"/>
        <color theme="1"/>
        <rFont val="BIZ UDPゴシック"/>
        <family val="3"/>
        <charset val="128"/>
      </rPr>
      <t xml:space="preserve">条
(定員の遵守)　
</t>
    </r>
    <phoneticPr fontId="1"/>
  </si>
  <si>
    <r>
      <rPr>
        <sz val="10"/>
        <color rgb="FFFF0000"/>
        <rFont val="BIZ UDPゴシック"/>
        <family val="3"/>
        <charset val="128"/>
      </rPr>
      <t>条例第182条第7項及び第8項</t>
    </r>
    <r>
      <rPr>
        <sz val="10"/>
        <rFont val="BIZ UDPゴシック"/>
        <family val="3"/>
        <charset val="128"/>
      </rPr>
      <t>に規定する基準に適合している
(取り組むべき事項は、自主点検表のチェック項目</t>
    </r>
    <r>
      <rPr>
        <sz val="10"/>
        <color rgb="FFFF0000"/>
        <rFont val="BIZ UDPゴシック"/>
        <family val="3"/>
        <charset val="128"/>
      </rPr>
      <t>8-7から8-10</t>
    </r>
    <r>
      <rPr>
        <sz val="10"/>
        <rFont val="BIZ UDPゴシック"/>
        <family val="3"/>
        <charset val="128"/>
      </rPr>
      <t>を参照)</t>
    </r>
    <rPh sb="0" eb="2">
      <t>ジョウレイ</t>
    </rPh>
    <rPh sb="2" eb="3">
      <t>ダイ</t>
    </rPh>
    <rPh sb="6" eb="7">
      <t>ジョウ</t>
    </rPh>
    <rPh sb="7" eb="8">
      <t>ダイ</t>
    </rPh>
    <rPh sb="9" eb="10">
      <t>コウ</t>
    </rPh>
    <rPh sb="10" eb="11">
      <t>オヨ</t>
    </rPh>
    <rPh sb="12" eb="13">
      <t>ダイ</t>
    </rPh>
    <rPh sb="14" eb="15">
      <t>コウ</t>
    </rPh>
    <rPh sb="16" eb="18">
      <t>キテイ</t>
    </rPh>
    <rPh sb="20" eb="22">
      <t>キジュン</t>
    </rPh>
    <rPh sb="23" eb="25">
      <t>テキゴウ</t>
    </rPh>
    <rPh sb="31" eb="32">
      <t>ト</t>
    </rPh>
    <rPh sb="33" eb="34">
      <t>ク</t>
    </rPh>
    <rPh sb="37" eb="39">
      <t>ジコウ</t>
    </rPh>
    <rPh sb="41" eb="43">
      <t>ジシュ</t>
    </rPh>
    <rPh sb="43" eb="45">
      <t>テンケン</t>
    </rPh>
    <rPh sb="45" eb="46">
      <t>ヒョウ</t>
    </rPh>
    <rPh sb="51" eb="53">
      <t>コウモク</t>
    </rPh>
    <rPh sb="63" eb="65">
      <t>サンショウ</t>
    </rPh>
    <phoneticPr fontId="1"/>
  </si>
  <si>
    <t>身体拘束廃止未実施減算(10/100)</t>
    <rPh sb="0" eb="4">
      <t>シンタイコウソク</t>
    </rPh>
    <rPh sb="4" eb="6">
      <t>ハイシ</t>
    </rPh>
    <rPh sb="6" eb="9">
      <t>ミジッシ</t>
    </rPh>
    <rPh sb="9" eb="11">
      <t>ゲンサン</t>
    </rPh>
    <phoneticPr fontId="1"/>
  </si>
  <si>
    <r>
      <t>条例第175条第1項に規定する基準に適合している
(取り組むべき事項は、自主点検表のチェック項目</t>
    </r>
    <r>
      <rPr>
        <sz val="10"/>
        <color rgb="FFFF0000"/>
        <rFont val="BIZ UDPゴシック"/>
        <family val="3"/>
        <charset val="128"/>
      </rPr>
      <t>27-1から27-5</t>
    </r>
    <r>
      <rPr>
        <sz val="10"/>
        <rFont val="BIZ UDPゴシック"/>
        <family val="3"/>
        <charset val="128"/>
      </rPr>
      <t>を参照)</t>
    </r>
    <phoneticPr fontId="1"/>
  </si>
  <si>
    <t>高齢者虐待防止措置未実施減算
(1/100)</t>
    <phoneticPr fontId="1"/>
  </si>
  <si>
    <t>業務継続計画未策定減算(1/100)</t>
    <phoneticPr fontId="1"/>
  </si>
  <si>
    <t>栄養管理に係る減算(14/100)</t>
    <rPh sb="0" eb="2">
      <t>エイヨウ</t>
    </rPh>
    <rPh sb="2" eb="4">
      <t>カンリ</t>
    </rPh>
    <rPh sb="5" eb="6">
      <t>カカ</t>
    </rPh>
    <rPh sb="7" eb="9">
      <t>ゲンサン</t>
    </rPh>
    <phoneticPr fontId="1"/>
  </si>
  <si>
    <t>栄養士又は管理栄養士を１人以上配置</t>
    <phoneticPr fontId="1"/>
  </si>
  <si>
    <t>条例第32条の2第1項に規定する基準に適合している
（取り組むべき事項は、自主点検表のチェック項目18-1を参照）</t>
    <phoneticPr fontId="1"/>
  </si>
  <si>
    <t>条例第40条の2に規定する基準に適合している
（取り組むべき事項は、自主点検表のチェック項目28-1から28-5を参照）</t>
    <phoneticPr fontId="1"/>
  </si>
  <si>
    <t>条例第163条の2に規定する基準に適合している
（取り組むべき事項は、自主点検表のチェック項目11-1から11-16を参照）</t>
    <phoneticPr fontId="1"/>
  </si>
  <si>
    <r>
      <t>口腔内の喀痰吸引、鼻腔内の喀痰吸引、気管カニューレ内部の喀痰吸引、胃ろう又は腸ろうによる経管栄養、経鼻経管栄養を必要とする者の割合が</t>
    </r>
    <r>
      <rPr>
        <sz val="10"/>
        <color rgb="FFFF0000"/>
        <rFont val="BIZ UDPゴシック"/>
        <family val="3"/>
        <charset val="128"/>
      </rPr>
      <t>15/100以上</t>
    </r>
    <rPh sb="56" eb="58">
      <t>ヒツヨウ</t>
    </rPh>
    <rPh sb="61" eb="62">
      <t>モノ</t>
    </rPh>
    <rPh sb="63" eb="65">
      <t>ワリアイ</t>
    </rPh>
    <rPh sb="72" eb="74">
      <t>イジョウ</t>
    </rPh>
    <phoneticPr fontId="1"/>
  </si>
  <si>
    <t>以下のいずれかに該当</t>
    <phoneticPr fontId="1"/>
  </si>
  <si>
    <t>算定日の属する月の前6月間又は前12月間における新規入居者の総数のうち、要介護4・5である者の割合が70/100以上</t>
    <rPh sb="0" eb="2">
      <t>サンテイ</t>
    </rPh>
    <rPh sb="2" eb="3">
      <t>ビ</t>
    </rPh>
    <rPh sb="4" eb="5">
      <t>ゾク</t>
    </rPh>
    <rPh sb="7" eb="8">
      <t>ツキ</t>
    </rPh>
    <rPh sb="9" eb="10">
      <t>マエ</t>
    </rPh>
    <rPh sb="11" eb="12">
      <t>ツキ</t>
    </rPh>
    <rPh sb="12" eb="13">
      <t>カン</t>
    </rPh>
    <rPh sb="13" eb="14">
      <t>マタ</t>
    </rPh>
    <rPh sb="15" eb="16">
      <t>マエ</t>
    </rPh>
    <rPh sb="18" eb="19">
      <t>ツキ</t>
    </rPh>
    <rPh sb="19" eb="20">
      <t>カン</t>
    </rPh>
    <rPh sb="24" eb="26">
      <t>シンキ</t>
    </rPh>
    <rPh sb="26" eb="29">
      <t>ニュウキョシャ</t>
    </rPh>
    <rPh sb="30" eb="32">
      <t>ソウスウ</t>
    </rPh>
    <rPh sb="36" eb="37">
      <t>ヨウ</t>
    </rPh>
    <rPh sb="37" eb="39">
      <t>カイゴ</t>
    </rPh>
    <rPh sb="45" eb="46">
      <t>モノ</t>
    </rPh>
    <rPh sb="47" eb="49">
      <t>ワリアイ</t>
    </rPh>
    <rPh sb="56" eb="58">
      <t>イジョウ</t>
    </rPh>
    <phoneticPr fontId="1"/>
  </si>
  <si>
    <t>算定日の属する月の前6月間又は前12月間における新規入居者の総数のうち、日常生活度Ⅲ以上である者の割合が65/100以上　　　</t>
    <rPh sb="24" eb="26">
      <t>シンキ</t>
    </rPh>
    <rPh sb="26" eb="29">
      <t>ニュウキョシャ</t>
    </rPh>
    <rPh sb="30" eb="32">
      <t>ソウスウ</t>
    </rPh>
    <rPh sb="36" eb="38">
      <t>ニチジョウ</t>
    </rPh>
    <rPh sb="38" eb="40">
      <t>セイカツ</t>
    </rPh>
    <rPh sb="40" eb="41">
      <t>ド</t>
    </rPh>
    <rPh sb="42" eb="44">
      <t>イジョウ</t>
    </rPh>
    <rPh sb="47" eb="48">
      <t>モノ</t>
    </rPh>
    <rPh sb="49" eb="51">
      <t>ワリアイ</t>
    </rPh>
    <rPh sb="58" eb="60">
      <t>イジョウ</t>
    </rPh>
    <phoneticPr fontId="1"/>
  </si>
  <si>
    <t>介護福祉士の数が、常勤換算方法で、入居者の数が6又はその端数を増すごとに1以上　　　　　　　　　　　　　　　　　　　　　　　</t>
    <rPh sb="0" eb="2">
      <t>カイゴ</t>
    </rPh>
    <rPh sb="2" eb="5">
      <t>フクシシ</t>
    </rPh>
    <rPh sb="6" eb="7">
      <t>カズ</t>
    </rPh>
    <rPh sb="9" eb="11">
      <t>ジョウキン</t>
    </rPh>
    <rPh sb="11" eb="13">
      <t>カンサン</t>
    </rPh>
    <rPh sb="13" eb="15">
      <t>ホウホウ</t>
    </rPh>
    <rPh sb="17" eb="20">
      <t>ニュウキョシャ</t>
    </rPh>
    <rPh sb="21" eb="22">
      <t>カズ</t>
    </rPh>
    <rPh sb="24" eb="25">
      <t>マタ</t>
    </rPh>
    <rPh sb="28" eb="30">
      <t>ハスウ</t>
    </rPh>
    <rPh sb="31" eb="32">
      <t>マ</t>
    </rPh>
    <rPh sb="37" eb="39">
      <t>イジョウ</t>
    </rPh>
    <phoneticPr fontId="1"/>
  </si>
  <si>
    <t>業務の効率化及び質の向上又は職員の負担の軽減に資する機器（以下「介護機器」）を複数種類使用している</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イカ</t>
    </rPh>
    <rPh sb="32" eb="34">
      <t>カイゴ</t>
    </rPh>
    <rPh sb="34" eb="36">
      <t>キキ</t>
    </rPh>
    <rPh sb="39" eb="41">
      <t>フクスウ</t>
    </rPh>
    <rPh sb="41" eb="43">
      <t>シュルイ</t>
    </rPh>
    <rPh sb="43" eb="45">
      <t>シヨウ</t>
    </rPh>
    <phoneticPr fontId="1"/>
  </si>
  <si>
    <r>
      <t>介護機器の使用に当たり、介護職員、看護職員、介護支援専門員その他の職種の者</t>
    </r>
    <r>
      <rPr>
        <sz val="10"/>
        <color rgb="FFFF0000"/>
        <rFont val="BIZ UDPゴシック"/>
        <family val="3"/>
        <charset val="128"/>
      </rPr>
      <t>(以下「介護職員等」という)</t>
    </r>
    <r>
      <rPr>
        <sz val="10"/>
        <rFont val="BIZ UDPゴシック"/>
        <family val="3"/>
        <charset val="128"/>
      </rPr>
      <t>が共同して、アセスメント及び入居者の身体の状況等の評価を行い、職員の配置状況等の見直しを行っている</t>
    </r>
    <rPh sb="0" eb="2">
      <t>カイゴ</t>
    </rPh>
    <rPh sb="2" eb="4">
      <t>キキ</t>
    </rPh>
    <rPh sb="5" eb="7">
      <t>シヨウ</t>
    </rPh>
    <rPh sb="8" eb="9">
      <t>ア</t>
    </rPh>
    <rPh sb="12" eb="14">
      <t>カイゴ</t>
    </rPh>
    <rPh sb="14" eb="16">
      <t>ショクイン</t>
    </rPh>
    <rPh sb="17" eb="19">
      <t>カンゴ</t>
    </rPh>
    <rPh sb="19" eb="21">
      <t>ショクイン</t>
    </rPh>
    <rPh sb="22" eb="24">
      <t>カイゴ</t>
    </rPh>
    <rPh sb="24" eb="26">
      <t>シエン</t>
    </rPh>
    <rPh sb="26" eb="29">
      <t>センモンイン</t>
    </rPh>
    <rPh sb="31" eb="32">
      <t>ホカ</t>
    </rPh>
    <rPh sb="33" eb="35">
      <t>ショクシュ</t>
    </rPh>
    <rPh sb="36" eb="37">
      <t>モノ</t>
    </rPh>
    <rPh sb="38" eb="40">
      <t>イカ</t>
    </rPh>
    <rPh sb="41" eb="43">
      <t>カイゴ</t>
    </rPh>
    <rPh sb="43" eb="45">
      <t>ショクイン</t>
    </rPh>
    <rPh sb="45" eb="46">
      <t>トウ</t>
    </rPh>
    <rPh sb="52" eb="54">
      <t>キョウドウ</t>
    </rPh>
    <rPh sb="63" eb="64">
      <t>オヨ</t>
    </rPh>
    <rPh sb="65" eb="68">
      <t>ニュウキョシャ</t>
    </rPh>
    <rPh sb="69" eb="71">
      <t>シンタイ</t>
    </rPh>
    <rPh sb="72" eb="74">
      <t>ジョウキョウ</t>
    </rPh>
    <rPh sb="74" eb="75">
      <t>トウ</t>
    </rPh>
    <rPh sb="76" eb="78">
      <t>ヒョウカ</t>
    </rPh>
    <rPh sb="79" eb="80">
      <t>オコナ</t>
    </rPh>
    <rPh sb="82" eb="84">
      <t>ショクイン</t>
    </rPh>
    <rPh sb="85" eb="87">
      <t>ハイチ</t>
    </rPh>
    <rPh sb="87" eb="89">
      <t>ジョウキョウ</t>
    </rPh>
    <rPh sb="89" eb="90">
      <t>トウ</t>
    </rPh>
    <rPh sb="91" eb="93">
      <t>ミナオ</t>
    </rPh>
    <rPh sb="95" eb="96">
      <t>オコナ</t>
    </rPh>
    <phoneticPr fontId="1"/>
  </si>
  <si>
    <r>
      <t>介護機器を活用する際の安全体制及びケアの質の確保並びに職員の負担軽減に関する次に掲げる事項を実施し、かつ、</t>
    </r>
    <r>
      <rPr>
        <sz val="10"/>
        <color rgb="FFFF0000"/>
        <rFont val="BIZ UDPゴシック"/>
        <family val="3"/>
        <charset val="128"/>
      </rPr>
      <t>利用者の安全並びに介護サービスの質の確保及び職員の負担軽減に資する方策を検討ための委員会</t>
    </r>
    <r>
      <rPr>
        <sz val="10"/>
        <rFont val="BIZ UDPゴシック"/>
        <family val="3"/>
        <charset val="128"/>
      </rPr>
      <t>を設置し、</t>
    </r>
    <r>
      <rPr>
        <sz val="10"/>
        <color rgb="FFFF0000"/>
        <rFont val="BIZ UDPゴシック"/>
        <family val="3"/>
        <charset val="128"/>
      </rPr>
      <t>介護職員等が</t>
    </r>
    <r>
      <rPr>
        <sz val="10"/>
        <rFont val="BIZ UDPゴシック"/>
        <family val="3"/>
        <charset val="128"/>
      </rPr>
      <t>共同して、当該委員会において必要な検討を行い、及び当該事案の実施を定期的に確認している
Ⅰ 入居者の安全及びケアの質の確保
Ⅱ 職員の負担の軽減及び勤務状況への配慮
Ⅲ 介護機器の定期的な点検
Ⅳ 介護機器を安全かつ有効に活用するための職員研修</t>
    </r>
    <rPh sb="0" eb="2">
      <t>カイゴ</t>
    </rPh>
    <rPh sb="2" eb="4">
      <t>キキ</t>
    </rPh>
    <rPh sb="5" eb="7">
      <t>カツヨウ</t>
    </rPh>
    <rPh sb="9" eb="10">
      <t>サイ</t>
    </rPh>
    <rPh sb="11" eb="13">
      <t>アンゼン</t>
    </rPh>
    <rPh sb="13" eb="15">
      <t>タイセイ</t>
    </rPh>
    <rPh sb="15" eb="16">
      <t>オヨ</t>
    </rPh>
    <rPh sb="20" eb="21">
      <t>シツ</t>
    </rPh>
    <rPh sb="22" eb="24">
      <t>カクホ</t>
    </rPh>
    <rPh sb="24" eb="25">
      <t>ナラ</t>
    </rPh>
    <rPh sb="27" eb="29">
      <t>ショクイン</t>
    </rPh>
    <rPh sb="30" eb="32">
      <t>フタン</t>
    </rPh>
    <rPh sb="32" eb="34">
      <t>ケイゲン</t>
    </rPh>
    <rPh sb="35" eb="36">
      <t>カン</t>
    </rPh>
    <rPh sb="38" eb="39">
      <t>ツギ</t>
    </rPh>
    <rPh sb="40" eb="41">
      <t>カカ</t>
    </rPh>
    <rPh sb="43" eb="45">
      <t>ジコウ</t>
    </rPh>
    <rPh sb="46" eb="48">
      <t>ジッシ</t>
    </rPh>
    <rPh sb="94" eb="97">
      <t>イインカイ</t>
    </rPh>
    <rPh sb="98" eb="100">
      <t>セッチ</t>
    </rPh>
    <rPh sb="102" eb="104">
      <t>カイゴ</t>
    </rPh>
    <rPh sb="104" eb="106">
      <t>ショクイン</t>
    </rPh>
    <rPh sb="106" eb="107">
      <t>トウ</t>
    </rPh>
    <rPh sb="108" eb="110">
      <t>キョウドウ</t>
    </rPh>
    <rPh sb="113" eb="115">
      <t>トウガイ</t>
    </rPh>
    <rPh sb="115" eb="118">
      <t>イインカイ</t>
    </rPh>
    <rPh sb="122" eb="124">
      <t>ヒツヨウ</t>
    </rPh>
    <rPh sb="125" eb="127">
      <t>ケントウ</t>
    </rPh>
    <rPh sb="128" eb="129">
      <t>オコナ</t>
    </rPh>
    <rPh sb="131" eb="132">
      <t>オヨ</t>
    </rPh>
    <rPh sb="133" eb="135">
      <t>トウガイ</t>
    </rPh>
    <rPh sb="135" eb="137">
      <t>ジアン</t>
    </rPh>
    <rPh sb="138" eb="140">
      <t>ジッシ</t>
    </rPh>
    <rPh sb="141" eb="144">
      <t>テイキテキ</t>
    </rPh>
    <rPh sb="145" eb="147">
      <t>カクニン</t>
    </rPh>
    <rPh sb="159" eb="161">
      <t>アンゼン</t>
    </rPh>
    <rPh sb="161" eb="162">
      <t>オヨ</t>
    </rPh>
    <rPh sb="166" eb="167">
      <t>シツ</t>
    </rPh>
    <rPh sb="168" eb="170">
      <t>カクホ</t>
    </rPh>
    <rPh sb="173" eb="175">
      <t>ショクイン</t>
    </rPh>
    <rPh sb="176" eb="178">
      <t>フタン</t>
    </rPh>
    <rPh sb="179" eb="181">
      <t>ケイゲン</t>
    </rPh>
    <rPh sb="181" eb="182">
      <t>オヨ</t>
    </rPh>
    <rPh sb="183" eb="185">
      <t>キンム</t>
    </rPh>
    <rPh sb="185" eb="187">
      <t>ジョウキョウ</t>
    </rPh>
    <rPh sb="189" eb="191">
      <t>ハイリョ</t>
    </rPh>
    <rPh sb="194" eb="196">
      <t>カイゴ</t>
    </rPh>
    <rPh sb="196" eb="198">
      <t>キキ</t>
    </rPh>
    <rPh sb="199" eb="202">
      <t>テイキテキ</t>
    </rPh>
    <rPh sb="203" eb="205">
      <t>テンケン</t>
    </rPh>
    <rPh sb="208" eb="210">
      <t>カイゴ</t>
    </rPh>
    <rPh sb="210" eb="212">
      <t>キキ</t>
    </rPh>
    <rPh sb="213" eb="215">
      <t>アンゼン</t>
    </rPh>
    <rPh sb="217" eb="219">
      <t>ユウコウ</t>
    </rPh>
    <rPh sb="220" eb="222">
      <t>カツヨウ</t>
    </rPh>
    <rPh sb="227" eb="229">
      <t>ショクイン</t>
    </rPh>
    <rPh sb="229" eb="231">
      <t>ケンシュウ</t>
    </rPh>
    <phoneticPr fontId="1"/>
  </si>
  <si>
    <t>定員超過利用・人員基準欠如に該当していないこと</t>
    <phoneticPr fontId="1"/>
  </si>
  <si>
    <t>看護職員を常勤換算方法で２名以上配置</t>
    <rPh sb="9" eb="11">
      <t>ホウホウ</t>
    </rPh>
    <phoneticPr fontId="1"/>
  </si>
  <si>
    <t>当該施設の看護職員又は病院、診療所若しくは指定訪問看護ステーションの看護職員との連携により24時間連絡体制の確保</t>
    <rPh sb="0" eb="2">
      <t>トウガイ</t>
    </rPh>
    <rPh sb="2" eb="4">
      <t>シセツ</t>
    </rPh>
    <rPh sb="7" eb="9">
      <t>ショクイン</t>
    </rPh>
    <rPh sb="36" eb="38">
      <t>ショクイン</t>
    </rPh>
    <phoneticPr fontId="1"/>
  </si>
  <si>
    <t>夜間における連絡・対応体制に関する指針やマニュアル等の整備及び看護職員不在時の介護職員による入居者の観察項目の標準化がされている</t>
    <rPh sb="0" eb="2">
      <t>ヤカン</t>
    </rPh>
    <rPh sb="27" eb="29">
      <t>セイビ</t>
    </rPh>
    <rPh sb="29" eb="30">
      <t>オヨ</t>
    </rPh>
    <rPh sb="46" eb="49">
      <t>ニュウキョシャ</t>
    </rPh>
    <phoneticPr fontId="1"/>
  </si>
  <si>
    <t>（3）の内容を、介護職員及び看護職員に施設内研修等を通じ、周知している</t>
    <rPh sb="4" eb="6">
      <t>ナイヨウ</t>
    </rPh>
    <rPh sb="8" eb="10">
      <t>カイゴ</t>
    </rPh>
    <rPh sb="10" eb="12">
      <t>ショクイン</t>
    </rPh>
    <rPh sb="12" eb="13">
      <t>オヨ</t>
    </rPh>
    <rPh sb="14" eb="16">
      <t>カンゴ</t>
    </rPh>
    <rPh sb="16" eb="18">
      <t>ショクイン</t>
    </rPh>
    <rPh sb="19" eb="21">
      <t>シセツ</t>
    </rPh>
    <rPh sb="21" eb="22">
      <t>ナイ</t>
    </rPh>
    <rPh sb="22" eb="24">
      <t>ケンシュウ</t>
    </rPh>
    <rPh sb="24" eb="25">
      <t>トウ</t>
    </rPh>
    <rPh sb="26" eb="27">
      <t>ツウ</t>
    </rPh>
    <rPh sb="29" eb="31">
      <t>シュウチ</t>
    </rPh>
    <phoneticPr fontId="1"/>
  </si>
  <si>
    <t xml:space="preserve">夜勤を行う介護職員又は看護職員の数が、最低基準を1以上上回っている </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phoneticPr fontId="1"/>
  </si>
  <si>
    <t>見守り機器を、入居者の数の10分の1以上の数設置</t>
    <rPh sb="0" eb="2">
      <t>ミマモ</t>
    </rPh>
    <rPh sb="3" eb="5">
      <t>キキ</t>
    </rPh>
    <rPh sb="7" eb="10">
      <t>ニュウキョシャ</t>
    </rPh>
    <rPh sb="11" eb="12">
      <t>カズ</t>
    </rPh>
    <rPh sb="15" eb="16">
      <t>ブン</t>
    </rPh>
    <rPh sb="18" eb="20">
      <t>イジョウ</t>
    </rPh>
    <rPh sb="21" eb="22">
      <t>カズ</t>
    </rPh>
    <rPh sb="22" eb="24">
      <t>セッチ</t>
    </rPh>
    <phoneticPr fontId="1"/>
  </si>
  <si>
    <t>夜勤時間帯を通じて、見守り機器を入居者の数以上設置</t>
    <rPh sb="0" eb="2">
      <t>ヤキン</t>
    </rPh>
    <rPh sb="2" eb="4">
      <t>ジカン</t>
    </rPh>
    <rPh sb="4" eb="5">
      <t>タイ</t>
    </rPh>
    <rPh sb="6" eb="7">
      <t>ツウ</t>
    </rPh>
    <rPh sb="10" eb="12">
      <t>ミマモ</t>
    </rPh>
    <rPh sb="13" eb="15">
      <t>キキ</t>
    </rPh>
    <rPh sb="16" eb="19">
      <t>ニュウキョシャ</t>
    </rPh>
    <rPh sb="20" eb="21">
      <t>カズ</t>
    </rPh>
    <rPh sb="21" eb="23">
      <t>イジョウ</t>
    </rPh>
    <rPh sb="23" eb="25">
      <t>セッチ</t>
    </rPh>
    <phoneticPr fontId="1"/>
  </si>
  <si>
    <r>
      <rPr>
        <sz val="10"/>
        <color rgb="FFFF0000"/>
        <rFont val="BIZ UDPゴシック"/>
        <family val="3"/>
        <charset val="128"/>
      </rPr>
      <t>利用者の安全並びに介護サービスの質の確保及び職員の負担軽減に資する方策を検討するための委員会</t>
    </r>
    <r>
      <rPr>
        <sz val="10"/>
        <rFont val="BIZ UDPゴシック"/>
        <family val="3"/>
        <charset val="128"/>
      </rPr>
      <t>を設置し、必要な検討等が3月に1回以上行われている</t>
    </r>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1" eb="53">
      <t>ヒツヨウ</t>
    </rPh>
    <rPh sb="54" eb="56">
      <t>ケントウ</t>
    </rPh>
    <rPh sb="56" eb="57">
      <t>トウ</t>
    </rPh>
    <rPh sb="59" eb="60">
      <t>ツキ</t>
    </rPh>
    <rPh sb="62" eb="63">
      <t>カイ</t>
    </rPh>
    <rPh sb="63" eb="65">
      <t>イジョウ</t>
    </rPh>
    <rPh sb="65" eb="66">
      <t>オコナ</t>
    </rPh>
    <phoneticPr fontId="1"/>
  </si>
  <si>
    <t>見守り機器等を活用する際の安全体制及びケアの質の確保並びに職員の負担軽減に関する次の事項を実施している
Ⅰ　見守り機器等を使用する場合においても、一律に定期巡視等をとりやめることはせず、個々の入居者の状態に応じて、個別に定期巡回を行うこと
Ⅱ　見守り機器等から得られる睡眠状態やバイタルサイン等の情報を入居者の状態把握に活用すること
Ⅲ　見守り機器等の使用に起因する施設内で発生したヒヤリ・ハット事例等の状況を把握し、その原因を分析して再発の防止策を検討すること</t>
    <rPh sb="26" eb="27">
      <t>ナラ</t>
    </rPh>
    <rPh sb="29" eb="31">
      <t>ショクイン</t>
    </rPh>
    <rPh sb="32" eb="34">
      <t>フタン</t>
    </rPh>
    <rPh sb="34" eb="36">
      <t>ケイゲン</t>
    </rPh>
    <rPh sb="37" eb="38">
      <t>カン</t>
    </rPh>
    <rPh sb="40" eb="41">
      <t>ツギ</t>
    </rPh>
    <rPh sb="42" eb="44">
      <t>ジコウ</t>
    </rPh>
    <rPh sb="45" eb="47">
      <t>ジッシ</t>
    </rPh>
    <rPh sb="55" eb="57">
      <t>ミマモ</t>
    </rPh>
    <rPh sb="58" eb="60">
      <t>キキ</t>
    </rPh>
    <rPh sb="60" eb="61">
      <t>トウ</t>
    </rPh>
    <rPh sb="62" eb="64">
      <t>シヨウ</t>
    </rPh>
    <rPh sb="66" eb="68">
      <t>バアイ</t>
    </rPh>
    <rPh sb="74" eb="76">
      <t>イチリツ</t>
    </rPh>
    <rPh sb="77" eb="79">
      <t>テイキ</t>
    </rPh>
    <rPh sb="79" eb="81">
      <t>ジュンシ</t>
    </rPh>
    <rPh sb="81" eb="82">
      <t>トウ</t>
    </rPh>
    <rPh sb="94" eb="96">
      <t>ココ</t>
    </rPh>
    <rPh sb="101" eb="103">
      <t>ジョウタイ</t>
    </rPh>
    <rPh sb="104" eb="105">
      <t>オウ</t>
    </rPh>
    <rPh sb="108" eb="110">
      <t>コベツ</t>
    </rPh>
    <rPh sb="111" eb="113">
      <t>テイキ</t>
    </rPh>
    <rPh sb="113" eb="115">
      <t>ジュンカイ</t>
    </rPh>
    <rPh sb="116" eb="117">
      <t>オコナ</t>
    </rPh>
    <rPh sb="123" eb="125">
      <t>ミマモ</t>
    </rPh>
    <rPh sb="126" eb="128">
      <t>キキ</t>
    </rPh>
    <rPh sb="128" eb="129">
      <t>トウ</t>
    </rPh>
    <rPh sb="131" eb="132">
      <t>エ</t>
    </rPh>
    <rPh sb="135" eb="137">
      <t>スイミン</t>
    </rPh>
    <rPh sb="137" eb="139">
      <t>ジョウタイ</t>
    </rPh>
    <rPh sb="147" eb="148">
      <t>トウ</t>
    </rPh>
    <rPh sb="149" eb="151">
      <t>ジョウホウ</t>
    </rPh>
    <rPh sb="156" eb="158">
      <t>ジョウタイ</t>
    </rPh>
    <rPh sb="158" eb="160">
      <t>ハアク</t>
    </rPh>
    <rPh sb="161" eb="163">
      <t>カツヨウ</t>
    </rPh>
    <rPh sb="170" eb="172">
      <t>ミマモ</t>
    </rPh>
    <rPh sb="173" eb="176">
      <t>キキトウ</t>
    </rPh>
    <rPh sb="177" eb="179">
      <t>シヨウ</t>
    </rPh>
    <rPh sb="180" eb="182">
      <t>キイン</t>
    </rPh>
    <rPh sb="184" eb="186">
      <t>シセツ</t>
    </rPh>
    <rPh sb="186" eb="187">
      <t>ナイ</t>
    </rPh>
    <rPh sb="188" eb="190">
      <t>ハッセイ</t>
    </rPh>
    <rPh sb="199" eb="201">
      <t>ジレイ</t>
    </rPh>
    <rPh sb="201" eb="202">
      <t>トウ</t>
    </rPh>
    <rPh sb="203" eb="205">
      <t>ジョウキョウ</t>
    </rPh>
    <rPh sb="206" eb="208">
      <t>ハアク</t>
    </rPh>
    <rPh sb="212" eb="214">
      <t>ゲンイン</t>
    </rPh>
    <rPh sb="215" eb="217">
      <t>ブンセキ</t>
    </rPh>
    <rPh sb="219" eb="221">
      <t>サイハツ</t>
    </rPh>
    <rPh sb="222" eb="224">
      <t>ボウシ</t>
    </rPh>
    <rPh sb="224" eb="225">
      <t>サク</t>
    </rPh>
    <rPh sb="226" eb="228">
      <t>ケントウ</t>
    </rPh>
    <phoneticPr fontId="1"/>
  </si>
  <si>
    <t>実際に夜勤を行う職員に対してアンケートやヒヤリング等を行い、見守り機器等の導入後における次の事項等を確認し、人員配置の検討等、夜勤を行う職員の負担の軽減及び勤務状況への配慮をしている
Ⅰ　ストレスや体調不安等、職員の心身の負担が増えていないかどうか
Ⅱ　夜勤時間帯において、職員の負担が過度に増えている時間帯がないかどうか
Ⅲ　休憩時間及び時間外勤務等の状況</t>
    <rPh sb="0" eb="2">
      <t>ジッサイ</t>
    </rPh>
    <rPh sb="3" eb="5">
      <t>ヤキン</t>
    </rPh>
    <rPh sb="6" eb="7">
      <t>オコナ</t>
    </rPh>
    <rPh sb="8" eb="10">
      <t>ショクイン</t>
    </rPh>
    <rPh sb="11" eb="12">
      <t>タイ</t>
    </rPh>
    <rPh sb="25" eb="26">
      <t>トウ</t>
    </rPh>
    <rPh sb="27" eb="28">
      <t>オコナ</t>
    </rPh>
    <rPh sb="30" eb="32">
      <t>ミマモ</t>
    </rPh>
    <rPh sb="33" eb="35">
      <t>キキ</t>
    </rPh>
    <rPh sb="35" eb="36">
      <t>トウ</t>
    </rPh>
    <rPh sb="37" eb="39">
      <t>ドウニュウ</t>
    </rPh>
    <rPh sb="39" eb="40">
      <t>ゴ</t>
    </rPh>
    <rPh sb="44" eb="45">
      <t>ツギ</t>
    </rPh>
    <rPh sb="46" eb="48">
      <t>ジコウ</t>
    </rPh>
    <rPh sb="48" eb="49">
      <t>トウ</t>
    </rPh>
    <rPh sb="50" eb="52">
      <t>カクニン</t>
    </rPh>
    <rPh sb="54" eb="56">
      <t>ジンイン</t>
    </rPh>
    <rPh sb="56" eb="58">
      <t>ハイチ</t>
    </rPh>
    <rPh sb="59" eb="61">
      <t>ケントウ</t>
    </rPh>
    <rPh sb="61" eb="62">
      <t>トウ</t>
    </rPh>
    <rPh sb="100" eb="102">
      <t>タイチョウ</t>
    </rPh>
    <rPh sb="102" eb="104">
      <t>フアン</t>
    </rPh>
    <rPh sb="104" eb="105">
      <t>トウ</t>
    </rPh>
    <rPh sb="106" eb="108">
      <t>ショクイン</t>
    </rPh>
    <rPh sb="109" eb="111">
      <t>シンシン</t>
    </rPh>
    <rPh sb="112" eb="114">
      <t>フタン</t>
    </rPh>
    <rPh sb="115" eb="116">
      <t>フ</t>
    </rPh>
    <rPh sb="128" eb="130">
      <t>ヤキン</t>
    </rPh>
    <rPh sb="130" eb="132">
      <t>ジカン</t>
    </rPh>
    <rPh sb="132" eb="133">
      <t>タイ</t>
    </rPh>
    <rPh sb="138" eb="140">
      <t>ショクイン</t>
    </rPh>
    <rPh sb="141" eb="143">
      <t>フタン</t>
    </rPh>
    <rPh sb="144" eb="146">
      <t>カド</t>
    </rPh>
    <rPh sb="147" eb="148">
      <t>フ</t>
    </rPh>
    <rPh sb="152" eb="155">
      <t>ジカンタイ</t>
    </rPh>
    <rPh sb="165" eb="167">
      <t>キュウケイ</t>
    </rPh>
    <rPh sb="167" eb="169">
      <t>ジカン</t>
    </rPh>
    <rPh sb="169" eb="170">
      <t>オヨ</t>
    </rPh>
    <rPh sb="171" eb="174">
      <t>ジカンガイ</t>
    </rPh>
    <rPh sb="174" eb="176">
      <t>キンム</t>
    </rPh>
    <rPh sb="176" eb="177">
      <t>トウ</t>
    </rPh>
    <rPh sb="178" eb="180">
      <t>ジョウキョウ</t>
    </rPh>
    <phoneticPr fontId="1"/>
  </si>
  <si>
    <t>見守り機器等を使用方法や講習やヒヤリ・ハット事例等の周知、その事例を通じた再発防止策の実習等を含む職員研修を定期的に実施</t>
    <rPh sb="7" eb="9">
      <t>シヨウ</t>
    </rPh>
    <rPh sb="9" eb="11">
      <t>ホウホウ</t>
    </rPh>
    <rPh sb="12" eb="14">
      <t>コウシュウ</t>
    </rPh>
    <rPh sb="22" eb="24">
      <t>ジレイ</t>
    </rPh>
    <rPh sb="24" eb="25">
      <t>トウ</t>
    </rPh>
    <rPh sb="26" eb="28">
      <t>シュウチ</t>
    </rPh>
    <rPh sb="31" eb="33">
      <t>ジレイ</t>
    </rPh>
    <rPh sb="34" eb="35">
      <t>ツウ</t>
    </rPh>
    <rPh sb="37" eb="39">
      <t>サイハツ</t>
    </rPh>
    <rPh sb="39" eb="41">
      <t>ボウシ</t>
    </rPh>
    <rPh sb="41" eb="42">
      <t>サク</t>
    </rPh>
    <rPh sb="43" eb="45">
      <t>ジッシュウ</t>
    </rPh>
    <rPh sb="45" eb="46">
      <t>トウ</t>
    </rPh>
    <rPh sb="47" eb="48">
      <t>フク</t>
    </rPh>
    <rPh sb="54" eb="57">
      <t>テイキテキ</t>
    </rPh>
    <rPh sb="58" eb="60">
      <t>ジッシ</t>
    </rPh>
    <phoneticPr fontId="1"/>
  </si>
  <si>
    <r>
      <rPr>
        <sz val="10"/>
        <color rgb="FFFF0000"/>
        <rFont val="BIZ UDPゴシック"/>
        <family val="3"/>
        <charset val="128"/>
      </rPr>
      <t>利用者の安全並びに介護サービスの質の確保及び職員の負担軽減に資する方策を検討するための委員会</t>
    </r>
    <r>
      <rPr>
        <sz val="10"/>
        <rFont val="BIZ UDPゴシック"/>
        <family val="3"/>
        <charset val="128"/>
      </rPr>
      <t>を設置し、介護職員、看護職員その他の職種の者と共同して、当該委員会において必要な検討等を3月に1回以上行い、</t>
    </r>
    <r>
      <rPr>
        <sz val="10"/>
        <color rgb="FFFF0000"/>
        <rFont val="BIZ UDPゴシック"/>
        <family val="3"/>
        <charset val="128"/>
      </rPr>
      <t>(イ)～(ヘ)</t>
    </r>
    <r>
      <rPr>
        <sz val="10"/>
        <rFont val="BIZ UDPゴシック"/>
        <family val="3"/>
        <charset val="128"/>
      </rPr>
      <t>の実施を定期的に確認</t>
    </r>
    <rPh sb="47" eb="49">
      <t>セッチ</t>
    </rPh>
    <rPh sb="51" eb="53">
      <t>カイゴ</t>
    </rPh>
    <rPh sb="53" eb="55">
      <t>ショクイン</t>
    </rPh>
    <rPh sb="56" eb="58">
      <t>カンゴ</t>
    </rPh>
    <rPh sb="58" eb="60">
      <t>ショクイン</t>
    </rPh>
    <rPh sb="62" eb="63">
      <t>タ</t>
    </rPh>
    <rPh sb="64" eb="66">
      <t>ショクシュ</t>
    </rPh>
    <rPh sb="67" eb="68">
      <t>モノ</t>
    </rPh>
    <rPh sb="69" eb="71">
      <t>キョウドウ</t>
    </rPh>
    <rPh sb="74" eb="76">
      <t>トウガイ</t>
    </rPh>
    <rPh sb="76" eb="79">
      <t>イインカイ</t>
    </rPh>
    <rPh sb="83" eb="85">
      <t>ヒツヨウ</t>
    </rPh>
    <rPh sb="86" eb="88">
      <t>ケントウ</t>
    </rPh>
    <rPh sb="88" eb="89">
      <t>トウ</t>
    </rPh>
    <rPh sb="91" eb="92">
      <t>ツキ</t>
    </rPh>
    <rPh sb="94" eb="95">
      <t>カイ</t>
    </rPh>
    <rPh sb="95" eb="97">
      <t>イジョウ</t>
    </rPh>
    <rPh sb="97" eb="98">
      <t>オコナ</t>
    </rPh>
    <rPh sb="108" eb="110">
      <t>ジッシ</t>
    </rPh>
    <rPh sb="111" eb="114">
      <t>テイキテキ</t>
    </rPh>
    <rPh sb="115" eb="117">
      <t>カクニン</t>
    </rPh>
    <phoneticPr fontId="1"/>
  </si>
  <si>
    <t>(イ)～(ロ)に該当する場合は、最低基準の数に10分の9を加えた数</t>
    <rPh sb="16" eb="18">
      <t>サイテイ</t>
    </rPh>
    <rPh sb="18" eb="20">
      <t>キジュン</t>
    </rPh>
    <rPh sb="21" eb="22">
      <t>カズ</t>
    </rPh>
    <rPh sb="25" eb="26">
      <t>ブン</t>
    </rPh>
    <rPh sb="29" eb="30">
      <t>クワ</t>
    </rPh>
    <rPh sb="32" eb="33">
      <t>カズ</t>
    </rPh>
    <phoneticPr fontId="1"/>
  </si>
  <si>
    <t>(イ)～(ハ)に該当する場合は、介護福祉士の数が、常勤換算方法で、入居者の数が7又はその端数を増すごとに1以上</t>
    <rPh sb="8" eb="10">
      <t>ガイトウ</t>
    </rPh>
    <rPh sb="12" eb="14">
      <t>バアイ</t>
    </rPh>
    <rPh sb="16" eb="18">
      <t>カイゴ</t>
    </rPh>
    <rPh sb="18" eb="21">
      <t>フクシシ</t>
    </rPh>
    <rPh sb="22" eb="23">
      <t>カズ</t>
    </rPh>
    <rPh sb="25" eb="27">
      <t>ジョウキン</t>
    </rPh>
    <rPh sb="27" eb="29">
      <t>カンサン</t>
    </rPh>
    <rPh sb="29" eb="31">
      <t>ホウホウ</t>
    </rPh>
    <rPh sb="33" eb="36">
      <t>ニュウキョシャ</t>
    </rPh>
    <rPh sb="37" eb="38">
      <t>カズ</t>
    </rPh>
    <rPh sb="40" eb="41">
      <t>マタ</t>
    </rPh>
    <rPh sb="44" eb="46">
      <t>ハスウ</t>
    </rPh>
    <rPh sb="47" eb="48">
      <t>マ</t>
    </rPh>
    <rPh sb="53" eb="55">
      <t>イジョウ</t>
    </rPh>
    <phoneticPr fontId="1"/>
  </si>
  <si>
    <t>(イ)～(ハ)に該当する場合は、最低基準の数に10分の6を加えた数</t>
    <rPh sb="8" eb="10">
      <t>ガイトウ</t>
    </rPh>
    <rPh sb="12" eb="14">
      <t>バアイ</t>
    </rPh>
    <rPh sb="16" eb="18">
      <t>サイテイ</t>
    </rPh>
    <rPh sb="18" eb="20">
      <t>キジュン</t>
    </rPh>
    <rPh sb="21" eb="22">
      <t>カズ</t>
    </rPh>
    <rPh sb="25" eb="26">
      <t>ブン</t>
    </rPh>
    <rPh sb="29" eb="30">
      <t>クワ</t>
    </rPh>
    <rPh sb="32" eb="33">
      <t>カズ</t>
    </rPh>
    <phoneticPr fontId="1"/>
  </si>
  <si>
    <t>夜勤職員配置加算Ⅱイ・Ⅳイ</t>
    <phoneticPr fontId="1"/>
  </si>
  <si>
    <t>夜勤職員配置加算Ⅳイ</t>
    <phoneticPr fontId="1"/>
  </si>
  <si>
    <t>夜勤時間帯を通じ看護職員又は［ア. 社会福祉士及び介護福祉士法施行規則第１条各号のいずれかの行為の実地研修を修了した介護福祉士］、［イ. 特定登録証の交付を受けた特定登録者］、［ウ. 新特定登録証の交付を受けている新特定登録者］、［エ. 認定特定行為業務従事者］のいずれかを１人以上配置し、アイウの場合は喀痰吸引等業務登録、エの場合は特定行為業務登録を受けている</t>
    <phoneticPr fontId="1"/>
  </si>
  <si>
    <t xml:space="preserve">理学療法士等は、個別機能訓練計画の進捗状況等を３月ごとに１回以上機能訓練指導員等と共同で評価している    </t>
    <rPh sb="0" eb="5">
      <t>リガクリョウホウシ</t>
    </rPh>
    <rPh sb="5" eb="6">
      <t>トウ</t>
    </rPh>
    <phoneticPr fontId="1"/>
  </si>
  <si>
    <t>個別機能訓練加算を算定していない</t>
    <rPh sb="0" eb="2">
      <t>コベツ</t>
    </rPh>
    <rPh sb="2" eb="4">
      <t>キノウ</t>
    </rPh>
    <rPh sb="4" eb="6">
      <t>クンレン</t>
    </rPh>
    <rPh sb="6" eb="8">
      <t>カサン</t>
    </rPh>
    <rPh sb="9" eb="11">
      <t>サンテイ</t>
    </rPh>
    <phoneticPr fontId="1"/>
  </si>
  <si>
    <t>(2)において、理学療法士等が、機能訓練指導員等に対し、日常生活上の留意点、介護の工夫等に対する助言を行っている</t>
    <rPh sb="8" eb="10">
      <t>リガク</t>
    </rPh>
    <rPh sb="10" eb="13">
      <t>リョウホウシ</t>
    </rPh>
    <rPh sb="13" eb="14">
      <t>トウ</t>
    </rPh>
    <rPh sb="16" eb="18">
      <t>キノウ</t>
    </rPh>
    <rPh sb="18" eb="20">
      <t>クンレン</t>
    </rPh>
    <rPh sb="20" eb="23">
      <t>シドウイン</t>
    </rPh>
    <rPh sb="23" eb="24">
      <t>トウ</t>
    </rPh>
    <rPh sb="25" eb="26">
      <t>タイ</t>
    </rPh>
    <rPh sb="28" eb="30">
      <t>ニチジョウ</t>
    </rPh>
    <rPh sb="30" eb="32">
      <t>セイカツ</t>
    </rPh>
    <rPh sb="32" eb="33">
      <t>ジョウ</t>
    </rPh>
    <rPh sb="34" eb="37">
      <t>リュウイテン</t>
    </rPh>
    <rPh sb="38" eb="40">
      <t>カイゴ</t>
    </rPh>
    <rPh sb="41" eb="43">
      <t>クフウ</t>
    </rPh>
    <rPh sb="43" eb="44">
      <t>トウ</t>
    </rPh>
    <rPh sb="45" eb="46">
      <t>タイ</t>
    </rPh>
    <rPh sb="48" eb="50">
      <t>ジョゲン</t>
    </rPh>
    <rPh sb="51" eb="52">
      <t>オコナ</t>
    </rPh>
    <phoneticPr fontId="1"/>
  </si>
  <si>
    <t>訪問リハビリテーション事業所、通所リハビリテーション事業所又はリハビリテーションを実施している医療提供施設の理学療法士等の助言に基づき、当該施設の機能訓練指導員等が共同してアセスメント、入居者の身体状況等の評価及び個別機能訓練計画の作成を行っている</t>
    <rPh sb="11" eb="14">
      <t>ジギョウショ</t>
    </rPh>
    <rPh sb="26" eb="29">
      <t>ジギョウショ</t>
    </rPh>
    <rPh sb="29" eb="30">
      <t>マタ</t>
    </rPh>
    <rPh sb="59" eb="60">
      <t>トウ</t>
    </rPh>
    <rPh sb="61" eb="63">
      <t>ジョゲン</t>
    </rPh>
    <rPh sb="64" eb="65">
      <t>モト</t>
    </rPh>
    <rPh sb="70" eb="72">
      <t>シセツ</t>
    </rPh>
    <rPh sb="80" eb="81">
      <t>トウ</t>
    </rPh>
    <rPh sb="82" eb="84">
      <t>キョウドウ</t>
    </rPh>
    <rPh sb="93" eb="96">
      <t>ニュウキョシャ</t>
    </rPh>
    <phoneticPr fontId="1"/>
  </si>
  <si>
    <t>個別機能訓練計画の作成にあたっては、訪問リハビリテーション事業所等の理学療法士等は、当該入居者のADL及びIADLに関する状況について、訪問リハビリテーション事業所等の場において把握し、又は、当該施設の機能訓練指導員等と連携してICTを活用した動画やテレビ電話を用いて把握した上で、当該施設の機能訓練指導員等に助言を行っている</t>
    <rPh sb="0" eb="2">
      <t>コベツ</t>
    </rPh>
    <rPh sb="2" eb="4">
      <t>キノウ</t>
    </rPh>
    <rPh sb="4" eb="6">
      <t>クンレン</t>
    </rPh>
    <rPh sb="6" eb="8">
      <t>ケイカク</t>
    </rPh>
    <rPh sb="9" eb="11">
      <t>サクセイ</t>
    </rPh>
    <rPh sb="18" eb="20">
      <t>ホウモン</t>
    </rPh>
    <rPh sb="29" eb="32">
      <t>ジギョウショ</t>
    </rPh>
    <rPh sb="32" eb="33">
      <t>トウ</t>
    </rPh>
    <rPh sb="34" eb="36">
      <t>リガク</t>
    </rPh>
    <rPh sb="36" eb="39">
      <t>リョウホウシ</t>
    </rPh>
    <rPh sb="39" eb="40">
      <t>トウ</t>
    </rPh>
    <rPh sb="42" eb="44">
      <t>トウガイ</t>
    </rPh>
    <rPh sb="44" eb="47">
      <t>ニュウキョシャ</t>
    </rPh>
    <rPh sb="51" eb="52">
      <t>オヨ</t>
    </rPh>
    <rPh sb="58" eb="59">
      <t>カン</t>
    </rPh>
    <rPh sb="61" eb="63">
      <t>ジョウキョウ</t>
    </rPh>
    <rPh sb="68" eb="70">
      <t>ホウモン</t>
    </rPh>
    <rPh sb="79" eb="83">
      <t>ジギョウショトウ</t>
    </rPh>
    <rPh sb="84" eb="85">
      <t>バ</t>
    </rPh>
    <rPh sb="89" eb="91">
      <t>ハアク</t>
    </rPh>
    <rPh sb="93" eb="94">
      <t>マタ</t>
    </rPh>
    <rPh sb="96" eb="98">
      <t>トウガイ</t>
    </rPh>
    <rPh sb="98" eb="100">
      <t>シセツ</t>
    </rPh>
    <rPh sb="101" eb="103">
      <t>キノウ</t>
    </rPh>
    <rPh sb="103" eb="105">
      <t>クンレン</t>
    </rPh>
    <rPh sb="105" eb="108">
      <t>シドウイン</t>
    </rPh>
    <rPh sb="108" eb="109">
      <t>トウ</t>
    </rPh>
    <rPh sb="110" eb="112">
      <t>レンケイ</t>
    </rPh>
    <rPh sb="118" eb="120">
      <t>カツヨウ</t>
    </rPh>
    <rPh sb="122" eb="124">
      <t>ドウガ</t>
    </rPh>
    <rPh sb="128" eb="130">
      <t>デンワ</t>
    </rPh>
    <rPh sb="131" eb="132">
      <t>モチ</t>
    </rPh>
    <rPh sb="134" eb="136">
      <t>ハアク</t>
    </rPh>
    <rPh sb="138" eb="139">
      <t>ウエ</t>
    </rPh>
    <rPh sb="141" eb="143">
      <t>トウガイ</t>
    </rPh>
    <rPh sb="143" eb="145">
      <t>シセツ</t>
    </rPh>
    <rPh sb="146" eb="153">
      <t>キノウクンレンシドウイン</t>
    </rPh>
    <rPh sb="153" eb="154">
      <t>トウ</t>
    </rPh>
    <rPh sb="155" eb="157">
      <t>ジョゲン</t>
    </rPh>
    <rPh sb="158" eb="159">
      <t>オコナ</t>
    </rPh>
    <phoneticPr fontId="1"/>
  </si>
  <si>
    <t>訪問リハビリテーション事業所等の理学療法士等が当該施設を訪問している</t>
    <rPh sb="14" eb="15">
      <t>トウ</t>
    </rPh>
    <rPh sb="25" eb="27">
      <t>シセツ</t>
    </rPh>
    <phoneticPr fontId="1"/>
  </si>
  <si>
    <t>(1)の理学療法士等が、当該施設の機能訓練指導員等と共同して、入居者の身体の状況等の評価及び個別機能訓練計画の作成を行っている</t>
    <rPh sb="14" eb="16">
      <t>シセツ</t>
    </rPh>
    <rPh sb="31" eb="34">
      <t>ニュウキョシャ</t>
    </rPh>
    <phoneticPr fontId="1"/>
  </si>
  <si>
    <t xml:space="preserve">個別機能訓練計画の進捗状況等について、３月ごとに１回以上、理学療法士等が当該施設を訪問し、機能訓練指導員等と共同で評価している </t>
    <rPh sb="38" eb="40">
      <t>シセツ</t>
    </rPh>
    <phoneticPr fontId="1"/>
  </si>
  <si>
    <t>個別機能訓練計画に、入居者ごとにその目標、実施時間、実施方法等の内容を記載している</t>
    <rPh sb="10" eb="13">
      <t>ニュウキョシャ</t>
    </rPh>
    <phoneticPr fontId="1"/>
  </si>
  <si>
    <t>目標は、入居者・家族の意向及び介護支援専門員の意見も踏まえ策定し、入居者の意欲の向上につながるよう段階的な目標を設定するなど可能な限り具体的かつ分かりやすく設定している</t>
    <rPh sb="4" eb="7">
      <t>ニュウキョシャ</t>
    </rPh>
    <rPh sb="33" eb="36">
      <t>ニュウキョシャ</t>
    </rPh>
    <phoneticPr fontId="1"/>
  </si>
  <si>
    <t>個別機能訓練計画に基づき、入居者の身体機能又は生活機能向上を目的とする機能訓練の項目を準備し、機能訓練指導員等が、入居者の心身の状況に応じて計画的な機能訓練を適切に提供している</t>
    <rPh sb="13" eb="16">
      <t>ニュウキョシャ</t>
    </rPh>
    <rPh sb="57" eb="60">
      <t>ニュウキョシャ</t>
    </rPh>
    <phoneticPr fontId="1"/>
  </si>
  <si>
    <t>機能訓練指導員等が入居者又はその家族に対して、その評価を含む個別機能訓練計画の内容や進捗状況等を説明し記録し、必要に応じて訓練内容の見直し等を行っている</t>
    <rPh sb="9" eb="12">
      <t>ニュウキョシャ</t>
    </rPh>
    <rPh sb="55" eb="57">
      <t>ヒツヨウ</t>
    </rPh>
    <rPh sb="58" eb="59">
      <t>オウ</t>
    </rPh>
    <rPh sb="69" eb="70">
      <t>トウ</t>
    </rPh>
    <rPh sb="71" eb="72">
      <t>オコナ</t>
    </rPh>
    <phoneticPr fontId="1"/>
  </si>
  <si>
    <t>機能訓練に関する記録(実施時間、訓練内容、担当者等)は、入居者ごとに保管され、常に当該施設の機能訓練指導員等により閲覧が可能である。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ニュウキョシャ</t>
    </rPh>
    <rPh sb="34" eb="36">
      <t>ホカン</t>
    </rPh>
    <rPh sb="39" eb="40">
      <t>ツネ</t>
    </rPh>
    <rPh sb="41" eb="43">
      <t>トウガイ</t>
    </rPh>
    <rPh sb="43" eb="45">
      <t>シセツ</t>
    </rPh>
    <rPh sb="46" eb="54">
      <t>キノウクンレンシドウイントウ</t>
    </rPh>
    <rPh sb="57" eb="59">
      <t>エツラン</t>
    </rPh>
    <rPh sb="60" eb="62">
      <t>カノウ</t>
    </rPh>
    <phoneticPr fontId="1"/>
  </si>
  <si>
    <t>専ら機能訓練指導員の職務に従事する常勤の理学療法士等を１名以上配置</t>
    <rPh sb="2" eb="4">
      <t>キノウ</t>
    </rPh>
    <rPh sb="4" eb="6">
      <t>クンレン</t>
    </rPh>
    <rPh sb="6" eb="9">
      <t>シドウイン</t>
    </rPh>
    <rPh sb="28" eb="29">
      <t>メイ</t>
    </rPh>
    <rPh sb="29" eb="31">
      <t>イジョウ</t>
    </rPh>
    <phoneticPr fontId="1"/>
  </si>
  <si>
    <t>機能訓練指導員等が共同して、入居者ごとにその目標、実施方法等を内容とする個別機能訓練計画を作成し、計画に基づき、計画的に機能訓練を行っている</t>
    <rPh sb="0" eb="2">
      <t>キノウ</t>
    </rPh>
    <rPh sb="2" eb="4">
      <t>クンレン</t>
    </rPh>
    <rPh sb="4" eb="7">
      <t>シドウイン</t>
    </rPh>
    <rPh sb="7" eb="8">
      <t>トウ</t>
    </rPh>
    <rPh sb="9" eb="11">
      <t>キョウドウ</t>
    </rPh>
    <rPh sb="14" eb="17">
      <t>ニュウキョシャ</t>
    </rPh>
    <rPh sb="22" eb="24">
      <t>モクヒョウ</t>
    </rPh>
    <rPh sb="25" eb="27">
      <t>ジッシ</t>
    </rPh>
    <rPh sb="27" eb="29">
      <t>ホウホウ</t>
    </rPh>
    <rPh sb="29" eb="30">
      <t>トウ</t>
    </rPh>
    <rPh sb="31" eb="33">
      <t>ナイヨウ</t>
    </rPh>
    <rPh sb="49" eb="51">
      <t>ケイカク</t>
    </rPh>
    <rPh sb="52" eb="53">
      <t>モト</t>
    </rPh>
    <rPh sb="56" eb="58">
      <t>ケイカク</t>
    </rPh>
    <rPh sb="58" eb="59">
      <t>テキ</t>
    </rPh>
    <rPh sb="60" eb="62">
      <t>キノウ</t>
    </rPh>
    <rPh sb="62" eb="64">
      <t>クンレン</t>
    </rPh>
    <rPh sb="65" eb="66">
      <t>オコナ</t>
    </rPh>
    <phoneticPr fontId="1"/>
  </si>
  <si>
    <t>個別機能訓練開始時及び3月ごとに1回以上入居者に対して、個別機能訓練の内容を説明し記録している</t>
    <rPh sb="9" eb="10">
      <t>オヨ</t>
    </rPh>
    <rPh sb="12" eb="13">
      <t>ツキ</t>
    </rPh>
    <rPh sb="17" eb="18">
      <t>カイ</t>
    </rPh>
    <rPh sb="18" eb="20">
      <t>イジョウ</t>
    </rPh>
    <rPh sb="20" eb="23">
      <t>ニュウキョシャ</t>
    </rPh>
    <rPh sb="24" eb="25">
      <t>タイ</t>
    </rPh>
    <rPh sb="28" eb="30">
      <t>コベツ</t>
    </rPh>
    <rPh sb="30" eb="32">
      <t>キノウ</t>
    </rPh>
    <rPh sb="32" eb="34">
      <t>クンレン</t>
    </rPh>
    <rPh sb="35" eb="37">
      <t>ナイヨウ</t>
    </rPh>
    <phoneticPr fontId="1"/>
  </si>
  <si>
    <t>個別機能訓練に関する記録(実施時間、訓練内容、担当者等)は入居者ごとに保管され、常に当該施設の個別機能訓練従事者により閲覧が可能であるようにしている</t>
    <rPh sb="13" eb="15">
      <t>ジッシ</t>
    </rPh>
    <rPh sb="15" eb="17">
      <t>ジカン</t>
    </rPh>
    <rPh sb="18" eb="20">
      <t>クンレン</t>
    </rPh>
    <rPh sb="20" eb="22">
      <t>ナイヨウ</t>
    </rPh>
    <rPh sb="23" eb="26">
      <t>タントウシャ</t>
    </rPh>
    <rPh sb="26" eb="27">
      <t>トウ</t>
    </rPh>
    <rPh sb="29" eb="32">
      <t>ニュウキョシャ</t>
    </rPh>
    <rPh sb="35" eb="37">
      <t>ホカン</t>
    </rPh>
    <rPh sb="40" eb="41">
      <t>ツネ</t>
    </rPh>
    <rPh sb="42" eb="44">
      <t>トウガイ</t>
    </rPh>
    <rPh sb="44" eb="46">
      <t>シセツ</t>
    </rPh>
    <rPh sb="47" eb="53">
      <t>コベツキノウクンレン</t>
    </rPh>
    <rPh sb="53" eb="56">
      <t>ジュウジシャ</t>
    </rPh>
    <rPh sb="62" eb="64">
      <t>カノウ</t>
    </rPh>
    <phoneticPr fontId="1"/>
  </si>
  <si>
    <t>LIFEを用いて入居者ごとの個別機能訓練計画書の内容等の情報を提出し、機能訓練の実施に当たって、当該情報その他機能訓練の適切かつ有効な実施のために必要な情報を活用している</t>
    <rPh sb="8" eb="11">
      <t>ニュウキョシャ</t>
    </rPh>
    <phoneticPr fontId="1"/>
  </si>
  <si>
    <t>個別機能訓練加算(Ⅰ)を算定</t>
    <phoneticPr fontId="1"/>
  </si>
  <si>
    <t>個別機能訓練加算(Ⅱ)を算定</t>
    <phoneticPr fontId="1"/>
  </si>
  <si>
    <t>口腔衛生管理加算(Ⅱ)及び栄養マネジメント強化加算を算定</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1"/>
  </si>
  <si>
    <t>入居者ごとに、理学療法士等が、個別機能訓練計画の内容等の情報その他機能訓練の適切かつ有効な実施のために必要な情報、入居者の口腔の栄養状態に関する情報を相互に共有している</t>
    <rPh sb="0" eb="3">
      <t>ニュウキョシャ</t>
    </rPh>
    <rPh sb="7" eb="9">
      <t>リガク</t>
    </rPh>
    <rPh sb="9" eb="12">
      <t>リョウホウシ</t>
    </rPh>
    <rPh sb="12" eb="13">
      <t>トウ</t>
    </rPh>
    <rPh sb="15" eb="17">
      <t>コベツ</t>
    </rPh>
    <rPh sb="17" eb="19">
      <t>キノウ</t>
    </rPh>
    <rPh sb="19" eb="21">
      <t>クンレン</t>
    </rPh>
    <rPh sb="21" eb="23">
      <t>ケイカク</t>
    </rPh>
    <rPh sb="24" eb="26">
      <t>ナイヨウ</t>
    </rPh>
    <rPh sb="26" eb="27">
      <t>トウ</t>
    </rPh>
    <rPh sb="28" eb="30">
      <t>ジョウホウ</t>
    </rPh>
    <rPh sb="32" eb="33">
      <t>ホカ</t>
    </rPh>
    <rPh sb="33" eb="35">
      <t>キノウ</t>
    </rPh>
    <rPh sb="35" eb="37">
      <t>クンレン</t>
    </rPh>
    <rPh sb="38" eb="40">
      <t>テキセツ</t>
    </rPh>
    <rPh sb="42" eb="44">
      <t>ユウコウ</t>
    </rPh>
    <rPh sb="45" eb="47">
      <t>ジッシ</t>
    </rPh>
    <rPh sb="51" eb="53">
      <t>ヒツヨウ</t>
    </rPh>
    <rPh sb="54" eb="56">
      <t>ジョウホウ</t>
    </rPh>
    <rPh sb="57" eb="60">
      <t>ニュウキョシャ</t>
    </rPh>
    <rPh sb="61" eb="63">
      <t>コウクウ</t>
    </rPh>
    <rPh sb="64" eb="66">
      <t>エイヨウ</t>
    </rPh>
    <rPh sb="66" eb="68">
      <t>ジョウタイ</t>
    </rPh>
    <rPh sb="69" eb="70">
      <t>カン</t>
    </rPh>
    <rPh sb="72" eb="74">
      <t>ジョウホウ</t>
    </rPh>
    <rPh sb="75" eb="77">
      <t>ソウゴ</t>
    </rPh>
    <rPh sb="78" eb="80">
      <t>キョウユウ</t>
    </rPh>
    <phoneticPr fontId="1"/>
  </si>
  <si>
    <t>(3)で共有した情報を踏まえ、必要に応じて個別絹訓練計画の見直しを行い、当該見直しの内容について、理学療法士等の関係職種間で共有している</t>
    <rPh sb="4" eb="6">
      <t>キョウユウ</t>
    </rPh>
    <rPh sb="8" eb="10">
      <t>ジョウホウ</t>
    </rPh>
    <rPh sb="11" eb="12">
      <t>フ</t>
    </rPh>
    <rPh sb="15" eb="17">
      <t>ヒツヨウ</t>
    </rPh>
    <rPh sb="18" eb="19">
      <t>オウ</t>
    </rPh>
    <rPh sb="21" eb="23">
      <t>コベツ</t>
    </rPh>
    <rPh sb="23" eb="24">
      <t>キヌ</t>
    </rPh>
    <rPh sb="24" eb="26">
      <t>クンレン</t>
    </rPh>
    <rPh sb="26" eb="28">
      <t>ケイカク</t>
    </rPh>
    <rPh sb="29" eb="31">
      <t>ミナオ</t>
    </rPh>
    <rPh sb="33" eb="34">
      <t>オコナ</t>
    </rPh>
    <rPh sb="36" eb="38">
      <t>トウガイ</t>
    </rPh>
    <rPh sb="38" eb="40">
      <t>ミナオ</t>
    </rPh>
    <rPh sb="42" eb="44">
      <t>ナイヨウ</t>
    </rPh>
    <rPh sb="49" eb="51">
      <t>リガク</t>
    </rPh>
    <rPh sb="51" eb="54">
      <t>リョウホウシ</t>
    </rPh>
    <rPh sb="54" eb="55">
      <t>トウ</t>
    </rPh>
    <rPh sb="56" eb="58">
      <t>カンケイ</t>
    </rPh>
    <rPh sb="58" eb="60">
      <t>ショクシュ</t>
    </rPh>
    <rPh sb="60" eb="61">
      <t>カン</t>
    </rPh>
    <rPh sb="62" eb="64">
      <t>キョウユウ</t>
    </rPh>
    <phoneticPr fontId="1"/>
  </si>
  <si>
    <t>個別機能訓練加算Ⅱ</t>
    <phoneticPr fontId="1"/>
  </si>
  <si>
    <t>個別機能訓練加算Ⅲ</t>
    <phoneticPr fontId="1"/>
  </si>
  <si>
    <t>評価対象者全員について、評価対象利用期間の初月と、当該月の翌月から起算して6月目においてADLを評価し、ADL値を測定し、測定した日が属する月ごとにLIFEを用いて提出している</t>
    <rPh sb="79" eb="80">
      <t>モチ</t>
    </rPh>
    <phoneticPr fontId="1"/>
  </si>
  <si>
    <r>
      <t>評価対象利用開始月の翌月から6月目の月に測定したADL値から評価対象利用開始月に測定したADL値を控除して得た値を用いて一定の基準に基づき算出した値（ADL利得）の平均値が</t>
    </r>
    <r>
      <rPr>
        <sz val="10"/>
        <color rgb="FFFF0000"/>
        <rFont val="BIZ UDPゴシック"/>
        <family val="3"/>
        <charset val="128"/>
      </rPr>
      <t>3</t>
    </r>
    <r>
      <rPr>
        <sz val="10"/>
        <rFont val="BIZ UDPゴシック"/>
        <family val="3"/>
        <charset val="128"/>
      </rPr>
      <t>以上である。</t>
    </r>
    <phoneticPr fontId="1"/>
  </si>
  <si>
    <t>評価対象者（利用期間が6月を超える入居者）の総数が10人以上である</t>
    <rPh sb="17" eb="20">
      <t>ニュウキョシャ</t>
    </rPh>
    <rPh sb="27" eb="30">
      <t>ニンイジョウ</t>
    </rPh>
    <phoneticPr fontId="1"/>
  </si>
  <si>
    <t>若年性認知症入居者ごとに個別に担当者定めている</t>
    <phoneticPr fontId="1"/>
  </si>
  <si>
    <t>在宅・入所相互利用加算を算定していない</t>
    <rPh sb="0" eb="2">
      <t>ザイタク</t>
    </rPh>
    <rPh sb="3" eb="5">
      <t>ニュウショ</t>
    </rPh>
    <rPh sb="5" eb="7">
      <t>ソウゴ</t>
    </rPh>
    <rPh sb="7" eb="9">
      <t>リヨウ</t>
    </rPh>
    <rPh sb="9" eb="11">
      <t>カサン</t>
    </rPh>
    <rPh sb="12" eb="14">
      <t>サンテイ</t>
    </rPh>
    <phoneticPr fontId="1"/>
  </si>
  <si>
    <t>医師が診断した認知症である入居者が全入居者の１/３以上</t>
    <rPh sb="14" eb="15">
      <t>キョ</t>
    </rPh>
    <rPh sb="19" eb="20">
      <t>キョ</t>
    </rPh>
    <phoneticPr fontId="1"/>
  </si>
  <si>
    <t>入居者に対し療養指導を行った記録等の整備</t>
    <rPh sb="0" eb="3">
      <t>ニュウキョシャ</t>
    </rPh>
    <rPh sb="4" eb="5">
      <t>タイ</t>
    </rPh>
    <rPh sb="11" eb="12">
      <t>オコナ</t>
    </rPh>
    <rPh sb="16" eb="17">
      <t>トウ</t>
    </rPh>
    <phoneticPr fontId="1"/>
  </si>
  <si>
    <t>視覚、聴覚若しくは言語機能に重度の障害がある者又は重度の知的障害者若しくは精神障害者の数が入居者の割合が30/100以上</t>
    <rPh sb="5" eb="6">
      <t>モ</t>
    </rPh>
    <rPh sb="46" eb="47">
      <t>キョ</t>
    </rPh>
    <rPh sb="49" eb="51">
      <t>ワリアイ</t>
    </rPh>
    <phoneticPr fontId="1"/>
  </si>
  <si>
    <r>
      <rPr>
        <sz val="10"/>
        <color rgb="FFFF0000"/>
        <rFont val="BIZ UDPゴシック"/>
        <family val="3"/>
        <charset val="128"/>
      </rPr>
      <t>障害者生活支援員は、以下の要件に該当する者であること</t>
    </r>
    <r>
      <rPr>
        <sz val="10"/>
        <rFont val="BIZ UDPゴシック"/>
        <family val="3"/>
        <charset val="128"/>
      </rPr>
      <t xml:space="preserve">
・視覚障害者を有する者に対しては点字の指導、点訳、歩行支援等を行うことができる者
・聴覚障害又は言語機能障害を有する者に対しては手話通訳等を行うことができる者
・知的障害を有する者に対しては知的障害者福祉司の資格を有する者のほか、知的障害者援護施設における指導員、看護師等で実務経験５年以上の者
・精神障害を有する者に対しては、精神保健福祉士等の要件を満たす者</t>
    </r>
    <rPh sb="10" eb="12">
      <t>イカ</t>
    </rPh>
    <rPh sb="13" eb="15">
      <t>ヨウケン</t>
    </rPh>
    <rPh sb="16" eb="18">
      <t>ガイトウ</t>
    </rPh>
    <rPh sb="20" eb="21">
      <t>モノ</t>
    </rPh>
    <rPh sb="59" eb="60">
      <t>オコナ</t>
    </rPh>
    <rPh sb="67" eb="68">
      <t>モノ</t>
    </rPh>
    <rPh sb="98" eb="99">
      <t>オコナ</t>
    </rPh>
    <rPh sb="106" eb="107">
      <t>モノ</t>
    </rPh>
    <rPh sb="128" eb="130">
      <t>フクシ</t>
    </rPh>
    <rPh sb="174" eb="175">
      <t>モノ</t>
    </rPh>
    <rPh sb="207" eb="208">
      <t>モノ</t>
    </rPh>
    <phoneticPr fontId="1"/>
  </si>
  <si>
    <t>障害者生活支援体制加算Ⅱ</t>
    <phoneticPr fontId="1"/>
  </si>
  <si>
    <t>障害者生活支援体制加算Ⅰ・Ⅱ</t>
    <phoneticPr fontId="1"/>
  </si>
  <si>
    <t>ADL維持等加算Ⅱ</t>
    <phoneticPr fontId="1"/>
  </si>
  <si>
    <t>ADL維持等加算
Ⅰ・Ⅱ</t>
    <rPh sb="3" eb="5">
      <t>イジ</t>
    </rPh>
    <rPh sb="5" eb="6">
      <t>トウ</t>
    </rPh>
    <rPh sb="6" eb="8">
      <t>カサン</t>
    </rPh>
    <phoneticPr fontId="1"/>
  </si>
  <si>
    <t>ADL維持等加算Ⅰ</t>
    <phoneticPr fontId="1"/>
  </si>
  <si>
    <t>生活機能向上連携加算Ⅰ・Ⅱ</t>
    <phoneticPr fontId="1"/>
  </si>
  <si>
    <t>生活機能向上連携加算Ⅰ</t>
    <phoneticPr fontId="1"/>
  </si>
  <si>
    <t>当該入居者のベッドを短期入所生活介護で活用をしていない</t>
    <rPh sb="0" eb="2">
      <t>トウガイ</t>
    </rPh>
    <rPh sb="2" eb="5">
      <t>ニュウキョシャ</t>
    </rPh>
    <phoneticPr fontId="1"/>
  </si>
  <si>
    <t>1月に6日（外泊の初日及び最終日を含まない）を限度として算定</t>
    <phoneticPr fontId="1"/>
  </si>
  <si>
    <t>当該入居者のベッドを短期入所生活介護で活用をしていない</t>
    <rPh sb="3" eb="4">
      <t>キョ</t>
    </rPh>
    <phoneticPr fontId="1"/>
  </si>
  <si>
    <t>当該入居者又は家族に対し、この加算の趣旨を十分説明し、同意を得ている</t>
    <rPh sb="0" eb="2">
      <t>トウガイ</t>
    </rPh>
    <rPh sb="2" eb="5">
      <t>ニュウキョシャ</t>
    </rPh>
    <rPh sb="5" eb="6">
      <t>マタ</t>
    </rPh>
    <rPh sb="7" eb="9">
      <t>カゾク</t>
    </rPh>
    <rPh sb="10" eb="11">
      <t>タイ</t>
    </rPh>
    <rPh sb="15" eb="17">
      <t>カサン</t>
    </rPh>
    <rPh sb="18" eb="20">
      <t>シュシ</t>
    </rPh>
    <rPh sb="21" eb="23">
      <t>ジュウブン</t>
    </rPh>
    <rPh sb="23" eb="25">
      <t>セツメイ</t>
    </rPh>
    <rPh sb="27" eb="29">
      <t>ドウイ</t>
    </rPh>
    <rPh sb="30" eb="31">
      <t>エ</t>
    </rPh>
    <phoneticPr fontId="1"/>
  </si>
  <si>
    <t>その病状及び身体の状況に照らし、医師、看護・介護職員、生活相談員、介護支援専門員等により、その居宅において在宅サービス利用を行う必要性があるかどうか検討している</t>
    <rPh sb="2" eb="4">
      <t>ビョウジョウ</t>
    </rPh>
    <rPh sb="4" eb="5">
      <t>オヨ</t>
    </rPh>
    <rPh sb="6" eb="8">
      <t>シンタイ</t>
    </rPh>
    <rPh sb="9" eb="11">
      <t>ジョウキョウ</t>
    </rPh>
    <rPh sb="12" eb="13">
      <t>テ</t>
    </rPh>
    <rPh sb="16" eb="18">
      <t>イシ</t>
    </rPh>
    <rPh sb="19" eb="21">
      <t>カンゴ</t>
    </rPh>
    <rPh sb="22" eb="24">
      <t>カイゴ</t>
    </rPh>
    <rPh sb="24" eb="26">
      <t>ショクイン</t>
    </rPh>
    <rPh sb="27" eb="29">
      <t>セイカツ</t>
    </rPh>
    <rPh sb="29" eb="32">
      <t>ソウダンイン</t>
    </rPh>
    <rPh sb="33" eb="40">
      <t>カイゴシエンセンモンイン</t>
    </rPh>
    <rPh sb="40" eb="41">
      <t>トウ</t>
    </rPh>
    <rPh sb="47" eb="49">
      <t>キョタク</t>
    </rPh>
    <rPh sb="53" eb="55">
      <t>ザイタク</t>
    </rPh>
    <rPh sb="59" eb="61">
      <t>リヨウ</t>
    </rPh>
    <rPh sb="62" eb="63">
      <t>オコナ</t>
    </rPh>
    <rPh sb="64" eb="67">
      <t>ヒツヨウセイ</t>
    </rPh>
    <rPh sb="74" eb="76">
      <t>ケントウ</t>
    </rPh>
    <phoneticPr fontId="1"/>
  </si>
  <si>
    <t>当該施設の介護支援専門員が、従業者又は指定居宅サービス事業者等との連絡調整を行い外泊時利用サービスに係る在宅サービス計画を作成している</t>
    <rPh sb="0" eb="2">
      <t>トウガイ</t>
    </rPh>
    <rPh sb="2" eb="4">
      <t>シセツ</t>
    </rPh>
    <rPh sb="5" eb="7">
      <t>カイゴ</t>
    </rPh>
    <rPh sb="7" eb="9">
      <t>シエン</t>
    </rPh>
    <rPh sb="9" eb="12">
      <t>センモンイン</t>
    </rPh>
    <rPh sb="40" eb="42">
      <t>ガイハク</t>
    </rPh>
    <rPh sb="42" eb="43">
      <t>ジ</t>
    </rPh>
    <rPh sb="43" eb="45">
      <t>リヨウ</t>
    </rPh>
    <rPh sb="50" eb="51">
      <t>カカ</t>
    </rPh>
    <rPh sb="52" eb="54">
      <t>ザイタク</t>
    </rPh>
    <rPh sb="58" eb="60">
      <t>ケイカク</t>
    </rPh>
    <rPh sb="61" eb="63">
      <t>サクセイ</t>
    </rPh>
    <phoneticPr fontId="1"/>
  </si>
  <si>
    <t>施設の従業員又は居宅サービス事業者等により、計画に基づく適切な居宅サービスを提供している</t>
    <rPh sb="0" eb="2">
      <t>シセツ</t>
    </rPh>
    <rPh sb="2" eb="4">
      <t>トウシセツ</t>
    </rPh>
    <rPh sb="3" eb="6">
      <t>ジュウギョウイン</t>
    </rPh>
    <rPh sb="6" eb="7">
      <t>マタ</t>
    </rPh>
    <rPh sb="8" eb="10">
      <t>キョタク</t>
    </rPh>
    <rPh sb="14" eb="17">
      <t>ジギョウシャ</t>
    </rPh>
    <rPh sb="17" eb="18">
      <t>トウ</t>
    </rPh>
    <rPh sb="22" eb="24">
      <t>ケイカク</t>
    </rPh>
    <rPh sb="25" eb="26">
      <t>モト</t>
    </rPh>
    <rPh sb="28" eb="30">
      <t>テキセツ</t>
    </rPh>
    <rPh sb="31" eb="33">
      <t>キョタク</t>
    </rPh>
    <rPh sb="38" eb="40">
      <t>テイキョウ</t>
    </rPh>
    <phoneticPr fontId="1"/>
  </si>
  <si>
    <t>過去3月以内の当該施設に入居したことがない
（日常生活自立度Ⅲ以上に該当する者の場合は１月以内）</t>
    <rPh sb="13" eb="14">
      <t>キョ</t>
    </rPh>
    <rPh sb="23" eb="27">
      <t>ニチジョウセイカツ</t>
    </rPh>
    <rPh sb="27" eb="30">
      <t>ジリツド</t>
    </rPh>
    <rPh sb="31" eb="33">
      <t>イジョウ</t>
    </rPh>
    <rPh sb="34" eb="36">
      <t>ガイトウ</t>
    </rPh>
    <rPh sb="38" eb="39">
      <t>モノ</t>
    </rPh>
    <phoneticPr fontId="1"/>
  </si>
  <si>
    <t>短期利用から引き続き入居した場合はその日数を控除している</t>
    <phoneticPr fontId="1"/>
  </si>
  <si>
    <t>4にかかわらず、30日超の入院後に再入居した</t>
    <phoneticPr fontId="1"/>
  </si>
  <si>
    <t>退所時栄養情報連携加算</t>
    <rPh sb="0" eb="2">
      <t>タイショ</t>
    </rPh>
    <rPh sb="2" eb="3">
      <t>ジ</t>
    </rPh>
    <rPh sb="3" eb="5">
      <t>エイヨウ</t>
    </rPh>
    <rPh sb="5" eb="7">
      <t>ジョウホウ</t>
    </rPh>
    <rPh sb="7" eb="9">
      <t>レンケイ</t>
    </rPh>
    <rPh sb="9" eb="11">
      <t>カサン</t>
    </rPh>
    <phoneticPr fontId="1"/>
  </si>
  <si>
    <t>定員超過利用・人員基準欠如に該当していないこと</t>
    <phoneticPr fontId="1"/>
  </si>
  <si>
    <t>厚生労働省が定める特別食を必要とする入居者又は低栄養状態にあると医師が判断した入居者が、当該施設からその居宅に退居する場合、当該入居者の主治の医師の属する病院又は診療所及び介護支援専門員に対して、医療機関等に入院又は入所する場合は医療機関等に対して、当該入居者の同意を得て、当該施設の管理栄養士が当該入居者の栄養管理に関する情報(提供栄養量、必要栄養量、食事形態(嚥下食コード含む。)、禁止食品、栄養管理に係る経過等)を提供</t>
    <rPh sb="0" eb="2">
      <t>コウセイ</t>
    </rPh>
    <rPh sb="2" eb="5">
      <t>ロウドウショウ</t>
    </rPh>
    <rPh sb="6" eb="7">
      <t>サダ</t>
    </rPh>
    <rPh sb="9" eb="11">
      <t>トクベツ</t>
    </rPh>
    <rPh sb="11" eb="12">
      <t>ショク</t>
    </rPh>
    <rPh sb="13" eb="15">
      <t>ヒツヨウ</t>
    </rPh>
    <rPh sb="18" eb="21">
      <t>ニュウキョシャ</t>
    </rPh>
    <rPh sb="21" eb="22">
      <t>マタ</t>
    </rPh>
    <rPh sb="23" eb="24">
      <t>テイ</t>
    </rPh>
    <rPh sb="24" eb="26">
      <t>エイヨウ</t>
    </rPh>
    <rPh sb="26" eb="28">
      <t>ジョウタイ</t>
    </rPh>
    <rPh sb="32" eb="34">
      <t>イシ</t>
    </rPh>
    <rPh sb="35" eb="37">
      <t>ハンダン</t>
    </rPh>
    <rPh sb="39" eb="42">
      <t>ニュウキョシャ</t>
    </rPh>
    <rPh sb="44" eb="46">
      <t>トウガイ</t>
    </rPh>
    <rPh sb="46" eb="48">
      <t>シセツ</t>
    </rPh>
    <rPh sb="52" eb="54">
      <t>キョタク</t>
    </rPh>
    <rPh sb="55" eb="57">
      <t>タイキョ</t>
    </rPh>
    <rPh sb="59" eb="61">
      <t>バアイ</t>
    </rPh>
    <rPh sb="62" eb="64">
      <t>トウガイ</t>
    </rPh>
    <rPh sb="64" eb="67">
      <t>ニュウキョシャ</t>
    </rPh>
    <rPh sb="68" eb="70">
      <t>シュジ</t>
    </rPh>
    <rPh sb="71" eb="73">
      <t>イシ</t>
    </rPh>
    <rPh sb="74" eb="75">
      <t>ゾク</t>
    </rPh>
    <rPh sb="77" eb="79">
      <t>ビョウイン</t>
    </rPh>
    <rPh sb="79" eb="80">
      <t>マタ</t>
    </rPh>
    <rPh sb="81" eb="84">
      <t>シンリョウジョ</t>
    </rPh>
    <rPh sb="84" eb="85">
      <t>オヨ</t>
    </rPh>
    <rPh sb="86" eb="88">
      <t>カイゴ</t>
    </rPh>
    <rPh sb="88" eb="90">
      <t>シエン</t>
    </rPh>
    <rPh sb="90" eb="93">
      <t>センモンイン</t>
    </rPh>
    <rPh sb="94" eb="95">
      <t>タイ</t>
    </rPh>
    <rPh sb="98" eb="100">
      <t>イリョウ</t>
    </rPh>
    <rPh sb="100" eb="102">
      <t>キカン</t>
    </rPh>
    <rPh sb="102" eb="103">
      <t>トウ</t>
    </rPh>
    <rPh sb="104" eb="106">
      <t>ニュウイン</t>
    </rPh>
    <rPh sb="106" eb="107">
      <t>マタ</t>
    </rPh>
    <rPh sb="108" eb="110">
      <t>ニュウショ</t>
    </rPh>
    <rPh sb="112" eb="114">
      <t>バアイ</t>
    </rPh>
    <rPh sb="115" eb="117">
      <t>イリョウ</t>
    </rPh>
    <rPh sb="117" eb="119">
      <t>キカン</t>
    </rPh>
    <rPh sb="119" eb="120">
      <t>トウ</t>
    </rPh>
    <rPh sb="121" eb="122">
      <t>タイ</t>
    </rPh>
    <rPh sb="125" eb="127">
      <t>トウガイ</t>
    </rPh>
    <rPh sb="127" eb="130">
      <t>ニュウキョシャ</t>
    </rPh>
    <rPh sb="131" eb="133">
      <t>ドウイ</t>
    </rPh>
    <rPh sb="134" eb="135">
      <t>エ</t>
    </rPh>
    <rPh sb="137" eb="139">
      <t>トウガイ</t>
    </rPh>
    <rPh sb="139" eb="141">
      <t>シセツ</t>
    </rPh>
    <rPh sb="142" eb="144">
      <t>カンリ</t>
    </rPh>
    <rPh sb="144" eb="147">
      <t>エイヨウシ</t>
    </rPh>
    <rPh sb="148" eb="150">
      <t>トウガイ</t>
    </rPh>
    <rPh sb="150" eb="153">
      <t>ニュウキョシャ</t>
    </rPh>
    <rPh sb="154" eb="156">
      <t>エイヨウ</t>
    </rPh>
    <rPh sb="156" eb="158">
      <t>カンリ</t>
    </rPh>
    <rPh sb="159" eb="160">
      <t>カン</t>
    </rPh>
    <rPh sb="162" eb="164">
      <t>ジョウホウ</t>
    </rPh>
    <rPh sb="165" eb="167">
      <t>テイキョウ</t>
    </rPh>
    <rPh sb="167" eb="169">
      <t>エイヨウ</t>
    </rPh>
    <rPh sb="169" eb="170">
      <t>リョウ</t>
    </rPh>
    <rPh sb="171" eb="173">
      <t>ヒツヨウ</t>
    </rPh>
    <rPh sb="173" eb="175">
      <t>エイヨウ</t>
    </rPh>
    <rPh sb="175" eb="176">
      <t>リョウ</t>
    </rPh>
    <rPh sb="177" eb="179">
      <t>ショクジ</t>
    </rPh>
    <rPh sb="179" eb="181">
      <t>ケイタイ</t>
    </rPh>
    <rPh sb="182" eb="184">
      <t>エンゲ</t>
    </rPh>
    <rPh sb="184" eb="185">
      <t>ショク</t>
    </rPh>
    <rPh sb="188" eb="189">
      <t>フク</t>
    </rPh>
    <rPh sb="193" eb="195">
      <t>キンシ</t>
    </rPh>
    <rPh sb="195" eb="197">
      <t>ショクヒン</t>
    </rPh>
    <rPh sb="198" eb="200">
      <t>エイヨウ</t>
    </rPh>
    <rPh sb="200" eb="202">
      <t>カンリ</t>
    </rPh>
    <rPh sb="203" eb="204">
      <t>カカ</t>
    </rPh>
    <rPh sb="205" eb="207">
      <t>ケイカ</t>
    </rPh>
    <rPh sb="207" eb="208">
      <t>トウ</t>
    </rPh>
    <rPh sb="210" eb="212">
      <t>テイキョウ</t>
    </rPh>
    <phoneticPr fontId="1"/>
  </si>
  <si>
    <t>地域密着型介護老人福祉施設に入所している者が退所し、医療機関に入院し、医師が厚生労働省が定める特別食又は嚥下調整食を提供する必要性を認めた当該者が退所した後、直ちに二次入所した場合に算定</t>
    <rPh sb="0" eb="2">
      <t>チイキ</t>
    </rPh>
    <rPh sb="2" eb="5">
      <t>ミッチャクガタ</t>
    </rPh>
    <rPh sb="5" eb="7">
      <t>カイゴ</t>
    </rPh>
    <rPh sb="7" eb="9">
      <t>ロウジン</t>
    </rPh>
    <rPh sb="9" eb="11">
      <t>フクシ</t>
    </rPh>
    <rPh sb="11" eb="13">
      <t>シセツ</t>
    </rPh>
    <rPh sb="14" eb="16">
      <t>ニュウショ</t>
    </rPh>
    <rPh sb="20" eb="21">
      <t>モノ</t>
    </rPh>
    <rPh sb="22" eb="24">
      <t>タイショ</t>
    </rPh>
    <rPh sb="26" eb="28">
      <t>イリョウ</t>
    </rPh>
    <rPh sb="28" eb="30">
      <t>キカン</t>
    </rPh>
    <rPh sb="31" eb="33">
      <t>ニュウイン</t>
    </rPh>
    <rPh sb="35" eb="37">
      <t>イシ</t>
    </rPh>
    <rPh sb="38" eb="40">
      <t>コウセイ</t>
    </rPh>
    <rPh sb="40" eb="43">
      <t>ロウドウショウ</t>
    </rPh>
    <rPh sb="44" eb="45">
      <t>サダ</t>
    </rPh>
    <rPh sb="47" eb="49">
      <t>トクベツ</t>
    </rPh>
    <rPh sb="49" eb="50">
      <t>ショク</t>
    </rPh>
    <rPh sb="50" eb="51">
      <t>マタ</t>
    </rPh>
    <rPh sb="52" eb="54">
      <t>エンゲ</t>
    </rPh>
    <rPh sb="54" eb="56">
      <t>チョウセイ</t>
    </rPh>
    <rPh sb="56" eb="57">
      <t>ショク</t>
    </rPh>
    <rPh sb="58" eb="60">
      <t>テイキョウ</t>
    </rPh>
    <rPh sb="62" eb="65">
      <t>ヒツヨウセイ</t>
    </rPh>
    <rPh sb="66" eb="67">
      <t>ミト</t>
    </rPh>
    <rPh sb="69" eb="71">
      <t>トウガイ</t>
    </rPh>
    <rPh sb="71" eb="72">
      <t>シャ</t>
    </rPh>
    <rPh sb="73" eb="75">
      <t>タイショ</t>
    </rPh>
    <rPh sb="77" eb="78">
      <t>アト</t>
    </rPh>
    <rPh sb="79" eb="80">
      <t>タダ</t>
    </rPh>
    <rPh sb="82" eb="84">
      <t>ニジ</t>
    </rPh>
    <rPh sb="84" eb="86">
      <t>ニュウショ</t>
    </rPh>
    <rPh sb="88" eb="90">
      <t>バアイ</t>
    </rPh>
    <rPh sb="91" eb="93">
      <t>サンテイ</t>
    </rPh>
    <phoneticPr fontId="1"/>
  </si>
  <si>
    <t>栄養ケア計画について、二次入所後に入居者又は家族の同意</t>
    <rPh sb="18" eb="19">
      <t>キョ</t>
    </rPh>
    <phoneticPr fontId="1"/>
  </si>
  <si>
    <t>栄養管理に係る減算に該当していないこと</t>
    <rPh sb="10" eb="12">
      <t>ガイトウ</t>
    </rPh>
    <phoneticPr fontId="1"/>
  </si>
  <si>
    <t>介護支援専門員、生活相談員、看護職員、機能訓練指導員又は医師のいずれかが退居後生活する居宅を訪問し、入居者及びその家族等に対して居宅サービス又は地域密着サービスその他の保健医療、福祉サービスについての相談援助を実施</t>
    <rPh sb="26" eb="27">
      <t>マタ</t>
    </rPh>
    <rPh sb="37" eb="38">
      <t>キョ</t>
    </rPh>
    <rPh sb="59" eb="60">
      <t>トウ</t>
    </rPh>
    <rPh sb="105" eb="107">
      <t>ジッシ</t>
    </rPh>
    <phoneticPr fontId="1"/>
  </si>
  <si>
    <t>相談援助の実施日及び内容の要点に関する記録をしている</t>
    <rPh sb="8" eb="9">
      <t>オヨ</t>
    </rPh>
    <rPh sb="13" eb="15">
      <t>ヨウテン</t>
    </rPh>
    <rPh sb="16" eb="17">
      <t>カン</t>
    </rPh>
    <phoneticPr fontId="1"/>
  </si>
  <si>
    <t>入居期間が１月を超える（見込みを含む）入居者の退居</t>
    <rPh sb="1" eb="2">
      <t>キョ</t>
    </rPh>
    <rPh sb="19" eb="22">
      <t>ニュウキョシャ</t>
    </rPh>
    <rPh sb="23" eb="25">
      <t>タイキョ</t>
    </rPh>
    <phoneticPr fontId="1"/>
  </si>
  <si>
    <t>以下のいずれかに該当</t>
    <phoneticPr fontId="1"/>
  </si>
  <si>
    <t>2-1</t>
    <phoneticPr fontId="1"/>
  </si>
  <si>
    <t>2-2</t>
  </si>
  <si>
    <t>以下のいずれかに該当</t>
    <phoneticPr fontId="1"/>
  </si>
  <si>
    <t>相談援助の実施日及び内容の要点に関する記録をしている</t>
    <phoneticPr fontId="1"/>
  </si>
  <si>
    <t>退居後他の社会福祉施設等(病院、診療所及び介護老人保健施設を除く)に入居する場合、当該入居者の同意を得て、退居後30日以内に介護支援専門員、生活相談員、看護職員、機能訓練指導員又は医師のいずれかが当該社会福祉施設等を訪問し、連絡調整、情報提供等を実施　</t>
    <rPh sb="0" eb="2">
      <t>タイキョ</t>
    </rPh>
    <rPh sb="2" eb="3">
      <t>ゴ</t>
    </rPh>
    <rPh sb="35" eb="36">
      <t>キョ</t>
    </rPh>
    <phoneticPr fontId="1"/>
  </si>
  <si>
    <t>退所後訪問相談援助加算</t>
    <phoneticPr fontId="1"/>
  </si>
  <si>
    <t>1-2</t>
    <phoneticPr fontId="1"/>
  </si>
  <si>
    <t>以下のいずれかに該当</t>
    <phoneticPr fontId="1"/>
  </si>
  <si>
    <t>介護支援専門員、生活相談員、看護職員、機能訓練指導員又は医師のいずれかが居宅を訪問し、入居者及びその家族に対して相談援助を実施</t>
    <rPh sb="43" eb="46">
      <t>ニュウキョシャ</t>
    </rPh>
    <rPh sb="46" eb="47">
      <t>オヨ</t>
    </rPh>
    <rPh sb="50" eb="52">
      <t>カゾク</t>
    </rPh>
    <rPh sb="53" eb="54">
      <t>タイ</t>
    </rPh>
    <rPh sb="56" eb="58">
      <t>ソウダン</t>
    </rPh>
    <rPh sb="58" eb="60">
      <t>エンジョ</t>
    </rPh>
    <rPh sb="61" eb="63">
      <t>ジッシ</t>
    </rPh>
    <phoneticPr fontId="1"/>
  </si>
  <si>
    <t>2-1</t>
    <phoneticPr fontId="1"/>
  </si>
  <si>
    <t>退居後、居宅において居宅サービス又は地域密着型サービスを利用する場合、退居時に当該入居者及びその家族等に対して退居後の居宅サービス、地域密着型サービスその他の保健医療サービス又は福祉サービスについて相談援助を実施</t>
    <rPh sb="16" eb="17">
      <t>マタ</t>
    </rPh>
    <rPh sb="18" eb="23">
      <t>チイキミッチャクガタ</t>
    </rPh>
    <rPh sb="32" eb="34">
      <t>バアイ</t>
    </rPh>
    <rPh sb="35" eb="37">
      <t>タイキョ</t>
    </rPh>
    <rPh sb="37" eb="38">
      <t>トキ</t>
    </rPh>
    <rPh sb="39" eb="41">
      <t>トウガイ</t>
    </rPh>
    <rPh sb="41" eb="44">
      <t>ニュウキョシャ</t>
    </rPh>
    <rPh sb="44" eb="45">
      <t>オヨ</t>
    </rPh>
    <rPh sb="48" eb="50">
      <t>カゾク</t>
    </rPh>
    <rPh sb="50" eb="51">
      <t>トウ</t>
    </rPh>
    <rPh sb="52" eb="53">
      <t>タイ</t>
    </rPh>
    <rPh sb="55" eb="57">
      <t>タイキョ</t>
    </rPh>
    <rPh sb="57" eb="58">
      <t>ゴ</t>
    </rPh>
    <rPh sb="59" eb="61">
      <t>キョタク</t>
    </rPh>
    <rPh sb="66" eb="71">
      <t>チイキミッチャクガタ</t>
    </rPh>
    <rPh sb="77" eb="78">
      <t>ホカ</t>
    </rPh>
    <rPh sb="79" eb="83">
      <t>ホケンイリョウ</t>
    </rPh>
    <rPh sb="87" eb="88">
      <t>マタ</t>
    </rPh>
    <rPh sb="89" eb="91">
      <t>フクシ</t>
    </rPh>
    <rPh sb="99" eb="103">
      <t>ソウダンエンジョ</t>
    </rPh>
    <rPh sb="104" eb="106">
      <t>ジッシ</t>
    </rPh>
    <phoneticPr fontId="1"/>
  </si>
  <si>
    <t>相談援助の実施日及び内容の要点に関する記録をしている</t>
    <phoneticPr fontId="1"/>
  </si>
  <si>
    <t>退居後他の社会福祉施設等(病院、診療所及び介護老人保健施設を除く)に入所する場合、当該入居者の同意を得て、介護支援専門員、生活相談員、看護職員、機能訓練指導員又は医師のいずれかが当該社会福祉施設等を訪問し、連絡調整、情報提供等を実施</t>
    <rPh sb="3" eb="4">
      <t>ホカ</t>
    </rPh>
    <rPh sb="5" eb="7">
      <t>シャカイ</t>
    </rPh>
    <rPh sb="7" eb="9">
      <t>フクシ</t>
    </rPh>
    <rPh sb="9" eb="11">
      <t>シセツ</t>
    </rPh>
    <rPh sb="11" eb="12">
      <t>トウ</t>
    </rPh>
    <rPh sb="13" eb="15">
      <t>ビョウイン</t>
    </rPh>
    <rPh sb="16" eb="19">
      <t>シンリョウショ</t>
    </rPh>
    <rPh sb="19" eb="20">
      <t>オヨ</t>
    </rPh>
    <rPh sb="21" eb="29">
      <t>カイゴロウジンホケンシセツ</t>
    </rPh>
    <rPh sb="30" eb="31">
      <t>ノゾ</t>
    </rPh>
    <rPh sb="34" eb="36">
      <t>ニュウショ</t>
    </rPh>
    <rPh sb="38" eb="40">
      <t>バアイ</t>
    </rPh>
    <rPh sb="41" eb="46">
      <t>トウガイニュウキョシャ</t>
    </rPh>
    <rPh sb="47" eb="49">
      <t>ドウイ</t>
    </rPh>
    <rPh sb="50" eb="51">
      <t>エ</t>
    </rPh>
    <rPh sb="103" eb="107">
      <t>レンラクチョウセイ</t>
    </rPh>
    <rPh sb="108" eb="112">
      <t>ジョウホウテイキョウ</t>
    </rPh>
    <rPh sb="112" eb="113">
      <t>トウ</t>
    </rPh>
    <rPh sb="114" eb="116">
      <t>ジッシ</t>
    </rPh>
    <phoneticPr fontId="1"/>
  </si>
  <si>
    <t>入所者の同意を得て、退所日から2週間以内に市町村及び地域包括支援センターに介護状況を示す文書を添えて当該入居者に係る居宅サービス又は地域密着型サービスに必要な情報を提供</t>
    <phoneticPr fontId="1"/>
  </si>
  <si>
    <t>退居後他の社会福祉施設等(病院、診療所及び介護老人保健施設を除く)に入居する場合、当該入居者の同意を得て、介護状況を示す文書を添えて当該入居者の処遇に必要な情報を提供</t>
    <rPh sb="53" eb="55">
      <t>カイゴ</t>
    </rPh>
    <rPh sb="55" eb="57">
      <t>ジョウキョウ</t>
    </rPh>
    <rPh sb="58" eb="59">
      <t>シメ</t>
    </rPh>
    <rPh sb="60" eb="62">
      <t>ブンショ</t>
    </rPh>
    <rPh sb="63" eb="64">
      <t>ソ</t>
    </rPh>
    <rPh sb="66" eb="71">
      <t>トウガイニュウキョシャ</t>
    </rPh>
    <rPh sb="72" eb="74">
      <t>ショグウ</t>
    </rPh>
    <rPh sb="75" eb="77">
      <t>ヒツヨウ</t>
    </rPh>
    <rPh sb="78" eb="80">
      <t>ジョウホウ</t>
    </rPh>
    <rPh sb="81" eb="83">
      <t>テイキョウ</t>
    </rPh>
    <phoneticPr fontId="1"/>
  </si>
  <si>
    <t>退居後、居宅において居宅サービス又は地域密着型サービスを利用する</t>
    <phoneticPr fontId="1"/>
  </si>
  <si>
    <t>入居期間が１月を超える入居者の退居</t>
    <rPh sb="1" eb="2">
      <t>キョ</t>
    </rPh>
    <rPh sb="12" eb="13">
      <t>キョ</t>
    </rPh>
    <rPh sb="16" eb="17">
      <t>キョ</t>
    </rPh>
    <phoneticPr fontId="1"/>
  </si>
  <si>
    <t>入居期間が１月を超える入居者の退居</t>
    <rPh sb="1" eb="2">
      <t>キョ</t>
    </rPh>
    <phoneticPr fontId="1"/>
  </si>
  <si>
    <t>退居に先立って当該入居者が利用を希望する居宅介護支援事業者に対し、入居者の同意を得て、介護状況を示す文書文書を添えて当該入居者に係る居宅サービス又は地域密着型サービスに必要な情報を提供</t>
    <rPh sb="7" eb="9">
      <t>トウガイ</t>
    </rPh>
    <rPh sb="9" eb="12">
      <t>ニュウキョシャ</t>
    </rPh>
    <rPh sb="13" eb="15">
      <t>リヨウ</t>
    </rPh>
    <rPh sb="16" eb="18">
      <t>キボウ</t>
    </rPh>
    <rPh sb="58" eb="63">
      <t>トウガイニュウキョシャ</t>
    </rPh>
    <rPh sb="64" eb="65">
      <t>カカ</t>
    </rPh>
    <phoneticPr fontId="1"/>
  </si>
  <si>
    <t>当該居宅介護支援事業者と連携して退居後の居宅サービス又は地域密着型サービスの利用に関する調整を実施</t>
    <rPh sb="0" eb="2">
      <t>トウガイ</t>
    </rPh>
    <rPh sb="2" eb="4">
      <t>キョタク</t>
    </rPh>
    <rPh sb="4" eb="6">
      <t>カイゴ</t>
    </rPh>
    <rPh sb="6" eb="8">
      <t>シエン</t>
    </rPh>
    <rPh sb="8" eb="11">
      <t>ジギョウシャ</t>
    </rPh>
    <rPh sb="12" eb="14">
      <t>レンケイ</t>
    </rPh>
    <rPh sb="16" eb="18">
      <t>タイキョ</t>
    </rPh>
    <rPh sb="18" eb="19">
      <t>ゴ</t>
    </rPh>
    <rPh sb="20" eb="22">
      <t>キョタク</t>
    </rPh>
    <rPh sb="26" eb="27">
      <t>マタ</t>
    </rPh>
    <rPh sb="28" eb="33">
      <t>チイキミッチャクガタ</t>
    </rPh>
    <rPh sb="38" eb="40">
      <t>リヨウ</t>
    </rPh>
    <rPh sb="41" eb="42">
      <t>カン</t>
    </rPh>
    <rPh sb="44" eb="46">
      <t>チョウセイ</t>
    </rPh>
    <rPh sb="47" eb="49">
      <t>ジッシ</t>
    </rPh>
    <phoneticPr fontId="1"/>
  </si>
  <si>
    <t>退居の理由が病院、診療所又は他の介護保険施設への入院・入所、死亡ではない</t>
    <rPh sb="1" eb="2">
      <t>キョ</t>
    </rPh>
    <phoneticPr fontId="1"/>
  </si>
  <si>
    <t>入居者が退居し、医療機関に入院する場合、当該医療機関に対して、当該入居者の同意を得て、別紙様式10の文書(当該入居者の心身の状況、生活歴等の情報)を提供した上で、交付した文書の写しを介護記録等に添付している</t>
    <rPh sb="0" eb="3">
      <t>ニュウキョシャ</t>
    </rPh>
    <rPh sb="4" eb="6">
      <t>タイキョ</t>
    </rPh>
    <rPh sb="8" eb="10">
      <t>イリョウ</t>
    </rPh>
    <rPh sb="10" eb="12">
      <t>キカン</t>
    </rPh>
    <rPh sb="13" eb="15">
      <t>ニュウイン</t>
    </rPh>
    <rPh sb="17" eb="19">
      <t>バアイ</t>
    </rPh>
    <rPh sb="20" eb="22">
      <t>トウガイ</t>
    </rPh>
    <rPh sb="22" eb="24">
      <t>イリョウ</t>
    </rPh>
    <rPh sb="24" eb="26">
      <t>キカン</t>
    </rPh>
    <rPh sb="27" eb="28">
      <t>タイ</t>
    </rPh>
    <rPh sb="31" eb="33">
      <t>トウガイ</t>
    </rPh>
    <rPh sb="33" eb="36">
      <t>ニュウキョシャ</t>
    </rPh>
    <rPh sb="37" eb="39">
      <t>ドウイ</t>
    </rPh>
    <rPh sb="40" eb="41">
      <t>エ</t>
    </rPh>
    <rPh sb="43" eb="47">
      <t>ベッシヨウシキ</t>
    </rPh>
    <rPh sb="50" eb="52">
      <t>ブンショ</t>
    </rPh>
    <rPh sb="53" eb="55">
      <t>トウガイ</t>
    </rPh>
    <rPh sb="55" eb="58">
      <t>ニュウキョシャ</t>
    </rPh>
    <rPh sb="59" eb="61">
      <t>シンシン</t>
    </rPh>
    <rPh sb="62" eb="64">
      <t>ジョウキョウ</t>
    </rPh>
    <rPh sb="65" eb="67">
      <t>セイカツ</t>
    </rPh>
    <rPh sb="67" eb="68">
      <t>レキ</t>
    </rPh>
    <rPh sb="68" eb="69">
      <t>トウ</t>
    </rPh>
    <rPh sb="70" eb="72">
      <t>ジョウホウ</t>
    </rPh>
    <rPh sb="74" eb="76">
      <t>テイキョウ</t>
    </rPh>
    <rPh sb="78" eb="79">
      <t>ウエ</t>
    </rPh>
    <rPh sb="81" eb="83">
      <t>コウフ</t>
    </rPh>
    <rPh sb="85" eb="87">
      <t>ブンショ</t>
    </rPh>
    <rPh sb="88" eb="89">
      <t>ウツ</t>
    </rPh>
    <rPh sb="91" eb="93">
      <t>カイゴ</t>
    </rPh>
    <rPh sb="93" eb="95">
      <t>キロク</t>
    </rPh>
    <rPh sb="95" eb="96">
      <t>トウ</t>
    </rPh>
    <rPh sb="97" eb="99">
      <t>テンプ</t>
    </rPh>
    <phoneticPr fontId="1"/>
  </si>
  <si>
    <t>退所時情報提供加算</t>
    <rPh sb="0" eb="2">
      <t>タイショ</t>
    </rPh>
    <rPh sb="2" eb="3">
      <t>ジ</t>
    </rPh>
    <rPh sb="3" eb="5">
      <t>ジョウホウ</t>
    </rPh>
    <rPh sb="5" eb="7">
      <t>テイキョウ</t>
    </rPh>
    <rPh sb="7" eb="9">
      <t>カサン</t>
    </rPh>
    <phoneticPr fontId="1"/>
  </si>
  <si>
    <t>会議の開催状況について、その概要を記録している</t>
    <phoneticPr fontId="1"/>
  </si>
  <si>
    <t>協力医療機関連携加算</t>
    <phoneticPr fontId="1"/>
  </si>
  <si>
    <t>協力医療機関との間で、入居者の同意を得て、当該入居者の病歴等の情報を共有する会議を概ね月に1回以上（電子的システムにより当該医療機関において、当該事業所の入居者の情報が随時確認できる体制が確保されている場合には、年3回以上）定期的に開催</t>
    <rPh sb="11" eb="14">
      <t>ニュウキョシャ</t>
    </rPh>
    <rPh sb="23" eb="25">
      <t>ニュウキョ</t>
    </rPh>
    <rPh sb="25" eb="26">
      <t>シャ</t>
    </rPh>
    <phoneticPr fontId="1"/>
  </si>
  <si>
    <t>定員超過利用・人員基準欠如に該当していないこと</t>
    <phoneticPr fontId="1"/>
  </si>
  <si>
    <t>以下のいずれかに該当</t>
    <phoneticPr fontId="1"/>
  </si>
  <si>
    <t>管理栄養士を常勤換算方法で、入居者の数を50で除して得た数以上配置</t>
    <rPh sb="0" eb="2">
      <t>カンリ</t>
    </rPh>
    <rPh sb="2" eb="5">
      <t>エイヨウシ</t>
    </rPh>
    <rPh sb="6" eb="8">
      <t>ジョウキン</t>
    </rPh>
    <rPh sb="8" eb="10">
      <t>カンサン</t>
    </rPh>
    <rPh sb="10" eb="12">
      <t>ホウホウ</t>
    </rPh>
    <rPh sb="14" eb="17">
      <t>ニュウキョシャ</t>
    </rPh>
    <rPh sb="18" eb="19">
      <t>カズ</t>
    </rPh>
    <rPh sb="23" eb="24">
      <t>ジョ</t>
    </rPh>
    <rPh sb="26" eb="27">
      <t>エ</t>
    </rPh>
    <rPh sb="28" eb="29">
      <t>カズ</t>
    </rPh>
    <rPh sb="29" eb="31">
      <t>イジョウ</t>
    </rPh>
    <rPh sb="31" eb="33">
      <t>ハイチ</t>
    </rPh>
    <phoneticPr fontId="1"/>
  </si>
  <si>
    <t>常勤の栄養士を1名以上配置し、当該栄養士が給食管理を行っている場合、管理栄養士を常勤換算方法で、入居者の数を70で除して得た数以上配置</t>
    <rPh sb="0" eb="2">
      <t>ジョウキン</t>
    </rPh>
    <rPh sb="3" eb="6">
      <t>エイヨウシ</t>
    </rPh>
    <rPh sb="8" eb="9">
      <t>メイ</t>
    </rPh>
    <rPh sb="9" eb="11">
      <t>イジョウ</t>
    </rPh>
    <rPh sb="11" eb="13">
      <t>ハイチ</t>
    </rPh>
    <rPh sb="15" eb="17">
      <t>トウガイ</t>
    </rPh>
    <rPh sb="17" eb="19">
      <t>エイヨウ</t>
    </rPh>
    <rPh sb="19" eb="20">
      <t>シ</t>
    </rPh>
    <rPh sb="21" eb="23">
      <t>キュウショク</t>
    </rPh>
    <rPh sb="23" eb="25">
      <t>カンリ</t>
    </rPh>
    <rPh sb="26" eb="27">
      <t>オコナ</t>
    </rPh>
    <rPh sb="31" eb="33">
      <t>バアイ</t>
    </rPh>
    <rPh sb="34" eb="36">
      <t>カンリ</t>
    </rPh>
    <rPh sb="36" eb="39">
      <t>エイヨウシ</t>
    </rPh>
    <rPh sb="40" eb="42">
      <t>ジョウキン</t>
    </rPh>
    <rPh sb="42" eb="44">
      <t>カンサン</t>
    </rPh>
    <rPh sb="44" eb="46">
      <t>ホウホウ</t>
    </rPh>
    <rPh sb="48" eb="51">
      <t>ニュウキョシャ</t>
    </rPh>
    <rPh sb="52" eb="53">
      <t>カズ</t>
    </rPh>
    <rPh sb="57" eb="58">
      <t>ジョ</t>
    </rPh>
    <rPh sb="60" eb="61">
      <t>エ</t>
    </rPh>
    <rPh sb="62" eb="63">
      <t>カズ</t>
    </rPh>
    <rPh sb="63" eb="65">
      <t>イジョウ</t>
    </rPh>
    <rPh sb="65" eb="67">
      <t>ハイチ</t>
    </rPh>
    <phoneticPr fontId="1"/>
  </si>
  <si>
    <t>栄養ケア計画に基づき、食事の観察を週3回以上行い、入居者の栄養状態、食事摂取量、摂食・嚥下の状態、食欲・食事の満足感、嗜好を踏まえた食事の調節や、姿勢、食具、食事の介助方法等の食事環境の整備等を実施</t>
    <rPh sb="0" eb="2">
      <t>エイヨウ</t>
    </rPh>
    <rPh sb="4" eb="6">
      <t>ケイカク</t>
    </rPh>
    <rPh sb="7" eb="8">
      <t>モト</t>
    </rPh>
    <rPh sb="11" eb="13">
      <t>ショクジ</t>
    </rPh>
    <rPh sb="14" eb="16">
      <t>カンサツ</t>
    </rPh>
    <rPh sb="17" eb="18">
      <t>シュウ</t>
    </rPh>
    <rPh sb="19" eb="22">
      <t>カイイジョウ</t>
    </rPh>
    <rPh sb="22" eb="23">
      <t>オコナ</t>
    </rPh>
    <rPh sb="29" eb="31">
      <t>エイヨウ</t>
    </rPh>
    <rPh sb="31" eb="33">
      <t>ジョウタイ</t>
    </rPh>
    <rPh sb="34" eb="36">
      <t>ショクジ</t>
    </rPh>
    <rPh sb="36" eb="38">
      <t>セッシュ</t>
    </rPh>
    <rPh sb="38" eb="39">
      <t>リョウ</t>
    </rPh>
    <rPh sb="40" eb="42">
      <t>セッショク</t>
    </rPh>
    <rPh sb="43" eb="45">
      <t>エンゲ</t>
    </rPh>
    <rPh sb="46" eb="48">
      <t>ジョウタイ</t>
    </rPh>
    <rPh sb="49" eb="51">
      <t>ショクヨク</t>
    </rPh>
    <rPh sb="52" eb="54">
      <t>ショクジ</t>
    </rPh>
    <rPh sb="55" eb="58">
      <t>マンゾクカン</t>
    </rPh>
    <rPh sb="59" eb="60">
      <t>タシナ</t>
    </rPh>
    <rPh sb="60" eb="61">
      <t>ス</t>
    </rPh>
    <rPh sb="62" eb="63">
      <t>フ</t>
    </rPh>
    <rPh sb="66" eb="68">
      <t>ショクジ</t>
    </rPh>
    <rPh sb="69" eb="71">
      <t>チョウセツ</t>
    </rPh>
    <rPh sb="73" eb="75">
      <t>シセイ</t>
    </rPh>
    <rPh sb="76" eb="77">
      <t>ショク</t>
    </rPh>
    <rPh sb="77" eb="78">
      <t>グ</t>
    </rPh>
    <rPh sb="79" eb="81">
      <t>ショクジ</t>
    </rPh>
    <rPh sb="82" eb="84">
      <t>カイジョ</t>
    </rPh>
    <rPh sb="84" eb="86">
      <t>ホウホウ</t>
    </rPh>
    <rPh sb="86" eb="87">
      <t>トウ</t>
    </rPh>
    <rPh sb="88" eb="90">
      <t>ショクジ</t>
    </rPh>
    <rPh sb="90" eb="92">
      <t>カンキョウ</t>
    </rPh>
    <rPh sb="93" eb="95">
      <t>セイビ</t>
    </rPh>
    <rPh sb="95" eb="96">
      <t>トウ</t>
    </rPh>
    <rPh sb="97" eb="99">
      <t>ジッシ</t>
    </rPh>
    <phoneticPr fontId="1"/>
  </si>
  <si>
    <r>
      <rPr>
        <sz val="10"/>
        <color rgb="FFFF0000"/>
        <rFont val="BIZ UDPゴシック"/>
        <family val="3"/>
        <charset val="128"/>
      </rPr>
      <t>低栄養状態にある入居者又は低栄養状態のおそれがある入居者に対して、</t>
    </r>
    <r>
      <rPr>
        <sz val="10"/>
        <rFont val="BIZ UDPゴシック"/>
        <family val="3"/>
        <charset val="128"/>
      </rPr>
      <t>医師、歯科医師、管理栄養士、看護師、介護支援専門員その他の職種の者が共同して低栄養状態の改善等を行うための栄養管理方法や食事の観察の際に特に確認すべき点等を示した栄養ケア計画を作成</t>
    </r>
    <rPh sb="0" eb="1">
      <t>テイ</t>
    </rPh>
    <rPh sb="1" eb="3">
      <t>エイヨウ</t>
    </rPh>
    <rPh sb="3" eb="5">
      <t>ジョウタイ</t>
    </rPh>
    <rPh sb="8" eb="11">
      <t>ニュウキョシャ</t>
    </rPh>
    <rPh sb="11" eb="12">
      <t>マタ</t>
    </rPh>
    <rPh sb="13" eb="14">
      <t>テイ</t>
    </rPh>
    <rPh sb="14" eb="16">
      <t>エイヨウ</t>
    </rPh>
    <rPh sb="16" eb="18">
      <t>ジョウタイ</t>
    </rPh>
    <rPh sb="25" eb="28">
      <t>ニュウキョシャ</t>
    </rPh>
    <rPh sb="29" eb="30">
      <t>タイ</t>
    </rPh>
    <rPh sb="33" eb="35">
      <t>イシ</t>
    </rPh>
    <rPh sb="36" eb="38">
      <t>シカ</t>
    </rPh>
    <rPh sb="38" eb="40">
      <t>イシ</t>
    </rPh>
    <rPh sb="41" eb="43">
      <t>カンリ</t>
    </rPh>
    <rPh sb="43" eb="46">
      <t>エイヨウシ</t>
    </rPh>
    <rPh sb="47" eb="50">
      <t>カンゴシ</t>
    </rPh>
    <rPh sb="51" eb="53">
      <t>カイゴ</t>
    </rPh>
    <rPh sb="53" eb="55">
      <t>シエン</t>
    </rPh>
    <rPh sb="55" eb="58">
      <t>センモンイン</t>
    </rPh>
    <rPh sb="60" eb="61">
      <t>ホカ</t>
    </rPh>
    <rPh sb="62" eb="64">
      <t>ショクシュ</t>
    </rPh>
    <rPh sb="65" eb="66">
      <t>モノ</t>
    </rPh>
    <rPh sb="67" eb="69">
      <t>キョウドウ</t>
    </rPh>
    <rPh sb="71" eb="72">
      <t>テイ</t>
    </rPh>
    <rPh sb="72" eb="74">
      <t>エイヨウ</t>
    </rPh>
    <rPh sb="74" eb="76">
      <t>ジョウタイ</t>
    </rPh>
    <rPh sb="77" eb="79">
      <t>カイゼン</t>
    </rPh>
    <rPh sb="79" eb="80">
      <t>トウ</t>
    </rPh>
    <rPh sb="81" eb="82">
      <t>オコナ</t>
    </rPh>
    <rPh sb="86" eb="88">
      <t>エイヨウ</t>
    </rPh>
    <rPh sb="88" eb="90">
      <t>カンリ</t>
    </rPh>
    <rPh sb="90" eb="92">
      <t>ホウホウ</t>
    </rPh>
    <rPh sb="93" eb="95">
      <t>ショクジ</t>
    </rPh>
    <rPh sb="96" eb="98">
      <t>カンサツ</t>
    </rPh>
    <rPh sb="99" eb="100">
      <t>サイ</t>
    </rPh>
    <rPh sb="101" eb="102">
      <t>トク</t>
    </rPh>
    <rPh sb="103" eb="105">
      <t>カクニン</t>
    </rPh>
    <rPh sb="108" eb="109">
      <t>テン</t>
    </rPh>
    <rPh sb="109" eb="110">
      <t>トウ</t>
    </rPh>
    <rPh sb="111" eb="112">
      <t>シメ</t>
    </rPh>
    <rPh sb="114" eb="116">
      <t>エイヨウ</t>
    </rPh>
    <rPh sb="118" eb="120">
      <t>ケイカク</t>
    </rPh>
    <rPh sb="121" eb="123">
      <t>サクセイ</t>
    </rPh>
    <phoneticPr fontId="1"/>
  </si>
  <si>
    <t>低栄養状態にある入居者又は低栄養状態のおそれのある入居者以外の入居者に対しても、食事の観察の際に変化を把握し、問題があると認められる場合は、早急に対応</t>
    <rPh sb="0" eb="1">
      <t>テイ</t>
    </rPh>
    <rPh sb="1" eb="3">
      <t>エイヨウ</t>
    </rPh>
    <rPh sb="3" eb="5">
      <t>ジョウタイ</t>
    </rPh>
    <rPh sb="8" eb="11">
      <t>ニュウキョシャ</t>
    </rPh>
    <rPh sb="11" eb="12">
      <t>マタ</t>
    </rPh>
    <rPh sb="13" eb="14">
      <t>テイ</t>
    </rPh>
    <rPh sb="14" eb="16">
      <t>エイヨウ</t>
    </rPh>
    <rPh sb="16" eb="18">
      <t>ジョウタイ</t>
    </rPh>
    <rPh sb="25" eb="28">
      <t>ニュウキョシャ</t>
    </rPh>
    <rPh sb="28" eb="30">
      <t>イガイ</t>
    </rPh>
    <rPh sb="31" eb="34">
      <t>ニュウキョシャ</t>
    </rPh>
    <rPh sb="35" eb="36">
      <t>タイ</t>
    </rPh>
    <rPh sb="40" eb="42">
      <t>ショクジ</t>
    </rPh>
    <rPh sb="43" eb="45">
      <t>カンサツ</t>
    </rPh>
    <rPh sb="46" eb="47">
      <t>サイ</t>
    </rPh>
    <rPh sb="48" eb="50">
      <t>ヘンカ</t>
    </rPh>
    <rPh sb="51" eb="53">
      <t>ハアク</t>
    </rPh>
    <rPh sb="55" eb="57">
      <t>モンダイ</t>
    </rPh>
    <rPh sb="61" eb="62">
      <t>ミト</t>
    </rPh>
    <rPh sb="66" eb="68">
      <t>バアイ</t>
    </rPh>
    <rPh sb="70" eb="72">
      <t>ソウキュウ</t>
    </rPh>
    <rPh sb="73" eb="75">
      <t>タイオウ</t>
    </rPh>
    <phoneticPr fontId="1"/>
  </si>
  <si>
    <t>入居者が退居し、居宅での生活に移行する場合、入居者又はその家族に対し、管理栄養士が退所後の食事に関する相談支援を実施。
また、他の介護保険施設や医療機関に入所(入院)する場合は、入居中の栄養管理に関する情報を（必要栄養量、食事摂取量、嚥下調整食の必要性、食事の留意事項等）を入所先（入院先）に提供</t>
    <rPh sb="1" eb="2">
      <t>キョ</t>
    </rPh>
    <rPh sb="8" eb="10">
      <t>キョタク</t>
    </rPh>
    <rPh sb="12" eb="14">
      <t>セイカツ</t>
    </rPh>
    <rPh sb="15" eb="17">
      <t>イコウ</t>
    </rPh>
    <rPh sb="19" eb="21">
      <t>バアイ</t>
    </rPh>
    <rPh sb="25" eb="26">
      <t>マタ</t>
    </rPh>
    <rPh sb="29" eb="31">
      <t>カゾク</t>
    </rPh>
    <rPh sb="32" eb="33">
      <t>タイ</t>
    </rPh>
    <rPh sb="35" eb="37">
      <t>カンリ</t>
    </rPh>
    <rPh sb="37" eb="40">
      <t>エイヨウシ</t>
    </rPh>
    <rPh sb="41" eb="43">
      <t>タイショ</t>
    </rPh>
    <rPh sb="43" eb="44">
      <t>ゴ</t>
    </rPh>
    <rPh sb="45" eb="47">
      <t>ショクジ</t>
    </rPh>
    <rPh sb="48" eb="49">
      <t>カン</t>
    </rPh>
    <rPh sb="51" eb="53">
      <t>ソウダン</t>
    </rPh>
    <rPh sb="53" eb="55">
      <t>シエン</t>
    </rPh>
    <rPh sb="56" eb="58">
      <t>ジッシ</t>
    </rPh>
    <rPh sb="63" eb="64">
      <t>ホカ</t>
    </rPh>
    <rPh sb="65" eb="67">
      <t>カイゴ</t>
    </rPh>
    <rPh sb="67" eb="69">
      <t>ホケン</t>
    </rPh>
    <rPh sb="69" eb="71">
      <t>シセツ</t>
    </rPh>
    <rPh sb="72" eb="74">
      <t>イリョウ</t>
    </rPh>
    <rPh sb="74" eb="76">
      <t>キカン</t>
    </rPh>
    <rPh sb="77" eb="79">
      <t>ニュウショ</t>
    </rPh>
    <rPh sb="80" eb="82">
      <t>ニュウイン</t>
    </rPh>
    <rPh sb="85" eb="87">
      <t>バアイ</t>
    </rPh>
    <rPh sb="93" eb="95">
      <t>エイヨウ</t>
    </rPh>
    <rPh sb="95" eb="97">
      <t>カンリ</t>
    </rPh>
    <rPh sb="98" eb="99">
      <t>カン</t>
    </rPh>
    <rPh sb="101" eb="103">
      <t>ジョウホウ</t>
    </rPh>
    <rPh sb="105" eb="107">
      <t>ヒツヨウ</t>
    </rPh>
    <rPh sb="107" eb="109">
      <t>エイヨウ</t>
    </rPh>
    <rPh sb="109" eb="110">
      <t>リョウ</t>
    </rPh>
    <rPh sb="111" eb="113">
      <t>ショクジ</t>
    </rPh>
    <rPh sb="113" eb="115">
      <t>セッシュ</t>
    </rPh>
    <rPh sb="115" eb="116">
      <t>リョウ</t>
    </rPh>
    <rPh sb="117" eb="119">
      <t>エンゲ</t>
    </rPh>
    <rPh sb="119" eb="121">
      <t>チョウセイ</t>
    </rPh>
    <rPh sb="121" eb="122">
      <t>タ</t>
    </rPh>
    <rPh sb="123" eb="126">
      <t>ヒツヨウセイ</t>
    </rPh>
    <rPh sb="127" eb="129">
      <t>ショクジ</t>
    </rPh>
    <rPh sb="130" eb="132">
      <t>リュウイ</t>
    </rPh>
    <rPh sb="132" eb="134">
      <t>ジコウ</t>
    </rPh>
    <rPh sb="134" eb="135">
      <t>トウ</t>
    </rPh>
    <rPh sb="137" eb="139">
      <t>ニュウショ</t>
    </rPh>
    <rPh sb="139" eb="140">
      <t>サキ</t>
    </rPh>
    <rPh sb="141" eb="143">
      <t>ニュウイン</t>
    </rPh>
    <rPh sb="143" eb="144">
      <t>サキ</t>
    </rPh>
    <rPh sb="146" eb="148">
      <t>テイキョウ</t>
    </rPh>
    <phoneticPr fontId="1"/>
  </si>
  <si>
    <t>食事の観察を行った日付と食事の調整や食事環境の整備等を実施した場合の対応を記録している</t>
    <rPh sb="0" eb="2">
      <t>ショクジ</t>
    </rPh>
    <rPh sb="3" eb="5">
      <t>カンサツ</t>
    </rPh>
    <rPh sb="6" eb="7">
      <t>オコナ</t>
    </rPh>
    <rPh sb="9" eb="11">
      <t>ヒヅケ</t>
    </rPh>
    <rPh sb="12" eb="14">
      <t>ショクジ</t>
    </rPh>
    <rPh sb="15" eb="17">
      <t>チョウセイ</t>
    </rPh>
    <rPh sb="18" eb="20">
      <t>ショクジ</t>
    </rPh>
    <rPh sb="20" eb="22">
      <t>カンキョウ</t>
    </rPh>
    <rPh sb="23" eb="25">
      <t>セイビ</t>
    </rPh>
    <rPh sb="25" eb="26">
      <t>トウ</t>
    </rPh>
    <rPh sb="27" eb="29">
      <t>ジッシ</t>
    </rPh>
    <rPh sb="31" eb="33">
      <t>バアイ</t>
    </rPh>
    <rPh sb="34" eb="36">
      <t>タイオウ</t>
    </rPh>
    <rPh sb="37" eb="39">
      <t>キロク</t>
    </rPh>
    <phoneticPr fontId="1"/>
  </si>
  <si>
    <t>LIFEを用いて入居者ごとの栄養状態等の栄養状態等の情報を提出し、継続的な栄養管理の適切かつ有効な実施のために必要な情報を活用</t>
    <rPh sb="5" eb="6">
      <t>モチ</t>
    </rPh>
    <rPh sb="8" eb="11">
      <t>ニュウキョシャ</t>
    </rPh>
    <rPh sb="14" eb="16">
      <t>エイヨウ</t>
    </rPh>
    <rPh sb="16" eb="18">
      <t>ジョウタイ</t>
    </rPh>
    <rPh sb="18" eb="19">
      <t>トウ</t>
    </rPh>
    <rPh sb="20" eb="22">
      <t>エイヨウ</t>
    </rPh>
    <rPh sb="22" eb="24">
      <t>ジョウタイ</t>
    </rPh>
    <rPh sb="24" eb="25">
      <t>トウ</t>
    </rPh>
    <rPh sb="26" eb="28">
      <t>ジョウホウ</t>
    </rPh>
    <rPh sb="29" eb="31">
      <t>テイシュツ</t>
    </rPh>
    <rPh sb="33" eb="36">
      <t>ケイゾクテキ</t>
    </rPh>
    <rPh sb="37" eb="39">
      <t>エイヨウ</t>
    </rPh>
    <rPh sb="39" eb="41">
      <t>カンリ</t>
    </rPh>
    <rPh sb="42" eb="44">
      <t>テキセツ</t>
    </rPh>
    <rPh sb="46" eb="48">
      <t>ユウコウ</t>
    </rPh>
    <rPh sb="49" eb="51">
      <t>ジッシ</t>
    </rPh>
    <rPh sb="55" eb="57">
      <t>ヒツヨウ</t>
    </rPh>
    <rPh sb="58" eb="60">
      <t>ジョウホウ</t>
    </rPh>
    <rPh sb="61" eb="63">
      <t>カツヨウ</t>
    </rPh>
    <phoneticPr fontId="1"/>
  </si>
  <si>
    <t>現に経管による食事を摂取している者であって、経口による食事の摂取を進めるための栄養管理及び支援が必要と医師の指示を受けている入居者であること</t>
    <rPh sb="0" eb="1">
      <t>ゲン</t>
    </rPh>
    <rPh sb="2" eb="4">
      <t>ケイカン</t>
    </rPh>
    <rPh sb="7" eb="9">
      <t>ショクジ</t>
    </rPh>
    <rPh sb="10" eb="12">
      <t>セッシュ</t>
    </rPh>
    <rPh sb="16" eb="17">
      <t>モノ</t>
    </rPh>
    <rPh sb="33" eb="34">
      <t>スス</t>
    </rPh>
    <rPh sb="43" eb="44">
      <t>オヨ</t>
    </rPh>
    <rPh sb="45" eb="47">
      <t>シエン</t>
    </rPh>
    <rPh sb="62" eb="65">
      <t>ニュウキョシャ</t>
    </rPh>
    <phoneticPr fontId="1"/>
  </si>
  <si>
    <t>医師、歯科医師、管理栄養士、看護職員、言語聴覚士、介護支援専門員その他の職種の者が共同して、入居者ごとに経口移行計画を作成</t>
    <rPh sb="41" eb="43">
      <t>キョウドウ</t>
    </rPh>
    <rPh sb="47" eb="48">
      <t>キョ</t>
    </rPh>
    <phoneticPr fontId="1"/>
  </si>
  <si>
    <t>当該計画について、入居者又はその家族に説明し、同意を得ている</t>
    <rPh sb="0" eb="2">
      <t>トウガイ</t>
    </rPh>
    <phoneticPr fontId="1"/>
  </si>
  <si>
    <t>当該計画に従い、医師の指示を受けた管理栄養士又は栄養士による栄養管理及び言語聴覚士又は看護職員による支援の実施</t>
    <rPh sb="0" eb="2">
      <t>トウガイ</t>
    </rPh>
    <rPh sb="30" eb="32">
      <t>エイヨウ</t>
    </rPh>
    <rPh sb="32" eb="34">
      <t>カンリ</t>
    </rPh>
    <rPh sb="34" eb="35">
      <t>オヨ</t>
    </rPh>
    <rPh sb="36" eb="41">
      <t>ゲンゴチョウカクシ</t>
    </rPh>
    <rPh sb="41" eb="42">
      <t>マタ</t>
    </rPh>
    <rPh sb="43" eb="45">
      <t>カンゴ</t>
    </rPh>
    <rPh sb="45" eb="47">
      <t>ショクイン</t>
    </rPh>
    <rPh sb="50" eb="52">
      <t>シエン</t>
    </rPh>
    <phoneticPr fontId="1"/>
  </si>
  <si>
    <t>栄養管理に係る減算に該当していないこと</t>
    <phoneticPr fontId="1"/>
  </si>
  <si>
    <t>定員超過利用・人員基準欠如に該当していないこと</t>
    <phoneticPr fontId="1"/>
  </si>
  <si>
    <r>
      <rPr>
        <sz val="10"/>
        <color rgb="FFFF0000"/>
        <rFont val="BIZ UDPゴシック"/>
        <family val="3"/>
        <charset val="128"/>
      </rPr>
      <t>現に経口により食事を摂取する者であって、</t>
    </r>
    <r>
      <rPr>
        <sz val="10"/>
        <rFont val="BIZ UDPゴシック"/>
        <family val="3"/>
        <charset val="128"/>
      </rPr>
      <t>摂食機能障害を有し誤嚥が認められる（造影撮影又は内視鏡検査等による。）ことから、</t>
    </r>
    <r>
      <rPr>
        <sz val="10"/>
        <color rgb="FFFF0000"/>
        <rFont val="BIZ UDPゴシック"/>
        <family val="3"/>
        <charset val="128"/>
      </rPr>
      <t>継続して</t>
    </r>
    <r>
      <rPr>
        <sz val="10"/>
        <rFont val="BIZ UDPゴシック"/>
        <family val="3"/>
        <charset val="128"/>
      </rPr>
      <t>経口による食事摂取のための特別な管理が必要と医師又は歯科医師の指示を受けている</t>
    </r>
    <r>
      <rPr>
        <sz val="10"/>
        <color rgb="FFFF0000"/>
        <rFont val="BIZ UDPゴシック"/>
        <family val="3"/>
        <charset val="128"/>
      </rPr>
      <t>入居者であること</t>
    </r>
    <rPh sb="60" eb="62">
      <t>ケイゾク</t>
    </rPh>
    <rPh sb="77" eb="79">
      <t>トクベツ</t>
    </rPh>
    <rPh sb="103" eb="106">
      <t>ニュウキョシャ</t>
    </rPh>
    <phoneticPr fontId="1"/>
  </si>
  <si>
    <t>経口維持加算Ⅰ</t>
    <phoneticPr fontId="1"/>
  </si>
  <si>
    <t>当該計画に従い、医師又は歯科医師の指示を受けた管理栄養士又は栄養士が、栄養管理を実施</t>
    <rPh sb="0" eb="2">
      <t>トウガイ</t>
    </rPh>
    <rPh sb="5" eb="6">
      <t>シタガ</t>
    </rPh>
    <rPh sb="8" eb="10">
      <t>イシ</t>
    </rPh>
    <rPh sb="10" eb="11">
      <t>マタ</t>
    </rPh>
    <rPh sb="12" eb="14">
      <t>シカ</t>
    </rPh>
    <rPh sb="14" eb="16">
      <t>イシ</t>
    </rPh>
    <rPh sb="17" eb="19">
      <t>シジ</t>
    </rPh>
    <rPh sb="20" eb="21">
      <t>ウ</t>
    </rPh>
    <rPh sb="23" eb="25">
      <t>カンリ</t>
    </rPh>
    <rPh sb="25" eb="28">
      <t>エイヨウシ</t>
    </rPh>
    <rPh sb="28" eb="29">
      <t>マタ</t>
    </rPh>
    <rPh sb="30" eb="33">
      <t>エイヨウシ</t>
    </rPh>
    <phoneticPr fontId="1"/>
  </si>
  <si>
    <t>月１回以上、医師、歯科医師、管理栄養士、看護職員、言語聴覚士、介護支援専門員その他の職種の者が共同して、入居者の栄養管理をするための食事の観察及び会議等を行い、入居者ごとに経口維持計画を作成及び必要に応じた見直し</t>
    <rPh sb="53" eb="54">
      <t>キョ</t>
    </rPh>
    <rPh sb="81" eb="82">
      <t>キョ</t>
    </rPh>
    <rPh sb="95" eb="96">
      <t>オヨ</t>
    </rPh>
    <rPh sb="97" eb="99">
      <t>ヒツヨウ</t>
    </rPh>
    <rPh sb="100" eb="101">
      <t>オウ</t>
    </rPh>
    <rPh sb="103" eb="105">
      <t>ミナオ</t>
    </rPh>
    <phoneticPr fontId="1"/>
  </si>
  <si>
    <t>当該計画について、入居者又はその家族に説明し、同意を得ている</t>
    <rPh sb="0" eb="2">
      <t>トウガイ</t>
    </rPh>
    <rPh sb="10" eb="11">
      <t>キョ</t>
    </rPh>
    <phoneticPr fontId="1"/>
  </si>
  <si>
    <t>栄養管理に係る減算に該当していないこと</t>
    <phoneticPr fontId="1"/>
  </si>
  <si>
    <t>経口維持加算Ⅰを算定</t>
    <phoneticPr fontId="1"/>
  </si>
  <si>
    <t>歯科医師又は歯科医師の指示を受けた歯科衛生士の技術的助言及び指導に基づき、入居者の口腔衛生等の管理に係る計画を作成</t>
    <rPh sb="14" eb="15">
      <t>ウ</t>
    </rPh>
    <rPh sb="23" eb="26">
      <t>ギジュツテキ</t>
    </rPh>
    <rPh sb="26" eb="28">
      <t>ジョゲン</t>
    </rPh>
    <rPh sb="28" eb="29">
      <t>オヨ</t>
    </rPh>
    <rPh sb="30" eb="32">
      <t>シドウ</t>
    </rPh>
    <rPh sb="33" eb="34">
      <t>モト</t>
    </rPh>
    <rPh sb="37" eb="40">
      <t>ニュウキョシャ</t>
    </rPh>
    <rPh sb="41" eb="43">
      <t>コウクウ</t>
    </rPh>
    <rPh sb="43" eb="45">
      <t>エイセイ</t>
    </rPh>
    <rPh sb="45" eb="46">
      <t>トウ</t>
    </rPh>
    <rPh sb="47" eb="49">
      <t>カンリ</t>
    </rPh>
    <rPh sb="50" eb="51">
      <t>カカ</t>
    </rPh>
    <rPh sb="52" eb="54">
      <t>ケイカク</t>
    </rPh>
    <rPh sb="55" eb="57">
      <t>サクセイ</t>
    </rPh>
    <phoneticPr fontId="1"/>
  </si>
  <si>
    <t>歯科医師の指示を受けた歯科衛生士が、入居者に対し、口腔衛生等の管理を月2回以上行っている</t>
    <rPh sb="0" eb="2">
      <t>シカ</t>
    </rPh>
    <rPh sb="2" eb="4">
      <t>イシ</t>
    </rPh>
    <rPh sb="5" eb="7">
      <t>シジ</t>
    </rPh>
    <rPh sb="8" eb="9">
      <t>ウ</t>
    </rPh>
    <rPh sb="11" eb="13">
      <t>シカ</t>
    </rPh>
    <rPh sb="13" eb="16">
      <t>エイセイシ</t>
    </rPh>
    <rPh sb="18" eb="21">
      <t>ニュウキョシャ</t>
    </rPh>
    <rPh sb="22" eb="23">
      <t>タイ</t>
    </rPh>
    <rPh sb="25" eb="27">
      <t>コウクウ</t>
    </rPh>
    <rPh sb="27" eb="29">
      <t>エイセイ</t>
    </rPh>
    <rPh sb="29" eb="30">
      <t>トウ</t>
    </rPh>
    <rPh sb="31" eb="33">
      <t>カンリ</t>
    </rPh>
    <rPh sb="34" eb="35">
      <t>ツキ</t>
    </rPh>
    <rPh sb="36" eb="39">
      <t>カイイジョウ</t>
    </rPh>
    <rPh sb="39" eb="40">
      <t>オコナ</t>
    </rPh>
    <phoneticPr fontId="1"/>
  </si>
  <si>
    <t>歯科衛生士が、介護職員に対し、入居者に係る口腔衛生等の管理について技術的助言及び指導を行っている</t>
    <rPh sb="0" eb="2">
      <t>シカ</t>
    </rPh>
    <rPh sb="2" eb="5">
      <t>エイセイシ</t>
    </rPh>
    <rPh sb="7" eb="9">
      <t>カイゴ</t>
    </rPh>
    <rPh sb="9" eb="11">
      <t>ショクイン</t>
    </rPh>
    <rPh sb="12" eb="13">
      <t>タイ</t>
    </rPh>
    <rPh sb="15" eb="18">
      <t>ニュウキョシャ</t>
    </rPh>
    <rPh sb="19" eb="20">
      <t>カカ</t>
    </rPh>
    <rPh sb="21" eb="23">
      <t>コウクウ</t>
    </rPh>
    <rPh sb="23" eb="25">
      <t>エイセイ</t>
    </rPh>
    <rPh sb="25" eb="26">
      <t>トウ</t>
    </rPh>
    <rPh sb="27" eb="29">
      <t>カンリ</t>
    </rPh>
    <rPh sb="33" eb="36">
      <t>ギジュツテキ</t>
    </rPh>
    <rPh sb="36" eb="38">
      <t>ジョゲン</t>
    </rPh>
    <rPh sb="38" eb="39">
      <t>オヨ</t>
    </rPh>
    <rPh sb="40" eb="42">
      <t>シドウ</t>
    </rPh>
    <rPh sb="43" eb="44">
      <t>オコナ</t>
    </rPh>
    <phoneticPr fontId="1"/>
  </si>
  <si>
    <t>歯科衛生士が、介護職員からの入所者の口腔に関する相談等に必要に応じて対応している</t>
    <phoneticPr fontId="1"/>
  </si>
  <si>
    <t>定員超過利用・人員基準欠如に該当していないこと</t>
    <phoneticPr fontId="1"/>
  </si>
  <si>
    <t>当該サービス実施月において医療保険による訪問歯科衛生指導の有無及び当該サービスについて、入居者又はその家族等に説明し、同意</t>
    <rPh sb="0" eb="2">
      <t>トウガイ</t>
    </rPh>
    <rPh sb="6" eb="8">
      <t>ジッシ</t>
    </rPh>
    <rPh sb="8" eb="9">
      <t>ツキ</t>
    </rPh>
    <rPh sb="13" eb="15">
      <t>イリョウ</t>
    </rPh>
    <rPh sb="15" eb="17">
      <t>ホケン</t>
    </rPh>
    <rPh sb="20" eb="22">
      <t>ホウモン</t>
    </rPh>
    <rPh sb="22" eb="24">
      <t>シカ</t>
    </rPh>
    <rPh sb="24" eb="26">
      <t>エイセイ</t>
    </rPh>
    <rPh sb="26" eb="28">
      <t>シドウ</t>
    </rPh>
    <rPh sb="29" eb="31">
      <t>ウム</t>
    </rPh>
    <rPh sb="31" eb="32">
      <t>オヨ</t>
    </rPh>
    <rPh sb="33" eb="35">
      <t>トウガイ</t>
    </rPh>
    <rPh sb="44" eb="47">
      <t>ニュウキョシャ</t>
    </rPh>
    <rPh sb="47" eb="48">
      <t>マタ</t>
    </rPh>
    <rPh sb="51" eb="53">
      <t>カゾク</t>
    </rPh>
    <rPh sb="53" eb="54">
      <t>トウ</t>
    </rPh>
    <phoneticPr fontId="1"/>
  </si>
  <si>
    <t>歯科医師の指示を受けて入居者に対して口腔衛生管理を行う歯科衛生士は、口腔に関する問題点、歯科医師からの指示内容の要点、歯科衛生士が実施した口腔衛生の管理の内容、介護職員への具体的な技術的助言及び指導の内容等に係る記録を作成し、施設は実施記録を保管している</t>
    <rPh sb="0" eb="2">
      <t>シカ</t>
    </rPh>
    <rPh sb="2" eb="4">
      <t>イシ</t>
    </rPh>
    <rPh sb="5" eb="7">
      <t>シジ</t>
    </rPh>
    <rPh sb="8" eb="9">
      <t>ウ</t>
    </rPh>
    <rPh sb="11" eb="14">
      <t>ニュウキョシャ</t>
    </rPh>
    <rPh sb="15" eb="16">
      <t>タイ</t>
    </rPh>
    <rPh sb="18" eb="20">
      <t>コウクウ</t>
    </rPh>
    <rPh sb="20" eb="22">
      <t>エイセイ</t>
    </rPh>
    <rPh sb="22" eb="24">
      <t>カンリ</t>
    </rPh>
    <rPh sb="25" eb="26">
      <t>オコナ</t>
    </rPh>
    <rPh sb="27" eb="29">
      <t>シカ</t>
    </rPh>
    <rPh sb="29" eb="32">
      <t>エイセイシ</t>
    </rPh>
    <rPh sb="34" eb="36">
      <t>コウクウ</t>
    </rPh>
    <rPh sb="37" eb="38">
      <t>カン</t>
    </rPh>
    <rPh sb="40" eb="43">
      <t>モンダイテン</t>
    </rPh>
    <rPh sb="44" eb="46">
      <t>シカ</t>
    </rPh>
    <rPh sb="46" eb="48">
      <t>イシ</t>
    </rPh>
    <rPh sb="51" eb="53">
      <t>シジ</t>
    </rPh>
    <rPh sb="53" eb="55">
      <t>ナイヨウ</t>
    </rPh>
    <rPh sb="56" eb="58">
      <t>ヨウテン</t>
    </rPh>
    <rPh sb="59" eb="61">
      <t>シカ</t>
    </rPh>
    <rPh sb="61" eb="64">
      <t>エイセイシ</t>
    </rPh>
    <rPh sb="65" eb="67">
      <t>ジッシ</t>
    </rPh>
    <rPh sb="69" eb="71">
      <t>コウクウ</t>
    </rPh>
    <rPh sb="71" eb="73">
      <t>エイセイ</t>
    </rPh>
    <rPh sb="74" eb="76">
      <t>カンリ</t>
    </rPh>
    <rPh sb="77" eb="79">
      <t>ナイヨウ</t>
    </rPh>
    <rPh sb="80" eb="82">
      <t>カイゴ</t>
    </rPh>
    <rPh sb="82" eb="84">
      <t>ショクイン</t>
    </rPh>
    <rPh sb="86" eb="89">
      <t>グタイテキ</t>
    </rPh>
    <rPh sb="90" eb="93">
      <t>ギジュツテキ</t>
    </rPh>
    <rPh sb="93" eb="95">
      <t>ジョゲン</t>
    </rPh>
    <rPh sb="95" eb="96">
      <t>オヨ</t>
    </rPh>
    <rPh sb="97" eb="99">
      <t>シドウ</t>
    </rPh>
    <rPh sb="100" eb="102">
      <t>ナイヨウ</t>
    </rPh>
    <rPh sb="102" eb="103">
      <t>トウ</t>
    </rPh>
    <rPh sb="104" eb="105">
      <t>カカ</t>
    </rPh>
    <rPh sb="106" eb="108">
      <t>キロク</t>
    </rPh>
    <rPh sb="109" eb="111">
      <t>サクセイ</t>
    </rPh>
    <rPh sb="113" eb="115">
      <t>シセツ</t>
    </rPh>
    <rPh sb="116" eb="118">
      <t>ジッシ</t>
    </rPh>
    <rPh sb="118" eb="120">
      <t>キロク</t>
    </rPh>
    <rPh sb="121" eb="123">
      <t>ホカン</t>
    </rPh>
    <phoneticPr fontId="1"/>
  </si>
  <si>
    <t>医療保険における対応が必要な場合、適切な歯科医療サービスが提供されるように歯科医師及び施設への情報提供</t>
    <phoneticPr fontId="1"/>
  </si>
  <si>
    <t>口腔衛生管理加算Ⅰ・Ⅱ</t>
    <phoneticPr fontId="1"/>
  </si>
  <si>
    <t>口腔衛生管理加算Ⅱ</t>
    <phoneticPr fontId="1"/>
  </si>
  <si>
    <t>LIFEを用いて入居者ごとの口腔衛生等の管理に係る情報を提出し、口腔衛生の管理の実施に当たって、当該情報その他口腔衛生の適切かつ有効な実施のために必要な情報を活用</t>
    <rPh sb="9" eb="10">
      <t>キョ</t>
    </rPh>
    <rPh sb="14" eb="16">
      <t>コウクウ</t>
    </rPh>
    <rPh sb="16" eb="18">
      <t>エイセイ</t>
    </rPh>
    <rPh sb="18" eb="19">
      <t>トウ</t>
    </rPh>
    <rPh sb="20" eb="22">
      <t>カンリ</t>
    </rPh>
    <rPh sb="23" eb="24">
      <t>カカ</t>
    </rPh>
    <rPh sb="32" eb="34">
      <t>コウクウ</t>
    </rPh>
    <rPh sb="34" eb="36">
      <t>エイセイ</t>
    </rPh>
    <rPh sb="37" eb="39">
      <t>カンリ</t>
    </rPh>
    <rPh sb="40" eb="42">
      <t>ジッシ</t>
    </rPh>
    <rPh sb="43" eb="44">
      <t>ア</t>
    </rPh>
    <rPh sb="48" eb="50">
      <t>トウガイ</t>
    </rPh>
    <rPh sb="50" eb="52">
      <t>ジョウホウ</t>
    </rPh>
    <rPh sb="54" eb="55">
      <t>ホカ</t>
    </rPh>
    <rPh sb="55" eb="57">
      <t>コウクウ</t>
    </rPh>
    <rPh sb="57" eb="59">
      <t>エイセイ</t>
    </rPh>
    <rPh sb="60" eb="62">
      <t>テキセツ</t>
    </rPh>
    <rPh sb="64" eb="66">
      <t>ユウコウ</t>
    </rPh>
    <rPh sb="67" eb="69">
      <t>ジッシ</t>
    </rPh>
    <phoneticPr fontId="1"/>
  </si>
  <si>
    <t>管理栄養士又は栄養士による食事提供の管理</t>
    <phoneticPr fontId="1"/>
  </si>
  <si>
    <t>入居者の年齢、心身の状況により適切な栄養量及び内容の食事提供</t>
    <rPh sb="1" eb="2">
      <t>キョ</t>
    </rPh>
    <phoneticPr fontId="1"/>
  </si>
  <si>
    <t>特別通院送迎加算</t>
    <phoneticPr fontId="1"/>
  </si>
  <si>
    <t>透析を要する入居者であって、その家族や病気等による送迎が困難である等やむを得ない事情がある者に対して、1月に12回以上、通院のための送迎を実施</t>
    <phoneticPr fontId="1"/>
  </si>
  <si>
    <r>
      <t>入居者に対する注意事項や病状等についての情報共有、曜日や時間帯ごとの医師との連絡方法、診療を依頼する場合の具体的状況等について、配置医師との間で具体的な取り決め</t>
    </r>
    <r>
      <rPr>
        <sz val="10"/>
        <color rgb="FFFF0000"/>
        <rFont val="BIZ UDPゴシック"/>
        <family val="3"/>
        <charset val="128"/>
      </rPr>
      <t>が定められており、1年に1回以上見直しを行っている</t>
    </r>
    <rPh sb="1" eb="2">
      <t>キョ</t>
    </rPh>
    <rPh sb="81" eb="82">
      <t>サダ</t>
    </rPh>
    <rPh sb="90" eb="91">
      <t>ネン</t>
    </rPh>
    <rPh sb="93" eb="96">
      <t>カイイジョウ</t>
    </rPh>
    <rPh sb="96" eb="98">
      <t>ミナオ</t>
    </rPh>
    <rPh sb="100" eb="101">
      <t>オコナ</t>
    </rPh>
    <phoneticPr fontId="1"/>
  </si>
  <si>
    <t>常勤の看護師を１名以上配置し、当該施設の看護職員又は病院、診療所若しくは指定訪問看護ステーションの看護職員との連携により24時間連絡体制の確保を確保</t>
    <rPh sb="15" eb="17">
      <t>トウガイ</t>
    </rPh>
    <rPh sb="17" eb="19">
      <t>シセツ</t>
    </rPh>
    <rPh sb="20" eb="22">
      <t>カンゴ</t>
    </rPh>
    <rPh sb="22" eb="24">
      <t>ショクイン</t>
    </rPh>
    <rPh sb="24" eb="25">
      <t>マタ</t>
    </rPh>
    <rPh sb="26" eb="28">
      <t>ビョウイン</t>
    </rPh>
    <rPh sb="29" eb="32">
      <t>シンリョウショ</t>
    </rPh>
    <rPh sb="32" eb="33">
      <t>モ</t>
    </rPh>
    <rPh sb="36" eb="38">
      <t>シテイ</t>
    </rPh>
    <rPh sb="38" eb="40">
      <t>ホウモン</t>
    </rPh>
    <rPh sb="40" eb="42">
      <t>カンゴ</t>
    </rPh>
    <rPh sb="49" eb="51">
      <t>カンゴ</t>
    </rPh>
    <rPh sb="51" eb="53">
      <t>ショクイン</t>
    </rPh>
    <rPh sb="55" eb="57">
      <t>レンケイ</t>
    </rPh>
    <rPh sb="62" eb="64">
      <t>ジカン</t>
    </rPh>
    <rPh sb="64" eb="66">
      <t>レンラク</t>
    </rPh>
    <rPh sb="66" eb="68">
      <t>タイセイ</t>
    </rPh>
    <rPh sb="69" eb="71">
      <t>カクホ</t>
    </rPh>
    <phoneticPr fontId="1"/>
  </si>
  <si>
    <t>夜間における連絡・対応体制に関する指針やマニュアル等の整備及び看護職員不在時の介護職員による入居者の観察項目の標準化がされている</t>
    <phoneticPr fontId="1"/>
  </si>
  <si>
    <t>（3）の内容を、介護職員及び看護職員に施設内研修等を通じ、周知している</t>
    <phoneticPr fontId="1"/>
  </si>
  <si>
    <t>看取りに関する指針を定め、入居の際に、入居者又はその家族等に対して、当該指針の内容を説明し、同意を得ている</t>
    <rPh sb="14" eb="15">
      <t>キョ</t>
    </rPh>
    <rPh sb="20" eb="21">
      <t>キョ</t>
    </rPh>
    <phoneticPr fontId="1"/>
  </si>
  <si>
    <t>医師、生活相談員、看護職員、介護職員、管理栄養士、介護支援専門員、その他の職種の者（以下「医師等」という。）による協議の上、当該施設における看取りの実績等を踏まえ、適宜、看取りに関する指針の見直しを行っている</t>
    <rPh sb="62" eb="64">
      <t>トウガイ</t>
    </rPh>
    <rPh sb="64" eb="66">
      <t>シセツ</t>
    </rPh>
    <phoneticPr fontId="1"/>
  </si>
  <si>
    <t>看取りを行う際の個室又は静養室の利用が可能となる配慮を行っている</t>
    <rPh sb="27" eb="28">
      <t>オコナ</t>
    </rPh>
    <phoneticPr fontId="1"/>
  </si>
  <si>
    <t>指針には以下の事項等を記載している
・当該施設の看取りに関する考え方
・終末期にたどる経過(時期、プロセスごと)の考え方
・施設等において看取りに際して行いうる医療行為の選択肢
・医師や医療機関との連携体制(夜間及び緊急時の対応を含む)
・入居者等への情報提供及び意思疎通確認の方法
・入居者等への情報提供に供する資料及び同意書の書式
・家族等への心理的支援に関する考え方
・その他看取り介護を受ける入居者に対して施設の職員が取るべき具体的な対応の方法</t>
    <rPh sb="22" eb="24">
      <t>シセツ</t>
    </rPh>
    <rPh sb="63" eb="65">
      <t>シセツ</t>
    </rPh>
    <rPh sb="65" eb="66">
      <t>トウ</t>
    </rPh>
    <rPh sb="121" eb="124">
      <t>ニュウキョシャ</t>
    </rPh>
    <rPh sb="144" eb="147">
      <t>ニュウキョシャ</t>
    </rPh>
    <rPh sb="201" eb="204">
      <t>ニュウキョシャ</t>
    </rPh>
    <rPh sb="208" eb="210">
      <t>シセツ</t>
    </rPh>
    <phoneticPr fontId="1"/>
  </si>
  <si>
    <t>医師等が共同で作成した入居者の介護に係る計画について、医師等のうちその内容に応じた適当な者から説明を受け、当該計画について同意している者</t>
    <rPh sb="2" eb="3">
      <t>トウ</t>
    </rPh>
    <rPh sb="12" eb="13">
      <t>キョ</t>
    </rPh>
    <phoneticPr fontId="1"/>
  </si>
  <si>
    <t>看取りに関する指針に基づき、入居者の状態又は家族の求め等に応じ随時、医師等の相互の連携の下、介護記録等入居者に関する記録を活用し行われる介護についての説明を受け、同意した上で介護を受けている者</t>
    <rPh sb="15" eb="16">
      <t>キョ</t>
    </rPh>
    <phoneticPr fontId="1"/>
  </si>
  <si>
    <t>入居者に提供する看取り介護の質を常に向上させていくためにも、計画（Plan)、実行（Do）、評価（Check)、改善（Action）のサイクル（PDCAサイクル）により、看取り介護を実施する体制を構築するとともに、それを強化している</t>
    <phoneticPr fontId="1"/>
  </si>
  <si>
    <t>看取り介護を実施するに当たり、終末期にたどる経過、施設等において看取りに際して行いうる医療行為の選択肢、医師や医療機関との連携体制などについて、入居者等の理解が得られるよう継続的な説明に努めている。
また、説明の際には、入所者等の理解を助けるため、入居者に関する記録を活用した説明資料を作成し、その写しを提供している</t>
    <rPh sb="25" eb="27">
      <t>シセツ</t>
    </rPh>
    <rPh sb="73" eb="74">
      <t>キョ</t>
    </rPh>
    <rPh sb="111" eb="112">
      <t>ショ</t>
    </rPh>
    <rPh sb="112" eb="113">
      <t>シャ</t>
    </rPh>
    <rPh sb="125" eb="126">
      <t>キョ</t>
    </rPh>
    <phoneticPr fontId="1"/>
  </si>
  <si>
    <t>看取り介護の実施に当たっては、次に掲げる事項を介護記録等に記録するとともに、多職種連携を図るため、医師等による適切な情報提供に努めている
・終末期の身体症状の変化及びこれに対する介護等についての記録
・療養や死別に関する入居者及び家族の精神的な状態の変化及びこれに対するケアについての記録
・看取り介護の各プロセスにおいて把握した入居者等の意向と、それに基づくアセスメント及び対応についての記録</t>
    <rPh sb="38" eb="39">
      <t>タ</t>
    </rPh>
    <rPh sb="39" eb="41">
      <t>ショクシュ</t>
    </rPh>
    <rPh sb="41" eb="43">
      <t>レンケイ</t>
    </rPh>
    <rPh sb="44" eb="45">
      <t>ハカ</t>
    </rPh>
    <rPh sb="49" eb="51">
      <t>イシ</t>
    </rPh>
    <rPh sb="51" eb="52">
      <t>トウ</t>
    </rPh>
    <rPh sb="55" eb="57">
      <t>テキセツ</t>
    </rPh>
    <rPh sb="58" eb="60">
      <t>ジョウホウ</t>
    </rPh>
    <rPh sb="60" eb="62">
      <t>テイキョウ</t>
    </rPh>
    <rPh sb="63" eb="64">
      <t>ツト</t>
    </rPh>
    <rPh sb="111" eb="114">
      <t>ニュウキョシャ</t>
    </rPh>
    <rPh sb="166" eb="169">
      <t>ニュウキョシャ</t>
    </rPh>
    <phoneticPr fontId="1"/>
  </si>
  <si>
    <t>入居者等に対する随時の説明に係る同意については、口頭で同意を得た場合は、介護記録にその説明日時、内容等を記載するとともに、同意を得た旨を記載している</t>
    <rPh sb="1" eb="2">
      <t>キョ</t>
    </rPh>
    <phoneticPr fontId="1"/>
  </si>
  <si>
    <t>入居者が十分に判断をできる状態になく、かつ、家族の来訪が見込まれない場合、介護記録に職員間の相談日時、内容、入居者の状態、家族と連絡を取ったにもかかわらず事業所への来訪がなかった旨等を記載している</t>
    <rPh sb="1" eb="2">
      <t>キョ</t>
    </rPh>
    <rPh sb="55" eb="56">
      <t>キョ</t>
    </rPh>
    <phoneticPr fontId="1"/>
  </si>
  <si>
    <t>入居者が退居等する際、退居等の翌月になくなった場合に、前月分の看取り介護加算に係る一部負担の請求を行う場合があることを説明し、文書にて同意を得ている</t>
    <rPh sb="1" eb="2">
      <t>キョ</t>
    </rPh>
    <rPh sb="12" eb="13">
      <t>キョ</t>
    </rPh>
    <phoneticPr fontId="1"/>
  </si>
  <si>
    <t>施設が入院する医療機関等に入居者の状態を尋ねたときに、当該医療機関等が施設に対して本人の状態を伝えることについて、退居等の際、入居者等に対して説明をし、文書にて同意を得ている</t>
    <rPh sb="0" eb="2">
      <t>シセツ</t>
    </rPh>
    <rPh sb="14" eb="15">
      <t>キョ</t>
    </rPh>
    <rPh sb="35" eb="37">
      <t>シセツ</t>
    </rPh>
    <rPh sb="64" eb="65">
      <t>キョ</t>
    </rPh>
    <phoneticPr fontId="1"/>
  </si>
  <si>
    <t>退居した日の翌日から死亡日の間は算定していない</t>
    <rPh sb="1" eb="2">
      <t>キョ</t>
    </rPh>
    <phoneticPr fontId="1"/>
  </si>
  <si>
    <t>看取り介護加算Ⅰ・Ⅱ</t>
    <phoneticPr fontId="1"/>
  </si>
  <si>
    <t>看取り介護加算Ⅰ・Ⅱ</t>
    <phoneticPr fontId="1"/>
  </si>
  <si>
    <t>看取り介護加算Ⅱ</t>
    <phoneticPr fontId="1"/>
  </si>
  <si>
    <t>入居者の死亡場所が当該施設内である</t>
    <rPh sb="0" eb="3">
      <t>ニュウキョシャ</t>
    </rPh>
    <rPh sb="4" eb="6">
      <t>シボウ</t>
    </rPh>
    <rPh sb="6" eb="8">
      <t>バショ</t>
    </rPh>
    <rPh sb="9" eb="11">
      <t>トウガイ</t>
    </rPh>
    <rPh sb="11" eb="13">
      <t>シセツ</t>
    </rPh>
    <rPh sb="13" eb="14">
      <t>ナイ</t>
    </rPh>
    <phoneticPr fontId="1"/>
  </si>
  <si>
    <t>入居者に対する注意事項や病状等についての情報共有、曜日や時間帯ごとの医師との連絡方法、診療を依頼する場合の具体的状況等について、配置医師との間で具体的な取り決めが定められており、1年に1回以上見直しを行っている</t>
    <phoneticPr fontId="1"/>
  </si>
  <si>
    <t>複数名の配置医師を置いている又は配置医師と協力医療機関の医師が連携し、施設の求めに応じ２４時間対応できる体制を確保している</t>
    <phoneticPr fontId="1"/>
  </si>
  <si>
    <t>複数名の配置医師を置いている又は配置医師と協力医療機関の医師が連携し、施設の求めに応じ２４時間対応できる体制を確保している</t>
    <phoneticPr fontId="1"/>
  </si>
  <si>
    <r>
      <t>あらかじめ在宅期間及び入居期間</t>
    </r>
    <r>
      <rPr>
        <sz val="10"/>
        <color rgb="FFFF0000"/>
        <rFont val="BIZ UDPゴシック"/>
        <family val="3"/>
        <charset val="128"/>
      </rPr>
      <t>(入居期間が3月を超えるときは、3月を限度とする。)</t>
    </r>
    <r>
      <rPr>
        <sz val="10"/>
        <rFont val="BIZ UDPゴシック"/>
        <family val="3"/>
        <charset val="128"/>
      </rPr>
      <t>を定めて、文書による同意を得ている</t>
    </r>
    <rPh sb="9" eb="10">
      <t>オヨ</t>
    </rPh>
    <rPh sb="12" eb="13">
      <t>キョ</t>
    </rPh>
    <rPh sb="16" eb="18">
      <t>ニュウキョ</t>
    </rPh>
    <rPh sb="18" eb="20">
      <t>キカン</t>
    </rPh>
    <rPh sb="22" eb="23">
      <t>ツキ</t>
    </rPh>
    <rPh sb="24" eb="25">
      <t>コ</t>
    </rPh>
    <rPh sb="32" eb="33">
      <t>ツキ</t>
    </rPh>
    <rPh sb="34" eb="36">
      <t>ゲンド</t>
    </rPh>
    <phoneticPr fontId="1"/>
  </si>
  <si>
    <t>在宅及び施設の介護支援専門員の間で情報交換を十分に行い、双方合意の上介護に関する目標及び方針を定め、入居者又はその家族に内容を説明し同意を得ている</t>
    <rPh sb="0" eb="2">
      <t>ザイタク</t>
    </rPh>
    <rPh sb="2" eb="3">
      <t>オヨ</t>
    </rPh>
    <rPh sb="4" eb="6">
      <t>シセツ</t>
    </rPh>
    <rPh sb="7" eb="14">
      <t>カイゴシエンセンモンイン</t>
    </rPh>
    <rPh sb="15" eb="16">
      <t>アイダ</t>
    </rPh>
    <rPh sb="17" eb="19">
      <t>ジョウホウ</t>
    </rPh>
    <rPh sb="19" eb="21">
      <t>コウカン</t>
    </rPh>
    <rPh sb="22" eb="24">
      <t>ジュウブン</t>
    </rPh>
    <rPh sb="25" eb="26">
      <t>オコナ</t>
    </rPh>
    <rPh sb="28" eb="30">
      <t>ソウホウ</t>
    </rPh>
    <rPh sb="30" eb="32">
      <t>ゴウイ</t>
    </rPh>
    <rPh sb="33" eb="34">
      <t>ウエ</t>
    </rPh>
    <rPh sb="34" eb="36">
      <t>カイゴ</t>
    </rPh>
    <rPh sb="37" eb="38">
      <t>カン</t>
    </rPh>
    <rPh sb="40" eb="42">
      <t>モクヒョウ</t>
    </rPh>
    <rPh sb="42" eb="43">
      <t>オヨ</t>
    </rPh>
    <rPh sb="44" eb="46">
      <t>ホウシン</t>
    </rPh>
    <rPh sb="47" eb="48">
      <t>サダ</t>
    </rPh>
    <rPh sb="50" eb="53">
      <t>ニュウキョシャ</t>
    </rPh>
    <rPh sb="53" eb="54">
      <t>マタ</t>
    </rPh>
    <rPh sb="57" eb="59">
      <t>カゾク</t>
    </rPh>
    <rPh sb="60" eb="62">
      <t>ナイヨウ</t>
    </rPh>
    <rPh sb="63" eb="65">
      <t>セツメイ</t>
    </rPh>
    <rPh sb="66" eb="68">
      <t>ドウイ</t>
    </rPh>
    <rPh sb="69" eb="70">
      <t>エ</t>
    </rPh>
    <phoneticPr fontId="1"/>
  </si>
  <si>
    <r>
      <t>施設の介護支援専門員、介護職員等、在宅の介護支援専門員、</t>
    </r>
    <r>
      <rPr>
        <sz val="10"/>
        <color rgb="FFFF0000"/>
        <rFont val="BIZ UDPゴシック"/>
        <family val="3"/>
        <charset val="128"/>
      </rPr>
      <t>在宅期間に対象者が利用する居宅サービス事業者等</t>
    </r>
    <r>
      <rPr>
        <sz val="10"/>
        <rFont val="BIZ UDPゴシック"/>
        <family val="3"/>
        <charset val="128"/>
      </rPr>
      <t>による支援チームの結成</t>
    </r>
    <rPh sb="28" eb="30">
      <t>ザイタク</t>
    </rPh>
    <rPh sb="30" eb="32">
      <t>キカン</t>
    </rPh>
    <rPh sb="33" eb="36">
      <t>タイショウシャ</t>
    </rPh>
    <rPh sb="37" eb="39">
      <t>リヨウ</t>
    </rPh>
    <rPh sb="41" eb="43">
      <t>キョタク</t>
    </rPh>
    <rPh sb="47" eb="50">
      <t>ジギョウシャ</t>
    </rPh>
    <rPh sb="50" eb="51">
      <t>トウ</t>
    </rPh>
    <phoneticPr fontId="1"/>
  </si>
  <si>
    <r>
      <t>概ね１月に１回のカンファレンスにおいて、</t>
    </r>
    <r>
      <rPr>
        <sz val="10"/>
        <color rgb="FFFF0000"/>
        <rFont val="BIZ UDPゴシック"/>
        <family val="3"/>
        <charset val="128"/>
      </rPr>
      <t>それまでの在宅期間又は入居期間における心身の状況を報告し、目標及び方針に照らした介護の評価を行うとともに、次期の在宅期間又は入居期間における介護の目標及び方針をまとめ記録している</t>
    </r>
    <rPh sb="25" eb="27">
      <t>ザイタク</t>
    </rPh>
    <rPh sb="27" eb="29">
      <t>キカン</t>
    </rPh>
    <rPh sb="29" eb="30">
      <t>マタ</t>
    </rPh>
    <rPh sb="31" eb="32">
      <t>ニュウ</t>
    </rPh>
    <rPh sb="32" eb="33">
      <t>キョ</t>
    </rPh>
    <rPh sb="33" eb="35">
      <t>キカン</t>
    </rPh>
    <rPh sb="39" eb="41">
      <t>シンシン</t>
    </rPh>
    <rPh sb="42" eb="44">
      <t>ジョウキョウ</t>
    </rPh>
    <rPh sb="45" eb="47">
      <t>ホウコク</t>
    </rPh>
    <rPh sb="49" eb="51">
      <t>モクヒョウ</t>
    </rPh>
    <rPh sb="51" eb="52">
      <t>オヨ</t>
    </rPh>
    <rPh sb="53" eb="55">
      <t>ホウシン</t>
    </rPh>
    <rPh sb="56" eb="57">
      <t>テ</t>
    </rPh>
    <rPh sb="60" eb="62">
      <t>カイゴ</t>
    </rPh>
    <rPh sb="63" eb="65">
      <t>ヒョウカ</t>
    </rPh>
    <rPh sb="66" eb="67">
      <t>オコナ</t>
    </rPh>
    <rPh sb="73" eb="75">
      <t>ジキ</t>
    </rPh>
    <rPh sb="76" eb="78">
      <t>ザイタク</t>
    </rPh>
    <rPh sb="78" eb="80">
      <t>キカン</t>
    </rPh>
    <rPh sb="80" eb="81">
      <t>マタ</t>
    </rPh>
    <rPh sb="82" eb="86">
      <t>ニュウキョキカン</t>
    </rPh>
    <rPh sb="90" eb="92">
      <t>カイゴ</t>
    </rPh>
    <rPh sb="93" eb="95">
      <t>モクヒョウ</t>
    </rPh>
    <rPh sb="95" eb="96">
      <t>オヨ</t>
    </rPh>
    <rPh sb="97" eb="99">
      <t>ホウシン</t>
    </rPh>
    <rPh sb="103" eb="105">
      <t>キロク</t>
    </rPh>
    <phoneticPr fontId="1"/>
  </si>
  <si>
    <t>在宅期間及び入居期間を定めて当該施設の個室を計画的に利用している</t>
    <rPh sb="0" eb="2">
      <t>ザイタク</t>
    </rPh>
    <rPh sb="7" eb="8">
      <t>キョ</t>
    </rPh>
    <rPh sb="14" eb="16">
      <t>トウガイ</t>
    </rPh>
    <rPh sb="16" eb="18">
      <t>シセツ</t>
    </rPh>
    <phoneticPr fontId="1"/>
  </si>
  <si>
    <t>同一敷地内における５人以下の居住単位の入居者</t>
    <rPh sb="20" eb="21">
      <t>キョ</t>
    </rPh>
    <phoneticPr fontId="1"/>
  </si>
  <si>
    <r>
      <t>対象者の数が20人未満の場合は、</t>
    </r>
    <r>
      <rPr>
        <sz val="10"/>
        <color rgb="FFFF0000"/>
        <rFont val="BIZ UDPゴシック"/>
        <family val="3"/>
        <charset val="128"/>
      </rPr>
      <t>認知症介護実践リーダー研修又は認知症看護に係る適切な研修の修了者</t>
    </r>
    <r>
      <rPr>
        <sz val="10"/>
        <rFont val="BIZ UDPゴシック"/>
        <family val="3"/>
        <charset val="128"/>
      </rPr>
      <t>を1以上を配置し、チームとして専門的な認知症ケアを実施</t>
    </r>
    <phoneticPr fontId="1"/>
  </si>
  <si>
    <t>従業者に対して認知症ケアに関する留意事項の伝達又は技術的指導に係る会議を定期的に実施</t>
    <phoneticPr fontId="1"/>
  </si>
  <si>
    <t>認知症チームケア推進加算を算定していない</t>
    <phoneticPr fontId="1"/>
  </si>
  <si>
    <t>入居者総数のうち日常生活自立度Ⅲ以上の認知症の者の占める割合が5割以上</t>
    <rPh sb="0" eb="3">
      <t>ニュウキョシャ</t>
    </rPh>
    <phoneticPr fontId="1"/>
  </si>
  <si>
    <t>認知症専門ケア加算(Ⅰ)(Ⅱ)</t>
    <phoneticPr fontId="1"/>
  </si>
  <si>
    <r>
      <t>介護職員、看護職員ごとの認知症ケアに関する研修計画を作成し、計画に従い、研修</t>
    </r>
    <r>
      <rPr>
        <sz val="10"/>
        <color rgb="FFFF0000"/>
        <rFont val="BIZ UDPゴシック"/>
        <family val="3"/>
        <charset val="128"/>
      </rPr>
      <t>（外部における研修を含む。）</t>
    </r>
    <r>
      <rPr>
        <sz val="10"/>
        <rFont val="BIZ UDPゴシック"/>
        <family val="3"/>
        <charset val="128"/>
      </rPr>
      <t>を実施又は実施を予定している</t>
    </r>
    <phoneticPr fontId="1"/>
  </si>
  <si>
    <t>認知症専門ケア加算(Ⅱ）</t>
    <phoneticPr fontId="1"/>
  </si>
  <si>
    <r>
      <rPr>
        <sz val="10"/>
        <color rgb="FFFF0000"/>
        <rFont val="BIZ UDPゴシック"/>
        <family val="3"/>
        <charset val="128"/>
      </rPr>
      <t>認知症介護指導者養成研修又は認知症看護に係る適切な研修の修了者を</t>
    </r>
    <r>
      <rPr>
        <sz val="10"/>
        <rFont val="BIZ UDPゴシック"/>
        <family val="3"/>
        <charset val="128"/>
      </rPr>
      <t>１名以上配置し、施設全体の認知症ケアの指導等を実施</t>
    </r>
    <rPh sb="40" eb="42">
      <t>シセツ</t>
    </rPh>
    <phoneticPr fontId="1"/>
  </si>
  <si>
    <t>認知症専門ケア加算を算定していない</t>
    <phoneticPr fontId="1"/>
  </si>
  <si>
    <t>認知症チームケア推進加算(Ⅰ)(Ⅱ)</t>
    <phoneticPr fontId="1"/>
  </si>
  <si>
    <t>入居者の総数のうち日常生活自立度Ⅱ以上の認知症の者の占める割合が5割以上</t>
    <rPh sb="0" eb="3">
      <t>ニュウキョシャ</t>
    </rPh>
    <phoneticPr fontId="1"/>
  </si>
  <si>
    <t>認知症の行動・心理症状の予防等に資する認知症ケアについて、対象者1人につき月1回以上の定期的なカンファレンスの開催、計画の作成、認知症の行動・心理症状の有無及び程度についての定期的な評価、ケアの振り返り、計画の見直し等を行っている</t>
    <phoneticPr fontId="1"/>
  </si>
  <si>
    <t>入居者の状態の評価、ケア方針、実施したケアの振り返り等は、認知症チームケア推進加算・ワークシート及び介護記録等に詳細に記載</t>
    <rPh sb="0" eb="3">
      <t>ニュウキョシャ</t>
    </rPh>
    <phoneticPr fontId="1"/>
  </si>
  <si>
    <t>認知症介護指導者養成研修及び認知症チームケア推進研修の修了者を1名以上配置し、複数人の介護職員から成る認知症の行動・心理状態に対応するチームを組んでいる</t>
    <phoneticPr fontId="1"/>
  </si>
  <si>
    <t>対象者に対し、個別の認知症の行動・心理症状の評価を計画的に行い、その評価に基づく値を測定し、認知症の行動・心理症状の予防等に資するチームケア（(1)のチームで、利用者の情報を共有した上で介護に係る課題を抽出し、多角的な視点で課題解決に向けた介護を提供することをいう。）を実施</t>
    <phoneticPr fontId="1"/>
  </si>
  <si>
    <t>認知症チームケア推進加算(Ⅰ)</t>
    <phoneticPr fontId="1"/>
  </si>
  <si>
    <t>認知症チームケア推進加算(Ⅱ)</t>
    <phoneticPr fontId="1"/>
  </si>
  <si>
    <t>認知症介護実践リーダー研修及び認知症チームケア推進研修の修了者を1名以上配置し、複数人の介護職員から成る認知症の行動・心理症状に対応するチームを組んでいる</t>
    <phoneticPr fontId="1"/>
  </si>
  <si>
    <t>在宅で療養を行っている利用者に「認知症の行動・心理症状」が認められ、緊急入居が必要であると医師が判断した当該日か次の日に、入居者又は家族との同意を得て利用を開始した。</t>
    <rPh sb="0" eb="2">
      <t>ザイタク</t>
    </rPh>
    <rPh sb="3" eb="5">
      <t>リョウヨウ</t>
    </rPh>
    <rPh sb="6" eb="7">
      <t>オコナ</t>
    </rPh>
    <rPh sb="11" eb="14">
      <t>リヨウシャ</t>
    </rPh>
    <rPh sb="16" eb="19">
      <t>ニンチショウ</t>
    </rPh>
    <rPh sb="20" eb="22">
      <t>コウドウ</t>
    </rPh>
    <rPh sb="23" eb="25">
      <t>シンリ</t>
    </rPh>
    <rPh sb="25" eb="27">
      <t>ショウジョウ</t>
    </rPh>
    <rPh sb="29" eb="30">
      <t>ミト</t>
    </rPh>
    <rPh sb="37" eb="38">
      <t>キョ</t>
    </rPh>
    <rPh sb="39" eb="41">
      <t>ヒツヨウ</t>
    </rPh>
    <rPh sb="45" eb="47">
      <t>イシ</t>
    </rPh>
    <rPh sb="48" eb="50">
      <t>ハンダン</t>
    </rPh>
    <rPh sb="52" eb="54">
      <t>トウガイ</t>
    </rPh>
    <rPh sb="54" eb="55">
      <t>ビ</t>
    </rPh>
    <rPh sb="56" eb="57">
      <t>ツギ</t>
    </rPh>
    <rPh sb="58" eb="59">
      <t>ヒ</t>
    </rPh>
    <rPh sb="61" eb="64">
      <t>ニュウキョシャ</t>
    </rPh>
    <rPh sb="64" eb="65">
      <t>マタ</t>
    </rPh>
    <rPh sb="66" eb="68">
      <t>カゾク</t>
    </rPh>
    <rPh sb="70" eb="72">
      <t>ドウイ</t>
    </rPh>
    <rPh sb="73" eb="74">
      <t>エ</t>
    </rPh>
    <rPh sb="75" eb="77">
      <t>リヨウ</t>
    </rPh>
    <rPh sb="78" eb="80">
      <t>カイシ</t>
    </rPh>
    <phoneticPr fontId="1"/>
  </si>
  <si>
    <t>介護支援専門員及び受入施設の職員と連携をしている</t>
    <rPh sb="7" eb="8">
      <t>オヨ</t>
    </rPh>
    <rPh sb="11" eb="13">
      <t>シセツ</t>
    </rPh>
    <rPh sb="17" eb="19">
      <t>レンケイ</t>
    </rPh>
    <phoneticPr fontId="1"/>
  </si>
  <si>
    <t>入居後速やかに退居に向けた地域密着型施設サービス計画の策定</t>
    <rPh sb="0" eb="2">
      <t>ニュウキョ</t>
    </rPh>
    <rPh sb="2" eb="3">
      <t>ゴ</t>
    </rPh>
    <rPh sb="3" eb="4">
      <t>スミ</t>
    </rPh>
    <rPh sb="8" eb="9">
      <t>キョ</t>
    </rPh>
    <rPh sb="13" eb="18">
      <t>チイキミッチャクガタ</t>
    </rPh>
    <phoneticPr fontId="1"/>
  </si>
  <si>
    <t>判断を行った医師は症状、判断の内容等を診療録等に記録し、施設は判断を行った日時、医師名、留意事項等を介護サービス計画書に記録している</t>
    <rPh sb="28" eb="30">
      <t>シセツ</t>
    </rPh>
    <phoneticPr fontId="1"/>
  </si>
  <si>
    <t>対象者が入居前１ヶ月間に、当該特養に入居したことがない</t>
    <rPh sb="5" eb="6">
      <t>キョ</t>
    </rPh>
    <phoneticPr fontId="1"/>
  </si>
  <si>
    <t>入居者が次に掲げる者ではない
・病院又は診療所の入院中
・介護保険施設又は地域密着型介護老人福祉施設に入院又は入所中
・(短期利用)認知症対応型共同介護、(短期利用)地域密着型特定施設入居者生活介護、(短期利用)特定施設入居者生活介護、短期入所生活介護、短期入所療養介護の利用中</t>
    <phoneticPr fontId="1"/>
  </si>
  <si>
    <r>
      <rPr>
        <sz val="10"/>
        <color rgb="FFFF0000"/>
        <rFont val="BIZ UDPゴシック"/>
        <family val="3"/>
        <charset val="128"/>
      </rPr>
      <t>褥瘡が認められ、又は</t>
    </r>
    <r>
      <rPr>
        <sz val="10"/>
        <rFont val="BIZ UDPゴシック"/>
        <family val="3"/>
        <charset val="128"/>
      </rPr>
      <t>褥瘡が発生するリスクがある入居者ごとに、医師、看護師、介護職員、管理栄養士、介護支援専門員その他の職種の者が共同して、褥瘡管理に関する褥瘡ケア計画を作成</t>
    </r>
    <rPh sb="0" eb="2">
      <t>ジョクソウ</t>
    </rPh>
    <rPh sb="3" eb="4">
      <t>ミト</t>
    </rPh>
    <rPh sb="8" eb="9">
      <t>マタ</t>
    </rPh>
    <rPh sb="24" eb="25">
      <t>キョ</t>
    </rPh>
    <rPh sb="42" eb="44">
      <t>カンリ</t>
    </rPh>
    <rPh sb="44" eb="47">
      <t>エイヨウシ</t>
    </rPh>
    <phoneticPr fontId="1"/>
  </si>
  <si>
    <t>入居者ごとに、施設入居時に褥瘡の状態及び褥瘡の発生と関連のあるリスクについて評価し、その後少なくとも３月に１回評価</t>
    <rPh sb="1" eb="2">
      <t>キョ</t>
    </rPh>
    <rPh sb="2" eb="3">
      <t>モノ</t>
    </rPh>
    <rPh sb="7" eb="9">
      <t>シセツ</t>
    </rPh>
    <rPh sb="9" eb="11">
      <t>ニュウキョ</t>
    </rPh>
    <rPh sb="11" eb="12">
      <t>ジ</t>
    </rPh>
    <rPh sb="16" eb="18">
      <t>ジョウタイ</t>
    </rPh>
    <rPh sb="18" eb="19">
      <t>オヨ</t>
    </rPh>
    <rPh sb="44" eb="45">
      <t>ゴ</t>
    </rPh>
    <phoneticPr fontId="1"/>
  </si>
  <si>
    <t>褥瘡ケア計画に基づいたケアを実施する際には、対象者又はその家族に説明、同意</t>
    <rPh sb="0" eb="2">
      <t>ジョクソウ</t>
    </rPh>
    <rPh sb="4" eb="6">
      <t>ケイカク</t>
    </rPh>
    <rPh sb="7" eb="8">
      <t>モト</t>
    </rPh>
    <rPh sb="14" eb="16">
      <t>ジッシ</t>
    </rPh>
    <rPh sb="18" eb="19">
      <t>サイ</t>
    </rPh>
    <rPh sb="22" eb="25">
      <t>タイショウシャ</t>
    </rPh>
    <rPh sb="25" eb="26">
      <t>マタ</t>
    </rPh>
    <rPh sb="29" eb="31">
      <t>カゾク</t>
    </rPh>
    <rPh sb="32" eb="34">
      <t>セツメイ</t>
    </rPh>
    <rPh sb="35" eb="37">
      <t>ドウイ</t>
    </rPh>
    <phoneticPr fontId="1"/>
  </si>
  <si>
    <t>褥瘡マネジメント加算Ⅰ・Ⅱ</t>
    <phoneticPr fontId="1"/>
  </si>
  <si>
    <t>褥瘡マネジメント加算Ⅱ</t>
    <phoneticPr fontId="1"/>
  </si>
  <si>
    <t>褥瘡が認められ、又は褥瘡が発生するリスクがあるとされた入居者について、持続する発赤（d1）以上の褥瘡の発生がない</t>
    <phoneticPr fontId="1"/>
  </si>
  <si>
    <t>入居者ごとに、要介護状態の軽減見込みについて、医師又は医師と連携した看護師が施設入所時に排尿排便の状態、おむつの使用及び尿道カテーテルの留置の評価し、その後3月に1回評価</t>
    <rPh sb="0" eb="3">
      <t>ニュウキョシャ</t>
    </rPh>
    <rPh sb="7" eb="10">
      <t>ヨウカイゴ</t>
    </rPh>
    <rPh sb="10" eb="12">
      <t>ジョウタイ</t>
    </rPh>
    <rPh sb="13" eb="15">
      <t>ケイゲン</t>
    </rPh>
    <rPh sb="15" eb="17">
      <t>ミコ</t>
    </rPh>
    <rPh sb="23" eb="25">
      <t>イシ</t>
    </rPh>
    <rPh sb="25" eb="26">
      <t>マタ</t>
    </rPh>
    <rPh sb="27" eb="29">
      <t>イシ</t>
    </rPh>
    <rPh sb="30" eb="32">
      <t>レンケイ</t>
    </rPh>
    <rPh sb="34" eb="37">
      <t>カンゴシ</t>
    </rPh>
    <rPh sb="38" eb="40">
      <t>シセツ</t>
    </rPh>
    <rPh sb="40" eb="42">
      <t>ニュウショ</t>
    </rPh>
    <rPh sb="42" eb="43">
      <t>ジ</t>
    </rPh>
    <rPh sb="44" eb="46">
      <t>ハイニョウ</t>
    </rPh>
    <rPh sb="46" eb="48">
      <t>ハイベン</t>
    </rPh>
    <rPh sb="49" eb="51">
      <t>ジョウタイ</t>
    </rPh>
    <rPh sb="56" eb="58">
      <t>シヨウ</t>
    </rPh>
    <rPh sb="58" eb="59">
      <t>オヨ</t>
    </rPh>
    <rPh sb="60" eb="62">
      <t>ニョウドウ</t>
    </rPh>
    <rPh sb="68" eb="70">
      <t>リュウチ</t>
    </rPh>
    <rPh sb="71" eb="73">
      <t>ヒョウカ</t>
    </rPh>
    <rPh sb="77" eb="78">
      <t>ゴ</t>
    </rPh>
    <rPh sb="79" eb="80">
      <t>ツキ</t>
    </rPh>
    <rPh sb="82" eb="83">
      <t>カイ</t>
    </rPh>
    <rPh sb="83" eb="85">
      <t>ヒョウカ</t>
    </rPh>
    <phoneticPr fontId="1"/>
  </si>
  <si>
    <t>LIFEを用いて、(1)の評価結果等の情報を提出し、排せつ支援の実施に当たって、当該情報その他排せつ支援の適切かつ有効な実施のために必要な情報を活用</t>
    <phoneticPr fontId="1"/>
  </si>
  <si>
    <r>
      <t>(1)の結果、排尿または排便の状態が、「一部介助」若しくは「全介助」と評価される者又はおむつ</t>
    </r>
    <r>
      <rPr>
        <sz val="10"/>
        <color rgb="FFFF0000"/>
        <rFont val="BIZ UDPゴシック"/>
        <family val="3"/>
        <charset val="128"/>
      </rPr>
      <t>若しくは留置カテーテル</t>
    </r>
    <r>
      <rPr>
        <sz val="10"/>
        <rFont val="BIZ UDPゴシック"/>
        <family val="3"/>
        <charset val="128"/>
      </rPr>
      <t>を使用している者</t>
    </r>
    <rPh sb="4" eb="6">
      <t>ケッカ</t>
    </rPh>
    <rPh sb="46" eb="47">
      <t>モ</t>
    </rPh>
    <rPh sb="50" eb="52">
      <t>リュウチ</t>
    </rPh>
    <phoneticPr fontId="1"/>
  </si>
  <si>
    <t>(3)の者に適切な対応を行うことにより、（1）の評価が改善することが見込まれる者</t>
    <rPh sb="4" eb="5">
      <t>モノ</t>
    </rPh>
    <rPh sb="6" eb="8">
      <t>テキセツ</t>
    </rPh>
    <rPh sb="9" eb="11">
      <t>タイオウ</t>
    </rPh>
    <rPh sb="12" eb="13">
      <t>オコナ</t>
    </rPh>
    <rPh sb="24" eb="26">
      <t>ヒョウカ</t>
    </rPh>
    <rPh sb="27" eb="29">
      <t>カイゼン</t>
    </rPh>
    <rPh sb="34" eb="36">
      <t>ミコ</t>
    </rPh>
    <rPh sb="39" eb="40">
      <t>モノ</t>
    </rPh>
    <phoneticPr fontId="1"/>
  </si>
  <si>
    <t>入居者及びその家族に対し、排泄の状態及び今後の見込み、支援の必要性、要因分析並びに支援計画の内容、支援は実施を希望する場合に行うものであること、支援開始後であっても希望に応じて中断又は中止できることを説明し、理解と希望を確認</t>
    <phoneticPr fontId="1"/>
  </si>
  <si>
    <t>支援計画に基づく支援を継続して実施し、少なくと３月に１回、入居者ごとに支援計画を見直し</t>
    <rPh sb="29" eb="31">
      <t>ニュウキョ</t>
    </rPh>
    <phoneticPr fontId="1"/>
  </si>
  <si>
    <t>排せつ支援加算
Ⅰ・Ⅱ・Ⅲ</t>
    <phoneticPr fontId="1"/>
  </si>
  <si>
    <t>排せつ支援加算
Ⅱ</t>
    <phoneticPr fontId="1"/>
  </si>
  <si>
    <t>排せつ支援加算
Ⅲ</t>
    <phoneticPr fontId="1"/>
  </si>
  <si>
    <t>評価の結果、要介護状態の軽減が見込まれる者について、施設入居時と比較して、排尿又は排便の状態の少なくとも一方が改善するとともにいずれにも悪化がない　　　　　　　　　　　　　　　　　　　　　　　</t>
    <rPh sb="0" eb="2">
      <t>ヒョウカ</t>
    </rPh>
    <rPh sb="3" eb="5">
      <t>ケッカ</t>
    </rPh>
    <rPh sb="6" eb="9">
      <t>ヨウカイゴ</t>
    </rPh>
    <rPh sb="9" eb="11">
      <t>ジョウタイ</t>
    </rPh>
    <rPh sb="12" eb="14">
      <t>ケイゲン</t>
    </rPh>
    <rPh sb="15" eb="17">
      <t>ミコ</t>
    </rPh>
    <rPh sb="20" eb="21">
      <t>モノ</t>
    </rPh>
    <rPh sb="26" eb="28">
      <t>シセツ</t>
    </rPh>
    <rPh sb="28" eb="30">
      <t>ニュウキョ</t>
    </rPh>
    <rPh sb="30" eb="31">
      <t>トキ</t>
    </rPh>
    <rPh sb="32" eb="34">
      <t>ヒカク</t>
    </rPh>
    <rPh sb="37" eb="39">
      <t>ハイニョウ</t>
    </rPh>
    <rPh sb="39" eb="40">
      <t>マタ</t>
    </rPh>
    <rPh sb="41" eb="43">
      <t>ハイベン</t>
    </rPh>
    <rPh sb="44" eb="46">
      <t>ジョウタイ</t>
    </rPh>
    <rPh sb="47" eb="48">
      <t>スク</t>
    </rPh>
    <rPh sb="52" eb="54">
      <t>イッポウ</t>
    </rPh>
    <rPh sb="55" eb="57">
      <t>カイゼン</t>
    </rPh>
    <rPh sb="68" eb="70">
      <t>アッカ</t>
    </rPh>
    <phoneticPr fontId="1"/>
  </si>
  <si>
    <t>評価の結果、施設入居時におむつを使用していた者であって要介護状態の軽減が見込まれるものについて、おむつを使用しなくなった</t>
    <rPh sb="0" eb="2">
      <t>ヒョウカ</t>
    </rPh>
    <rPh sb="3" eb="5">
      <t>ケッカ</t>
    </rPh>
    <rPh sb="6" eb="8">
      <t>シセツ</t>
    </rPh>
    <rPh sb="8" eb="10">
      <t>ニュウキョ</t>
    </rPh>
    <rPh sb="10" eb="11">
      <t>トキ</t>
    </rPh>
    <rPh sb="16" eb="18">
      <t>シヨウ</t>
    </rPh>
    <rPh sb="22" eb="23">
      <t>モノ</t>
    </rPh>
    <rPh sb="27" eb="30">
      <t>ヨウカイゴ</t>
    </rPh>
    <rPh sb="30" eb="32">
      <t>ジョウタイ</t>
    </rPh>
    <rPh sb="33" eb="35">
      <t>ケイゲン</t>
    </rPh>
    <rPh sb="36" eb="38">
      <t>ミコ</t>
    </rPh>
    <rPh sb="52" eb="54">
      <t>シヨウ</t>
    </rPh>
    <phoneticPr fontId="1"/>
  </si>
  <si>
    <t>評価の結果、施設入居時に尿道カテーテルが留置されていた者であって要介護状態の軽減が見込まれるものについて、尿道カテーテルが抜去された</t>
    <rPh sb="0" eb="2">
      <t>ヒョウカ</t>
    </rPh>
    <rPh sb="3" eb="5">
      <t>ケッカ</t>
    </rPh>
    <rPh sb="6" eb="8">
      <t>シセツ</t>
    </rPh>
    <rPh sb="8" eb="10">
      <t>ニュウキョ</t>
    </rPh>
    <rPh sb="10" eb="11">
      <t>ジ</t>
    </rPh>
    <rPh sb="12" eb="14">
      <t>ニョウドウ</t>
    </rPh>
    <rPh sb="20" eb="22">
      <t>リュウチ</t>
    </rPh>
    <rPh sb="27" eb="28">
      <t>モノ</t>
    </rPh>
    <rPh sb="32" eb="37">
      <t>ヨウカイゴジョウタイ</t>
    </rPh>
    <rPh sb="38" eb="40">
      <t>ケイゲン</t>
    </rPh>
    <rPh sb="41" eb="43">
      <t>ミコ</t>
    </rPh>
    <rPh sb="53" eb="55">
      <t>ニョウドウ</t>
    </rPh>
    <rPh sb="61" eb="63">
      <t>バッキョ</t>
    </rPh>
    <phoneticPr fontId="1"/>
  </si>
  <si>
    <t>1-1</t>
    <phoneticPr fontId="1"/>
  </si>
  <si>
    <t>1-3</t>
    <phoneticPr fontId="1"/>
  </si>
  <si>
    <t>以下のいずれかに該当</t>
    <phoneticPr fontId="1"/>
  </si>
  <si>
    <t>評価の結果、要介護状態の軽減が見込まれる者について、施設入居時と比較して、排尿又は排便の状態の少なくとも一方が改善するとともにいずれにも悪化がない　　　　　　　　　　　　　　　　　　　</t>
    <rPh sb="0" eb="2">
      <t>ヒョウカ</t>
    </rPh>
    <rPh sb="3" eb="5">
      <t>ケッカ</t>
    </rPh>
    <rPh sb="6" eb="9">
      <t>ヨウカイゴ</t>
    </rPh>
    <rPh sb="9" eb="11">
      <t>ジョウタイ</t>
    </rPh>
    <rPh sb="12" eb="14">
      <t>ケイゲン</t>
    </rPh>
    <rPh sb="15" eb="17">
      <t>ミコ</t>
    </rPh>
    <rPh sb="20" eb="21">
      <t>モノ</t>
    </rPh>
    <rPh sb="26" eb="28">
      <t>シセツ</t>
    </rPh>
    <rPh sb="28" eb="30">
      <t>ニュウキョ</t>
    </rPh>
    <rPh sb="30" eb="31">
      <t>ジ</t>
    </rPh>
    <rPh sb="32" eb="34">
      <t>ヒカク</t>
    </rPh>
    <rPh sb="37" eb="39">
      <t>ハイニョウ</t>
    </rPh>
    <rPh sb="39" eb="40">
      <t>マタ</t>
    </rPh>
    <rPh sb="41" eb="43">
      <t>ハイベン</t>
    </rPh>
    <rPh sb="44" eb="46">
      <t>ジョウタイ</t>
    </rPh>
    <rPh sb="47" eb="48">
      <t>スク</t>
    </rPh>
    <rPh sb="52" eb="54">
      <t>イッポウ</t>
    </rPh>
    <rPh sb="55" eb="57">
      <t>カイゼン</t>
    </rPh>
    <rPh sb="68" eb="70">
      <t>アッカ</t>
    </rPh>
    <phoneticPr fontId="1"/>
  </si>
  <si>
    <t>評価の結果、施設入居時におむつを使用していた者であって要介護状態の軽減が見込まれるものについて、おむつを使用しなくなった</t>
    <rPh sb="0" eb="2">
      <t>ヒョウカ</t>
    </rPh>
    <rPh sb="3" eb="5">
      <t>ケッカ</t>
    </rPh>
    <rPh sb="6" eb="8">
      <t>シセツ</t>
    </rPh>
    <rPh sb="8" eb="10">
      <t>ニュウキョ</t>
    </rPh>
    <rPh sb="10" eb="11">
      <t>ジ</t>
    </rPh>
    <rPh sb="16" eb="18">
      <t>シヨウ</t>
    </rPh>
    <rPh sb="22" eb="23">
      <t>モノ</t>
    </rPh>
    <rPh sb="27" eb="30">
      <t>ヨウカイゴ</t>
    </rPh>
    <rPh sb="30" eb="32">
      <t>ジョウタイ</t>
    </rPh>
    <rPh sb="33" eb="35">
      <t>ケイゲン</t>
    </rPh>
    <rPh sb="36" eb="38">
      <t>ミコ</t>
    </rPh>
    <rPh sb="52" eb="54">
      <t>シヨウ</t>
    </rPh>
    <phoneticPr fontId="1"/>
  </si>
  <si>
    <r>
      <t>医師が入居者ごとに、施設入居時に自立支援に係る医学的評価</t>
    </r>
    <r>
      <rPr>
        <sz val="10"/>
        <color rgb="FFFF0000"/>
        <rFont val="BIZ UDPゴシック"/>
        <family val="3"/>
        <charset val="128"/>
      </rPr>
      <t>に加え、特別な支援を実施することによる入居者の状態の改善可能性等について</t>
    </r>
    <r>
      <rPr>
        <sz val="10"/>
        <rFont val="BIZ UDPゴシック"/>
        <family val="3"/>
        <charset val="128"/>
      </rPr>
      <t>実施し、その後少なくとも</t>
    </r>
    <r>
      <rPr>
        <sz val="10"/>
        <color rgb="FFFF0000"/>
        <rFont val="BIZ UDPゴシック"/>
        <family val="3"/>
        <charset val="128"/>
      </rPr>
      <t>3</t>
    </r>
    <r>
      <rPr>
        <sz val="10"/>
        <rFont val="BIZ UDPゴシック"/>
        <family val="3"/>
        <charset val="128"/>
      </rPr>
      <t>月に1回医学的評価の見直し</t>
    </r>
    <rPh sb="0" eb="2">
      <t>イシ</t>
    </rPh>
    <rPh sb="3" eb="6">
      <t>ニュウキョシャ</t>
    </rPh>
    <rPh sb="10" eb="12">
      <t>シセツ</t>
    </rPh>
    <rPh sb="12" eb="14">
      <t>ニュウキョ</t>
    </rPh>
    <rPh sb="14" eb="15">
      <t>ジ</t>
    </rPh>
    <rPh sb="16" eb="18">
      <t>ジリツ</t>
    </rPh>
    <rPh sb="18" eb="20">
      <t>シエン</t>
    </rPh>
    <rPh sb="21" eb="22">
      <t>カカ</t>
    </rPh>
    <rPh sb="23" eb="26">
      <t>イガクテキ</t>
    </rPh>
    <rPh sb="26" eb="28">
      <t>ヒョウカ</t>
    </rPh>
    <rPh sb="29" eb="30">
      <t>クワ</t>
    </rPh>
    <rPh sb="32" eb="34">
      <t>トクベツ</t>
    </rPh>
    <rPh sb="35" eb="37">
      <t>シエン</t>
    </rPh>
    <rPh sb="38" eb="40">
      <t>ジッシ</t>
    </rPh>
    <rPh sb="47" eb="50">
      <t>ニュウキョシャ</t>
    </rPh>
    <rPh sb="51" eb="53">
      <t>ジョウタイ</t>
    </rPh>
    <rPh sb="54" eb="56">
      <t>カイゼン</t>
    </rPh>
    <rPh sb="56" eb="59">
      <t>カノウセイ</t>
    </rPh>
    <rPh sb="59" eb="60">
      <t>トウ</t>
    </rPh>
    <rPh sb="64" eb="66">
      <t>ジッシ</t>
    </rPh>
    <rPh sb="70" eb="71">
      <t>アト</t>
    </rPh>
    <rPh sb="71" eb="72">
      <t>スク</t>
    </rPh>
    <rPh sb="77" eb="78">
      <t>ツキ</t>
    </rPh>
    <rPh sb="80" eb="81">
      <t>カイ</t>
    </rPh>
    <rPh sb="81" eb="84">
      <t>イガクテキ</t>
    </rPh>
    <rPh sb="84" eb="86">
      <t>ヒョウカ</t>
    </rPh>
    <rPh sb="87" eb="89">
      <t>ミナオ</t>
    </rPh>
    <phoneticPr fontId="1"/>
  </si>
  <si>
    <t>医師が定期的に、入居者に対する医学的評価及びリハビリテーション、日々の過ごし方等についてアセスメントを実施</t>
    <rPh sb="9" eb="10">
      <t>キョ</t>
    </rPh>
    <phoneticPr fontId="1"/>
  </si>
  <si>
    <r>
      <t>自立支援の促進が必要であるとされた入居者ごとに、医師、看護職員、介護職員、介護支援専門員その他の職種が共同して、</t>
    </r>
    <r>
      <rPr>
        <sz val="10"/>
        <color rgb="FFFF0000"/>
        <rFont val="BIZ UDPゴシック"/>
        <family val="3"/>
        <charset val="128"/>
      </rPr>
      <t>個々の入居者の特性に配慮した</t>
    </r>
    <r>
      <rPr>
        <sz val="10"/>
        <rFont val="BIZ UDPゴシック"/>
        <family val="3"/>
        <charset val="128"/>
      </rPr>
      <t>自立支援に係る支援計画を作成</t>
    </r>
    <rPh sb="0" eb="2">
      <t>ジリツ</t>
    </rPh>
    <rPh sb="2" eb="4">
      <t>シエン</t>
    </rPh>
    <rPh sb="5" eb="7">
      <t>ソクシン</t>
    </rPh>
    <rPh sb="8" eb="10">
      <t>ヒツヨウ</t>
    </rPh>
    <rPh sb="17" eb="20">
      <t>ニュウキョシャ</t>
    </rPh>
    <rPh sb="51" eb="53">
      <t>キョウドウ</t>
    </rPh>
    <rPh sb="56" eb="58">
      <t>ココ</t>
    </rPh>
    <rPh sb="59" eb="62">
      <t>ニュウキョシャ</t>
    </rPh>
    <rPh sb="63" eb="65">
      <t>トクセイ</t>
    </rPh>
    <rPh sb="66" eb="68">
      <t>ハイリョ</t>
    </rPh>
    <rPh sb="70" eb="72">
      <t>ジリツ</t>
    </rPh>
    <rPh sb="72" eb="74">
      <t>シエン</t>
    </rPh>
    <rPh sb="75" eb="76">
      <t>カカ</t>
    </rPh>
    <rPh sb="82" eb="84">
      <t>サクセイ</t>
    </rPh>
    <phoneticPr fontId="1"/>
  </si>
  <si>
    <t>医師、看護師、介護支援専門員その他の職種の者が共同して、当該入居者が排せつに介護を要する原因を分析し、要因分析結果と整合性が取れ、かつ、個別の入居者の特性に配慮した支援計画を作成</t>
    <rPh sb="0" eb="2">
      <t>イシ</t>
    </rPh>
    <rPh sb="3" eb="6">
      <t>カンゴシ</t>
    </rPh>
    <rPh sb="7" eb="14">
      <t>カイゴシエンセンモンイン</t>
    </rPh>
    <rPh sb="16" eb="17">
      <t>ホカ</t>
    </rPh>
    <rPh sb="18" eb="20">
      <t>ショクシュ</t>
    </rPh>
    <rPh sb="21" eb="22">
      <t>モノ</t>
    </rPh>
    <rPh sb="23" eb="25">
      <t>キョウドウ</t>
    </rPh>
    <rPh sb="28" eb="30">
      <t>トウガイ</t>
    </rPh>
    <rPh sb="30" eb="33">
      <t>ニュウキョシャ</t>
    </rPh>
    <rPh sb="34" eb="35">
      <t>ハイ</t>
    </rPh>
    <rPh sb="38" eb="40">
      <t>カイゴ</t>
    </rPh>
    <rPh sb="41" eb="42">
      <t>ヨウ</t>
    </rPh>
    <rPh sb="44" eb="46">
      <t>ゲンイン</t>
    </rPh>
    <rPh sb="47" eb="49">
      <t>ブンセキ</t>
    </rPh>
    <rPh sb="51" eb="55">
      <t>ヨウインブンセキ</t>
    </rPh>
    <rPh sb="55" eb="57">
      <t>ケッカ</t>
    </rPh>
    <rPh sb="58" eb="61">
      <t>セイゴウセイ</t>
    </rPh>
    <rPh sb="62" eb="63">
      <t>ト</t>
    </rPh>
    <rPh sb="68" eb="70">
      <t>コベツ</t>
    </rPh>
    <rPh sb="71" eb="74">
      <t>ニュウキョシャ</t>
    </rPh>
    <rPh sb="75" eb="77">
      <t>トクセイ</t>
    </rPh>
    <rPh sb="78" eb="80">
      <t>ハイリョ</t>
    </rPh>
    <rPh sb="82" eb="86">
      <t>シエンケイカク</t>
    </rPh>
    <rPh sb="87" eb="89">
      <t>サクセイ</t>
    </rPh>
    <phoneticPr fontId="1"/>
  </si>
  <si>
    <t>支援計画に従ったケアを実施し、少なくとも3月に1回、入居者ごとに支援計画を見直し</t>
    <rPh sb="0" eb="2">
      <t>シエン</t>
    </rPh>
    <rPh sb="2" eb="4">
      <t>ケイカク</t>
    </rPh>
    <rPh sb="5" eb="6">
      <t>シタガ</t>
    </rPh>
    <rPh sb="11" eb="13">
      <t>ジッシ</t>
    </rPh>
    <rPh sb="15" eb="16">
      <t>スク</t>
    </rPh>
    <rPh sb="21" eb="22">
      <t>ツキ</t>
    </rPh>
    <rPh sb="24" eb="25">
      <t>カイ</t>
    </rPh>
    <rPh sb="26" eb="29">
      <t>ニュウキョシャ</t>
    </rPh>
    <rPh sb="32" eb="34">
      <t>シエン</t>
    </rPh>
    <rPh sb="34" eb="36">
      <t>ケイカク</t>
    </rPh>
    <rPh sb="37" eb="39">
      <t>ミナオ</t>
    </rPh>
    <phoneticPr fontId="1"/>
  </si>
  <si>
    <t>支援計画に基づいたケアを実施する際には、対象となる入居者又はその家族に説明、同意</t>
    <rPh sb="0" eb="2">
      <t>シエン</t>
    </rPh>
    <rPh sb="2" eb="4">
      <t>ケイカク</t>
    </rPh>
    <rPh sb="5" eb="6">
      <t>モト</t>
    </rPh>
    <rPh sb="12" eb="14">
      <t>ジッシ</t>
    </rPh>
    <rPh sb="16" eb="17">
      <t>サイ</t>
    </rPh>
    <rPh sb="20" eb="22">
      <t>タイショウ</t>
    </rPh>
    <rPh sb="25" eb="28">
      <t>ニュウキョシャ</t>
    </rPh>
    <rPh sb="28" eb="29">
      <t>マタ</t>
    </rPh>
    <rPh sb="32" eb="34">
      <t>カゾク</t>
    </rPh>
    <rPh sb="35" eb="37">
      <t>セツメイ</t>
    </rPh>
    <rPh sb="38" eb="40">
      <t>ドウイ</t>
    </rPh>
    <phoneticPr fontId="1"/>
  </si>
  <si>
    <t>LIFEを用いて入居者ごとのADL値、栄養状態、口腔機能、認知症の状況その他の入居者の心身の状況等に係る基本的な情報を提出している</t>
    <rPh sb="8" eb="11">
      <t>ニュウキョシャ</t>
    </rPh>
    <rPh sb="39" eb="42">
      <t>ニュウキョシャ</t>
    </rPh>
    <phoneticPr fontId="1"/>
  </si>
  <si>
    <t>入居者の心身の状況等に係る基本的な情報に基づき、サービス計画を作成（Plan)</t>
    <rPh sb="0" eb="3">
      <t>ニュウキョシャ</t>
    </rPh>
    <rPh sb="4" eb="6">
      <t>シンシン</t>
    </rPh>
    <rPh sb="7" eb="9">
      <t>ジョウキョウ</t>
    </rPh>
    <rPh sb="9" eb="10">
      <t>トウ</t>
    </rPh>
    <rPh sb="11" eb="12">
      <t>カカ</t>
    </rPh>
    <rPh sb="13" eb="16">
      <t>キホンテキ</t>
    </rPh>
    <rPh sb="17" eb="19">
      <t>ジョウホウ</t>
    </rPh>
    <rPh sb="20" eb="21">
      <t>モト</t>
    </rPh>
    <rPh sb="28" eb="30">
      <t>ケイカク</t>
    </rPh>
    <rPh sb="31" eb="33">
      <t>サクセイ</t>
    </rPh>
    <phoneticPr fontId="1"/>
  </si>
  <si>
    <t>サービス計画に基づいて、入居者の自立支援や重度化防止に資する介護を実施（Do)</t>
    <rPh sb="4" eb="6">
      <t>ケイカク</t>
    </rPh>
    <rPh sb="7" eb="8">
      <t>モト</t>
    </rPh>
    <rPh sb="12" eb="15">
      <t>ニュウキョシャ</t>
    </rPh>
    <rPh sb="16" eb="18">
      <t>ジリツ</t>
    </rPh>
    <rPh sb="18" eb="20">
      <t>シエン</t>
    </rPh>
    <rPh sb="21" eb="24">
      <t>ジュウドカ</t>
    </rPh>
    <rPh sb="24" eb="26">
      <t>ボウシ</t>
    </rPh>
    <rPh sb="27" eb="28">
      <t>シ</t>
    </rPh>
    <rPh sb="30" eb="32">
      <t>カイゴ</t>
    </rPh>
    <rPh sb="33" eb="35">
      <t>ジッシ</t>
    </rPh>
    <phoneticPr fontId="1"/>
  </si>
  <si>
    <t>LIFEへの提供情報及びフィードバック情報等を活用し、多職種が共同して、施設の特性やサービス提供在り方について検証（Check)</t>
    <rPh sb="6" eb="8">
      <t>テイキョウ</t>
    </rPh>
    <rPh sb="8" eb="10">
      <t>ジョウホウ</t>
    </rPh>
    <rPh sb="10" eb="11">
      <t>オヨ</t>
    </rPh>
    <rPh sb="19" eb="21">
      <t>ジョウホウ</t>
    </rPh>
    <rPh sb="21" eb="22">
      <t>トウ</t>
    </rPh>
    <rPh sb="23" eb="25">
      <t>カツヨウ</t>
    </rPh>
    <rPh sb="27" eb="28">
      <t>タ</t>
    </rPh>
    <rPh sb="28" eb="30">
      <t>ショクシュ</t>
    </rPh>
    <rPh sb="31" eb="33">
      <t>キョウドウ</t>
    </rPh>
    <rPh sb="36" eb="38">
      <t>シセツ</t>
    </rPh>
    <rPh sb="39" eb="41">
      <t>トクセイ</t>
    </rPh>
    <rPh sb="46" eb="48">
      <t>テイキョウ</t>
    </rPh>
    <rPh sb="48" eb="49">
      <t>ア</t>
    </rPh>
    <rPh sb="50" eb="51">
      <t>カタ</t>
    </rPh>
    <rPh sb="55" eb="57">
      <t>ケンショウ</t>
    </rPh>
    <phoneticPr fontId="1"/>
  </si>
  <si>
    <t>検証結果に基づき、入居者のサービス計画を適切に見直し、施設全体として、サービスのさらなる向上に努める（Action）</t>
    <rPh sb="0" eb="2">
      <t>ケンショウ</t>
    </rPh>
    <rPh sb="2" eb="4">
      <t>ケッカ</t>
    </rPh>
    <rPh sb="5" eb="6">
      <t>モト</t>
    </rPh>
    <rPh sb="9" eb="12">
      <t>ニュウキョシャ</t>
    </rPh>
    <rPh sb="17" eb="19">
      <t>ケイカク</t>
    </rPh>
    <rPh sb="20" eb="22">
      <t>テキセツ</t>
    </rPh>
    <rPh sb="23" eb="25">
      <t>ミナオ</t>
    </rPh>
    <rPh sb="27" eb="29">
      <t>シセツ</t>
    </rPh>
    <rPh sb="29" eb="31">
      <t>ゼンタイ</t>
    </rPh>
    <rPh sb="44" eb="46">
      <t>コウジョウ</t>
    </rPh>
    <rPh sb="47" eb="48">
      <t>ツト</t>
    </rPh>
    <phoneticPr fontId="1"/>
  </si>
  <si>
    <t>科学的介護推進体制加算Ⅰ・Ⅱ</t>
    <rPh sb="0" eb="3">
      <t>カガクテキ</t>
    </rPh>
    <rPh sb="3" eb="5">
      <t>カイゴ</t>
    </rPh>
    <rPh sb="5" eb="7">
      <t>スイシン</t>
    </rPh>
    <rPh sb="7" eb="9">
      <t>タイセイ</t>
    </rPh>
    <rPh sb="9" eb="11">
      <t>カサン</t>
    </rPh>
    <phoneticPr fontId="1"/>
  </si>
  <si>
    <t>科学的介護推進体制加算Ⅱ</t>
    <rPh sb="0" eb="3">
      <t>カガクテキ</t>
    </rPh>
    <rPh sb="3" eb="5">
      <t>カイゴ</t>
    </rPh>
    <rPh sb="5" eb="7">
      <t>スイシン</t>
    </rPh>
    <rPh sb="7" eb="9">
      <t>タイセイ</t>
    </rPh>
    <rPh sb="9" eb="11">
      <t>カサン</t>
    </rPh>
    <phoneticPr fontId="1"/>
  </si>
  <si>
    <t>LIFEを用いて科学的介護推進体制加算Ⅰ・Ⅱの(1)に規定する情報に加えて、入居者ごとの疾病の状況等の情報を提出している</t>
    <rPh sb="5" eb="6">
      <t>モチ</t>
    </rPh>
    <rPh sb="27" eb="29">
      <t>キテイ</t>
    </rPh>
    <rPh sb="31" eb="33">
      <t>ジョウホウ</t>
    </rPh>
    <rPh sb="34" eb="35">
      <t>クワ</t>
    </rPh>
    <rPh sb="38" eb="41">
      <t>ニュウキョシャ</t>
    </rPh>
    <rPh sb="44" eb="46">
      <t>シッペイ</t>
    </rPh>
    <rPh sb="47" eb="49">
      <t>ジョウキョウ</t>
    </rPh>
    <rPh sb="49" eb="50">
      <t>トウ</t>
    </rPh>
    <rPh sb="51" eb="53">
      <t>ジョウホウ</t>
    </rPh>
    <rPh sb="54" eb="56">
      <t>テイシュツ</t>
    </rPh>
    <phoneticPr fontId="1"/>
  </si>
  <si>
    <r>
      <t>条例第175条に規定する基準に適合している
(取り組むべき事項は、自主点検表のチェック項目</t>
    </r>
    <r>
      <rPr>
        <sz val="10"/>
        <color rgb="FFFF0000"/>
        <rFont val="BIZ UDPゴシック"/>
        <family val="3"/>
        <charset val="128"/>
      </rPr>
      <t>27-1から27-5</t>
    </r>
    <r>
      <rPr>
        <sz val="10"/>
        <rFont val="BIZ UDPゴシック"/>
        <family val="3"/>
        <charset val="128"/>
      </rPr>
      <t>を参照)</t>
    </r>
    <phoneticPr fontId="1"/>
  </si>
  <si>
    <r>
      <rPr>
        <sz val="10"/>
        <color rgb="FFFF0000"/>
        <rFont val="BIZ UDPゴシック"/>
        <family val="3"/>
        <charset val="128"/>
      </rPr>
      <t>事故発生防止等の措置を適切に実施するための</t>
    </r>
    <r>
      <rPr>
        <sz val="10"/>
        <rFont val="BIZ UDPゴシック"/>
        <family val="3"/>
        <charset val="128"/>
      </rPr>
      <t>担当者は安全対策に係る外部における研修を受講</t>
    </r>
    <rPh sb="0" eb="2">
      <t>ジコ</t>
    </rPh>
    <rPh sb="2" eb="4">
      <t>ハッセイ</t>
    </rPh>
    <rPh sb="4" eb="6">
      <t>ボウシ</t>
    </rPh>
    <rPh sb="6" eb="7">
      <t>トウ</t>
    </rPh>
    <rPh sb="8" eb="10">
      <t>ソチ</t>
    </rPh>
    <rPh sb="11" eb="13">
      <t>テキセツ</t>
    </rPh>
    <rPh sb="14" eb="16">
      <t>ジッシ</t>
    </rPh>
    <rPh sb="21" eb="24">
      <t>タントウシャ</t>
    </rPh>
    <rPh sb="25" eb="27">
      <t>アンゼン</t>
    </rPh>
    <rPh sb="27" eb="29">
      <t>タイサク</t>
    </rPh>
    <rPh sb="30" eb="31">
      <t>カカ</t>
    </rPh>
    <rPh sb="32" eb="34">
      <t>ガイブ</t>
    </rPh>
    <rPh sb="38" eb="40">
      <t>ケンシュウ</t>
    </rPh>
    <rPh sb="41" eb="43">
      <t>ジュコウ</t>
    </rPh>
    <phoneticPr fontId="1"/>
  </si>
  <si>
    <t>第二種協定指定医療機関との間で、新興感染症の発生時等の対応を行う体制を確保している</t>
    <phoneticPr fontId="1"/>
  </si>
  <si>
    <t>協力医療機関等との間で、感染症（新興感染症を除く。以下同じ）の発生時等の対応を取り決めるとともに、感染症の発生時等に、協力医療機関等と連携し適切に対応している</t>
    <phoneticPr fontId="1"/>
  </si>
  <si>
    <t>感染対策を担当する者が、感染対策向上加算又は外来感染対策向上加算に係る届出を行った医療機関等が行う院内感染対策に関する研修又は訓練に1年に1回以上参加し、指導及び助言を受けている</t>
    <phoneticPr fontId="1"/>
  </si>
  <si>
    <t>感染対策向上加算に係る届出を行った医療機関から、3年に1回以上、施設内で感染者が発生した場合の対応に係る実地指導を受けている</t>
    <phoneticPr fontId="1"/>
  </si>
  <si>
    <t>高齢者施設等感染対策向上加算Ⅰ</t>
    <phoneticPr fontId="1"/>
  </si>
  <si>
    <t>高齢者施設等感染対策向上加算Ⅱ</t>
    <phoneticPr fontId="1"/>
  </si>
  <si>
    <t>当該施設の介護職員その他の従業者に対して実施する感染症の予防及びまん延の防止のための研修及び訓練の内容について（3）の研修又は訓練の内容を含めている</t>
    <rPh sb="2" eb="4">
      <t>シセツ</t>
    </rPh>
    <phoneticPr fontId="1"/>
  </si>
  <si>
    <t>当該施設の介護職員その他の従業者に対して実施する感染症の予防及びまん延の防止のための研修及び訓練の内容について（1）の実地指導の内容を含めている</t>
    <rPh sb="2" eb="4">
      <t>シセツ</t>
    </rPh>
    <phoneticPr fontId="1"/>
  </si>
  <si>
    <t>利用者の安全並びに介護サービスの質の確保及び職員の負担軽減に資する方策を検討するための委員会を3月に1回以上開催し、次に掲げる事項について必要な検討を行い、及び当該事項の実施を定期的に確認</t>
    <phoneticPr fontId="1"/>
  </si>
  <si>
    <t>介護機器を活用する場合における利用者の安全及びケアの質の確保
①見守り機器等から得られる離床の状況、睡眠状態やバイタルサイン等の情報を基に、介護職員、看護職員、介護支援専門員その他の職種が連携して、見守り機器等の導入後の利用者等の状態が維持されているか確認
②利用者の状態の変化等を踏まえた介護機器の活用方法の変更の必要性の有無等を確認し、必要な対応を検討
③見守り機器を活用する場合、安全面から特に留意すべき利用者については、定時巡回の実施についても検討
④介護機器の使用に起因する施設内で発生したヒヤリ・ハット事例等の状況を把握し、その原因を分析して再発の防止策を検討</t>
    <phoneticPr fontId="1"/>
  </si>
  <si>
    <t>職員の負担の軽減及び勤務状況への配慮
実際に勤務する職員に対して、介護機器等の導入後におけるストレスや体調不安等、職員の心身の負担の増加の有無、職員の負担が過度に増えている時間帯の有無、休憩時間及び時間外勤務等の状況について、アンケート調査やヒヤリング等を行っている</t>
    <phoneticPr fontId="1"/>
  </si>
  <si>
    <t>介護機器の定期的な点検
①日々の業務の中で、あらかじめ時間を定めて介護機器の不具合がないことを確認するなどの不具合のチェックを行う仕組みを設けること
②使用する介護機器の開発メーカー等と連携し、定期的に点検</t>
    <phoneticPr fontId="1"/>
  </si>
  <si>
    <t>業務の効率化及び質の向上並びに職員の負担軽減を図るための職員研修
介護機器の使用方法の講習やヒヤリ・ハット事例等の周知、その事例を通じた再発防止策の実習等を含む職員研修を定期的に実施</t>
    <phoneticPr fontId="1"/>
  </si>
  <si>
    <t>生産性向上推進体制加算Ⅰ・Ⅱ</t>
    <phoneticPr fontId="1"/>
  </si>
  <si>
    <t>1-1</t>
    <phoneticPr fontId="1"/>
  </si>
  <si>
    <t>1-2</t>
    <phoneticPr fontId="1"/>
  </si>
  <si>
    <t>1-3</t>
    <phoneticPr fontId="1"/>
  </si>
  <si>
    <t>1-4</t>
    <phoneticPr fontId="1"/>
  </si>
  <si>
    <t>共通事項の取組及び介護機器の活用による業務の効率化及びケアの質の確保並びに職員の負担軽減に関する実績がある</t>
    <phoneticPr fontId="1"/>
  </si>
  <si>
    <t>以下の介護機器を全て使用している
①全ての居室に見守り機器の設置
②インカム等の職員間の連絡調整の迅速化に資するICT機器を同一の時間帯に勤務する全ての介護職員が使用
③介護記録ソフトウェアやスマートフォン等の介護記録の作成の効率化に資するICT機器</t>
    <phoneticPr fontId="1"/>
  </si>
  <si>
    <t>委員会において、職員の業務分担の明確化等による業務の効率化及びケアの質の確保並びに負担軽減について必要な検討を行い、当該検討を踏まえ、必要な取組を実施し、及び当該取組の実施を定期的に確認</t>
    <phoneticPr fontId="1"/>
  </si>
  <si>
    <t>事業年度ごとに以下の取組に関する実績を厚生労働省に報告
①利用者の満足度の調査
②総業務時間及び当該時間に含まれる超過勤務時間の調査
③年次有給休暇の取得状況の調査
④介護職員の心理的負担等の評価
⑤機器の導入等による業務時間（直接介護、間接業務、休憩等）の調査</t>
    <phoneticPr fontId="1"/>
  </si>
  <si>
    <t>生産性向上推進体制加算Ⅰ</t>
    <phoneticPr fontId="1"/>
  </si>
  <si>
    <t>以下の介護機器のうち、1つ以上使用している
①見守り機器
②インカム等の職員間の連絡調整の迅速化に資するICT機器を同一の時間帯に勤務する全ての介護職員が使用
③介護記録ソフトウェアやスマートフォン等の介護記録の作成の効率化に資するICT機器</t>
    <phoneticPr fontId="1"/>
  </si>
  <si>
    <t>事業年度ごとに以下の取組に関する実績を厚生労働省に報告
①利用者の満足度の調査
②総業務時間及び当該時間に含まれる超過勤務時間の調査
③年次有給休暇の取得状況の調査</t>
    <phoneticPr fontId="1"/>
  </si>
  <si>
    <t>生産性向上推進体制加算Ⅱ</t>
    <phoneticPr fontId="1"/>
  </si>
  <si>
    <t>以下のいずれかに該当</t>
    <phoneticPr fontId="1"/>
  </si>
  <si>
    <t>介護職員の総数のうち介護福祉士の割合が80/100以上　</t>
    <rPh sb="16" eb="18">
      <t>ワリアイ</t>
    </rPh>
    <phoneticPr fontId="1"/>
  </si>
  <si>
    <t>介護職員の総数のうち勤続年数10年以上の介護福祉士の割合が35/100以上</t>
    <rPh sb="26" eb="28">
      <t>ワリアイ</t>
    </rPh>
    <phoneticPr fontId="1"/>
  </si>
  <si>
    <t>定員超過利用・人員基準欠如に該当していないこと</t>
    <phoneticPr fontId="1"/>
  </si>
  <si>
    <t>・常勤換算方法により算出した前年度4月から2月の平均
・開始・再開した施設は届出日の前3月の平均
・介護福祉士は各月の前月末日時点での資格取得者を数える
・勤続年数は各月の前月末日時点での勤続年数を数えるが、同じ就業規則等を採用する同一法人等の勤務年数も含められる</t>
    <rPh sb="35" eb="37">
      <t>シセツ</t>
    </rPh>
    <phoneticPr fontId="1"/>
  </si>
  <si>
    <t>介護職員の総数のうち介護福祉士の割合が60/100以上</t>
    <rPh sb="16" eb="18">
      <t>ワリアイ</t>
    </rPh>
    <phoneticPr fontId="1"/>
  </si>
  <si>
    <t>以下のいずれかに該当</t>
    <phoneticPr fontId="1"/>
  </si>
  <si>
    <t>介護職員の総数のうち介護福祉士の割合が50/100以上　</t>
    <rPh sb="16" eb="18">
      <t>ワリアイ</t>
    </rPh>
    <phoneticPr fontId="1"/>
  </si>
  <si>
    <t>直接処遇職員の総数のうち勤続7年以上の割合が30/100以上</t>
    <rPh sb="19" eb="21">
      <t>ワリアイ</t>
    </rPh>
    <phoneticPr fontId="1"/>
  </si>
  <si>
    <t>看護・介護職員の総数のうち、常勤職員の割合が75/100以上</t>
    <phoneticPr fontId="1"/>
  </si>
  <si>
    <t>定員超過利用・人員基準欠如に該当していないこと</t>
    <phoneticPr fontId="1"/>
  </si>
  <si>
    <t>定員超過利用・人員基準欠如に該当していないこと</t>
    <phoneticPr fontId="1"/>
  </si>
  <si>
    <t>・重要事項説明書(入所(入居)の申込者の同意があったことがわかるもの)
・入所（入居）契約書</t>
    <rPh sb="1" eb="3">
      <t>ジュウヨウ</t>
    </rPh>
    <rPh sb="3" eb="5">
      <t>ジコウ</t>
    </rPh>
    <rPh sb="5" eb="8">
      <t>セツメイショ</t>
    </rPh>
    <rPh sb="9" eb="11">
      <t>ニュウショ</t>
    </rPh>
    <rPh sb="12" eb="14">
      <t>ニュウキョ</t>
    </rPh>
    <rPh sb="16" eb="19">
      <t>モウシコミシャ</t>
    </rPh>
    <rPh sb="20" eb="22">
      <t>ドウイ</t>
    </rPh>
    <rPh sb="41" eb="43">
      <t>ニュウショ</t>
    </rPh>
    <rPh sb="44" eb="46">
      <t>ニュウキョ</t>
    </rPh>
    <rPh sb="47" eb="50">
      <t>ケイヤクショ</t>
    </rPh>
    <phoneticPr fontId="1"/>
  </si>
  <si>
    <t xml:space="preserve">・苦情の受付簿
・苦情への対応記録
</t>
    <phoneticPr fontId="1"/>
  </si>
  <si>
    <t>サービスの提供を求められた場合は、その者の提示する被保険者証によって、被保険者資格、要介護認定の有無及び要介護認定の有効期間を確かめているか。</t>
    <rPh sb="5" eb="7">
      <t>テイキョウ</t>
    </rPh>
    <rPh sb="8" eb="9">
      <t>モト</t>
    </rPh>
    <rPh sb="13" eb="15">
      <t>バアイ</t>
    </rPh>
    <rPh sb="19" eb="20">
      <t>シャ</t>
    </rPh>
    <rPh sb="21" eb="23">
      <t>テイジ</t>
    </rPh>
    <phoneticPr fontId="1"/>
  </si>
  <si>
    <r>
      <t>・アセスメントの結果がわかるもの
・モニタリングの結果がわかるもの　
・地域密着型施設サービス計画
・入</t>
    </r>
    <r>
      <rPr>
        <sz val="9"/>
        <color rgb="FFFF0000"/>
        <rFont val="BIZ UDPゴシック"/>
        <family val="3"/>
        <charset val="128"/>
      </rPr>
      <t>居</t>
    </r>
    <r>
      <rPr>
        <sz val="9"/>
        <rFont val="BIZ UDPゴシック"/>
        <family val="3"/>
        <charset val="128"/>
      </rPr>
      <t>検討委員会会議録</t>
    </r>
    <rPh sb="8" eb="10">
      <t>ケッカ</t>
    </rPh>
    <rPh sb="27" eb="29">
      <t>ケッカ</t>
    </rPh>
    <rPh sb="39" eb="41">
      <t>チイキ</t>
    </rPh>
    <rPh sb="41" eb="44">
      <t>ミッチャクガタ</t>
    </rPh>
    <rPh sb="44" eb="46">
      <t>シセツ</t>
    </rPh>
    <rPh sb="50" eb="52">
      <t>ケイカク</t>
    </rPh>
    <rPh sb="55" eb="57">
      <t>ニュウキョ</t>
    </rPh>
    <rPh sb="57" eb="59">
      <t>ケントウ</t>
    </rPh>
    <rPh sb="59" eb="62">
      <t>イインカイ</t>
    </rPh>
    <rPh sb="62" eb="65">
      <t>カイギロク</t>
    </rPh>
    <phoneticPr fontId="1"/>
  </si>
  <si>
    <r>
      <t>次の項目を盛り込んだ、身体的拘束等の適正化のための対策を検討する委員会(テレビ電話装置等を活用して行うことができるものとする。)を３月に１回以上開催するとともに、その結果について介護従業者その他の従業者に周知徹底を図っているか。</t>
    </r>
    <r>
      <rPr>
        <b/>
        <sz val="10"/>
        <rFont val="BIZ UDPゴシック"/>
        <family val="3"/>
        <charset val="128"/>
      </rPr>
      <t>【松阪市重点項目】</t>
    </r>
    <r>
      <rPr>
        <sz val="10"/>
        <rFont val="BIZ UDPゴシック"/>
        <family val="3"/>
        <charset val="128"/>
      </rPr>
      <t xml:space="preserve">
(解釈通知)
イ　　身体的拘束等について報告するための様式を整備すること。
ロ 　介護職員その他の従業者は、身体的拘束等の発生ごとにその状況、背景等を記録するとともに、イの様式に従い、身体的拘束等について報告すること。
ハ 　身体的拘束</t>
    </r>
    <r>
      <rPr>
        <sz val="10"/>
        <color rgb="FFFF0000"/>
        <rFont val="BIZ UDPゴシック"/>
        <family val="3"/>
        <charset val="128"/>
      </rPr>
      <t>等</t>
    </r>
    <r>
      <rPr>
        <sz val="10"/>
        <rFont val="BIZ UDPゴシック"/>
        <family val="3"/>
        <charset val="128"/>
      </rPr>
      <t xml:space="preserve">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
</t>
    </r>
    <rPh sb="0" eb="1">
      <t>ツギ</t>
    </rPh>
    <rPh sb="2" eb="4">
      <t>コウモク</t>
    </rPh>
    <rPh sb="5" eb="6">
      <t>モ</t>
    </rPh>
    <rPh sb="7" eb="8">
      <t>コ</t>
    </rPh>
    <rPh sb="83" eb="85">
      <t>ケッカ</t>
    </rPh>
    <rPh sb="89" eb="91">
      <t>カイゴ</t>
    </rPh>
    <rPh sb="91" eb="94">
      <t>ジュウギョウシャ</t>
    </rPh>
    <rPh sb="96" eb="97">
      <t>ホカ</t>
    </rPh>
    <rPh sb="98" eb="101">
      <t>ジュウギョウシャ</t>
    </rPh>
    <rPh sb="102" eb="106">
      <t>シュウチテッテイ</t>
    </rPh>
    <rPh sb="107" eb="108">
      <t>ハカ</t>
    </rPh>
    <rPh sb="126" eb="128">
      <t>カイシャク</t>
    </rPh>
    <rPh sb="128" eb="130">
      <t>ツウチ</t>
    </rPh>
    <rPh sb="168" eb="170">
      <t>ショクイン</t>
    </rPh>
    <rPh sb="243" eb="244">
      <t>トウ</t>
    </rPh>
    <phoneticPr fontId="1"/>
  </si>
  <si>
    <r>
      <t>次の項目を盛り込んだ身体的拘束等の適正化のための指針を整備しているか。</t>
    </r>
    <r>
      <rPr>
        <b/>
        <sz val="10"/>
        <color theme="1"/>
        <rFont val="BIZ UDPゴシック"/>
        <family val="3"/>
        <charset val="128"/>
      </rPr>
      <t>【松阪市重点項目】</t>
    </r>
    <r>
      <rPr>
        <sz val="10"/>
        <color theme="1"/>
        <rFont val="BIZ UDPゴシック"/>
        <family val="3"/>
        <charset val="128"/>
      </rPr>
      <t xml:space="preserve">
(解釈通知)
イ　 施設における身体的拘束等の適正化に関する基本的考え方
ロ 　身体的拘束</t>
    </r>
    <r>
      <rPr>
        <sz val="10"/>
        <color rgb="FFFF0000"/>
        <rFont val="BIZ UDPゴシック"/>
        <family val="3"/>
        <charset val="128"/>
      </rPr>
      <t>等</t>
    </r>
    <r>
      <rPr>
        <sz val="10"/>
        <color theme="1"/>
        <rFont val="BIZ UDPゴシック"/>
        <family val="3"/>
        <charset val="128"/>
      </rPr>
      <t>適正化検討委員会その他施設内の組織に関する事項
ハ 　身体的拘束等の適正化のための職員研修に関する基本方針
ニ 　施設内で発生した身体的拘束等の報告方法等のための方策に関する基本方針
ホ　 身体的拘束等発生時の対応に関する基本方針
ヘ 　入居者等に対する当該指針の閲覧に関する基本方針
ト 　その他身体的拘束等の適正化の推進のために必要な基本方針</t>
    </r>
    <rPh sb="56" eb="58">
      <t>シセツ</t>
    </rPh>
    <rPh sb="91" eb="92">
      <t>トウ</t>
    </rPh>
    <rPh sb="103" eb="105">
      <t>シセツ</t>
    </rPh>
    <rPh sb="149" eb="151">
      <t>シセツ</t>
    </rPh>
    <rPh sb="212" eb="213">
      <t>キョ</t>
    </rPh>
    <rPh sb="213" eb="214">
      <t>シャ</t>
    </rPh>
    <phoneticPr fontId="1"/>
  </si>
  <si>
    <r>
      <t xml:space="preserve">（解釈通知）
</t>
    </r>
    <r>
      <rPr>
        <sz val="10"/>
        <color rgb="FFFF0000"/>
        <rFont val="BIZ UDPゴシック"/>
        <family val="3"/>
        <charset val="128"/>
      </rPr>
      <t>地域密着型施設サービス計画原案には、</t>
    </r>
    <r>
      <rPr>
        <sz val="10"/>
        <rFont val="BIZ UDPゴシック"/>
        <family val="3"/>
        <charset val="128"/>
      </rPr>
      <t>長期的な目標及びそれを達成するための短期的な目標並びにそれらの達成時期等を明確に盛り込み、当該達成時期には地域密着型施設サービス計画及び提供したサービスの評価を行っているか。</t>
    </r>
    <rPh sb="1" eb="3">
      <t>カイシャク</t>
    </rPh>
    <rPh sb="3" eb="5">
      <t>ツウチ</t>
    </rPh>
    <rPh sb="70" eb="72">
      <t>トウガイ</t>
    </rPh>
    <rPh sb="72" eb="74">
      <t>タッセイ</t>
    </rPh>
    <phoneticPr fontId="1"/>
  </si>
  <si>
    <t>入居者の心身の状況に応じて適切な方法により、排せつの自立について必要な支援を行っているか。</t>
    <rPh sb="1" eb="2">
      <t>キョ</t>
    </rPh>
    <phoneticPr fontId="1"/>
  </si>
  <si>
    <t>入居者の口腔の健康の保持を図り、自立した日常生活を営むことができるよう、口腔衛生の管理体制を整備し、各入居者の状態に応じた口腔衛生の管理を行っているか。</t>
    <rPh sb="0" eb="3">
      <t>ニュウキョシャ</t>
    </rPh>
    <rPh sb="4" eb="6">
      <t>コウクウ</t>
    </rPh>
    <rPh sb="7" eb="9">
      <t>ケンコウ</t>
    </rPh>
    <rPh sb="10" eb="12">
      <t>ホジ</t>
    </rPh>
    <rPh sb="13" eb="14">
      <t>ハカ</t>
    </rPh>
    <rPh sb="16" eb="18">
      <t>ジリツ</t>
    </rPh>
    <rPh sb="20" eb="22">
      <t>ニチジョウ</t>
    </rPh>
    <rPh sb="22" eb="24">
      <t>セイカツ</t>
    </rPh>
    <rPh sb="25" eb="26">
      <t>イトナ</t>
    </rPh>
    <rPh sb="36" eb="38">
      <t>コウクウ</t>
    </rPh>
    <rPh sb="38" eb="40">
      <t>エイセイ</t>
    </rPh>
    <rPh sb="41" eb="43">
      <t>カンリ</t>
    </rPh>
    <rPh sb="43" eb="45">
      <t>タイセイ</t>
    </rPh>
    <rPh sb="46" eb="48">
      <t>セイビ</t>
    </rPh>
    <rPh sb="50" eb="51">
      <t>カク</t>
    </rPh>
    <rPh sb="51" eb="54">
      <t>ニュウキョシャ</t>
    </rPh>
    <rPh sb="55" eb="57">
      <t>ジョウタイ</t>
    </rPh>
    <rPh sb="58" eb="59">
      <t>オウ</t>
    </rPh>
    <rPh sb="61" eb="63">
      <t>コウクウ</t>
    </rPh>
    <rPh sb="63" eb="65">
      <t>エイセイ</t>
    </rPh>
    <rPh sb="66" eb="68">
      <t>カンリ</t>
    </rPh>
    <rPh sb="69" eb="70">
      <t>オコナ</t>
    </rPh>
    <phoneticPr fontId="1"/>
  </si>
  <si>
    <r>
      <t>ユニットごとの入居定員及び居室の定員を超えて入</t>
    </r>
    <r>
      <rPr>
        <sz val="10"/>
        <color rgb="FFFF0000"/>
        <rFont val="BIZ UDPゴシック"/>
        <family val="3"/>
        <charset val="128"/>
      </rPr>
      <t>居</t>
    </r>
    <r>
      <rPr>
        <sz val="10"/>
        <rFont val="BIZ UDPゴシック"/>
        <family val="3"/>
        <charset val="128"/>
      </rPr>
      <t>させていないか。</t>
    </r>
    <rPh sb="7" eb="9">
      <t>ニュウキョ</t>
    </rPh>
    <rPh sb="9" eb="11">
      <t>テイイン</t>
    </rPh>
    <rPh sb="11" eb="12">
      <t>オヨ</t>
    </rPh>
    <rPh sb="13" eb="15">
      <t>キョシツ</t>
    </rPh>
    <rPh sb="16" eb="18">
      <t>テイイン</t>
    </rPh>
    <rPh sb="19" eb="20">
      <t>コ</t>
    </rPh>
    <rPh sb="22" eb="24">
      <t>ニュウキョ</t>
    </rPh>
    <phoneticPr fontId="1"/>
  </si>
  <si>
    <t>2-4</t>
    <phoneticPr fontId="1"/>
  </si>
  <si>
    <t>2-6</t>
    <phoneticPr fontId="1"/>
  </si>
  <si>
    <t>入居者1人当たりの床面積は、10.65平方メートル以上であるか。</t>
    <rPh sb="0" eb="3">
      <t>ニュウキョシャ</t>
    </rPh>
    <rPh sb="4" eb="5">
      <t>ニン</t>
    </rPh>
    <rPh sb="5" eb="6">
      <t>ア</t>
    </rPh>
    <rPh sb="9" eb="12">
      <t>ユカメンセキ</t>
    </rPh>
    <rPh sb="19" eb="21">
      <t>ヘイホウ</t>
    </rPh>
    <rPh sb="25" eb="27">
      <t>イジョウ</t>
    </rPh>
    <phoneticPr fontId="1"/>
  </si>
  <si>
    <t>(浴室)</t>
    <rPh sb="1" eb="3">
      <t>ヨクシツ</t>
    </rPh>
    <phoneticPr fontId="1"/>
  </si>
  <si>
    <r>
      <t>要介護者が入浴</t>
    </r>
    <r>
      <rPr>
        <sz val="10"/>
        <rFont val="BIZ UDPゴシック"/>
        <family val="3"/>
        <charset val="128"/>
      </rPr>
      <t>するのに適したものであるか。</t>
    </r>
    <phoneticPr fontId="1"/>
  </si>
  <si>
    <t>(洗面設備)</t>
    <rPh sb="1" eb="3">
      <t>センメン</t>
    </rPh>
    <rPh sb="3" eb="5">
      <t>セツビ</t>
    </rPh>
    <phoneticPr fontId="1"/>
  </si>
  <si>
    <t>2-7</t>
    <phoneticPr fontId="1"/>
  </si>
  <si>
    <t>2-8</t>
    <phoneticPr fontId="1"/>
  </si>
  <si>
    <t>居室ごとに設けるか、又は共同生活室ごとに適当数設けているか。</t>
    <rPh sb="0" eb="2">
      <t>キョシツ</t>
    </rPh>
    <rPh sb="5" eb="6">
      <t>モウ</t>
    </rPh>
    <rPh sb="10" eb="11">
      <t>マタ</t>
    </rPh>
    <rPh sb="12" eb="14">
      <t>キョウドウ</t>
    </rPh>
    <rPh sb="14" eb="16">
      <t>セイカツ</t>
    </rPh>
    <rPh sb="16" eb="17">
      <t>シツ</t>
    </rPh>
    <rPh sb="20" eb="22">
      <t>テキトウ</t>
    </rPh>
    <rPh sb="22" eb="23">
      <t>スウ</t>
    </rPh>
    <rPh sb="23" eb="24">
      <t>モウ</t>
    </rPh>
    <phoneticPr fontId="1"/>
  </si>
  <si>
    <t>2-9</t>
    <phoneticPr fontId="1"/>
  </si>
  <si>
    <t>2-10</t>
    <phoneticPr fontId="1"/>
  </si>
  <si>
    <t>2-11</t>
    <phoneticPr fontId="1"/>
  </si>
  <si>
    <t>2-12</t>
    <phoneticPr fontId="1"/>
  </si>
  <si>
    <t>要介護者が使用するのに適したものであるか。</t>
    <rPh sb="5" eb="7">
      <t>シヨウ</t>
    </rPh>
    <phoneticPr fontId="1"/>
  </si>
  <si>
    <t>12-3</t>
    <phoneticPr fontId="1"/>
  </si>
  <si>
    <t>12-4</t>
    <phoneticPr fontId="1"/>
  </si>
  <si>
    <r>
      <t xml:space="preserve">(解釈通知）
</t>
    </r>
    <r>
      <rPr>
        <sz val="10"/>
        <color rgb="FFFF0000"/>
        <rFont val="BIZ UDPゴシック"/>
        <family val="3"/>
        <charset val="128"/>
      </rPr>
      <t>介護職員は、</t>
    </r>
    <r>
      <rPr>
        <sz val="10"/>
        <rFont val="BIZ UDPゴシック"/>
        <family val="3"/>
        <charset val="128"/>
      </rPr>
      <t>(2)に基づき、助言を行った歯科医師、歯科医師からの助言の要点、具体的方策、当該施設における実施目標、留意事項・特記事項を記載した、入居者の口腔衛生の管理体制に係る計画を作成するとともに、必要に応じて定期的に計画を見直しているか。</t>
    </r>
    <rPh sb="1" eb="5">
      <t>カイシャクツウチ</t>
    </rPh>
    <rPh sb="7" eb="9">
      <t>カイゴ</t>
    </rPh>
    <rPh sb="9" eb="11">
      <t>ショクイン</t>
    </rPh>
    <rPh sb="17" eb="18">
      <t>モト</t>
    </rPh>
    <rPh sb="21" eb="23">
      <t>ジョゲン</t>
    </rPh>
    <rPh sb="24" eb="25">
      <t>オコナ</t>
    </rPh>
    <rPh sb="27" eb="29">
      <t>シカ</t>
    </rPh>
    <rPh sb="29" eb="31">
      <t>イシ</t>
    </rPh>
    <rPh sb="32" eb="34">
      <t>シカ</t>
    </rPh>
    <rPh sb="34" eb="36">
      <t>イシ</t>
    </rPh>
    <rPh sb="39" eb="41">
      <t>ジョゲン</t>
    </rPh>
    <rPh sb="42" eb="44">
      <t>ヨウテン</t>
    </rPh>
    <rPh sb="51" eb="53">
      <t>トウガイ</t>
    </rPh>
    <rPh sb="53" eb="55">
      <t>シセツ</t>
    </rPh>
    <rPh sb="59" eb="61">
      <t>ジッシ</t>
    </rPh>
    <rPh sb="61" eb="63">
      <t>モクヒョウ</t>
    </rPh>
    <rPh sb="64" eb="66">
      <t>リュウイ</t>
    </rPh>
    <rPh sb="66" eb="68">
      <t>ジコウ</t>
    </rPh>
    <rPh sb="69" eb="71">
      <t>トッキ</t>
    </rPh>
    <rPh sb="71" eb="73">
      <t>ジコウ</t>
    </rPh>
    <rPh sb="74" eb="76">
      <t>キサイ</t>
    </rPh>
    <rPh sb="83" eb="85">
      <t>コウクウ</t>
    </rPh>
    <rPh sb="85" eb="87">
      <t>エイセイ</t>
    </rPh>
    <rPh sb="88" eb="90">
      <t>カンリ</t>
    </rPh>
    <rPh sb="90" eb="92">
      <t>タイセイ</t>
    </rPh>
    <rPh sb="93" eb="94">
      <t>カカ</t>
    </rPh>
    <rPh sb="95" eb="97">
      <t>ケイカク</t>
    </rPh>
    <rPh sb="98" eb="100">
      <t>サクセイ</t>
    </rPh>
    <rPh sb="107" eb="109">
      <t>ヒツヨウ</t>
    </rPh>
    <rPh sb="110" eb="111">
      <t>オウ</t>
    </rPh>
    <rPh sb="113" eb="116">
      <t>テイキテキ</t>
    </rPh>
    <rPh sb="117" eb="119">
      <t>ケイカク</t>
    </rPh>
    <rPh sb="120" eb="122">
      <t>ミナオ</t>
    </rPh>
    <phoneticPr fontId="1"/>
  </si>
  <si>
    <t>(解釈通知）
従業者又は歯科医師又は歯科医師の指示を受けた歯科衛生士が入居者毎に施設入居時及び月に1回程度の口腔の健康状態の評価を実施しているか。
【口腔の健康状態の評価例】
①開口の状態
②歯の汚れの有無
③舌の汚れの有無
④歯肉の腫れ、出血の有無
⑤左右両方の奥歯のかみ合わせの状態
⑥むせの有無
⑦ぶくぶくうがいの状態
⑧食物のため込み、残留の有無</t>
    <rPh sb="1" eb="5">
      <t>カイシャクツウチ</t>
    </rPh>
    <rPh sb="7" eb="10">
      <t>ジュウギョウシャ</t>
    </rPh>
    <rPh sb="10" eb="11">
      <t>マタ</t>
    </rPh>
    <rPh sb="12" eb="14">
      <t>シカ</t>
    </rPh>
    <rPh sb="14" eb="16">
      <t>イシ</t>
    </rPh>
    <rPh sb="16" eb="17">
      <t>マタ</t>
    </rPh>
    <rPh sb="18" eb="20">
      <t>シカ</t>
    </rPh>
    <rPh sb="20" eb="22">
      <t>イシ</t>
    </rPh>
    <rPh sb="23" eb="25">
      <t>シジ</t>
    </rPh>
    <rPh sb="26" eb="27">
      <t>ウ</t>
    </rPh>
    <rPh sb="29" eb="31">
      <t>シカ</t>
    </rPh>
    <rPh sb="31" eb="34">
      <t>エイセイシ</t>
    </rPh>
    <rPh sb="35" eb="38">
      <t>ニュウキョシャ</t>
    </rPh>
    <rPh sb="38" eb="39">
      <t>ゴト</t>
    </rPh>
    <rPh sb="40" eb="42">
      <t>シセツ</t>
    </rPh>
    <rPh sb="42" eb="44">
      <t>ニュウキョ</t>
    </rPh>
    <rPh sb="44" eb="45">
      <t>ジ</t>
    </rPh>
    <rPh sb="45" eb="46">
      <t>オヨ</t>
    </rPh>
    <rPh sb="47" eb="48">
      <t>ツキ</t>
    </rPh>
    <rPh sb="50" eb="51">
      <t>カイ</t>
    </rPh>
    <rPh sb="51" eb="53">
      <t>テイド</t>
    </rPh>
    <rPh sb="54" eb="56">
      <t>コウクウ</t>
    </rPh>
    <rPh sb="57" eb="59">
      <t>ケンコウ</t>
    </rPh>
    <rPh sb="59" eb="61">
      <t>ジョウタイ</t>
    </rPh>
    <rPh sb="62" eb="64">
      <t>ヒョウカ</t>
    </rPh>
    <rPh sb="65" eb="67">
      <t>ジッシ</t>
    </rPh>
    <rPh sb="75" eb="77">
      <t>コウクウ</t>
    </rPh>
    <rPh sb="78" eb="80">
      <t>ケンコウ</t>
    </rPh>
    <rPh sb="80" eb="82">
      <t>ジョウタイ</t>
    </rPh>
    <rPh sb="83" eb="85">
      <t>ヒョウカ</t>
    </rPh>
    <rPh sb="85" eb="86">
      <t>レイ</t>
    </rPh>
    <rPh sb="89" eb="91">
      <t>カイコウ</t>
    </rPh>
    <rPh sb="92" eb="94">
      <t>ジョウタイ</t>
    </rPh>
    <rPh sb="96" eb="97">
      <t>ハ</t>
    </rPh>
    <rPh sb="98" eb="99">
      <t>ヨゴ</t>
    </rPh>
    <rPh sb="101" eb="103">
      <t>ウム</t>
    </rPh>
    <rPh sb="105" eb="106">
      <t>シタ</t>
    </rPh>
    <rPh sb="107" eb="108">
      <t>ヨゴ</t>
    </rPh>
    <rPh sb="110" eb="112">
      <t>ウム</t>
    </rPh>
    <rPh sb="114" eb="116">
      <t>シニク</t>
    </rPh>
    <rPh sb="117" eb="118">
      <t>ハ</t>
    </rPh>
    <rPh sb="120" eb="122">
      <t>シュッケツ</t>
    </rPh>
    <rPh sb="123" eb="125">
      <t>ウム</t>
    </rPh>
    <rPh sb="127" eb="129">
      <t>サユウ</t>
    </rPh>
    <rPh sb="129" eb="131">
      <t>リョウホウ</t>
    </rPh>
    <rPh sb="132" eb="134">
      <t>オクバ</t>
    </rPh>
    <rPh sb="137" eb="138">
      <t>ア</t>
    </rPh>
    <rPh sb="141" eb="143">
      <t>ジョウタイ</t>
    </rPh>
    <rPh sb="148" eb="150">
      <t>ウム</t>
    </rPh>
    <rPh sb="160" eb="162">
      <t>ジョウタイ</t>
    </rPh>
    <rPh sb="164" eb="166">
      <t>ショクモツ</t>
    </rPh>
    <rPh sb="169" eb="170">
      <t>コ</t>
    </rPh>
    <rPh sb="172" eb="174">
      <t>ザンリュウ</t>
    </rPh>
    <rPh sb="175" eb="177">
      <t>ウム</t>
    </rPh>
    <phoneticPr fontId="1"/>
  </si>
  <si>
    <t>12-5</t>
    <phoneticPr fontId="1"/>
  </si>
  <si>
    <t>(解釈通知）
計画に関する技術的助言若しくは指導又は口腔の健康状態の評価を行う歯科医師又は歯科医師の指示を受けた歯科衛生士においては、実施事項等を文書で取り決めているか。</t>
    <rPh sb="1" eb="5">
      <t>カイシャクツウチ</t>
    </rPh>
    <rPh sb="7" eb="9">
      <t>ケイカク</t>
    </rPh>
    <rPh sb="10" eb="11">
      <t>カン</t>
    </rPh>
    <rPh sb="13" eb="16">
      <t>ギジュツテキ</t>
    </rPh>
    <rPh sb="16" eb="18">
      <t>ジョゲン</t>
    </rPh>
    <rPh sb="18" eb="19">
      <t>モ</t>
    </rPh>
    <rPh sb="22" eb="24">
      <t>シドウ</t>
    </rPh>
    <rPh sb="24" eb="25">
      <t>マタ</t>
    </rPh>
    <rPh sb="26" eb="28">
      <t>コウクウ</t>
    </rPh>
    <rPh sb="29" eb="31">
      <t>ケンコウ</t>
    </rPh>
    <rPh sb="31" eb="33">
      <t>ジョウタイ</t>
    </rPh>
    <rPh sb="34" eb="36">
      <t>ヒョウカ</t>
    </rPh>
    <rPh sb="37" eb="38">
      <t>オコナ</t>
    </rPh>
    <rPh sb="39" eb="41">
      <t>シカ</t>
    </rPh>
    <rPh sb="41" eb="43">
      <t>イシ</t>
    </rPh>
    <rPh sb="43" eb="44">
      <t>マタ</t>
    </rPh>
    <rPh sb="45" eb="47">
      <t>シカ</t>
    </rPh>
    <rPh sb="47" eb="49">
      <t>イシ</t>
    </rPh>
    <rPh sb="50" eb="52">
      <t>シジ</t>
    </rPh>
    <rPh sb="53" eb="54">
      <t>ウ</t>
    </rPh>
    <rPh sb="56" eb="58">
      <t>シカ</t>
    </rPh>
    <rPh sb="58" eb="61">
      <t>エイセイシ</t>
    </rPh>
    <rPh sb="67" eb="69">
      <t>ジッシ</t>
    </rPh>
    <rPh sb="69" eb="71">
      <t>ジコウ</t>
    </rPh>
    <rPh sb="71" eb="72">
      <t>トウ</t>
    </rPh>
    <rPh sb="73" eb="75">
      <t>ブンショ</t>
    </rPh>
    <rPh sb="76" eb="77">
      <t>ト</t>
    </rPh>
    <rPh sb="78" eb="79">
      <t>キ</t>
    </rPh>
    <phoneticPr fontId="1"/>
  </si>
  <si>
    <t>・従業者の勤務体制及び勤務実績がわかるもの(例：勤務体制一覧表、勤務実績表)</t>
    <rPh sb="1" eb="4">
      <t>ジュウギョウシャ</t>
    </rPh>
    <rPh sb="5" eb="10">
      <t>キンムタイセイオヨ</t>
    </rPh>
    <rPh sb="11" eb="15">
      <t>キンムジッセキ</t>
    </rPh>
    <rPh sb="22" eb="23">
      <t>レイ</t>
    </rPh>
    <rPh sb="24" eb="31">
      <t>キンムタイセイイチランヒョウ</t>
    </rPh>
    <rPh sb="32" eb="37">
      <t>キンムジッセキヒョウ</t>
    </rPh>
    <phoneticPr fontId="1"/>
  </si>
  <si>
    <t>・雇用の形態(常勤・非常勤)がわかるもの
・研修の計画及び実績がわかるもの
・職場におけるハラスメントによる就業環境悪化防止のための方針</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</si>
</sst>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
    <numFmt numFmtId="178" formatCode="#,##0.0#"/>
    <numFmt numFmtId="179" formatCode="#,##0.##"/>
    <numFmt numFmtId="180" formatCode="#,##0.0&quot;人&quot;"/>
    <numFmt numFmtId="181" formatCode="#,##0&quot;人&quot;"/>
    <numFmt numFmtId="182" formatCode="0_);[Red]\(0\)"/>
  </numFmts>
  <fonts count="61" x14ac:knownFonts="1">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sz val="16"/>
      <name val="HGSｺﾞｼｯｸM"/>
      <family val="3"/>
      <charset val="128"/>
    </font>
    <font>
      <b/>
      <sz val="16"/>
      <name val="HGSｺﾞｼｯｸM"/>
      <family val="3"/>
      <charset val="128"/>
    </font>
    <font>
      <sz val="6"/>
      <name val="游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name val="BIZ UDPゴシック"/>
      <family val="3"/>
      <charset val="128"/>
    </font>
    <font>
      <b/>
      <sz val="18"/>
      <name val="BIZ UDPゴシック"/>
      <family val="3"/>
      <charset val="128"/>
    </font>
    <font>
      <b/>
      <sz val="14"/>
      <name val="BIZ UDPゴシック"/>
      <family val="3"/>
      <charset val="128"/>
    </font>
    <font>
      <sz val="14"/>
      <name val="BIZ UDPゴシック"/>
      <family val="3"/>
      <charset val="128"/>
    </font>
    <font>
      <sz val="16"/>
      <name val="BIZ UDPゴシック"/>
      <family val="3"/>
      <charset val="128"/>
    </font>
    <font>
      <sz val="9"/>
      <name val="BIZ UDPゴシック"/>
      <family val="3"/>
      <charset val="128"/>
    </font>
    <font>
      <sz val="10"/>
      <name val="BIZ UDPゴシック"/>
      <family val="3"/>
      <charset val="128"/>
    </font>
    <font>
      <b/>
      <sz val="11"/>
      <name val="BIZ UDPゴシック"/>
      <family val="3"/>
      <charset val="128"/>
    </font>
    <font>
      <sz val="12"/>
      <name val="BIZ UDPゴシック"/>
      <family val="3"/>
      <charset val="128"/>
    </font>
    <font>
      <u/>
      <sz val="10"/>
      <name val="BIZ UDPゴシック"/>
      <family val="3"/>
      <charset val="128"/>
    </font>
    <font>
      <sz val="10"/>
      <color theme="1"/>
      <name val="BIZ UDPゴシック"/>
      <family val="3"/>
      <charset val="128"/>
    </font>
    <font>
      <sz val="11"/>
      <color theme="1"/>
      <name val="BIZ UDPゴシック"/>
      <family val="3"/>
      <charset val="128"/>
    </font>
    <font>
      <sz val="10"/>
      <color rgb="FFFF0000"/>
      <name val="BIZ UDPゴシック"/>
      <family val="3"/>
      <charset val="128"/>
    </font>
    <font>
      <b/>
      <sz val="11"/>
      <color rgb="FFFF0000"/>
      <name val="BIZ UDPゴシック"/>
      <family val="3"/>
      <charset val="128"/>
    </font>
    <font>
      <b/>
      <sz val="10"/>
      <name val="BIZ UDPゴシック"/>
      <family val="3"/>
      <charset val="128"/>
    </font>
    <font>
      <b/>
      <sz val="12"/>
      <name val="BIZ UDPゴシック"/>
      <family val="3"/>
      <charset val="128"/>
    </font>
    <font>
      <sz val="10"/>
      <color theme="0"/>
      <name val="BIZ UDPゴシック"/>
      <family val="3"/>
      <charset val="128"/>
    </font>
    <font>
      <sz val="11"/>
      <color theme="0"/>
      <name val="BIZ UDPゴシック"/>
      <family val="3"/>
      <charset val="128"/>
    </font>
    <font>
      <sz val="9"/>
      <color theme="1"/>
      <name val="BIZ UDPゴシック"/>
      <family val="3"/>
      <charset val="128"/>
    </font>
    <font>
      <b/>
      <sz val="10"/>
      <color theme="1"/>
      <name val="BIZ UDPゴシック"/>
      <family val="3"/>
      <charset val="128"/>
    </font>
    <font>
      <b/>
      <u/>
      <sz val="10"/>
      <name val="BIZ UDPゴシック"/>
      <family val="3"/>
      <charset val="128"/>
    </font>
    <font>
      <sz val="14"/>
      <name val="BIZ UDゴシック"/>
      <family val="3"/>
      <charset val="128"/>
    </font>
    <font>
      <sz val="10"/>
      <color theme="1"/>
      <name val="BIZ UDゴシック"/>
      <family val="3"/>
      <charset val="128"/>
    </font>
    <font>
      <sz val="10"/>
      <name val="BIZ UDゴシック"/>
      <family val="3"/>
      <charset val="128"/>
    </font>
    <font>
      <sz val="9"/>
      <color theme="1"/>
      <name val="BIZ UDゴシック"/>
      <family val="3"/>
      <charset val="128"/>
    </font>
    <font>
      <sz val="9"/>
      <name val="BIZ UDゴシック"/>
      <family val="3"/>
      <charset val="128"/>
    </font>
    <font>
      <sz val="11"/>
      <name val="BIZ UDゴシック"/>
      <family val="3"/>
      <charset val="128"/>
    </font>
    <font>
      <sz val="14"/>
      <color rgb="FFFF0000"/>
      <name val="BIZ UDゴシック"/>
      <family val="3"/>
      <charset val="128"/>
    </font>
    <font>
      <sz val="8"/>
      <name val="BIZ UDPゴシック"/>
      <family val="3"/>
      <charset val="128"/>
    </font>
    <font>
      <sz val="8"/>
      <color theme="1"/>
      <name val="BIZ UDPゴシック"/>
      <family val="3"/>
      <charset val="128"/>
    </font>
    <font>
      <sz val="11"/>
      <color rgb="FFFF0000"/>
      <name val="BIZ UDPゴシック"/>
      <family val="3"/>
      <charset val="128"/>
    </font>
    <font>
      <b/>
      <sz val="10"/>
      <color rgb="FFFF0000"/>
      <name val="BIZ UDPゴシック"/>
      <family val="3"/>
      <charset val="128"/>
    </font>
    <font>
      <sz val="12"/>
      <color rgb="FFFF0000"/>
      <name val="BIZ UDPゴシック"/>
      <family val="3"/>
      <charset val="128"/>
    </font>
    <font>
      <sz val="9"/>
      <color rgb="FFFF0000"/>
      <name val="BIZ UDPゴシック"/>
      <family val="3"/>
      <charset val="128"/>
    </font>
  </fonts>
  <fills count="8">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diagonalDown="1">
      <left/>
      <right style="thin">
        <color indexed="64"/>
      </right>
      <top style="thin">
        <color indexed="64"/>
      </top>
      <bottom style="thin">
        <color indexed="64"/>
      </bottom>
      <diagonal style="thin">
        <color indexed="64"/>
      </diagonal>
    </border>
  </borders>
  <cellStyleXfs count="5">
    <xf numFmtId="0" fontId="0" fillId="0" borderId="0"/>
    <xf numFmtId="0" fontId="2" fillId="0" borderId="0"/>
    <xf numFmtId="0" fontId="2" fillId="0" borderId="0">
      <alignment vertical="center"/>
    </xf>
    <xf numFmtId="0" fontId="4" fillId="0" borderId="0">
      <alignment vertical="center"/>
    </xf>
    <xf numFmtId="38" fontId="4" fillId="0" borderId="0" applyFont="0" applyFill="0" applyBorder="0" applyAlignment="0" applyProtection="0">
      <alignment vertical="center"/>
    </xf>
  </cellStyleXfs>
  <cellXfs count="1075">
    <xf numFmtId="0" fontId="0" fillId="0" borderId="0" xfId="0"/>
    <xf numFmtId="0" fontId="5" fillId="0" borderId="0" xfId="3" applyFont="1">
      <alignment vertical="center"/>
    </xf>
    <xf numFmtId="0" fontId="5" fillId="0" borderId="0" xfId="3" applyFont="1" applyAlignment="1">
      <alignment horizontal="left" vertical="center"/>
    </xf>
    <xf numFmtId="0" fontId="6" fillId="0" borderId="0" xfId="3" applyFont="1" applyAlignment="1">
      <alignment horizontal="left" vertical="center"/>
    </xf>
    <xf numFmtId="0" fontId="6" fillId="0" borderId="0" xfId="3" applyFont="1" applyAlignment="1">
      <alignment horizontal="right" vertical="center"/>
    </xf>
    <xf numFmtId="0" fontId="6" fillId="0" borderId="0" xfId="3" applyFont="1">
      <alignment vertical="center"/>
    </xf>
    <xf numFmtId="0" fontId="6" fillId="0" borderId="0" xfId="3" applyFont="1" applyFill="1" applyAlignment="1">
      <alignment horizontal="right" vertical="center"/>
    </xf>
    <xf numFmtId="0" fontId="6" fillId="0" borderId="0" xfId="3" applyFont="1" applyFill="1" applyAlignment="1">
      <alignment vertical="center"/>
    </xf>
    <xf numFmtId="0" fontId="6" fillId="3" borderId="0" xfId="3" applyFont="1" applyFill="1" applyAlignment="1">
      <alignment vertical="center"/>
    </xf>
    <xf numFmtId="0" fontId="6" fillId="3" borderId="0" xfId="3" applyFont="1" applyFill="1">
      <alignment vertical="center"/>
    </xf>
    <xf numFmtId="0" fontId="6" fillId="3" borderId="0" xfId="3" applyFont="1" applyFill="1" applyAlignment="1">
      <alignment horizontal="center" vertical="center"/>
    </xf>
    <xf numFmtId="0" fontId="5" fillId="3" borderId="0" xfId="3" quotePrefix="1" applyFont="1" applyFill="1" applyBorder="1" applyAlignment="1">
      <alignment vertical="center"/>
    </xf>
    <xf numFmtId="0" fontId="6" fillId="0" borderId="0" xfId="3" applyFont="1" applyProtection="1">
      <alignment vertical="center"/>
    </xf>
    <xf numFmtId="0" fontId="6" fillId="0" borderId="0" xfId="3" applyFont="1" applyAlignment="1" applyProtection="1">
      <alignment horizontal="left" vertical="center"/>
    </xf>
    <xf numFmtId="0" fontId="6" fillId="0" borderId="0" xfId="3" applyFont="1" applyAlignment="1" applyProtection="1">
      <alignment horizontal="right" vertical="center"/>
    </xf>
    <xf numFmtId="0" fontId="6" fillId="3" borderId="0" xfId="3" applyFont="1" applyFill="1" applyAlignment="1" applyProtection="1">
      <alignment vertical="center"/>
    </xf>
    <xf numFmtId="0" fontId="6" fillId="3" borderId="0" xfId="3" applyFont="1" applyFill="1" applyProtection="1">
      <alignment vertical="center"/>
    </xf>
    <xf numFmtId="0" fontId="6" fillId="3" borderId="0" xfId="3" applyFont="1" applyFill="1" applyAlignment="1" applyProtection="1">
      <alignment horizontal="center" vertical="center"/>
    </xf>
    <xf numFmtId="0" fontId="6" fillId="0" borderId="0" xfId="3" applyFont="1" applyAlignment="1" applyProtection="1">
      <alignment horizontal="center" vertical="center"/>
    </xf>
    <xf numFmtId="0" fontId="5" fillId="0" borderId="0" xfId="3" applyFont="1" applyProtection="1">
      <alignment vertical="center"/>
    </xf>
    <xf numFmtId="0" fontId="5" fillId="0" borderId="0" xfId="3" applyFont="1" applyAlignment="1">
      <alignment horizontal="right" vertical="center"/>
    </xf>
    <xf numFmtId="0" fontId="5" fillId="0" borderId="0" xfId="3" applyFont="1" applyBorder="1" applyAlignment="1" applyProtection="1">
      <alignment horizontal="left" vertical="center"/>
    </xf>
    <xf numFmtId="0" fontId="5" fillId="0" borderId="0" xfId="3" applyFont="1" applyBorder="1" applyAlignment="1" applyProtection="1">
      <alignment vertical="center"/>
    </xf>
    <xf numFmtId="20" fontId="5" fillId="3" borderId="0" xfId="3" applyNumberFormat="1" applyFont="1" applyFill="1" applyBorder="1" applyAlignment="1" applyProtection="1">
      <alignment vertical="center"/>
    </xf>
    <xf numFmtId="0" fontId="5" fillId="3" borderId="0" xfId="3" applyFont="1" applyFill="1" applyBorder="1" applyAlignment="1" applyProtection="1">
      <alignment horizontal="center" vertical="center"/>
    </xf>
    <xf numFmtId="0" fontId="5" fillId="3" borderId="0" xfId="3" applyFont="1" applyFill="1" applyBorder="1" applyAlignment="1" applyProtection="1">
      <alignment vertical="center"/>
    </xf>
    <xf numFmtId="0" fontId="8" fillId="0" borderId="0" xfId="3" applyFont="1">
      <alignment vertical="center"/>
    </xf>
    <xf numFmtId="0" fontId="5" fillId="0" borderId="0" xfId="3" applyFont="1" applyBorder="1" applyAlignment="1" applyProtection="1">
      <alignment horizontal="center" vertical="center"/>
    </xf>
    <xf numFmtId="0" fontId="5" fillId="0" borderId="0" xfId="3" applyFont="1" applyAlignment="1" applyProtection="1">
      <alignment horizontal="right" vertical="center"/>
    </xf>
    <xf numFmtId="0" fontId="5" fillId="3" borderId="0" xfId="3" applyFont="1" applyFill="1" applyBorder="1" applyAlignment="1" applyProtection="1">
      <alignment horizontal="left" vertical="center"/>
    </xf>
    <xf numFmtId="20" fontId="5" fillId="0" borderId="0" xfId="3" applyNumberFormat="1" applyFont="1" applyBorder="1" applyAlignment="1" applyProtection="1">
      <alignment vertical="center"/>
    </xf>
    <xf numFmtId="0" fontId="5" fillId="0" borderId="0" xfId="3" applyFont="1" applyBorder="1" applyAlignment="1" applyProtection="1">
      <alignment horizontal="right" vertical="center"/>
    </xf>
    <xf numFmtId="177" fontId="5" fillId="0" borderId="0" xfId="3" applyNumberFormat="1" applyFont="1" applyBorder="1" applyAlignment="1" applyProtection="1">
      <alignment vertical="center"/>
    </xf>
    <xf numFmtId="0" fontId="8" fillId="0" borderId="0" xfId="3" applyFont="1" applyBorder="1" applyAlignment="1" applyProtection="1">
      <alignment horizontal="left" vertical="center"/>
    </xf>
    <xf numFmtId="0" fontId="5" fillId="0" borderId="0" xfId="3" applyFont="1" applyBorder="1" applyProtection="1">
      <alignment vertical="center"/>
    </xf>
    <xf numFmtId="0" fontId="5" fillId="0" borderId="0" xfId="3" applyFont="1" applyAlignment="1" applyProtection="1">
      <alignment horizontal="center" vertical="center"/>
    </xf>
    <xf numFmtId="0" fontId="9" fillId="0" borderId="0" xfId="3" applyFont="1" applyProtection="1">
      <alignment vertical="center"/>
    </xf>
    <xf numFmtId="0" fontId="9" fillId="0" borderId="0" xfId="3" applyFont="1" applyAlignment="1" applyProtection="1">
      <alignment horizontal="left" vertical="center"/>
    </xf>
    <xf numFmtId="0" fontId="9" fillId="0" borderId="0" xfId="3" applyFont="1">
      <alignment vertical="center"/>
    </xf>
    <xf numFmtId="0" fontId="9" fillId="0" borderId="0" xfId="3" applyFont="1" applyAlignment="1">
      <alignment horizontal="left" vertical="center"/>
    </xf>
    <xf numFmtId="0" fontId="9" fillId="0" borderId="0" xfId="3" applyFont="1" applyAlignment="1">
      <alignment horizontal="right" vertical="center"/>
    </xf>
    <xf numFmtId="0" fontId="5" fillId="0" borderId="49" xfId="3" applyFont="1" applyBorder="1" applyAlignment="1">
      <alignment horizontal="center" vertical="center" wrapText="1"/>
    </xf>
    <xf numFmtId="0" fontId="5" fillId="0" borderId="48" xfId="3" applyFont="1" applyBorder="1" applyAlignment="1">
      <alignment horizontal="center" vertical="center" wrapText="1"/>
    </xf>
    <xf numFmtId="0" fontId="5" fillId="0" borderId="46" xfId="3" applyFont="1" applyBorder="1" applyAlignment="1">
      <alignment vertical="center" wrapText="1"/>
    </xf>
    <xf numFmtId="0" fontId="5" fillId="0" borderId="47" xfId="3" applyFont="1" applyBorder="1" applyAlignment="1">
      <alignment vertical="center" wrapText="1"/>
    </xf>
    <xf numFmtId="0" fontId="5" fillId="0" borderId="7"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0" xfId="3" applyFont="1" applyBorder="1" applyAlignment="1">
      <alignment vertical="center" wrapText="1"/>
    </xf>
    <xf numFmtId="0" fontId="5" fillId="0" borderId="54" xfId="3" applyFont="1" applyBorder="1" applyAlignment="1">
      <alignment vertical="center" wrapText="1"/>
    </xf>
    <xf numFmtId="0" fontId="8" fillId="0" borderId="4" xfId="3" applyFont="1" applyBorder="1" applyAlignment="1">
      <alignment horizontal="center" vertical="center"/>
    </xf>
    <xf numFmtId="0" fontId="8" fillId="0" borderId="1" xfId="3" applyFont="1" applyBorder="1" applyAlignment="1">
      <alignment horizontal="center" vertical="center"/>
    </xf>
    <xf numFmtId="0" fontId="8" fillId="0" borderId="58" xfId="3" applyFont="1" applyBorder="1" applyAlignment="1">
      <alignment horizontal="center" vertical="center"/>
    </xf>
    <xf numFmtId="0" fontId="8" fillId="0" borderId="59" xfId="3" applyFont="1" applyBorder="1" applyAlignment="1">
      <alignment horizontal="center" vertical="center"/>
    </xf>
    <xf numFmtId="0" fontId="8" fillId="0" borderId="59" xfId="3" applyFont="1" applyFill="1" applyBorder="1" applyAlignment="1">
      <alignment horizontal="center" vertical="center"/>
    </xf>
    <xf numFmtId="0" fontId="8" fillId="0" borderId="1" xfId="3" applyFont="1" applyFill="1" applyBorder="1" applyAlignment="1">
      <alignment horizontal="center" vertical="center"/>
    </xf>
    <xf numFmtId="0" fontId="8" fillId="0" borderId="58" xfId="3" applyFont="1" applyFill="1" applyBorder="1" applyAlignment="1">
      <alignment horizontal="center" vertical="center"/>
    </xf>
    <xf numFmtId="0" fontId="5" fillId="0" borderId="66" xfId="3" applyFont="1" applyBorder="1" applyAlignment="1">
      <alignment horizontal="center" vertical="center" wrapText="1"/>
    </xf>
    <xf numFmtId="0" fontId="5" fillId="0" borderId="65" xfId="3" applyFont="1" applyBorder="1" applyAlignment="1">
      <alignment horizontal="center" vertical="center" wrapText="1"/>
    </xf>
    <xf numFmtId="0" fontId="5" fillId="0" borderId="63" xfId="3" applyFont="1" applyBorder="1" applyAlignment="1">
      <alignment vertical="center" wrapText="1"/>
    </xf>
    <xf numFmtId="0" fontId="5" fillId="0" borderId="64" xfId="3" applyFont="1" applyBorder="1" applyAlignment="1">
      <alignment vertical="center" wrapText="1"/>
    </xf>
    <xf numFmtId="0" fontId="8" fillId="0" borderId="67" xfId="3" applyNumberFormat="1" applyFont="1" applyFill="1" applyBorder="1" applyAlignment="1">
      <alignment horizontal="center" vertical="center" wrapText="1"/>
    </xf>
    <xf numFmtId="0" fontId="8" fillId="0" borderId="68" xfId="3" applyNumberFormat="1" applyFont="1" applyFill="1" applyBorder="1" applyAlignment="1">
      <alignment horizontal="center" vertical="center" wrapText="1"/>
    </xf>
    <xf numFmtId="0" fontId="8" fillId="0" borderId="69" xfId="3" applyNumberFormat="1" applyFont="1" applyFill="1" applyBorder="1" applyAlignment="1">
      <alignment horizontal="center" vertical="center" wrapText="1"/>
    </xf>
    <xf numFmtId="0" fontId="8" fillId="0" borderId="70" xfId="3" applyNumberFormat="1" applyFont="1" applyFill="1" applyBorder="1" applyAlignment="1">
      <alignment horizontal="center" vertical="center" wrapText="1"/>
    </xf>
    <xf numFmtId="0" fontId="5" fillId="3" borderId="49" xfId="3" applyFont="1" applyFill="1" applyBorder="1" applyAlignment="1" applyProtection="1">
      <alignment horizontal="center" vertical="center" shrinkToFit="1"/>
    </xf>
    <xf numFmtId="0" fontId="5" fillId="3" borderId="48" xfId="3" applyFont="1" applyFill="1" applyBorder="1" applyAlignment="1" applyProtection="1">
      <alignment horizontal="center" vertical="center" shrinkToFit="1"/>
    </xf>
    <xf numFmtId="0" fontId="9" fillId="0" borderId="49" xfId="3" applyFont="1" applyBorder="1" applyAlignment="1">
      <alignment vertical="center"/>
    </xf>
    <xf numFmtId="0" fontId="9" fillId="0" borderId="46" xfId="3" applyFont="1" applyBorder="1" applyAlignment="1">
      <alignment vertical="center"/>
    </xf>
    <xf numFmtId="0" fontId="9" fillId="0" borderId="47" xfId="3" applyFont="1" applyBorder="1" applyAlignment="1">
      <alignment vertical="center"/>
    </xf>
    <xf numFmtId="0" fontId="5" fillId="5" borderId="74" xfId="3" applyFont="1" applyFill="1" applyBorder="1" applyAlignment="1" applyProtection="1">
      <alignment horizontal="center" vertical="center" shrinkToFit="1"/>
      <protection locked="0"/>
    </xf>
    <xf numFmtId="0" fontId="5" fillId="5" borderId="75" xfId="3" applyFont="1" applyFill="1" applyBorder="1" applyAlignment="1" applyProtection="1">
      <alignment horizontal="center" vertical="center" shrinkToFit="1"/>
      <protection locked="0"/>
    </xf>
    <xf numFmtId="0" fontId="5" fillId="5" borderId="76" xfId="3" applyFont="1" applyFill="1" applyBorder="1" applyAlignment="1" applyProtection="1">
      <alignment horizontal="center" vertical="center" shrinkToFit="1"/>
      <protection locked="0"/>
    </xf>
    <xf numFmtId="0" fontId="5" fillId="3" borderId="7" xfId="3" applyFont="1" applyFill="1" applyBorder="1" applyAlignment="1" applyProtection="1">
      <alignment horizontal="center" vertical="center" shrinkToFit="1"/>
    </xf>
    <xf numFmtId="0" fontId="5" fillId="3" borderId="11" xfId="3" applyFont="1" applyFill="1" applyBorder="1" applyAlignment="1" applyProtection="1">
      <alignment horizontal="center" vertical="center" shrinkToFit="1"/>
    </xf>
    <xf numFmtId="0" fontId="9" fillId="0" borderId="81" xfId="3" applyFont="1" applyBorder="1" applyAlignment="1">
      <alignment vertical="center"/>
    </xf>
    <xf numFmtId="0" fontId="9" fillId="0" borderId="82" xfId="3" applyFont="1" applyBorder="1" applyAlignment="1">
      <alignment vertical="center"/>
    </xf>
    <xf numFmtId="0" fontId="9" fillId="0" borderId="83" xfId="3" applyFont="1" applyBorder="1" applyAlignment="1">
      <alignment vertical="center"/>
    </xf>
    <xf numFmtId="178" fontId="5" fillId="0" borderId="84" xfId="3" applyNumberFormat="1" applyFont="1" applyBorder="1" applyAlignment="1">
      <alignment horizontal="center" vertical="center" shrinkToFit="1"/>
    </xf>
    <xf numFmtId="178" fontId="5" fillId="0" borderId="85" xfId="3" applyNumberFormat="1" applyFont="1" applyBorder="1" applyAlignment="1">
      <alignment horizontal="center" vertical="center" shrinkToFit="1"/>
    </xf>
    <xf numFmtId="178" fontId="5" fillId="0" borderId="86" xfId="3" applyNumberFormat="1" applyFont="1" applyBorder="1" applyAlignment="1">
      <alignment horizontal="center" vertical="center" shrinkToFit="1"/>
    </xf>
    <xf numFmtId="0" fontId="5" fillId="3" borderId="5" xfId="3" applyFont="1" applyFill="1" applyBorder="1" applyAlignment="1" applyProtection="1">
      <alignment horizontal="center" vertical="center" shrinkToFit="1"/>
    </xf>
    <xf numFmtId="0" fontId="5" fillId="3" borderId="12" xfId="3" applyFont="1" applyFill="1" applyBorder="1" applyAlignment="1" applyProtection="1">
      <alignment horizontal="center" vertical="center" shrinkToFit="1"/>
    </xf>
    <xf numFmtId="0" fontId="9" fillId="0" borderId="5" xfId="3" applyFont="1" applyBorder="1" applyAlignment="1">
      <alignment vertical="center"/>
    </xf>
    <xf numFmtId="0" fontId="9" fillId="0" borderId="6" xfId="3" applyFont="1" applyBorder="1" applyAlignment="1">
      <alignment vertical="center"/>
    </xf>
    <xf numFmtId="0" fontId="9" fillId="0" borderId="90" xfId="3" applyFont="1" applyBorder="1" applyAlignment="1">
      <alignment vertical="center"/>
    </xf>
    <xf numFmtId="0" fontId="5" fillId="5" borderId="91" xfId="3" applyFont="1" applyFill="1" applyBorder="1" applyAlignment="1" applyProtection="1">
      <alignment horizontal="center" vertical="center" shrinkToFit="1"/>
      <protection locked="0"/>
    </xf>
    <xf numFmtId="0" fontId="5" fillId="5" borderId="92" xfId="3" applyFont="1" applyFill="1" applyBorder="1" applyAlignment="1" applyProtection="1">
      <alignment horizontal="center" vertical="center" shrinkToFit="1"/>
      <protection locked="0"/>
    </xf>
    <xf numFmtId="0" fontId="5" fillId="5" borderId="93" xfId="3" applyFont="1" applyFill="1" applyBorder="1" applyAlignment="1" applyProtection="1">
      <alignment horizontal="center" vertical="center" shrinkToFit="1"/>
      <protection locked="0"/>
    </xf>
    <xf numFmtId="0" fontId="5" fillId="5" borderId="94" xfId="3" applyFont="1" applyFill="1" applyBorder="1" applyAlignment="1" applyProtection="1">
      <alignment horizontal="center" vertical="center" shrinkToFit="1"/>
      <protection locked="0"/>
    </xf>
    <xf numFmtId="0" fontId="9" fillId="0" borderId="98" xfId="3" applyFont="1" applyBorder="1" applyAlignment="1">
      <alignment vertical="center"/>
    </xf>
    <xf numFmtId="0" fontId="9" fillId="0" borderId="99" xfId="3" applyFont="1" applyBorder="1" applyAlignment="1">
      <alignment vertical="center"/>
    </xf>
    <xf numFmtId="0" fontId="9" fillId="0" borderId="100" xfId="3" applyFont="1" applyBorder="1" applyAlignment="1">
      <alignment vertical="center"/>
    </xf>
    <xf numFmtId="0" fontId="9" fillId="0" borderId="7" xfId="3" applyFont="1" applyBorder="1" applyAlignment="1">
      <alignment vertical="center"/>
    </xf>
    <xf numFmtId="0" fontId="9" fillId="0" borderId="0" xfId="3" applyFont="1" applyBorder="1" applyAlignment="1">
      <alignment vertical="center"/>
    </xf>
    <xf numFmtId="0" fontId="9" fillId="0" borderId="54" xfId="3" applyFont="1" applyBorder="1" applyAlignment="1">
      <alignment vertical="center"/>
    </xf>
    <xf numFmtId="0" fontId="5" fillId="3" borderId="8" xfId="3" applyFont="1" applyFill="1" applyBorder="1" applyAlignment="1" applyProtection="1">
      <alignment horizontal="center" vertical="center" shrinkToFit="1"/>
    </xf>
    <xf numFmtId="0" fontId="5" fillId="3" borderId="13" xfId="3" applyFont="1" applyFill="1" applyBorder="1" applyAlignment="1" applyProtection="1">
      <alignment horizontal="center" vertical="center" shrinkToFit="1"/>
    </xf>
    <xf numFmtId="0" fontId="5" fillId="3" borderId="66" xfId="3" applyFont="1" applyFill="1" applyBorder="1" applyAlignment="1" applyProtection="1">
      <alignment horizontal="center" vertical="center" shrinkToFit="1"/>
    </xf>
    <xf numFmtId="0" fontId="5" fillId="3" borderId="65" xfId="3" applyFont="1" applyFill="1" applyBorder="1" applyAlignment="1" applyProtection="1">
      <alignment horizontal="center" vertical="center" shrinkToFit="1"/>
    </xf>
    <xf numFmtId="0" fontId="9" fillId="0" borderId="109" xfId="3" applyFont="1" applyBorder="1" applyAlignment="1">
      <alignment vertical="center"/>
    </xf>
    <xf numFmtId="0" fontId="9" fillId="0" borderId="110" xfId="3" applyFont="1" applyBorder="1" applyAlignment="1">
      <alignment vertical="center"/>
    </xf>
    <xf numFmtId="0" fontId="9" fillId="0" borderId="111" xfId="3" applyFont="1" applyBorder="1" applyAlignment="1">
      <alignment vertical="center"/>
    </xf>
    <xf numFmtId="178" fontId="5" fillId="0" borderId="112" xfId="3" applyNumberFormat="1" applyFont="1" applyBorder="1" applyAlignment="1">
      <alignment horizontal="center" vertical="center" shrinkToFit="1"/>
    </xf>
    <xf numFmtId="178" fontId="5" fillId="0" borderId="113" xfId="3" applyNumberFormat="1" applyFont="1" applyBorder="1" applyAlignment="1">
      <alignment horizontal="center" vertical="center" shrinkToFit="1"/>
    </xf>
    <xf numFmtId="178" fontId="5" fillId="0" borderId="114" xfId="3" applyNumberFormat="1" applyFont="1" applyBorder="1" applyAlignment="1">
      <alignment horizontal="center" vertical="center" shrinkToFit="1"/>
    </xf>
    <xf numFmtId="0" fontId="9" fillId="3" borderId="0" xfId="3" applyFont="1" applyFill="1" applyBorder="1" applyAlignment="1">
      <alignment horizontal="center" vertical="center"/>
    </xf>
    <xf numFmtId="0" fontId="9" fillId="3" borderId="0" xfId="3" applyFont="1" applyFill="1" applyBorder="1" applyAlignment="1" applyProtection="1">
      <alignment horizontal="center" vertical="center" shrinkToFit="1"/>
      <protection locked="0"/>
    </xf>
    <xf numFmtId="0" fontId="9" fillId="3" borderId="0" xfId="3" applyFont="1" applyFill="1" applyBorder="1" applyAlignment="1" applyProtection="1">
      <alignment horizontal="center" vertical="center" wrapText="1"/>
      <protection locked="0"/>
    </xf>
    <xf numFmtId="0" fontId="9" fillId="3" borderId="0" xfId="3" applyFont="1" applyFill="1" applyBorder="1" applyAlignment="1" applyProtection="1">
      <alignment horizontal="left" vertical="center" wrapText="1"/>
      <protection locked="0"/>
    </xf>
    <xf numFmtId="0" fontId="11" fillId="3" borderId="0" xfId="3" applyFont="1" applyFill="1" applyBorder="1" applyAlignment="1">
      <alignment vertical="center"/>
    </xf>
    <xf numFmtId="0" fontId="10" fillId="3" borderId="0" xfId="3" applyFont="1" applyFill="1" applyBorder="1" applyAlignment="1">
      <alignment vertical="center"/>
    </xf>
    <xf numFmtId="0" fontId="10" fillId="3" borderId="0" xfId="3" applyFont="1" applyFill="1" applyBorder="1" applyAlignment="1">
      <alignment horizontal="center" vertical="center"/>
    </xf>
    <xf numFmtId="0" fontId="9" fillId="3" borderId="0" xfId="3" applyFont="1" applyFill="1" applyBorder="1" applyAlignment="1">
      <alignment horizontal="center" vertical="center" wrapText="1"/>
    </xf>
    <xf numFmtId="1" fontId="9" fillId="3" borderId="0" xfId="3" applyNumberFormat="1" applyFont="1" applyFill="1" applyBorder="1" applyAlignment="1">
      <alignment horizontal="center" vertical="center" wrapText="1"/>
    </xf>
    <xf numFmtId="0" fontId="8" fillId="3" borderId="0" xfId="3" applyFont="1" applyFill="1" applyBorder="1" applyAlignment="1" applyProtection="1">
      <alignment horizontal="center" vertical="center" wrapText="1"/>
      <protection locked="0"/>
    </xf>
    <xf numFmtId="0" fontId="8" fillId="0" borderId="0" xfId="3" applyFont="1" applyFill="1" applyBorder="1" applyAlignment="1">
      <alignment vertical="center"/>
    </xf>
    <xf numFmtId="0" fontId="8" fillId="0" borderId="0" xfId="3" applyFont="1" applyFill="1" applyBorder="1" applyAlignment="1">
      <alignment horizontal="left" vertical="center"/>
    </xf>
    <xf numFmtId="0" fontId="8" fillId="3" borderId="0" xfId="3" applyFont="1" applyFill="1" applyBorder="1" applyAlignment="1">
      <alignment horizontal="center" vertical="center" wrapText="1"/>
    </xf>
    <xf numFmtId="1" fontId="8" fillId="3" borderId="0" xfId="3" applyNumberFormat="1" applyFont="1" applyFill="1" applyBorder="1" applyAlignment="1">
      <alignment horizontal="center" vertical="center" wrapText="1"/>
    </xf>
    <xf numFmtId="0" fontId="8" fillId="0" borderId="0" xfId="3" applyFont="1" applyFill="1" applyAlignment="1">
      <alignment vertical="center"/>
    </xf>
    <xf numFmtId="0" fontId="8" fillId="0" borderId="0" xfId="3" applyFont="1" applyFill="1" applyBorder="1" applyAlignment="1">
      <alignment horizontal="centerContinuous" vertical="center"/>
    </xf>
    <xf numFmtId="0" fontId="8" fillId="0" borderId="0" xfId="3" applyFont="1" applyFill="1" applyAlignment="1">
      <alignment horizontal="centerContinuous" vertical="center"/>
    </xf>
    <xf numFmtId="179" fontId="8" fillId="0" borderId="0" xfId="3" applyNumberFormat="1" applyFont="1" applyFill="1" applyBorder="1" applyAlignment="1">
      <alignment vertical="center"/>
    </xf>
    <xf numFmtId="179" fontId="8" fillId="0" borderId="0" xfId="3" applyNumberFormat="1" applyFont="1" applyFill="1" applyAlignment="1">
      <alignment vertical="center"/>
    </xf>
    <xf numFmtId="0" fontId="8" fillId="0" borderId="0" xfId="3" applyFont="1" applyFill="1" applyBorder="1" applyAlignment="1">
      <alignment horizontal="center" vertical="center"/>
    </xf>
    <xf numFmtId="181" fontId="9" fillId="3" borderId="0" xfId="3" applyNumberFormat="1" applyFont="1" applyFill="1" applyBorder="1" applyAlignment="1">
      <alignment horizontal="center" vertical="center"/>
    </xf>
    <xf numFmtId="0" fontId="8" fillId="3" borderId="0" xfId="3" applyFont="1" applyFill="1" applyBorder="1" applyAlignment="1" applyProtection="1">
      <alignment horizontal="center" vertical="center" shrinkToFit="1"/>
      <protection locked="0"/>
    </xf>
    <xf numFmtId="0" fontId="8" fillId="3" borderId="0" xfId="3" applyFont="1" applyFill="1" applyBorder="1" applyAlignment="1" applyProtection="1">
      <alignment horizontal="left" vertical="center" wrapText="1"/>
      <protection locked="0"/>
    </xf>
    <xf numFmtId="0" fontId="8" fillId="3" borderId="0" xfId="3" applyFont="1" applyFill="1" applyBorder="1" applyAlignment="1">
      <alignment vertical="center"/>
    </xf>
    <xf numFmtId="0" fontId="8" fillId="3" borderId="0" xfId="3" applyFont="1" applyFill="1" applyBorder="1" applyAlignment="1">
      <alignment horizontal="center" vertical="center"/>
    </xf>
    <xf numFmtId="0" fontId="8" fillId="0" borderId="0" xfId="3" applyFont="1" applyFill="1" applyBorder="1" applyAlignment="1" applyProtection="1">
      <alignment horizontal="right" vertical="center"/>
    </xf>
    <xf numFmtId="0" fontId="8" fillId="0" borderId="0" xfId="3" applyFont="1" applyFill="1" applyBorder="1" applyAlignment="1">
      <alignment horizontal="right" vertical="center"/>
    </xf>
    <xf numFmtId="0" fontId="8" fillId="3" borderId="0" xfId="3" applyFont="1" applyFill="1">
      <alignment vertical="center"/>
    </xf>
    <xf numFmtId="0" fontId="9" fillId="0" borderId="0" xfId="3" applyFont="1" applyFill="1">
      <alignment vertical="center"/>
    </xf>
    <xf numFmtId="0" fontId="9" fillId="0" borderId="0" xfId="3" applyFont="1" applyFill="1" applyAlignment="1">
      <alignment horizontal="left" vertical="center"/>
    </xf>
    <xf numFmtId="0" fontId="9" fillId="0" borderId="0" xfId="3" applyFont="1" applyFill="1" applyAlignment="1">
      <alignment horizontal="left" vertical="center" wrapText="1"/>
    </xf>
    <xf numFmtId="0" fontId="9" fillId="0" borderId="0" xfId="3" applyFont="1" applyAlignment="1">
      <alignment horizontal="left" vertical="center" wrapText="1"/>
    </xf>
    <xf numFmtId="0" fontId="9" fillId="0" borderId="0" xfId="3" applyFont="1" applyFill="1" applyAlignment="1">
      <alignment vertical="center" textRotation="90"/>
    </xf>
    <xf numFmtId="0" fontId="13" fillId="3" borderId="0" xfId="3" applyFont="1" applyFill="1" applyAlignment="1" applyProtection="1">
      <alignment horizontal="left" vertical="center"/>
    </xf>
    <xf numFmtId="0" fontId="14" fillId="3" borderId="0" xfId="3" applyFont="1" applyFill="1" applyAlignment="1" applyProtection="1">
      <alignment horizontal="center" vertical="center"/>
    </xf>
    <xf numFmtId="0" fontId="14" fillId="3" borderId="0" xfId="3" applyFont="1" applyFill="1" applyProtection="1">
      <alignment vertical="center"/>
    </xf>
    <xf numFmtId="0" fontId="14" fillId="3" borderId="0" xfId="3" applyFont="1" applyFill="1" applyAlignment="1" applyProtection="1">
      <alignment horizontal="left" vertical="center"/>
    </xf>
    <xf numFmtId="0" fontId="15" fillId="3" borderId="0" xfId="3" applyFont="1" applyFill="1">
      <alignment vertical="center"/>
    </xf>
    <xf numFmtId="0" fontId="14" fillId="3" borderId="0" xfId="3" applyFont="1" applyFill="1">
      <alignment vertical="center"/>
    </xf>
    <xf numFmtId="0" fontId="15" fillId="3" borderId="0" xfId="3" applyFont="1" applyFill="1" applyAlignment="1">
      <alignment horizontal="left" vertical="center"/>
    </xf>
    <xf numFmtId="0" fontId="14" fillId="3" borderId="0" xfId="3" applyFont="1" applyFill="1" applyAlignment="1" applyProtection="1">
      <alignment horizontal="center" vertical="center"/>
      <protection locked="0"/>
    </xf>
    <xf numFmtId="0" fontId="14" fillId="7" borderId="1" xfId="3" applyFont="1" applyFill="1" applyBorder="1" applyAlignment="1" applyProtection="1">
      <alignment horizontal="center" vertical="center"/>
      <protection locked="0"/>
    </xf>
    <xf numFmtId="0" fontId="14" fillId="7" borderId="0" xfId="3" applyFont="1" applyFill="1" applyBorder="1" applyAlignment="1" applyProtection="1">
      <alignment horizontal="center" vertical="center"/>
      <protection locked="0"/>
    </xf>
    <xf numFmtId="20" fontId="14" fillId="7" borderId="1" xfId="3" applyNumberFormat="1" applyFont="1" applyFill="1" applyBorder="1" applyAlignment="1" applyProtection="1">
      <alignment horizontal="center" vertical="center"/>
      <protection locked="0"/>
    </xf>
    <xf numFmtId="0" fontId="14" fillId="3" borderId="0" xfId="3" applyFont="1" applyFill="1" applyAlignment="1" applyProtection="1">
      <alignment horizontal="right" vertical="center"/>
      <protection locked="0"/>
    </xf>
    <xf numFmtId="0" fontId="14" fillId="3" borderId="0" xfId="3" applyFont="1" applyFill="1" applyProtection="1">
      <alignment vertical="center"/>
      <protection locked="0"/>
    </xf>
    <xf numFmtId="0" fontId="14" fillId="3" borderId="1" xfId="3" applyNumberFormat="1" applyFont="1" applyFill="1" applyBorder="1" applyAlignment="1" applyProtection="1">
      <alignment horizontal="center" vertical="center"/>
    </xf>
    <xf numFmtId="0" fontId="14" fillId="7" borderId="1" xfId="3" applyFont="1" applyFill="1" applyBorder="1" applyAlignment="1" applyProtection="1">
      <alignment horizontal="left" vertical="center"/>
      <protection locked="0"/>
    </xf>
    <xf numFmtId="20" fontId="14" fillId="3" borderId="1" xfId="3" applyNumberFormat="1" applyFont="1" applyFill="1" applyBorder="1" applyAlignment="1" applyProtection="1">
      <alignment horizontal="center" vertical="center"/>
      <protection locked="0"/>
    </xf>
    <xf numFmtId="0" fontId="16" fillId="7" borderId="10" xfId="3" applyFont="1" applyFill="1" applyBorder="1" applyAlignment="1" applyProtection="1">
      <alignment horizontal="center" vertical="center"/>
      <protection locked="0"/>
    </xf>
    <xf numFmtId="0" fontId="16" fillId="7" borderId="15" xfId="3" applyFont="1" applyFill="1" applyBorder="1" applyAlignment="1" applyProtection="1">
      <alignment horizontal="center" vertical="center"/>
      <protection locked="0"/>
    </xf>
    <xf numFmtId="0" fontId="16" fillId="7" borderId="14" xfId="3" applyFont="1" applyFill="1" applyBorder="1" applyAlignment="1" applyProtection="1">
      <alignment horizontal="center" vertical="center"/>
      <protection locked="0"/>
    </xf>
    <xf numFmtId="0" fontId="4" fillId="3" borderId="0" xfId="3" applyFill="1">
      <alignment vertical="center"/>
    </xf>
    <xf numFmtId="0" fontId="9" fillId="3" borderId="0" xfId="3" applyFont="1" applyFill="1" applyAlignment="1">
      <alignment horizontal="left" vertical="center"/>
    </xf>
    <xf numFmtId="0" fontId="17" fillId="3" borderId="0" xfId="3" applyFont="1" applyFill="1" applyAlignment="1">
      <alignment horizontal="left" vertical="center"/>
    </xf>
    <xf numFmtId="0" fontId="9" fillId="3" borderId="0" xfId="3" applyFont="1" applyFill="1">
      <alignment vertical="center"/>
    </xf>
    <xf numFmtId="0" fontId="9" fillId="7" borderId="1" xfId="3" applyFont="1" applyFill="1" applyBorder="1" applyAlignment="1">
      <alignment horizontal="left" vertical="center"/>
    </xf>
    <xf numFmtId="0" fontId="9" fillId="3" borderId="0" xfId="3" applyFont="1" applyFill="1" applyAlignment="1">
      <alignment vertical="center"/>
    </xf>
    <xf numFmtId="0" fontId="9" fillId="5" borderId="1" xfId="3" applyFont="1" applyFill="1" applyBorder="1" applyAlignment="1">
      <alignment horizontal="left" vertical="center"/>
    </xf>
    <xf numFmtId="0" fontId="18" fillId="3" borderId="0" xfId="3" applyFont="1" applyFill="1" applyAlignment="1">
      <alignment horizontal="left" vertical="center"/>
    </xf>
    <xf numFmtId="0" fontId="9" fillId="3" borderId="0" xfId="3" applyFont="1" applyFill="1" applyBorder="1" applyAlignment="1">
      <alignment horizontal="left" vertical="center"/>
    </xf>
    <xf numFmtId="0" fontId="9" fillId="3" borderId="1" xfId="3" applyFont="1" applyFill="1" applyBorder="1" applyAlignment="1">
      <alignment horizontal="center" vertical="center"/>
    </xf>
    <xf numFmtId="0" fontId="9" fillId="3" borderId="1" xfId="3" applyFont="1" applyFill="1" applyBorder="1" applyAlignment="1">
      <alignment horizontal="left" vertical="center"/>
    </xf>
    <xf numFmtId="0" fontId="19" fillId="3" borderId="0" xfId="3" applyFont="1" applyFill="1">
      <alignment vertical="center"/>
    </xf>
    <xf numFmtId="0" fontId="19" fillId="3" borderId="0" xfId="3" applyFont="1" applyFill="1" applyAlignment="1">
      <alignment horizontal="left" vertical="center"/>
    </xf>
    <xf numFmtId="0" fontId="9" fillId="3" borderId="0" xfId="3" applyFont="1" applyFill="1" applyBorder="1">
      <alignment vertical="center"/>
    </xf>
    <xf numFmtId="0" fontId="21" fillId="3" borderId="0" xfId="3" applyFont="1" applyFill="1" applyAlignment="1">
      <alignment vertical="center"/>
    </xf>
    <xf numFmtId="0" fontId="19" fillId="3" borderId="0" xfId="3" applyFont="1" applyFill="1" applyBorder="1">
      <alignment vertical="center"/>
    </xf>
    <xf numFmtId="0" fontId="19" fillId="3" borderId="0" xfId="3" applyFont="1" applyFill="1" applyBorder="1" applyAlignment="1">
      <alignment vertical="center"/>
    </xf>
    <xf numFmtId="0" fontId="19" fillId="3" borderId="0" xfId="3" applyFont="1" applyFill="1" applyBorder="1" applyAlignment="1">
      <alignment vertical="center" shrinkToFit="1"/>
    </xf>
    <xf numFmtId="0" fontId="9" fillId="3" borderId="0" xfId="3" applyFont="1" applyFill="1" applyAlignment="1">
      <alignment vertical="center" wrapText="1"/>
    </xf>
    <xf numFmtId="0" fontId="22" fillId="3" borderId="0" xfId="3" applyFont="1" applyFill="1" applyAlignment="1">
      <alignment horizontal="left" vertical="center"/>
    </xf>
    <xf numFmtId="0" fontId="22" fillId="0" borderId="0" xfId="3" applyFont="1" applyAlignment="1">
      <alignment horizontal="left" vertical="center"/>
    </xf>
    <xf numFmtId="0" fontId="9" fillId="3" borderId="1" xfId="3" applyFont="1" applyFill="1" applyBorder="1" applyAlignment="1">
      <alignment horizontal="right" vertical="center"/>
    </xf>
    <xf numFmtId="0" fontId="9" fillId="3" borderId="1" xfId="3" applyFont="1" applyFill="1" applyBorder="1" applyAlignment="1">
      <alignment vertical="center" shrinkToFit="1"/>
    </xf>
    <xf numFmtId="0" fontId="4" fillId="3" borderId="117" xfId="3" applyFill="1" applyBorder="1" applyAlignment="1">
      <alignment horizontal="center" vertical="center"/>
    </xf>
    <xf numFmtId="0" fontId="24" fillId="3" borderId="118" xfId="3" applyFont="1" applyFill="1" applyBorder="1" applyAlignment="1">
      <alignment horizontal="center" vertical="center"/>
    </xf>
    <xf numFmtId="0" fontId="24" fillId="3" borderId="119" xfId="3" applyFont="1" applyFill="1" applyBorder="1" applyAlignment="1">
      <alignment horizontal="center" vertical="center"/>
    </xf>
    <xf numFmtId="0" fontId="25" fillId="3" borderId="119" xfId="3" applyFont="1" applyFill="1" applyBorder="1" applyAlignment="1">
      <alignment horizontal="center" vertical="center"/>
    </xf>
    <xf numFmtId="0" fontId="26" fillId="3" borderId="120" xfId="3" applyFont="1" applyFill="1" applyBorder="1" applyAlignment="1">
      <alignment horizontal="center" vertical="center"/>
    </xf>
    <xf numFmtId="0" fontId="26" fillId="3" borderId="40" xfId="3" applyFont="1" applyFill="1" applyBorder="1" applyAlignment="1">
      <alignment vertical="center" shrinkToFit="1"/>
    </xf>
    <xf numFmtId="0" fontId="26" fillId="3" borderId="121" xfId="3" applyFont="1" applyFill="1" applyBorder="1" applyAlignment="1">
      <alignment vertical="center" shrinkToFit="1"/>
    </xf>
    <xf numFmtId="0" fontId="26" fillId="3" borderId="121" xfId="3" applyFont="1" applyFill="1" applyBorder="1">
      <alignment vertical="center"/>
    </xf>
    <xf numFmtId="0" fontId="26" fillId="3" borderId="122" xfId="3" applyFont="1" applyFill="1" applyBorder="1">
      <alignment vertical="center"/>
    </xf>
    <xf numFmtId="0" fontId="26" fillId="3" borderId="4" xfId="3" applyFont="1" applyFill="1" applyBorder="1" applyAlignment="1">
      <alignment vertical="center" shrinkToFit="1"/>
    </xf>
    <xf numFmtId="0" fontId="26" fillId="3" borderId="1" xfId="3" applyFont="1" applyFill="1" applyBorder="1" applyAlignment="1">
      <alignment vertical="center" shrinkToFit="1"/>
    </xf>
    <xf numFmtId="0" fontId="26" fillId="3" borderId="1" xfId="3" applyFont="1" applyFill="1" applyBorder="1">
      <alignment vertical="center"/>
    </xf>
    <xf numFmtId="0" fontId="26" fillId="3" borderId="58" xfId="3" applyFont="1" applyFill="1" applyBorder="1">
      <alignment vertical="center"/>
    </xf>
    <xf numFmtId="0" fontId="25" fillId="3" borderId="4" xfId="3" applyFont="1" applyFill="1" applyBorder="1">
      <alignment vertical="center"/>
    </xf>
    <xf numFmtId="0" fontId="25" fillId="3" borderId="70" xfId="3" applyFont="1" applyFill="1" applyBorder="1">
      <alignment vertical="center"/>
    </xf>
    <xf numFmtId="0" fontId="26" fillId="3" borderId="68" xfId="3" applyFont="1" applyFill="1" applyBorder="1" applyAlignment="1">
      <alignment vertical="center" shrinkToFit="1"/>
    </xf>
    <xf numFmtId="0" fontId="26" fillId="3" borderId="68" xfId="3" applyFont="1" applyFill="1" applyBorder="1">
      <alignment vertical="center"/>
    </xf>
    <xf numFmtId="0" fontId="26" fillId="3" borderId="69" xfId="3" applyFont="1" applyFill="1" applyBorder="1">
      <alignment vertical="center"/>
    </xf>
    <xf numFmtId="0" fontId="27" fillId="0" borderId="0" xfId="1" applyFont="1"/>
    <xf numFmtId="0" fontId="28" fillId="0" borderId="0" xfId="1" applyFont="1" applyAlignment="1">
      <alignment horizontal="center" vertical="center"/>
    </xf>
    <xf numFmtId="0" fontId="30" fillId="0" borderId="0" xfId="1" applyFont="1" applyAlignment="1">
      <alignment horizontal="center" vertical="center"/>
    </xf>
    <xf numFmtId="0" fontId="30" fillId="0" borderId="0" xfId="1" applyFont="1"/>
    <xf numFmtId="0" fontId="27" fillId="0" borderId="1" xfId="1" applyFont="1" applyBorder="1" applyAlignment="1">
      <alignment horizontal="center" vertical="center"/>
    </xf>
    <xf numFmtId="0" fontId="27" fillId="0" borderId="2" xfId="1" applyFont="1" applyBorder="1" applyAlignment="1">
      <alignment horizontal="left" vertical="center" shrinkToFit="1"/>
    </xf>
    <xf numFmtId="0" fontId="27" fillId="0" borderId="3" xfId="1" applyFont="1" applyBorder="1" applyAlignment="1">
      <alignment horizontal="left" vertical="center" shrinkToFit="1"/>
    </xf>
    <xf numFmtId="0" fontId="27" fillId="0" borderId="4" xfId="1" applyFont="1" applyBorder="1" applyAlignment="1">
      <alignment horizontal="left" vertical="center" shrinkToFit="1"/>
    </xf>
    <xf numFmtId="0" fontId="27" fillId="0" borderId="2" xfId="1" applyFont="1" applyBorder="1" applyAlignment="1">
      <alignment horizontal="left" vertical="center"/>
    </xf>
    <xf numFmtId="0" fontId="27" fillId="0" borderId="3" xfId="1" applyFont="1" applyBorder="1" applyAlignment="1">
      <alignment horizontal="left" vertical="center"/>
    </xf>
    <xf numFmtId="0" fontId="27" fillId="0" borderId="6" xfId="1" applyFont="1" applyBorder="1" applyAlignment="1">
      <alignment horizontal="distributed" vertical="center"/>
    </xf>
    <xf numFmtId="0" fontId="27" fillId="0" borderId="6" xfId="1" applyFont="1" applyBorder="1" applyAlignment="1">
      <alignment vertical="center"/>
    </xf>
    <xf numFmtId="0" fontId="27" fillId="0" borderId="1" xfId="1" applyFont="1" applyBorder="1" applyAlignment="1">
      <alignment horizontal="center" vertical="center" shrinkToFit="1"/>
    </xf>
    <xf numFmtId="0" fontId="27" fillId="4" borderId="1" xfId="1" applyFont="1" applyFill="1" applyBorder="1" applyAlignment="1">
      <alignment horizontal="left" vertical="center"/>
    </xf>
    <xf numFmtId="0" fontId="27" fillId="0" borderId="4" xfId="1" applyFont="1" applyBorder="1" applyAlignment="1">
      <alignment horizontal="left" vertical="center"/>
    </xf>
    <xf numFmtId="0" fontId="27" fillId="0" borderId="3" xfId="1" applyFont="1" applyBorder="1" applyAlignment="1">
      <alignment vertical="center"/>
    </xf>
    <xf numFmtId="0" fontId="27" fillId="0" borderId="4" xfId="1" applyFont="1" applyBorder="1" applyAlignment="1">
      <alignment vertical="center"/>
    </xf>
    <xf numFmtId="0" fontId="27" fillId="0" borderId="2" xfId="1" applyFont="1" applyBorder="1" applyAlignment="1">
      <alignment vertical="center"/>
    </xf>
    <xf numFmtId="0" fontId="32" fillId="0" borderId="0" xfId="1" applyFont="1" applyAlignment="1">
      <alignment vertical="center"/>
    </xf>
    <xf numFmtId="0" fontId="27" fillId="0" borderId="0" xfId="1" applyFont="1" applyAlignment="1">
      <alignment vertical="center"/>
    </xf>
    <xf numFmtId="0" fontId="33" fillId="0" borderId="0" xfId="1" applyFont="1" applyAlignment="1">
      <alignment horizontal="left" vertical="center"/>
    </xf>
    <xf numFmtId="0" fontId="27" fillId="0" borderId="0" xfId="1" applyFont="1" applyAlignment="1">
      <alignment vertical="center" wrapText="1"/>
    </xf>
    <xf numFmtId="0" fontId="32" fillId="0" borderId="0" xfId="1" applyFont="1" applyAlignment="1">
      <alignment horizontal="left"/>
    </xf>
    <xf numFmtId="0" fontId="32" fillId="0" borderId="0" xfId="1" applyFont="1" applyAlignment="1">
      <alignment vertical="center" wrapText="1"/>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7" fillId="0" borderId="4" xfId="1" applyFont="1" applyBorder="1" applyAlignment="1">
      <alignment horizontal="center" vertical="center"/>
    </xf>
    <xf numFmtId="0" fontId="34" fillId="0" borderId="3" xfId="1" applyFont="1" applyBorder="1" applyAlignment="1">
      <alignment horizontal="left" vertical="center"/>
    </xf>
    <xf numFmtId="0" fontId="34" fillId="0" borderId="4" xfId="1" applyFont="1" applyBorder="1" applyAlignment="1">
      <alignment horizontal="left" vertical="center"/>
    </xf>
    <xf numFmtId="0" fontId="34" fillId="0" borderId="0" xfId="1" applyFont="1" applyAlignment="1">
      <alignment horizontal="left" vertical="center"/>
    </xf>
    <xf numFmtId="0" fontId="33" fillId="0" borderId="0" xfId="1" applyFont="1"/>
    <xf numFmtId="0" fontId="33" fillId="0" borderId="2" xfId="1" applyFont="1" applyBorder="1"/>
    <xf numFmtId="0" fontId="33" fillId="0" borderId="3" xfId="1" applyFont="1" applyBorder="1"/>
    <xf numFmtId="0" fontId="33" fillId="0" borderId="4" xfId="1" applyFont="1" applyBorder="1"/>
    <xf numFmtId="0" fontId="33" fillId="0" borderId="6" xfId="1" applyFont="1" applyBorder="1"/>
    <xf numFmtId="0" fontId="33" fillId="0" borderId="0" xfId="1" applyFont="1" applyBorder="1"/>
    <xf numFmtId="0" fontId="33" fillId="0" borderId="2" xfId="1" applyFont="1" applyBorder="1" applyAlignment="1">
      <alignment vertical="center"/>
    </xf>
    <xf numFmtId="0" fontId="33" fillId="0" borderId="3" xfId="1" applyFont="1" applyBorder="1" applyAlignment="1">
      <alignment vertical="center"/>
    </xf>
    <xf numFmtId="0" fontId="33" fillId="0" borderId="4" xfId="1" applyFont="1" applyBorder="1" applyAlignment="1">
      <alignment vertical="center"/>
    </xf>
    <xf numFmtId="0" fontId="33" fillId="0" borderId="0" xfId="1" applyFont="1" applyBorder="1" applyAlignment="1">
      <alignment vertical="center"/>
    </xf>
    <xf numFmtId="0" fontId="33" fillId="0" borderId="2" xfId="1" applyFont="1" applyBorder="1" applyAlignment="1">
      <alignment horizontal="center" vertical="center"/>
    </xf>
    <xf numFmtId="0" fontId="33" fillId="0" borderId="3" xfId="1" applyFont="1" applyBorder="1" applyAlignment="1">
      <alignment horizontal="center" vertical="center"/>
    </xf>
    <xf numFmtId="0" fontId="33" fillId="0" borderId="4" xfId="1" applyFont="1" applyBorder="1" applyAlignment="1">
      <alignment horizontal="center" vertical="center"/>
    </xf>
    <xf numFmtId="0" fontId="33" fillId="0" borderId="0" xfId="1" applyFont="1" applyBorder="1" applyAlignment="1">
      <alignment horizontal="center" vertical="center"/>
    </xf>
    <xf numFmtId="0" fontId="35" fillId="0" borderId="5" xfId="1" applyFont="1" applyBorder="1" applyAlignment="1">
      <alignment vertical="center"/>
    </xf>
    <xf numFmtId="0" fontId="35" fillId="0" borderId="6" xfId="1" applyFont="1" applyBorder="1" applyAlignment="1">
      <alignment vertical="center"/>
    </xf>
    <xf numFmtId="0" fontId="33" fillId="0" borderId="12" xfId="1" applyFont="1" applyBorder="1"/>
    <xf numFmtId="0" fontId="35" fillId="0" borderId="8" xfId="1" applyFont="1" applyBorder="1" applyAlignment="1">
      <alignment vertical="center"/>
    </xf>
    <xf numFmtId="0" fontId="35" fillId="0" borderId="9" xfId="1" applyFont="1" applyBorder="1" applyAlignment="1">
      <alignment vertical="center"/>
    </xf>
    <xf numFmtId="0" fontId="35" fillId="0" borderId="13" xfId="1" applyFont="1" applyBorder="1" applyAlignment="1">
      <alignment vertical="center"/>
    </xf>
    <xf numFmtId="0" fontId="33" fillId="0" borderId="0" xfId="1" applyFont="1" applyFill="1"/>
    <xf numFmtId="0" fontId="27" fillId="0" borderId="0" xfId="1" applyFont="1" applyFill="1"/>
    <xf numFmtId="0" fontId="33" fillId="0" borderId="2" xfId="1" applyFont="1" applyFill="1" applyBorder="1" applyAlignment="1">
      <alignment horizontal="center" vertical="center"/>
    </xf>
    <xf numFmtId="0" fontId="27" fillId="0" borderId="4" xfId="1" applyFont="1" applyFill="1" applyBorder="1" applyAlignment="1">
      <alignment horizontal="center" vertical="center"/>
    </xf>
    <xf numFmtId="0" fontId="33" fillId="0" borderId="123" xfId="1" applyFont="1" applyFill="1" applyBorder="1" applyAlignment="1">
      <alignment horizontal="center" vertical="center"/>
    </xf>
    <xf numFmtId="0" fontId="33" fillId="0" borderId="124" xfId="1" applyFont="1" applyFill="1" applyBorder="1" applyAlignment="1">
      <alignment horizontal="center" vertical="center"/>
    </xf>
    <xf numFmtId="0" fontId="33" fillId="0" borderId="125" xfId="1" applyFont="1" applyFill="1" applyBorder="1" applyAlignment="1">
      <alignment horizontal="center" vertical="center"/>
    </xf>
    <xf numFmtId="0" fontId="33" fillId="0" borderId="126" xfId="1" applyFont="1" applyFill="1" applyBorder="1" applyAlignment="1">
      <alignment horizontal="center" vertical="center"/>
    </xf>
    <xf numFmtId="0" fontId="27" fillId="0" borderId="0" xfId="1" applyFont="1" applyBorder="1" applyAlignment="1">
      <alignment vertical="center"/>
    </xf>
    <xf numFmtId="0" fontId="27" fillId="0" borderId="0" xfId="1" applyFont="1" applyBorder="1" applyAlignment="1"/>
    <xf numFmtId="0" fontId="36" fillId="0" borderId="0" xfId="1" applyFont="1" applyAlignment="1">
      <alignment vertical="center"/>
    </xf>
    <xf numFmtId="0" fontId="33" fillId="0" borderId="5" xfId="1" applyFont="1" applyBorder="1" applyAlignment="1">
      <alignment vertical="center"/>
    </xf>
    <xf numFmtId="0" fontId="27" fillId="0" borderId="6" xfId="1" applyFont="1" applyBorder="1" applyAlignment="1"/>
    <xf numFmtId="0" fontId="27" fillId="0" borderId="12" xfId="1" applyFont="1" applyBorder="1" applyAlignment="1"/>
    <xf numFmtId="0" fontId="33" fillId="0" borderId="7" xfId="1" applyFont="1" applyBorder="1" applyAlignment="1">
      <alignment vertical="center"/>
    </xf>
    <xf numFmtId="0" fontId="27" fillId="0" borderId="11" xfId="1" applyFont="1" applyBorder="1" applyAlignment="1"/>
    <xf numFmtId="0" fontId="33" fillId="0" borderId="8" xfId="1" applyFont="1" applyBorder="1" applyAlignment="1">
      <alignment vertical="center"/>
    </xf>
    <xf numFmtId="0" fontId="27" fillId="0" borderId="9" xfId="1" applyFont="1" applyBorder="1" applyAlignment="1">
      <alignment vertical="center"/>
    </xf>
    <xf numFmtId="0" fontId="27" fillId="0" borderId="9" xfId="1" applyFont="1" applyBorder="1" applyAlignment="1"/>
    <xf numFmtId="0" fontId="27" fillId="0" borderId="13" xfId="1" applyFont="1" applyBorder="1" applyAlignment="1"/>
    <xf numFmtId="0" fontId="33" fillId="0" borderId="0" xfId="1" applyFont="1" applyBorder="1" applyAlignment="1">
      <alignment horizontal="left"/>
    </xf>
    <xf numFmtId="0" fontId="32" fillId="0" borderId="0" xfId="1" applyFont="1" applyBorder="1" applyAlignment="1">
      <alignment horizontal="center" vertical="center" wrapText="1" shrinkToFit="1"/>
    </xf>
    <xf numFmtId="0" fontId="32" fillId="0" borderId="2" xfId="1" applyFont="1" applyBorder="1" applyAlignment="1">
      <alignment horizontal="center" vertical="center" wrapText="1" shrinkToFit="1"/>
    </xf>
    <xf numFmtId="0" fontId="32" fillId="0" borderId="3" xfId="1" applyFont="1" applyBorder="1" applyAlignment="1">
      <alignment horizontal="center" vertical="center" wrapText="1" shrinkToFit="1"/>
    </xf>
    <xf numFmtId="0" fontId="37" fillId="0" borderId="0" xfId="0" applyFont="1" applyAlignment="1">
      <alignment horizontal="left"/>
    </xf>
    <xf numFmtId="0" fontId="38" fillId="0" borderId="0" xfId="0" applyFont="1"/>
    <xf numFmtId="0" fontId="33" fillId="0" borderId="0" xfId="0" applyFont="1"/>
    <xf numFmtId="0" fontId="27" fillId="0" borderId="0" xfId="0" applyFont="1" applyAlignment="1">
      <alignment horizontal="center" vertical="center"/>
    </xf>
    <xf numFmtId="0" fontId="39" fillId="0" borderId="0" xfId="1" applyFont="1" applyBorder="1" applyAlignment="1"/>
    <xf numFmtId="0" fontId="28" fillId="0" borderId="0" xfId="0" applyFont="1" applyAlignment="1">
      <alignment vertical="top" wrapText="1"/>
    </xf>
    <xf numFmtId="0" fontId="38" fillId="0" borderId="0" xfId="0" applyFont="1" applyAlignment="1">
      <alignment horizontal="left" vertical="top"/>
    </xf>
    <xf numFmtId="0" fontId="41" fillId="0" borderId="0" xfId="0" applyFont="1" applyAlignment="1">
      <alignment vertical="top" wrapText="1"/>
    </xf>
    <xf numFmtId="0" fontId="33" fillId="0" borderId="0" xfId="0" applyFont="1" applyAlignment="1">
      <alignment vertical="top"/>
    </xf>
    <xf numFmtId="0" fontId="27" fillId="0" borderId="0" xfId="0" applyFont="1" applyAlignment="1">
      <alignment vertical="top" wrapText="1"/>
    </xf>
    <xf numFmtId="0" fontId="27" fillId="0" borderId="0" xfId="0" applyFont="1" applyAlignment="1">
      <alignment horizontal="center" vertical="center" wrapText="1"/>
    </xf>
    <xf numFmtId="0" fontId="29" fillId="0" borderId="5" xfId="0" applyFont="1" applyFill="1" applyBorder="1" applyAlignment="1">
      <alignment vertical="center"/>
    </xf>
    <xf numFmtId="0" fontId="42" fillId="0" borderId="6" xfId="0" applyFont="1" applyFill="1" applyBorder="1" applyAlignment="1">
      <alignment vertical="center"/>
    </xf>
    <xf numFmtId="0" fontId="42" fillId="0" borderId="12" xfId="0" applyFont="1" applyFill="1" applyBorder="1" applyAlignment="1">
      <alignment horizontal="center" vertical="top" wrapText="1"/>
    </xf>
    <xf numFmtId="0" fontId="30" fillId="0" borderId="6" xfId="0" applyFont="1" applyFill="1" applyBorder="1" applyAlignment="1">
      <alignment horizontal="center" vertical="center" wrapText="1"/>
    </xf>
    <xf numFmtId="0" fontId="30" fillId="0" borderId="6" xfId="0" applyFont="1" applyFill="1" applyBorder="1" applyAlignment="1">
      <alignment horizontal="right" vertical="center"/>
    </xf>
    <xf numFmtId="0" fontId="33" fillId="0" borderId="6" xfId="0" applyFont="1" applyBorder="1" applyAlignment="1">
      <alignment vertical="top" wrapText="1"/>
    </xf>
    <xf numFmtId="0" fontId="33" fillId="0" borderId="30" xfId="0" applyFont="1" applyBorder="1" applyAlignment="1">
      <alignment vertical="top" wrapText="1"/>
    </xf>
    <xf numFmtId="0" fontId="30" fillId="0" borderId="12" xfId="0" applyFont="1" applyFill="1" applyBorder="1" applyAlignment="1">
      <alignment horizontal="center" vertical="center" wrapText="1"/>
    </xf>
    <xf numFmtId="0" fontId="33" fillId="0" borderId="0" xfId="0" applyFont="1" applyAlignment="1">
      <alignment vertical="top" wrapText="1"/>
    </xf>
    <xf numFmtId="0" fontId="43" fillId="2" borderId="1" xfId="0" applyFont="1" applyFill="1" applyBorder="1" applyAlignment="1">
      <alignment horizontal="center" vertical="top" wrapText="1"/>
    </xf>
    <xf numFmtId="0" fontId="44" fillId="0" borderId="0" xfId="0" applyFont="1" applyAlignment="1">
      <alignment vertical="top" wrapText="1"/>
    </xf>
    <xf numFmtId="0" fontId="37" fillId="0" borderId="2" xfId="0" applyFont="1" applyFill="1" applyBorder="1" applyAlignment="1">
      <alignment horizontal="center" vertical="top" wrapText="1"/>
    </xf>
    <xf numFmtId="0" fontId="38" fillId="0" borderId="0" xfId="0" applyFont="1" applyBorder="1" applyAlignment="1">
      <alignment vertical="top" wrapText="1"/>
    </xf>
    <xf numFmtId="0" fontId="38" fillId="0" borderId="0" xfId="0" applyFont="1" applyAlignment="1">
      <alignment vertical="top" wrapText="1"/>
    </xf>
    <xf numFmtId="0" fontId="37" fillId="0" borderId="2" xfId="0" applyFont="1" applyFill="1" applyBorder="1" applyAlignment="1">
      <alignment horizontal="left" vertical="top" wrapText="1"/>
    </xf>
    <xf numFmtId="0" fontId="37" fillId="0" borderId="0" xfId="0" applyFont="1" applyAlignment="1">
      <alignment vertical="top"/>
    </xf>
    <xf numFmtId="0" fontId="38" fillId="0" borderId="0" xfId="0" applyFont="1" applyAlignment="1">
      <alignment horizontal="center" vertical="center" wrapText="1"/>
    </xf>
    <xf numFmtId="0" fontId="43" fillId="2" borderId="2" xfId="0" applyFont="1" applyFill="1" applyBorder="1" applyAlignment="1">
      <alignment horizontal="center" vertical="top" wrapText="1"/>
    </xf>
    <xf numFmtId="0" fontId="37" fillId="0" borderId="1" xfId="0" applyFont="1" applyFill="1" applyBorder="1" applyAlignment="1">
      <alignment horizontal="center" vertical="top" wrapText="1"/>
    </xf>
    <xf numFmtId="0" fontId="37" fillId="0" borderId="0" xfId="0" applyFont="1" applyAlignment="1">
      <alignment vertical="top" wrapText="1"/>
    </xf>
    <xf numFmtId="0" fontId="37" fillId="0" borderId="0" xfId="0" applyFont="1" applyAlignment="1">
      <alignment horizontal="center" vertical="center" wrapText="1"/>
    </xf>
    <xf numFmtId="0" fontId="43" fillId="2" borderId="41" xfId="0" applyFont="1" applyFill="1" applyBorder="1" applyAlignment="1">
      <alignment horizontal="center" vertical="top" wrapText="1"/>
    </xf>
    <xf numFmtId="0" fontId="33" fillId="0" borderId="2" xfId="0" applyFont="1" applyFill="1" applyBorder="1" applyAlignment="1">
      <alignment horizontal="center" vertical="top" wrapText="1"/>
    </xf>
    <xf numFmtId="0" fontId="27" fillId="0" borderId="0" xfId="0" applyFont="1" applyFill="1" applyAlignment="1">
      <alignment vertical="top" wrapText="1"/>
    </xf>
    <xf numFmtId="0" fontId="33" fillId="0" borderId="2" xfId="0" applyFont="1" applyFill="1" applyBorder="1" applyAlignment="1">
      <alignment horizontal="left" vertical="top" wrapText="1"/>
    </xf>
    <xf numFmtId="0" fontId="27" fillId="0" borderId="0" xfId="0" applyFont="1" applyFill="1" applyBorder="1" applyAlignment="1">
      <alignment vertical="top" wrapText="1"/>
    </xf>
    <xf numFmtId="0" fontId="27" fillId="0" borderId="0" xfId="0" applyFont="1" applyFill="1" applyBorder="1" applyAlignment="1">
      <alignment horizontal="center" vertical="center" wrapText="1"/>
    </xf>
    <xf numFmtId="0" fontId="27" fillId="0" borderId="0" xfId="0" applyFont="1" applyBorder="1" applyAlignment="1">
      <alignment vertical="top" wrapText="1"/>
    </xf>
    <xf numFmtId="0" fontId="33" fillId="0" borderId="0" xfId="0" applyFont="1" applyAlignment="1">
      <alignment horizontal="center" vertical="center" wrapText="1"/>
    </xf>
    <xf numFmtId="0" fontId="37" fillId="0" borderId="2" xfId="0" applyFont="1" applyBorder="1" applyAlignment="1">
      <alignment horizontal="center" vertical="top" wrapText="1"/>
    </xf>
    <xf numFmtId="0" fontId="37" fillId="0" borderId="2" xfId="0" applyFont="1" applyBorder="1" applyAlignment="1">
      <alignment horizontal="left" vertical="top" wrapText="1"/>
    </xf>
    <xf numFmtId="0" fontId="38" fillId="0" borderId="0" xfId="0" applyFont="1" applyBorder="1" applyAlignment="1">
      <alignment horizontal="left" vertical="top" wrapText="1"/>
    </xf>
    <xf numFmtId="0" fontId="38" fillId="0" borderId="0" xfId="0" applyFont="1" applyAlignment="1">
      <alignment horizontal="left" vertical="top" wrapText="1"/>
    </xf>
    <xf numFmtId="0" fontId="43" fillId="2" borderId="5" xfId="0" applyFont="1" applyFill="1" applyBorder="1" applyAlignment="1">
      <alignment horizontal="center" vertical="top" wrapText="1"/>
    </xf>
    <xf numFmtId="0" fontId="30" fillId="0" borderId="0" xfId="0" applyFont="1" applyFill="1" applyBorder="1" applyAlignment="1">
      <alignment horizontal="center" vertical="center" wrapText="1"/>
    </xf>
    <xf numFmtId="0" fontId="29" fillId="0" borderId="2" xfId="0" applyFont="1" applyFill="1" applyBorder="1" applyAlignment="1">
      <alignment vertical="center"/>
    </xf>
    <xf numFmtId="0" fontId="42" fillId="0" borderId="32" xfId="0" applyFont="1" applyFill="1" applyBorder="1" applyAlignment="1">
      <alignment vertical="center"/>
    </xf>
    <xf numFmtId="0" fontId="42" fillId="0" borderId="4"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3" xfId="0" applyFont="1" applyFill="1" applyBorder="1" applyAlignment="1">
      <alignment horizontal="right" vertical="center"/>
    </xf>
    <xf numFmtId="0" fontId="33" fillId="0" borderId="3" xfId="0" applyFont="1" applyFill="1" applyBorder="1" applyAlignment="1">
      <alignment horizontal="right" vertical="center"/>
    </xf>
    <xf numFmtId="0" fontId="30" fillId="0" borderId="32" xfId="0" applyFont="1" applyFill="1" applyBorder="1" applyAlignment="1">
      <alignment horizontal="center" vertical="center" wrapText="1"/>
    </xf>
    <xf numFmtId="0" fontId="33" fillId="0" borderId="3" xfId="0" applyFont="1" applyBorder="1" applyAlignment="1">
      <alignment vertical="top" wrapText="1"/>
    </xf>
    <xf numFmtId="0" fontId="33" fillId="0" borderId="33" xfId="0" applyFont="1" applyBorder="1" applyAlignment="1">
      <alignment vertical="top" wrapText="1"/>
    </xf>
    <xf numFmtId="0" fontId="43" fillId="2" borderId="2" xfId="0" applyFont="1" applyFill="1" applyBorder="1" applyAlignment="1">
      <alignment horizontal="center" vertical="top" wrapText="1"/>
    </xf>
    <xf numFmtId="0" fontId="37" fillId="0" borderId="2" xfId="0" applyFont="1" applyFill="1" applyBorder="1" applyAlignment="1">
      <alignment horizontal="center" vertical="top" wrapText="1"/>
    </xf>
    <xf numFmtId="0" fontId="37" fillId="0" borderId="1" xfId="0" applyFont="1" applyFill="1" applyBorder="1" applyAlignment="1">
      <alignment horizontal="center" vertical="top" wrapText="1"/>
    </xf>
    <xf numFmtId="0" fontId="37" fillId="0" borderId="2" xfId="0" applyFont="1" applyFill="1" applyBorder="1" applyAlignment="1">
      <alignment horizontal="left" vertical="top" wrapText="1"/>
    </xf>
    <xf numFmtId="0" fontId="48" fillId="0" borderId="6" xfId="0" applyFont="1" applyFill="1" applyBorder="1" applyAlignment="1">
      <alignment horizontal="center" vertical="center" wrapText="1"/>
    </xf>
    <xf numFmtId="0" fontId="48" fillId="0" borderId="29" xfId="0" applyFont="1" applyFill="1" applyBorder="1" applyAlignment="1">
      <alignment horizontal="center" vertical="center" wrapText="1"/>
    </xf>
    <xf numFmtId="49" fontId="49" fillId="0" borderId="1" xfId="0" applyNumberFormat="1" applyFont="1" applyFill="1" applyBorder="1" applyAlignment="1">
      <alignment horizontal="center" vertical="center" wrapText="1"/>
    </xf>
    <xf numFmtId="49" fontId="50" fillId="0" borderId="1" xfId="0" applyNumberFormat="1" applyFont="1" applyFill="1" applyBorder="1" applyAlignment="1">
      <alignment horizontal="center" vertical="center" wrapText="1"/>
    </xf>
    <xf numFmtId="49" fontId="51" fillId="0" borderId="1"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49" fontId="49" fillId="0" borderId="1" xfId="0" applyNumberFormat="1" applyFont="1" applyBorder="1" applyAlignment="1">
      <alignment horizontal="center" vertical="center" wrapText="1"/>
    </xf>
    <xf numFmtId="49" fontId="49" fillId="0" borderId="1" xfId="0" applyNumberFormat="1" applyFont="1" applyFill="1" applyBorder="1" applyAlignment="1">
      <alignment horizontal="center" vertical="center" wrapText="1"/>
    </xf>
    <xf numFmtId="0" fontId="48" fillId="0" borderId="31" xfId="0" applyFont="1" applyFill="1" applyBorder="1" applyAlignment="1">
      <alignment horizontal="center" vertical="center" wrapText="1"/>
    </xf>
    <xf numFmtId="10" fontId="52" fillId="0" borderId="3" xfId="0" applyNumberFormat="1" applyFont="1" applyBorder="1" applyAlignment="1">
      <alignment vertical="center" wrapText="1"/>
    </xf>
    <xf numFmtId="0" fontId="53" fillId="0" borderId="31" xfId="0" applyFont="1" applyFill="1" applyBorder="1" applyAlignment="1">
      <alignment horizontal="center" vertical="center" wrapText="1"/>
    </xf>
    <xf numFmtId="0" fontId="50" fillId="0" borderId="31"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43" fillId="2" borderId="2" xfId="0" applyFont="1" applyFill="1" applyBorder="1" applyAlignment="1">
      <alignment horizontal="center" vertical="top" wrapText="1"/>
    </xf>
    <xf numFmtId="0" fontId="37" fillId="0" borderId="1" xfId="0" applyFont="1" applyFill="1" applyBorder="1" applyAlignment="1">
      <alignment horizontal="center" vertical="top" wrapText="1"/>
    </xf>
    <xf numFmtId="0" fontId="33" fillId="0" borderId="2" xfId="0" applyFont="1" applyFill="1" applyBorder="1" applyAlignment="1">
      <alignment horizontal="left" vertical="top" wrapText="1"/>
    </xf>
    <xf numFmtId="0" fontId="37" fillId="0" borderId="2" xfId="0" applyFont="1" applyFill="1" applyBorder="1" applyAlignment="1">
      <alignment horizontal="center" vertical="top" wrapText="1"/>
    </xf>
    <xf numFmtId="49" fontId="49" fillId="0" borderId="1" xfId="0" applyNumberFormat="1" applyFont="1" applyFill="1" applyBorder="1" applyAlignment="1">
      <alignment horizontal="center" vertical="center" wrapText="1"/>
    </xf>
    <xf numFmtId="49" fontId="52" fillId="0" borderId="1" xfId="0" applyNumberFormat="1" applyFont="1" applyFill="1" applyBorder="1" applyAlignment="1">
      <alignment horizontal="center" vertical="center" wrapText="1"/>
    </xf>
    <xf numFmtId="0" fontId="43" fillId="2" borderId="5" xfId="0" applyFont="1" applyFill="1" applyBorder="1" applyAlignment="1">
      <alignment horizontal="center" vertical="top" wrapText="1"/>
    </xf>
    <xf numFmtId="0" fontId="33" fillId="0" borderId="1" xfId="0" applyFont="1" applyFill="1" applyBorder="1" applyAlignment="1">
      <alignment vertical="top" wrapText="1"/>
    </xf>
    <xf numFmtId="0" fontId="48" fillId="0" borderId="0" xfId="0" applyFont="1" applyFill="1" applyBorder="1" applyAlignment="1">
      <alignment horizontal="center" vertical="center" wrapText="1"/>
    </xf>
    <xf numFmtId="0" fontId="30" fillId="0" borderId="0" xfId="0" applyFont="1" applyFill="1" applyBorder="1" applyAlignment="1">
      <alignment horizontal="right" vertical="center"/>
    </xf>
    <xf numFmtId="0" fontId="48" fillId="0" borderId="127" xfId="0" applyFont="1" applyFill="1" applyBorder="1" applyAlignment="1">
      <alignment horizontal="center" vertical="center" wrapText="1"/>
    </xf>
    <xf numFmtId="0" fontId="33" fillId="0" borderId="0" xfId="0" applyFont="1" applyBorder="1" applyAlignment="1">
      <alignment vertical="top" wrapText="1"/>
    </xf>
    <xf numFmtId="0" fontId="33" fillId="0" borderId="57" xfId="0" applyFont="1" applyBorder="1" applyAlignment="1">
      <alignment vertical="top" wrapText="1"/>
    </xf>
    <xf numFmtId="0" fontId="42" fillId="0" borderId="2" xfId="0" applyFont="1" applyFill="1" applyBorder="1" applyAlignment="1">
      <alignment vertical="center"/>
    </xf>
    <xf numFmtId="0" fontId="48" fillId="0" borderId="3" xfId="0" applyFont="1" applyFill="1" applyBorder="1" applyAlignment="1">
      <alignment horizontal="center" vertical="center" wrapText="1"/>
    </xf>
    <xf numFmtId="0" fontId="33" fillId="0" borderId="32" xfId="0" applyFont="1" applyBorder="1" applyAlignment="1">
      <alignment vertical="top" wrapText="1"/>
    </xf>
    <xf numFmtId="0" fontId="30" fillId="0" borderId="4"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57" fillId="0" borderId="0" xfId="0" applyFont="1" applyAlignment="1">
      <alignment vertical="center" wrapText="1"/>
    </xf>
    <xf numFmtId="0" fontId="35" fillId="0" borderId="0" xfId="2" applyFont="1">
      <alignment vertical="center"/>
    </xf>
    <xf numFmtId="0" fontId="39" fillId="0" borderId="0" xfId="2" applyFont="1" applyFill="1">
      <alignment vertical="center"/>
    </xf>
    <xf numFmtId="0" fontId="41" fillId="0" borderId="0" xfId="2" applyFont="1" applyFill="1" applyBorder="1" applyAlignment="1">
      <alignment horizontal="left" vertical="center" wrapText="1"/>
    </xf>
    <xf numFmtId="0" fontId="37" fillId="0" borderId="0" xfId="2" applyFont="1" applyFill="1">
      <alignment vertical="center"/>
    </xf>
    <xf numFmtId="0" fontId="33" fillId="0" borderId="0" xfId="2" applyFont="1" applyBorder="1" applyAlignment="1">
      <alignment horizontal="left" vertical="center"/>
    </xf>
    <xf numFmtId="0" fontId="33" fillId="0" borderId="0" xfId="2" applyFont="1" applyBorder="1" applyAlignment="1">
      <alignment horizontal="center" vertical="center"/>
    </xf>
    <xf numFmtId="0" fontId="33" fillId="0" borderId="0" xfId="2" applyFont="1" applyAlignment="1">
      <alignment horizontal="left" vertical="center"/>
    </xf>
    <xf numFmtId="0" fontId="35" fillId="0" borderId="0" xfId="2" applyFont="1" applyAlignment="1">
      <alignment vertical="center"/>
    </xf>
    <xf numFmtId="0" fontId="27" fillId="0" borderId="10" xfId="2" applyFont="1" applyFill="1" applyBorder="1" applyAlignment="1">
      <alignment vertical="top" wrapText="1"/>
    </xf>
    <xf numFmtId="0" fontId="27" fillId="0" borderId="1" xfId="2" applyFont="1" applyFill="1" applyBorder="1" applyAlignment="1">
      <alignment horizontal="center" vertical="center"/>
    </xf>
    <xf numFmtId="0" fontId="27" fillId="3" borderId="0" xfId="2" applyFont="1" applyFill="1">
      <alignment vertical="center"/>
    </xf>
    <xf numFmtId="0" fontId="33" fillId="0" borderId="10" xfId="2" applyFont="1" applyFill="1" applyBorder="1" applyAlignment="1">
      <alignment horizontal="center" vertical="top" wrapText="1"/>
    </xf>
    <xf numFmtId="49" fontId="37" fillId="0" borderId="1" xfId="0" applyNumberFormat="1" applyFont="1" applyFill="1" applyBorder="1" applyAlignment="1">
      <alignment horizontal="center" vertical="top" wrapText="1"/>
    </xf>
    <xf numFmtId="0" fontId="37" fillId="0" borderId="1" xfId="0" applyFont="1" applyFill="1" applyBorder="1" applyAlignment="1">
      <alignment horizontal="left" vertical="top" wrapText="1"/>
    </xf>
    <xf numFmtId="0" fontId="33" fillId="0" borderId="0" xfId="0" applyFont="1" applyFill="1" applyAlignment="1">
      <alignment vertical="top" wrapText="1"/>
    </xf>
    <xf numFmtId="49" fontId="33" fillId="0" borderId="10" xfId="0" applyNumberFormat="1" applyFont="1" applyFill="1" applyBorder="1" applyAlignment="1">
      <alignment horizontal="center" vertical="top" wrapText="1"/>
    </xf>
    <xf numFmtId="0" fontId="37" fillId="0" borderId="10" xfId="0" applyFont="1" applyFill="1" applyBorder="1" applyAlignment="1">
      <alignment horizontal="left" vertical="top" wrapText="1"/>
    </xf>
    <xf numFmtId="49" fontId="37" fillId="0" borderId="19" xfId="0" applyNumberFormat="1" applyFont="1" applyFill="1" applyBorder="1" applyAlignment="1">
      <alignment horizontal="center" vertical="top" wrapText="1"/>
    </xf>
    <xf numFmtId="0" fontId="37" fillId="0" borderId="19" xfId="0" applyFont="1" applyFill="1" applyBorder="1" applyAlignment="1">
      <alignment horizontal="left" vertical="top" wrapText="1"/>
    </xf>
    <xf numFmtId="49" fontId="37" fillId="0" borderId="10" xfId="0" applyNumberFormat="1" applyFont="1" applyFill="1" applyBorder="1" applyAlignment="1">
      <alignment horizontal="center" vertical="top" wrapText="1"/>
    </xf>
    <xf numFmtId="0" fontId="33" fillId="0" borderId="0" xfId="2" applyFont="1">
      <alignment vertical="center"/>
    </xf>
    <xf numFmtId="49" fontId="33" fillId="0" borderId="1" xfId="2" applyNumberFormat="1" applyFont="1" applyBorder="1" applyAlignment="1">
      <alignment horizontal="center" vertical="center" shrinkToFit="1"/>
    </xf>
    <xf numFmtId="0" fontId="35" fillId="0" borderId="1" xfId="2" applyFont="1" applyBorder="1" applyAlignment="1">
      <alignment vertical="center"/>
    </xf>
    <xf numFmtId="0" fontId="27" fillId="0" borderId="1" xfId="2" applyFont="1" applyFill="1" applyBorder="1" applyAlignment="1">
      <alignment vertical="top" wrapText="1"/>
    </xf>
    <xf numFmtId="49" fontId="33" fillId="0" borderId="14" xfId="2" applyNumberFormat="1" applyFont="1" applyBorder="1" applyAlignment="1">
      <alignment horizontal="center" vertical="center" shrinkToFit="1"/>
    </xf>
    <xf numFmtId="0" fontId="35" fillId="0" borderId="14" xfId="2" applyFont="1" applyBorder="1" applyAlignment="1">
      <alignment vertical="center"/>
    </xf>
    <xf numFmtId="49" fontId="33" fillId="0" borderId="19" xfId="2" applyNumberFormat="1" applyFont="1" applyBorder="1" applyAlignment="1">
      <alignment horizontal="center" vertical="center" shrinkToFit="1"/>
    </xf>
    <xf numFmtId="0" fontId="35" fillId="0" borderId="19" xfId="2" applyFont="1" applyBorder="1" applyAlignment="1">
      <alignment vertical="center"/>
    </xf>
    <xf numFmtId="49" fontId="33" fillId="0" borderId="15" xfId="2" applyNumberFormat="1" applyFont="1" applyBorder="1" applyAlignment="1">
      <alignment horizontal="center" vertical="center" shrinkToFit="1"/>
    </xf>
    <xf numFmtId="0" fontId="35" fillId="0" borderId="18" xfId="2" applyFont="1" applyBorder="1" applyAlignment="1">
      <alignment vertical="center"/>
    </xf>
    <xf numFmtId="49" fontId="33" fillId="0" borderId="18" xfId="2" applyNumberFormat="1" applyFont="1" applyBorder="1" applyAlignment="1">
      <alignment horizontal="center" vertical="center" shrinkToFit="1"/>
    </xf>
    <xf numFmtId="0" fontId="35" fillId="0" borderId="15" xfId="2" applyFont="1" applyBorder="1" applyAlignment="1">
      <alignment vertical="center"/>
    </xf>
    <xf numFmtId="0" fontId="35" fillId="0" borderId="16" xfId="2" applyFont="1" applyBorder="1" applyAlignment="1">
      <alignment vertical="center"/>
    </xf>
    <xf numFmtId="0" fontId="33" fillId="0" borderId="1" xfId="2" applyFont="1" applyBorder="1" applyAlignment="1">
      <alignment horizontal="center" vertical="center" shrinkToFit="1"/>
    </xf>
    <xf numFmtId="0" fontId="33" fillId="0" borderId="1" xfId="2" applyFont="1" applyBorder="1" applyAlignment="1">
      <alignment horizontal="center" vertical="center"/>
    </xf>
    <xf numFmtId="0" fontId="33" fillId="0" borderId="1" xfId="2" applyFont="1" applyBorder="1" applyAlignment="1">
      <alignment horizontal="center" vertical="center" wrapText="1"/>
    </xf>
    <xf numFmtId="0" fontId="33" fillId="0" borderId="0" xfId="2" applyFont="1" applyAlignment="1">
      <alignment vertical="center"/>
    </xf>
    <xf numFmtId="49" fontId="33" fillId="0" borderId="18" xfId="2" applyNumberFormat="1" applyFont="1" applyFill="1" applyBorder="1" applyAlignment="1">
      <alignment horizontal="center" vertical="center" wrapText="1" shrinkToFit="1"/>
    </xf>
    <xf numFmtId="0" fontId="35" fillId="0" borderId="15" xfId="2" applyFont="1" applyFill="1" applyBorder="1" applyAlignment="1">
      <alignment vertical="center"/>
    </xf>
    <xf numFmtId="49" fontId="33" fillId="0" borderId="16" xfId="2" applyNumberFormat="1" applyFont="1" applyFill="1" applyBorder="1" applyAlignment="1">
      <alignment horizontal="center" vertical="center" wrapText="1" shrinkToFit="1"/>
    </xf>
    <xf numFmtId="0" fontId="35" fillId="0" borderId="16" xfId="2" applyFont="1" applyFill="1" applyBorder="1" applyAlignment="1">
      <alignment vertical="center"/>
    </xf>
    <xf numFmtId="49" fontId="33" fillId="0" borderId="17" xfId="2" applyNumberFormat="1" applyFont="1" applyFill="1" applyBorder="1" applyAlignment="1">
      <alignment horizontal="center" vertical="center" wrapText="1" shrinkToFit="1"/>
    </xf>
    <xf numFmtId="0" fontId="35" fillId="0" borderId="17" xfId="2" applyFont="1" applyFill="1" applyBorder="1" applyAlignment="1">
      <alignment vertical="center"/>
    </xf>
    <xf numFmtId="0" fontId="35" fillId="0" borderId="20" xfId="2" applyFont="1" applyFill="1" applyBorder="1" applyAlignment="1">
      <alignment vertical="center"/>
    </xf>
    <xf numFmtId="0" fontId="35" fillId="0" borderId="18" xfId="2" applyFont="1" applyFill="1" applyBorder="1" applyAlignment="1">
      <alignment vertical="center"/>
    </xf>
    <xf numFmtId="0" fontId="33" fillId="0" borderId="16" xfId="2" applyFont="1" applyFill="1" applyBorder="1" applyAlignment="1">
      <alignment horizontal="center" vertical="center" wrapText="1" shrinkToFit="1"/>
    </xf>
    <xf numFmtId="0" fontId="35" fillId="0" borderId="14" xfId="2" applyFont="1" applyFill="1" applyBorder="1" applyAlignment="1">
      <alignment vertical="center"/>
    </xf>
    <xf numFmtId="0" fontId="33" fillId="0" borderId="14" xfId="2" applyFont="1" applyFill="1" applyBorder="1" applyAlignment="1">
      <alignment horizontal="center" vertical="center" shrinkToFit="1"/>
    </xf>
    <xf numFmtId="0" fontId="33" fillId="0" borderId="14" xfId="2" applyFont="1" applyFill="1" applyBorder="1" applyAlignment="1">
      <alignment horizontal="left" vertical="center"/>
    </xf>
    <xf numFmtId="0" fontId="33" fillId="0" borderId="1" xfId="2" applyFont="1" applyFill="1" applyBorder="1" applyAlignment="1">
      <alignment horizontal="center" vertical="center" shrinkToFit="1"/>
    </xf>
    <xf numFmtId="0" fontId="39" fillId="0" borderId="1" xfId="2" applyFont="1" applyFill="1" applyBorder="1" applyAlignment="1">
      <alignment horizontal="left" vertical="center"/>
    </xf>
    <xf numFmtId="0" fontId="33" fillId="3" borderId="0" xfId="2" applyFont="1" applyFill="1">
      <alignment vertical="center"/>
    </xf>
    <xf numFmtId="0" fontId="33" fillId="0" borderId="1" xfId="2" applyFont="1" applyBorder="1" applyAlignment="1">
      <alignment horizontal="center" vertical="center" wrapText="1" shrinkToFit="1"/>
    </xf>
    <xf numFmtId="0" fontId="35" fillId="0" borderId="1" xfId="2" applyFont="1" applyBorder="1" applyAlignment="1">
      <alignment horizontal="left" vertical="center"/>
    </xf>
    <xf numFmtId="0" fontId="35" fillId="0" borderId="1" xfId="2" applyFont="1" applyFill="1" applyBorder="1" applyAlignment="1">
      <alignment horizontal="left" vertical="center"/>
    </xf>
    <xf numFmtId="0" fontId="35" fillId="0" borderId="1" xfId="2" applyFont="1" applyFill="1" applyBorder="1" applyAlignment="1">
      <alignment vertical="center"/>
    </xf>
    <xf numFmtId="49" fontId="33" fillId="0" borderId="1" xfId="2" applyNumberFormat="1" applyFont="1" applyFill="1" applyBorder="1" applyAlignment="1">
      <alignment horizontal="center" vertical="center" shrinkToFit="1"/>
    </xf>
    <xf numFmtId="0" fontId="59" fillId="0" borderId="1" xfId="2" applyFont="1" applyBorder="1" applyAlignment="1">
      <alignment vertical="center"/>
    </xf>
    <xf numFmtId="0" fontId="35" fillId="0" borderId="37" xfId="2" applyFont="1" applyBorder="1" applyAlignment="1">
      <alignment vertical="center"/>
    </xf>
    <xf numFmtId="0" fontId="35" fillId="0" borderId="10" xfId="2" applyFont="1" applyBorder="1" applyAlignment="1">
      <alignment vertical="center"/>
    </xf>
    <xf numFmtId="0" fontId="59" fillId="0" borderId="1" xfId="2" applyFont="1" applyBorder="1" applyAlignment="1">
      <alignment horizontal="left" vertical="center"/>
    </xf>
    <xf numFmtId="0" fontId="59" fillId="0" borderId="1" xfId="2" applyFont="1" applyFill="1" applyBorder="1" applyAlignment="1">
      <alignment vertical="center"/>
    </xf>
    <xf numFmtId="0" fontId="59" fillId="0" borderId="10" xfId="2" applyFont="1" applyFill="1" applyBorder="1" applyAlignment="1">
      <alignment vertical="center"/>
    </xf>
    <xf numFmtId="49" fontId="33" fillId="0" borderId="14" xfId="2" applyNumberFormat="1" applyFont="1" applyFill="1" applyBorder="1" applyAlignment="1">
      <alignment horizontal="center" vertical="center" shrinkToFit="1"/>
    </xf>
    <xf numFmtId="0" fontId="33" fillId="0" borderId="1" xfId="2" applyFont="1" applyFill="1" applyBorder="1" applyAlignment="1">
      <alignment horizontal="center" vertical="center"/>
    </xf>
    <xf numFmtId="0" fontId="33" fillId="0" borderId="0" xfId="2" applyFont="1" applyFill="1" applyAlignment="1">
      <alignment horizontal="center" vertical="center"/>
    </xf>
    <xf numFmtId="0" fontId="33" fillId="0" borderId="131" xfId="2" applyFont="1" applyFill="1" applyBorder="1" applyAlignment="1">
      <alignment vertical="center" wrapText="1"/>
    </xf>
    <xf numFmtId="0" fontId="37" fillId="0" borderId="1" xfId="2" applyFont="1" applyFill="1" applyBorder="1" applyAlignment="1">
      <alignment horizontal="left" vertical="center" wrapText="1"/>
    </xf>
    <xf numFmtId="0" fontId="37" fillId="0" borderId="37" xfId="2" applyFont="1" applyFill="1" applyBorder="1" applyAlignment="1">
      <alignment horizontal="left" vertical="center" wrapText="1"/>
    </xf>
    <xf numFmtId="0" fontId="33" fillId="0" borderId="1" xfId="2" applyFont="1" applyFill="1" applyBorder="1">
      <alignment vertical="center"/>
    </xf>
    <xf numFmtId="0" fontId="33" fillId="0" borderId="0" xfId="2" applyFont="1" applyFill="1">
      <alignment vertical="center"/>
    </xf>
    <xf numFmtId="0" fontId="37" fillId="0" borderId="1" xfId="2" applyFont="1" applyFill="1" applyBorder="1" applyAlignment="1">
      <alignment horizontal="left" vertical="center"/>
    </xf>
    <xf numFmtId="0" fontId="33" fillId="0" borderId="37" xfId="2" applyFont="1" applyFill="1" applyBorder="1" applyAlignment="1">
      <alignment horizontal="center" vertical="center"/>
    </xf>
    <xf numFmtId="0" fontId="33" fillId="0" borderId="1" xfId="2" applyFont="1" applyFill="1" applyBorder="1" applyAlignment="1">
      <alignment vertical="center" wrapText="1"/>
    </xf>
    <xf numFmtId="182" fontId="33" fillId="0" borderId="1" xfId="2" applyNumberFormat="1" applyFont="1" applyFill="1" applyBorder="1" applyAlignment="1">
      <alignment horizontal="center" vertical="center" wrapText="1"/>
    </xf>
    <xf numFmtId="182" fontId="33" fillId="0" borderId="1" xfId="2" applyNumberFormat="1" applyFont="1" applyFill="1" applyBorder="1" applyAlignment="1">
      <alignment horizontal="center" vertical="top" wrapText="1"/>
    </xf>
    <xf numFmtId="182" fontId="33" fillId="0" borderId="1" xfId="2" applyNumberFormat="1" applyFont="1" applyFill="1" applyBorder="1" applyAlignment="1">
      <alignment horizontal="center" vertical="top" wrapText="1" shrinkToFit="1"/>
    </xf>
    <xf numFmtId="182" fontId="33" fillId="0" borderId="1" xfId="2" applyNumberFormat="1" applyFont="1" applyFill="1" applyBorder="1" applyAlignment="1">
      <alignment horizontal="center" vertical="top" shrinkToFit="1"/>
    </xf>
    <xf numFmtId="182" fontId="37" fillId="0" borderId="1" xfId="2" applyNumberFormat="1" applyFont="1" applyFill="1" applyBorder="1" applyAlignment="1">
      <alignment horizontal="center" vertical="top" wrapText="1"/>
    </xf>
    <xf numFmtId="0" fontId="39" fillId="0" borderId="1" xfId="2" applyFont="1" applyBorder="1" applyAlignment="1">
      <alignment horizontal="center" vertical="center" shrinkToFit="1"/>
    </xf>
    <xf numFmtId="0" fontId="59" fillId="0" borderId="37" xfId="2" applyFont="1" applyBorder="1" applyAlignment="1">
      <alignment vertical="center"/>
    </xf>
    <xf numFmtId="0" fontId="27" fillId="0" borderId="14" xfId="2" applyFont="1" applyFill="1" applyBorder="1" applyAlignment="1">
      <alignment vertical="top" wrapText="1"/>
    </xf>
    <xf numFmtId="0" fontId="27" fillId="0" borderId="37" xfId="2" applyFont="1" applyFill="1" applyBorder="1" applyAlignment="1">
      <alignment horizontal="center" vertical="center"/>
    </xf>
    <xf numFmtId="49" fontId="33" fillId="0" borderId="1" xfId="2" applyNumberFormat="1" applyFont="1" applyFill="1" applyBorder="1" applyAlignment="1">
      <alignment horizontal="center" vertical="center" wrapText="1" shrinkToFit="1"/>
    </xf>
    <xf numFmtId="0" fontId="33" fillId="0" borderId="1" xfId="2" applyNumberFormat="1" applyFont="1" applyFill="1" applyBorder="1" applyAlignment="1">
      <alignment horizontal="center" vertical="top" wrapText="1" shrinkToFit="1"/>
    </xf>
    <xf numFmtId="0" fontId="39" fillId="0" borderId="1" xfId="2" applyFont="1" applyFill="1" applyBorder="1" applyAlignment="1">
      <alignment horizontal="left" vertical="center" wrapText="1"/>
    </xf>
    <xf numFmtId="0" fontId="39" fillId="0" borderId="1" xfId="2" applyFont="1" applyFill="1" applyBorder="1" applyAlignment="1">
      <alignment vertical="top"/>
    </xf>
    <xf numFmtId="0" fontId="37" fillId="0" borderId="1" xfId="2" applyFont="1" applyFill="1" applyBorder="1" applyAlignment="1">
      <alignment horizontal="left" vertical="top" wrapText="1"/>
    </xf>
    <xf numFmtId="0" fontId="37" fillId="0" borderId="0" xfId="2" applyFont="1" applyFill="1" applyAlignment="1">
      <alignment horizontal="left" vertical="center"/>
    </xf>
    <xf numFmtId="0" fontId="39" fillId="0" borderId="1" xfId="2" applyFont="1" applyFill="1" applyBorder="1" applyAlignment="1">
      <alignment vertical="center" wrapText="1"/>
    </xf>
    <xf numFmtId="0" fontId="35" fillId="0" borderId="16" xfId="2" applyFont="1" applyFill="1" applyBorder="1" applyAlignment="1">
      <alignment horizontal="left" vertical="center"/>
    </xf>
    <xf numFmtId="49" fontId="33" fillId="0" borderId="15" xfId="2" applyNumberFormat="1" applyFont="1" applyFill="1" applyBorder="1" applyAlignment="1">
      <alignment horizontal="center" vertical="center" wrapText="1" shrinkToFit="1"/>
    </xf>
    <xf numFmtId="0" fontId="35" fillId="0" borderId="37" xfId="2" applyFont="1" applyFill="1" applyBorder="1" applyAlignment="1">
      <alignment horizontal="left" vertical="center"/>
    </xf>
    <xf numFmtId="0" fontId="35" fillId="0" borderId="14" xfId="2" applyFont="1" applyFill="1" applyBorder="1" applyAlignment="1">
      <alignment horizontal="left" vertical="center"/>
    </xf>
    <xf numFmtId="0" fontId="35" fillId="0" borderId="10" xfId="2" applyFont="1" applyFill="1" applyBorder="1" applyAlignment="1">
      <alignment horizontal="left" vertical="center"/>
    </xf>
    <xf numFmtId="0" fontId="33" fillId="0" borderId="4" xfId="2" applyFont="1" applyFill="1" applyBorder="1" applyAlignment="1">
      <alignment horizontal="center" vertical="center" shrinkToFit="1"/>
    </xf>
    <xf numFmtId="49" fontId="33" fillId="0" borderId="4" xfId="2" applyNumberFormat="1" applyFont="1" applyFill="1" applyBorder="1" applyAlignment="1">
      <alignment horizontal="center" vertical="center" shrinkToFit="1"/>
    </xf>
    <xf numFmtId="0" fontId="35" fillId="0" borderId="37" xfId="2" applyFont="1" applyFill="1" applyBorder="1" applyAlignment="1">
      <alignment vertical="center"/>
    </xf>
    <xf numFmtId="0" fontId="33" fillId="0" borderId="10" xfId="2" applyFont="1" applyBorder="1" applyAlignment="1">
      <alignment horizontal="center" vertical="center" shrinkToFit="1"/>
    </xf>
    <xf numFmtId="0" fontId="59" fillId="0" borderId="14" xfId="2" applyFont="1" applyBorder="1" applyAlignment="1">
      <alignment horizontal="left" vertical="center"/>
    </xf>
    <xf numFmtId="0" fontId="33" fillId="0" borderId="14" xfId="2" applyNumberFormat="1" applyFont="1" applyBorder="1" applyAlignment="1">
      <alignment horizontal="center" vertical="center" shrinkToFit="1"/>
    </xf>
    <xf numFmtId="0" fontId="33" fillId="0" borderId="1" xfId="2" applyNumberFormat="1" applyFont="1" applyBorder="1" applyAlignment="1">
      <alignment horizontal="center" vertical="center" shrinkToFit="1"/>
    </xf>
    <xf numFmtId="0" fontId="33" fillId="0" borderId="1" xfId="2" applyNumberFormat="1" applyFont="1" applyFill="1" applyBorder="1" applyAlignment="1">
      <alignment horizontal="center" vertical="center" shrinkToFit="1"/>
    </xf>
    <xf numFmtId="0" fontId="33" fillId="0" borderId="10" xfId="2" applyNumberFormat="1" applyFont="1" applyFill="1" applyBorder="1" applyAlignment="1">
      <alignment horizontal="center" vertical="center" shrinkToFit="1"/>
    </xf>
    <xf numFmtId="0" fontId="33" fillId="0" borderId="37" xfId="2" applyFont="1" applyFill="1" applyBorder="1" applyAlignment="1">
      <alignment horizontal="left" vertical="center" wrapText="1"/>
    </xf>
    <xf numFmtId="0" fontId="59" fillId="0" borderId="37" xfId="2" applyFont="1" applyFill="1" applyBorder="1" applyAlignment="1">
      <alignment vertical="center"/>
    </xf>
    <xf numFmtId="49" fontId="49" fillId="0" borderId="10" xfId="0" applyNumberFormat="1" applyFont="1" applyFill="1" applyBorder="1" applyAlignment="1">
      <alignment horizontal="center" vertical="center" wrapText="1"/>
    </xf>
    <xf numFmtId="0" fontId="33" fillId="0" borderId="10" xfId="0" applyFont="1" applyFill="1" applyBorder="1" applyAlignment="1">
      <alignment horizontal="center" vertical="top" wrapText="1"/>
    </xf>
    <xf numFmtId="0" fontId="43" fillId="2" borderId="2" xfId="0" applyFont="1" applyFill="1" applyBorder="1" applyAlignment="1">
      <alignment horizontal="center" vertical="top" wrapText="1"/>
    </xf>
    <xf numFmtId="49" fontId="49"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top" wrapText="1"/>
    </xf>
    <xf numFmtId="0" fontId="37" fillId="0" borderId="2" xfId="0" applyFont="1" applyFill="1" applyBorder="1" applyAlignment="1">
      <alignment horizontal="center" vertical="top" wrapText="1"/>
    </xf>
    <xf numFmtId="0" fontId="43" fillId="2" borderId="2" xfId="0" applyFont="1" applyFill="1" applyBorder="1" applyAlignment="1">
      <alignment horizontal="center" vertical="top" wrapText="1"/>
    </xf>
    <xf numFmtId="0" fontId="43" fillId="2" borderId="5" xfId="0" applyFont="1" applyFill="1" applyBorder="1" applyAlignment="1">
      <alignment horizontal="center" vertical="top" wrapText="1"/>
    </xf>
    <xf numFmtId="0" fontId="33" fillId="0" borderId="0" xfId="1" applyFont="1" applyAlignment="1">
      <alignment vertical="center" wrapText="1"/>
    </xf>
    <xf numFmtId="0" fontId="28" fillId="0" borderId="0" xfId="1" applyFont="1" applyAlignment="1">
      <alignment horizontal="center" shrinkToFit="1"/>
    </xf>
    <xf numFmtId="0" fontId="27" fillId="0" borderId="0" xfId="1" applyFont="1" applyAlignment="1">
      <alignment horizontal="center" shrinkToFit="1"/>
    </xf>
    <xf numFmtId="0" fontId="29" fillId="0" borderId="0" xfId="1" applyFont="1" applyAlignment="1">
      <alignment horizontal="center"/>
    </xf>
    <xf numFmtId="0" fontId="31" fillId="0" borderId="0" xfId="1" applyFont="1" applyAlignment="1">
      <alignment horizontal="right"/>
    </xf>
    <xf numFmtId="0" fontId="27" fillId="0" borderId="2" xfId="1" applyFont="1" applyBorder="1" applyAlignment="1">
      <alignment horizontal="center" vertical="center"/>
    </xf>
    <xf numFmtId="0" fontId="27" fillId="0" borderId="4" xfId="1" applyFont="1" applyBorder="1" applyAlignment="1">
      <alignment horizontal="center" vertical="center"/>
    </xf>
    <xf numFmtId="0" fontId="33" fillId="0" borderId="0" xfId="1" applyFont="1" applyBorder="1" applyAlignment="1">
      <alignment horizontal="center" vertical="center"/>
    </xf>
    <xf numFmtId="0" fontId="33" fillId="0" borderId="1" xfId="1" applyFont="1" applyBorder="1" applyAlignment="1">
      <alignment horizontal="center" vertical="center"/>
    </xf>
    <xf numFmtId="0" fontId="33" fillId="0" borderId="1" xfId="1" applyFont="1" applyBorder="1" applyAlignment="1">
      <alignment horizontal="center" vertical="center" wrapText="1"/>
    </xf>
    <xf numFmtId="0" fontId="33" fillId="0" borderId="2" xfId="1" applyFont="1" applyFill="1" applyBorder="1" applyAlignment="1">
      <alignment horizontal="center" vertical="center"/>
    </xf>
    <xf numFmtId="0" fontId="33" fillId="0" borderId="4" xfId="1" applyFont="1" applyFill="1" applyBorder="1" applyAlignment="1">
      <alignment horizontal="center" vertical="center"/>
    </xf>
    <xf numFmtId="0" fontId="27" fillId="0" borderId="2"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 xfId="1" applyFont="1" applyFill="1" applyBorder="1" applyAlignment="1">
      <alignment horizontal="center" vertical="center"/>
    </xf>
    <xf numFmtId="0" fontId="33" fillId="0" borderId="1" xfId="1" applyFont="1" applyFill="1" applyBorder="1" applyAlignment="1">
      <alignment horizontal="center" vertical="center"/>
    </xf>
    <xf numFmtId="0" fontId="33" fillId="0" borderId="3" xfId="1" applyFont="1" applyFill="1" applyBorder="1" applyAlignment="1">
      <alignment horizontal="center" vertical="center"/>
    </xf>
    <xf numFmtId="0" fontId="27" fillId="0" borderId="3" xfId="1" applyFont="1" applyFill="1" applyBorder="1" applyAlignment="1">
      <alignment horizontal="center" vertical="center"/>
    </xf>
    <xf numFmtId="0" fontId="33" fillId="0" borderId="6" xfId="1" applyFont="1" applyFill="1" applyBorder="1" applyAlignment="1">
      <alignment horizontal="center" vertical="center"/>
    </xf>
    <xf numFmtId="0" fontId="6" fillId="5" borderId="0" xfId="3" applyFont="1" applyFill="1" applyAlignment="1" applyProtection="1">
      <alignment horizontal="center" vertical="center" shrinkToFit="1"/>
      <protection locked="0"/>
    </xf>
    <xf numFmtId="0" fontId="6" fillId="6" borderId="0" xfId="3" applyFont="1" applyFill="1" applyAlignment="1" applyProtection="1">
      <alignment horizontal="center" vertical="center" shrinkToFit="1"/>
      <protection locked="0"/>
    </xf>
    <xf numFmtId="0" fontId="6" fillId="7" borderId="0" xfId="3" applyFont="1" applyFill="1" applyAlignment="1" applyProtection="1">
      <alignment horizontal="center" vertical="center"/>
      <protection locked="0"/>
    </xf>
    <xf numFmtId="0" fontId="6" fillId="0" borderId="0" xfId="3" applyFont="1" applyFill="1" applyAlignment="1">
      <alignment horizontal="center" vertical="center"/>
    </xf>
    <xf numFmtId="0" fontId="5" fillId="5" borderId="2" xfId="3" applyFont="1" applyFill="1" applyBorder="1" applyAlignment="1" applyProtection="1">
      <alignment horizontal="center" vertical="center"/>
      <protection locked="0"/>
    </xf>
    <xf numFmtId="0" fontId="5" fillId="6" borderId="3" xfId="3" applyFont="1" applyFill="1" applyBorder="1" applyAlignment="1" applyProtection="1">
      <alignment horizontal="center" vertical="center"/>
      <protection locked="0"/>
    </xf>
    <xf numFmtId="0" fontId="5" fillId="6" borderId="4" xfId="3" applyFont="1" applyFill="1" applyBorder="1" applyAlignment="1" applyProtection="1">
      <alignment horizontal="center" vertical="center"/>
      <protection locked="0"/>
    </xf>
    <xf numFmtId="0" fontId="5" fillId="0" borderId="56" xfId="3" applyFont="1" applyFill="1" applyBorder="1" applyAlignment="1">
      <alignment horizontal="center" vertical="center"/>
    </xf>
    <xf numFmtId="0" fontId="5" fillId="0" borderId="3" xfId="3" applyFont="1" applyFill="1" applyBorder="1" applyAlignment="1">
      <alignment horizontal="center" vertical="center"/>
    </xf>
    <xf numFmtId="0" fontId="5" fillId="0" borderId="49" xfId="3" applyFont="1" applyBorder="1" applyAlignment="1">
      <alignment horizontal="center" vertical="center" wrapText="1"/>
    </xf>
    <xf numFmtId="0" fontId="5" fillId="0" borderId="46" xfId="3" applyFont="1" applyBorder="1" applyAlignment="1">
      <alignment horizontal="center" vertical="center" wrapText="1"/>
    </xf>
    <xf numFmtId="0" fontId="5" fillId="0" borderId="4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0"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66" xfId="3" applyFont="1" applyBorder="1" applyAlignment="1">
      <alignment horizontal="center" vertical="center" wrapText="1"/>
    </xf>
    <xf numFmtId="0" fontId="5" fillId="0" borderId="63" xfId="3" applyFont="1" applyBorder="1" applyAlignment="1">
      <alignment horizontal="center" vertical="center" wrapText="1"/>
    </xf>
    <xf numFmtId="0" fontId="5" fillId="0" borderId="65" xfId="3" applyFont="1" applyBorder="1" applyAlignment="1">
      <alignment horizontal="center" vertical="center" wrapText="1"/>
    </xf>
    <xf numFmtId="0" fontId="5" fillId="0" borderId="46" xfId="3" quotePrefix="1" applyFont="1" applyBorder="1" applyAlignment="1">
      <alignment horizontal="center" vertical="center"/>
    </xf>
    <xf numFmtId="0" fontId="5" fillId="0" borderId="46" xfId="3" applyFont="1" applyBorder="1" applyAlignment="1">
      <alignment horizontal="center" vertical="center"/>
    </xf>
    <xf numFmtId="0" fontId="9" fillId="0" borderId="50" xfId="3" applyFont="1" applyFill="1" applyBorder="1" applyAlignment="1">
      <alignment horizontal="center" vertical="center" wrapText="1"/>
    </xf>
    <xf numFmtId="0" fontId="9" fillId="0" borderId="47" xfId="3" applyFont="1" applyFill="1" applyBorder="1" applyAlignment="1">
      <alignment horizontal="center" vertical="center" wrapText="1"/>
    </xf>
    <xf numFmtId="0" fontId="9" fillId="0" borderId="57" xfId="3" applyFont="1" applyFill="1" applyBorder="1" applyAlignment="1">
      <alignment horizontal="center" vertical="center" wrapText="1"/>
    </xf>
    <xf numFmtId="0" fontId="9" fillId="0" borderId="54" xfId="3" applyFont="1" applyFill="1" applyBorder="1" applyAlignment="1">
      <alignment horizontal="center" vertical="center" wrapText="1"/>
    </xf>
    <xf numFmtId="0" fontId="9" fillId="0" borderId="71" xfId="3" applyFont="1" applyFill="1" applyBorder="1" applyAlignment="1">
      <alignment horizontal="center" vertical="center" wrapText="1"/>
    </xf>
    <xf numFmtId="0" fontId="9" fillId="0" borderId="64" xfId="3" applyFont="1" applyFill="1" applyBorder="1" applyAlignment="1">
      <alignment horizontal="center" vertical="center" wrapText="1"/>
    </xf>
    <xf numFmtId="0" fontId="9" fillId="0" borderId="45" xfId="3" applyFont="1" applyBorder="1" applyAlignment="1">
      <alignment horizontal="center" vertical="center" wrapText="1"/>
    </xf>
    <xf numFmtId="0" fontId="9" fillId="0" borderId="47" xfId="3" applyFont="1" applyBorder="1" applyAlignment="1">
      <alignment horizontal="center" vertical="center" wrapText="1"/>
    </xf>
    <xf numFmtId="0" fontId="9" fillId="0" borderId="53" xfId="3" applyFont="1" applyBorder="1" applyAlignment="1">
      <alignment horizontal="center" vertical="center" wrapText="1"/>
    </xf>
    <xf numFmtId="0" fontId="9" fillId="0" borderId="54" xfId="3" applyFont="1" applyBorder="1" applyAlignment="1">
      <alignment horizontal="center" vertical="center" wrapText="1"/>
    </xf>
    <xf numFmtId="0" fontId="9" fillId="0" borderId="62" xfId="3" applyFont="1" applyBorder="1" applyAlignment="1">
      <alignment horizontal="center" vertical="center" wrapText="1"/>
    </xf>
    <xf numFmtId="0" fontId="9" fillId="0" borderId="64" xfId="3" applyFont="1" applyBorder="1" applyAlignment="1">
      <alignment horizontal="center" vertical="center" wrapText="1"/>
    </xf>
    <xf numFmtId="0" fontId="5" fillId="0" borderId="45" xfId="3" applyFont="1" applyBorder="1" applyAlignment="1">
      <alignment horizontal="center" vertical="center" wrapText="1"/>
    </xf>
    <xf numFmtId="0" fontId="5" fillId="0" borderId="47" xfId="3" applyFont="1" applyBorder="1" applyAlignment="1">
      <alignment horizontal="center" vertical="center" wrapText="1"/>
    </xf>
    <xf numFmtId="0" fontId="5" fillId="0" borderId="53" xfId="3" applyFont="1" applyBorder="1" applyAlignment="1">
      <alignment horizontal="center" vertical="center" wrapText="1"/>
    </xf>
    <xf numFmtId="0" fontId="5" fillId="0" borderId="54" xfId="3" applyFont="1" applyBorder="1" applyAlignment="1">
      <alignment horizontal="center" vertical="center" wrapText="1"/>
    </xf>
    <xf numFmtId="0" fontId="5" fillId="0" borderId="62" xfId="3" applyFont="1" applyBorder="1" applyAlignment="1">
      <alignment horizontal="center" vertical="center" wrapText="1"/>
    </xf>
    <xf numFmtId="0" fontId="5" fillId="0" borderId="64" xfId="3" applyFont="1" applyBorder="1" applyAlignment="1">
      <alignment horizontal="center" vertical="center" wrapText="1"/>
    </xf>
    <xf numFmtId="0" fontId="5" fillId="0" borderId="55" xfId="3" applyFont="1" applyFill="1" applyBorder="1" applyAlignment="1">
      <alignment horizontal="center" vertical="center"/>
    </xf>
    <xf numFmtId="0" fontId="5" fillId="7" borderId="2" xfId="3" applyFont="1" applyFill="1" applyBorder="1" applyAlignment="1" applyProtection="1">
      <alignment horizontal="center" vertical="center"/>
      <protection locked="0"/>
    </xf>
    <xf numFmtId="0" fontId="5" fillId="7" borderId="4" xfId="3" applyFont="1" applyFill="1" applyBorder="1" applyAlignment="1" applyProtection="1">
      <alignment horizontal="center" vertical="center"/>
      <protection locked="0"/>
    </xf>
    <xf numFmtId="0" fontId="5" fillId="3" borderId="2"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5" fillId="0" borderId="43" xfId="3" applyFont="1" applyBorder="1" applyAlignment="1">
      <alignment horizontal="center" vertical="center"/>
    </xf>
    <xf numFmtId="0" fontId="5" fillId="0" borderId="51" xfId="3" applyFont="1" applyBorder="1" applyAlignment="1">
      <alignment horizontal="center" vertical="center"/>
    </xf>
    <xf numFmtId="0" fontId="5" fillId="0" borderId="60" xfId="3" applyFont="1" applyBorder="1" applyAlignment="1">
      <alignment horizontal="center" vertical="center"/>
    </xf>
    <xf numFmtId="0" fontId="10" fillId="0" borderId="44" xfId="3" applyFont="1" applyBorder="1" applyAlignment="1">
      <alignment horizontal="center" vertical="center" wrapText="1"/>
    </xf>
    <xf numFmtId="0" fontId="10" fillId="0" borderId="52" xfId="3" applyFont="1" applyBorder="1" applyAlignment="1">
      <alignment horizontal="center" vertical="center" wrapText="1"/>
    </xf>
    <xf numFmtId="0" fontId="10" fillId="0" borderId="61" xfId="3" applyFont="1" applyBorder="1" applyAlignment="1">
      <alignment horizontal="center" vertical="center" wrapText="1"/>
    </xf>
    <xf numFmtId="0" fontId="5" fillId="0" borderId="47" xfId="3" applyFont="1" applyBorder="1" applyAlignment="1">
      <alignment horizontal="center" vertical="center"/>
    </xf>
    <xf numFmtId="0" fontId="5" fillId="0" borderId="53" xfId="3" applyFont="1" applyBorder="1" applyAlignment="1">
      <alignment horizontal="center" vertical="center"/>
    </xf>
    <xf numFmtId="0" fontId="5" fillId="0" borderId="0" xfId="3" applyFont="1" applyBorder="1" applyAlignment="1">
      <alignment horizontal="center" vertical="center"/>
    </xf>
    <xf numFmtId="0" fontId="5" fillId="0" borderId="54" xfId="3" applyFont="1" applyBorder="1" applyAlignment="1">
      <alignment horizontal="center" vertical="center"/>
    </xf>
    <xf numFmtId="0" fontId="5" fillId="0" borderId="62" xfId="3" applyFont="1" applyBorder="1" applyAlignment="1">
      <alignment horizontal="center" vertical="center"/>
    </xf>
    <xf numFmtId="0" fontId="5" fillId="0" borderId="63" xfId="3" applyFont="1" applyBorder="1" applyAlignment="1">
      <alignment horizontal="center" vertical="center"/>
    </xf>
    <xf numFmtId="0" fontId="5" fillId="0" borderId="64" xfId="3" applyFont="1" applyBorder="1" applyAlignment="1">
      <alignment horizontal="center" vertical="center"/>
    </xf>
    <xf numFmtId="0" fontId="8" fillId="0" borderId="49"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7"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66" xfId="3" applyFont="1" applyBorder="1" applyAlignment="1">
      <alignment horizontal="center" vertical="center" wrapText="1"/>
    </xf>
    <xf numFmtId="0" fontId="8" fillId="0" borderId="65" xfId="3" applyFont="1" applyBorder="1" applyAlignment="1">
      <alignment horizontal="center" vertical="center" wrapText="1"/>
    </xf>
    <xf numFmtId="0" fontId="5" fillId="5" borderId="5" xfId="3" applyFont="1" applyFill="1" applyBorder="1" applyAlignment="1" applyProtection="1">
      <alignment horizontal="center" vertical="center" shrinkToFit="1"/>
      <protection locked="0"/>
    </xf>
    <xf numFmtId="0" fontId="5" fillId="5" borderId="6" xfId="3" applyFont="1" applyFill="1" applyBorder="1" applyAlignment="1" applyProtection="1">
      <alignment horizontal="center" vertical="center" shrinkToFit="1"/>
      <protection locked="0"/>
    </xf>
    <xf numFmtId="0" fontId="5" fillId="5" borderId="12" xfId="3" applyFont="1" applyFill="1" applyBorder="1" applyAlignment="1" applyProtection="1">
      <alignment horizontal="center" vertical="center" shrinkToFit="1"/>
      <protection locked="0"/>
    </xf>
    <xf numFmtId="0" fontId="5" fillId="5" borderId="7" xfId="3" applyFont="1" applyFill="1" applyBorder="1" applyAlignment="1" applyProtection="1">
      <alignment horizontal="center" vertical="center" shrinkToFit="1"/>
      <protection locked="0"/>
    </xf>
    <xf numFmtId="0" fontId="5" fillId="5" borderId="0" xfId="3" applyFont="1" applyFill="1" applyBorder="1" applyAlignment="1" applyProtection="1">
      <alignment horizontal="center" vertical="center" shrinkToFit="1"/>
      <protection locked="0"/>
    </xf>
    <xf numFmtId="0" fontId="5" fillId="5" borderId="11" xfId="3" applyFont="1" applyFill="1" applyBorder="1" applyAlignment="1" applyProtection="1">
      <alignment horizontal="center" vertical="center" shrinkToFit="1"/>
      <protection locked="0"/>
    </xf>
    <xf numFmtId="0" fontId="5" fillId="7" borderId="2" xfId="3" applyFont="1" applyFill="1" applyBorder="1" applyAlignment="1" applyProtection="1">
      <alignment horizontal="center" vertical="center" shrinkToFit="1"/>
      <protection locked="0"/>
    </xf>
    <xf numFmtId="0" fontId="5" fillId="7" borderId="3" xfId="3" applyFont="1" applyFill="1" applyBorder="1" applyAlignment="1" applyProtection="1">
      <alignment horizontal="center" vertical="center" shrinkToFit="1"/>
      <protection locked="0"/>
    </xf>
    <xf numFmtId="0" fontId="5" fillId="7" borderId="4" xfId="3" applyFont="1" applyFill="1" applyBorder="1" applyAlignment="1" applyProtection="1">
      <alignment horizontal="center" vertical="center" shrinkToFit="1"/>
      <protection locked="0"/>
    </xf>
    <xf numFmtId="0" fontId="5" fillId="0" borderId="95" xfId="3" applyFont="1" applyBorder="1" applyAlignment="1">
      <alignment horizontal="center" vertical="center" wrapText="1"/>
    </xf>
    <xf numFmtId="0" fontId="5" fillId="0" borderId="96" xfId="3" applyFont="1" applyBorder="1" applyAlignment="1">
      <alignment horizontal="center" vertical="center" wrapText="1"/>
    </xf>
    <xf numFmtId="1" fontId="5" fillId="0" borderId="97" xfId="3" applyNumberFormat="1" applyFont="1" applyBorder="1" applyAlignment="1">
      <alignment horizontal="center" vertical="center" wrapText="1"/>
    </xf>
    <xf numFmtId="1" fontId="5" fillId="0" borderId="96" xfId="3" applyNumberFormat="1" applyFont="1" applyBorder="1" applyAlignment="1">
      <alignment horizontal="center" vertical="center" wrapText="1"/>
    </xf>
    <xf numFmtId="0" fontId="5" fillId="7" borderId="89" xfId="3" applyFont="1" applyFill="1" applyBorder="1" applyAlignment="1" applyProtection="1">
      <alignment horizontal="left" vertical="center" wrapText="1"/>
      <protection locked="0"/>
    </xf>
    <xf numFmtId="0" fontId="5" fillId="7" borderId="6" xfId="3" applyFont="1" applyFill="1" applyBorder="1" applyAlignment="1" applyProtection="1">
      <alignment horizontal="left" vertical="center" wrapText="1"/>
      <protection locked="0"/>
    </xf>
    <xf numFmtId="0" fontId="5" fillId="7" borderId="90" xfId="3" applyFont="1" applyFill="1" applyBorder="1" applyAlignment="1" applyProtection="1">
      <alignment horizontal="left" vertical="center" wrapText="1"/>
      <protection locked="0"/>
    </xf>
    <xf numFmtId="0" fontId="5" fillId="7" borderId="53" xfId="3" applyFont="1" applyFill="1" applyBorder="1" applyAlignment="1" applyProtection="1">
      <alignment horizontal="left" vertical="center" wrapText="1"/>
      <protection locked="0"/>
    </xf>
    <xf numFmtId="0" fontId="5" fillId="7" borderId="0" xfId="3" applyFont="1" applyFill="1" applyBorder="1" applyAlignment="1" applyProtection="1">
      <alignment horizontal="left" vertical="center" wrapText="1"/>
      <protection locked="0"/>
    </xf>
    <xf numFmtId="0" fontId="5" fillId="7" borderId="54" xfId="3" applyFont="1" applyFill="1" applyBorder="1" applyAlignment="1" applyProtection="1">
      <alignment horizontal="left" vertical="center" wrapText="1"/>
      <protection locked="0"/>
    </xf>
    <xf numFmtId="178" fontId="5" fillId="0" borderId="87" xfId="3" applyNumberFormat="1" applyFont="1" applyBorder="1" applyAlignment="1">
      <alignment horizontal="center" vertical="center" wrapText="1"/>
    </xf>
    <xf numFmtId="178" fontId="5" fillId="0" borderId="83" xfId="3" applyNumberFormat="1" applyFont="1" applyBorder="1" applyAlignment="1">
      <alignment horizontal="center" vertical="center" wrapText="1"/>
    </xf>
    <xf numFmtId="178" fontId="5" fillId="0" borderId="88" xfId="3" applyNumberFormat="1" applyFont="1" applyBorder="1" applyAlignment="1">
      <alignment horizontal="center" vertical="center" wrapText="1"/>
    </xf>
    <xf numFmtId="0" fontId="5" fillId="0" borderId="77" xfId="3" applyFont="1" applyBorder="1" applyAlignment="1">
      <alignment horizontal="center" vertical="center" wrapText="1"/>
    </xf>
    <xf numFmtId="0" fontId="5" fillId="0" borderId="78" xfId="3" applyFont="1" applyBorder="1" applyAlignment="1">
      <alignment horizontal="center" vertical="center" wrapText="1"/>
    </xf>
    <xf numFmtId="1" fontId="5" fillId="0" borderId="79" xfId="3" applyNumberFormat="1" applyFont="1" applyBorder="1" applyAlignment="1">
      <alignment horizontal="center" vertical="center" wrapText="1"/>
    </xf>
    <xf numFmtId="1" fontId="5" fillId="0" borderId="78" xfId="3" applyNumberFormat="1" applyFont="1" applyBorder="1" applyAlignment="1">
      <alignment horizontal="center" vertical="center" wrapText="1"/>
    </xf>
    <xf numFmtId="0" fontId="5" fillId="7" borderId="45" xfId="3" applyFont="1" applyFill="1" applyBorder="1" applyAlignment="1" applyProtection="1">
      <alignment horizontal="left" vertical="center" wrapText="1"/>
      <protection locked="0"/>
    </xf>
    <xf numFmtId="0" fontId="5" fillId="7" borderId="46" xfId="3" applyFont="1" applyFill="1" applyBorder="1" applyAlignment="1" applyProtection="1">
      <alignment horizontal="left" vertical="center" wrapText="1"/>
      <protection locked="0"/>
    </xf>
    <xf numFmtId="0" fontId="5" fillId="7" borderId="47" xfId="3" applyFont="1" applyFill="1" applyBorder="1" applyAlignment="1" applyProtection="1">
      <alignment horizontal="left" vertical="center" wrapText="1"/>
      <protection locked="0"/>
    </xf>
    <xf numFmtId="0" fontId="5" fillId="0" borderId="72" xfId="3" applyFont="1" applyBorder="1" applyAlignment="1">
      <alignment horizontal="center" vertical="center"/>
    </xf>
    <xf numFmtId="0" fontId="5" fillId="0" borderId="80" xfId="3" applyFont="1" applyBorder="1" applyAlignment="1">
      <alignment horizontal="center" vertical="center"/>
    </xf>
    <xf numFmtId="0" fontId="5" fillId="5" borderId="51" xfId="3" applyFont="1" applyFill="1" applyBorder="1" applyAlignment="1" applyProtection="1">
      <alignment horizontal="center" vertical="center"/>
      <protection locked="0"/>
    </xf>
    <xf numFmtId="0" fontId="5" fillId="6" borderId="51" xfId="3" applyFont="1" applyFill="1" applyBorder="1" applyAlignment="1" applyProtection="1">
      <alignment horizontal="center" vertical="center"/>
      <protection locked="0"/>
    </xf>
    <xf numFmtId="0" fontId="5" fillId="5" borderId="56" xfId="3" applyFont="1" applyFill="1" applyBorder="1" applyAlignment="1" applyProtection="1">
      <alignment horizontal="center" vertical="center"/>
      <protection locked="0"/>
    </xf>
    <xf numFmtId="0" fontId="5" fillId="6" borderId="55" xfId="3" applyFont="1" applyFill="1" applyBorder="1" applyAlignment="1" applyProtection="1">
      <alignment horizontal="center" vertical="center"/>
      <protection locked="0"/>
    </xf>
    <xf numFmtId="0" fontId="5" fillId="6" borderId="56" xfId="3" applyFont="1" applyFill="1" applyBorder="1" applyAlignment="1" applyProtection="1">
      <alignment horizontal="center" vertical="center"/>
      <protection locked="0"/>
    </xf>
    <xf numFmtId="0" fontId="5" fillId="5" borderId="89" xfId="3" applyFont="1" applyFill="1" applyBorder="1" applyAlignment="1" applyProtection="1">
      <alignment horizontal="center" vertical="center" shrinkToFit="1"/>
      <protection locked="0"/>
    </xf>
    <xf numFmtId="0" fontId="5" fillId="5" borderId="53" xfId="3" applyFont="1" applyFill="1" applyBorder="1" applyAlignment="1" applyProtection="1">
      <alignment horizontal="center" vertical="center" shrinkToFit="1"/>
      <protection locked="0"/>
    </xf>
    <xf numFmtId="0" fontId="5" fillId="5" borderId="5" xfId="3" applyFont="1" applyFill="1" applyBorder="1" applyAlignment="1" applyProtection="1">
      <alignment horizontal="center" vertical="center" wrapText="1"/>
      <protection locked="0"/>
    </xf>
    <xf numFmtId="0" fontId="5" fillId="5" borderId="12" xfId="3" applyFont="1" applyFill="1" applyBorder="1" applyAlignment="1" applyProtection="1">
      <alignment horizontal="center" vertical="center" wrapText="1"/>
      <protection locked="0"/>
    </xf>
    <xf numFmtId="0" fontId="5" fillId="5" borderId="7" xfId="3" applyFont="1" applyFill="1" applyBorder="1" applyAlignment="1" applyProtection="1">
      <alignment horizontal="center" vertical="center" wrapText="1"/>
      <protection locked="0"/>
    </xf>
    <xf numFmtId="0" fontId="5" fillId="5" borderId="11" xfId="3" applyFont="1" applyFill="1" applyBorder="1" applyAlignment="1" applyProtection="1">
      <alignment horizontal="center" vertical="center" wrapText="1"/>
      <protection locked="0"/>
    </xf>
    <xf numFmtId="0" fontId="5" fillId="5" borderId="43" xfId="3" applyFont="1" applyFill="1" applyBorder="1" applyAlignment="1" applyProtection="1">
      <alignment horizontal="center" vertical="center"/>
      <protection locked="0"/>
    </xf>
    <xf numFmtId="0" fontId="5" fillId="5" borderId="38" xfId="3" applyFont="1" applyFill="1" applyBorder="1" applyAlignment="1" applyProtection="1">
      <alignment horizontal="center" vertical="center"/>
      <protection locked="0"/>
    </xf>
    <xf numFmtId="0" fontId="5" fillId="6" borderId="39" xfId="3" applyFont="1" applyFill="1" applyBorder="1" applyAlignment="1" applyProtection="1">
      <alignment horizontal="center" vertical="center"/>
      <protection locked="0"/>
    </xf>
    <xf numFmtId="0" fontId="5" fillId="6" borderId="73" xfId="3" applyFont="1" applyFill="1" applyBorder="1" applyAlignment="1" applyProtection="1">
      <alignment horizontal="center" vertical="center"/>
      <protection locked="0"/>
    </xf>
    <xf numFmtId="0" fontId="5" fillId="5" borderId="45" xfId="3" applyFont="1" applyFill="1" applyBorder="1" applyAlignment="1" applyProtection="1">
      <alignment horizontal="center" vertical="center" shrinkToFit="1"/>
      <protection locked="0"/>
    </xf>
    <xf numFmtId="0" fontId="5" fillId="5" borderId="48" xfId="3" applyFont="1" applyFill="1" applyBorder="1" applyAlignment="1" applyProtection="1">
      <alignment horizontal="center" vertical="center" shrinkToFit="1"/>
      <protection locked="0"/>
    </xf>
    <xf numFmtId="0" fontId="5" fillId="5" borderId="49" xfId="3" applyFont="1" applyFill="1" applyBorder="1" applyAlignment="1" applyProtection="1">
      <alignment horizontal="center" vertical="center" wrapText="1"/>
      <protection locked="0"/>
    </xf>
    <xf numFmtId="0" fontId="5" fillId="5" borderId="48" xfId="3" applyFont="1" applyFill="1" applyBorder="1" applyAlignment="1" applyProtection="1">
      <alignment horizontal="center" vertical="center" wrapText="1"/>
      <protection locked="0"/>
    </xf>
    <xf numFmtId="0" fontId="5" fillId="5" borderId="49" xfId="3" applyFont="1" applyFill="1" applyBorder="1" applyAlignment="1" applyProtection="1">
      <alignment horizontal="center" vertical="center" shrinkToFit="1"/>
      <protection locked="0"/>
    </xf>
    <xf numFmtId="0" fontId="5" fillId="5" borderId="46" xfId="3" applyFont="1" applyFill="1" applyBorder="1" applyAlignment="1" applyProtection="1">
      <alignment horizontal="center" vertical="center" shrinkToFit="1"/>
      <protection locked="0"/>
    </xf>
    <xf numFmtId="0" fontId="5" fillId="7" borderId="41" xfId="3" applyFont="1" applyFill="1" applyBorder="1" applyAlignment="1" applyProtection="1">
      <alignment horizontal="center" vertical="center" shrinkToFit="1"/>
      <protection locked="0"/>
    </xf>
    <xf numFmtId="0" fontId="5" fillId="7" borderId="39" xfId="3" applyFont="1" applyFill="1" applyBorder="1" applyAlignment="1" applyProtection="1">
      <alignment horizontal="center" vertical="center" shrinkToFit="1"/>
      <protection locked="0"/>
    </xf>
    <xf numFmtId="0" fontId="5" fillId="7" borderId="40" xfId="3" applyFont="1" applyFill="1" applyBorder="1" applyAlignment="1" applyProtection="1">
      <alignment horizontal="center" vertical="center" shrinkToFit="1"/>
      <protection locked="0"/>
    </xf>
    <xf numFmtId="0" fontId="5" fillId="7" borderId="101" xfId="3" applyFont="1" applyFill="1" applyBorder="1" applyAlignment="1" applyProtection="1">
      <alignment horizontal="left" vertical="center" wrapText="1"/>
      <protection locked="0"/>
    </xf>
    <xf numFmtId="0" fontId="5" fillId="7" borderId="9" xfId="3" applyFont="1" applyFill="1" applyBorder="1" applyAlignment="1" applyProtection="1">
      <alignment horizontal="left" vertical="center" wrapText="1"/>
      <protection locked="0"/>
    </xf>
    <xf numFmtId="0" fontId="5" fillId="7" borderId="104" xfId="3" applyFont="1" applyFill="1" applyBorder="1" applyAlignment="1" applyProtection="1">
      <alignment horizontal="left" vertical="center" wrapText="1"/>
      <protection locked="0"/>
    </xf>
    <xf numFmtId="178" fontId="5" fillId="0" borderId="102" xfId="3" applyNumberFormat="1" applyFont="1" applyBorder="1" applyAlignment="1">
      <alignment horizontal="center" vertical="center" wrapText="1"/>
    </xf>
    <xf numFmtId="178" fontId="5" fillId="0" borderId="100" xfId="3" applyNumberFormat="1" applyFont="1" applyBorder="1" applyAlignment="1">
      <alignment horizontal="center" vertical="center" wrapText="1"/>
    </xf>
    <xf numFmtId="178" fontId="5" fillId="0" borderId="103" xfId="3" applyNumberFormat="1" applyFont="1" applyBorder="1" applyAlignment="1">
      <alignment horizontal="center" vertical="center" wrapText="1"/>
    </xf>
    <xf numFmtId="0" fontId="5" fillId="5" borderId="101" xfId="3" applyFont="1" applyFill="1" applyBorder="1" applyAlignment="1" applyProtection="1">
      <alignment horizontal="center" vertical="center" shrinkToFit="1"/>
      <protection locked="0"/>
    </xf>
    <xf numFmtId="0" fontId="5" fillId="5" borderId="13" xfId="3" applyFont="1" applyFill="1" applyBorder="1" applyAlignment="1" applyProtection="1">
      <alignment horizontal="center" vertical="center" shrinkToFit="1"/>
      <protection locked="0"/>
    </xf>
    <xf numFmtId="0" fontId="5" fillId="5" borderId="8" xfId="3" applyFont="1" applyFill="1" applyBorder="1" applyAlignment="1" applyProtection="1">
      <alignment horizontal="center" vertical="center" wrapText="1"/>
      <protection locked="0"/>
    </xf>
    <xf numFmtId="0" fontId="5" fillId="5" borderId="13" xfId="3" applyFont="1" applyFill="1" applyBorder="1" applyAlignment="1" applyProtection="1">
      <alignment horizontal="center" vertical="center" wrapText="1"/>
      <protection locked="0"/>
    </xf>
    <xf numFmtId="0" fontId="5" fillId="5" borderId="8" xfId="3" applyFont="1" applyFill="1" applyBorder="1" applyAlignment="1" applyProtection="1">
      <alignment horizontal="center" vertical="center" shrinkToFit="1"/>
      <protection locked="0"/>
    </xf>
    <xf numFmtId="0" fontId="5" fillId="5" borderId="9" xfId="3" applyFont="1" applyFill="1" applyBorder="1" applyAlignment="1" applyProtection="1">
      <alignment horizontal="center" vertical="center" shrinkToFit="1"/>
      <protection locked="0"/>
    </xf>
    <xf numFmtId="0" fontId="5" fillId="0" borderId="61" xfId="3" applyFont="1" applyBorder="1" applyAlignment="1">
      <alignment horizontal="center" vertical="center"/>
    </xf>
    <xf numFmtId="0" fontId="5" fillId="6" borderId="60" xfId="3" applyFont="1" applyFill="1" applyBorder="1" applyAlignment="1" applyProtection="1">
      <alignment horizontal="center" vertical="center"/>
      <protection locked="0"/>
    </xf>
    <xf numFmtId="0" fontId="5" fillId="6" borderId="105" xfId="3" applyFont="1" applyFill="1" applyBorder="1" applyAlignment="1" applyProtection="1">
      <alignment horizontal="center" vertical="center"/>
      <protection locked="0"/>
    </xf>
    <xf numFmtId="0" fontId="5" fillId="6" borderId="106" xfId="3" applyFont="1" applyFill="1" applyBorder="1" applyAlignment="1" applyProtection="1">
      <alignment horizontal="center" vertical="center"/>
      <protection locked="0"/>
    </xf>
    <xf numFmtId="0" fontId="5" fillId="6" borderId="107" xfId="3" applyFont="1" applyFill="1" applyBorder="1" applyAlignment="1" applyProtection="1">
      <alignment horizontal="center" vertical="center"/>
      <protection locked="0"/>
    </xf>
    <xf numFmtId="0" fontId="5" fillId="5" borderId="62" xfId="3" applyFont="1" applyFill="1" applyBorder="1" applyAlignment="1" applyProtection="1">
      <alignment horizontal="center" vertical="center" shrinkToFit="1"/>
      <protection locked="0"/>
    </xf>
    <xf numFmtId="0" fontId="5" fillId="5" borderId="65" xfId="3" applyFont="1" applyFill="1" applyBorder="1" applyAlignment="1" applyProtection="1">
      <alignment horizontal="center" vertical="center" shrinkToFit="1"/>
      <protection locked="0"/>
    </xf>
    <xf numFmtId="0" fontId="5" fillId="5" borderId="66" xfId="3" applyFont="1" applyFill="1" applyBorder="1" applyAlignment="1" applyProtection="1">
      <alignment horizontal="center" vertical="center" wrapText="1"/>
      <protection locked="0"/>
    </xf>
    <xf numFmtId="0" fontId="5" fillId="5" borderId="65" xfId="3" applyFont="1" applyFill="1" applyBorder="1" applyAlignment="1" applyProtection="1">
      <alignment horizontal="center" vertical="center" wrapText="1"/>
      <protection locked="0"/>
    </xf>
    <xf numFmtId="0" fontId="5" fillId="5" borderId="66" xfId="3" applyFont="1" applyFill="1" applyBorder="1" applyAlignment="1" applyProtection="1">
      <alignment horizontal="center" vertical="center" shrinkToFit="1"/>
      <protection locked="0"/>
    </xf>
    <xf numFmtId="0" fontId="5" fillId="5" borderId="63" xfId="3" applyFont="1" applyFill="1" applyBorder="1" applyAlignment="1" applyProtection="1">
      <alignment horizontal="center" vertical="center" shrinkToFit="1"/>
      <protection locked="0"/>
    </xf>
    <xf numFmtId="0" fontId="9" fillId="3" borderId="0" xfId="3" applyFont="1" applyFill="1" applyBorder="1" applyAlignment="1" applyProtection="1">
      <alignment horizontal="left" vertical="center" wrapText="1"/>
      <protection locked="0"/>
    </xf>
    <xf numFmtId="0" fontId="8" fillId="0" borderId="0" xfId="3" applyFont="1" applyFill="1" applyBorder="1" applyAlignment="1">
      <alignment horizontal="center" vertical="center"/>
    </xf>
    <xf numFmtId="0" fontId="8" fillId="0" borderId="9" xfId="3" applyFont="1" applyFill="1" applyBorder="1" applyAlignment="1">
      <alignment horizontal="center" vertical="center"/>
    </xf>
    <xf numFmtId="0" fontId="9" fillId="0" borderId="0" xfId="3" applyFont="1" applyFill="1" applyBorder="1" applyAlignment="1">
      <alignment horizontal="center" vertical="center" wrapText="1"/>
    </xf>
    <xf numFmtId="0" fontId="9" fillId="3" borderId="0" xfId="3" applyFont="1" applyFill="1" applyBorder="1" applyAlignment="1" applyProtection="1">
      <alignment horizontal="center" vertical="center" wrapText="1"/>
      <protection locked="0"/>
    </xf>
    <xf numFmtId="180" fontId="8" fillId="3" borderId="1" xfId="3" applyNumberFormat="1" applyFont="1" applyFill="1" applyBorder="1" applyAlignment="1">
      <alignment horizontal="center" vertical="center"/>
    </xf>
    <xf numFmtId="0" fontId="5" fillId="7" borderId="108" xfId="3" applyFont="1" applyFill="1" applyBorder="1" applyAlignment="1" applyProtection="1">
      <alignment horizontal="center" vertical="center" shrinkToFit="1"/>
      <protection locked="0"/>
    </xf>
    <xf numFmtId="0" fontId="5" fillId="7" borderId="106" xfId="3" applyFont="1" applyFill="1" applyBorder="1" applyAlignment="1" applyProtection="1">
      <alignment horizontal="center" vertical="center" shrinkToFit="1"/>
      <protection locked="0"/>
    </xf>
    <xf numFmtId="0" fontId="5" fillId="7" borderId="67" xfId="3" applyFont="1" applyFill="1" applyBorder="1" applyAlignment="1" applyProtection="1">
      <alignment horizontal="center" vertical="center" shrinkToFit="1"/>
      <protection locked="0"/>
    </xf>
    <xf numFmtId="0" fontId="5" fillId="7" borderId="62" xfId="3" applyFont="1" applyFill="1" applyBorder="1" applyAlignment="1" applyProtection="1">
      <alignment horizontal="left" vertical="center" wrapText="1"/>
      <protection locked="0"/>
    </xf>
    <xf numFmtId="0" fontId="5" fillId="7" borderId="63" xfId="3" applyFont="1" applyFill="1" applyBorder="1" applyAlignment="1" applyProtection="1">
      <alignment horizontal="left" vertical="center" wrapText="1"/>
      <protection locked="0"/>
    </xf>
    <xf numFmtId="0" fontId="5" fillId="7" borderId="64" xfId="3" applyFont="1" applyFill="1" applyBorder="1" applyAlignment="1" applyProtection="1">
      <alignment horizontal="left" vertical="center" wrapText="1"/>
      <protection locked="0"/>
    </xf>
    <xf numFmtId="178" fontId="5" fillId="0" borderId="115" xfId="3" applyNumberFormat="1" applyFont="1" applyBorder="1" applyAlignment="1">
      <alignment horizontal="center" vertical="center" wrapText="1"/>
    </xf>
    <xf numFmtId="178" fontId="5" fillId="0" borderId="111" xfId="3" applyNumberFormat="1" applyFont="1" applyBorder="1" applyAlignment="1">
      <alignment horizontal="center" vertical="center" wrapText="1"/>
    </xf>
    <xf numFmtId="178" fontId="5" fillId="0" borderId="116" xfId="3" applyNumberFormat="1" applyFont="1" applyBorder="1" applyAlignment="1">
      <alignment horizontal="center" vertical="center" wrapText="1"/>
    </xf>
    <xf numFmtId="179" fontId="8" fillId="0" borderId="1" xfId="4" applyNumberFormat="1" applyFont="1" applyFill="1" applyBorder="1" applyAlignment="1">
      <alignment horizontal="right" vertical="center"/>
    </xf>
    <xf numFmtId="179" fontId="8" fillId="7" borderId="1" xfId="3" applyNumberFormat="1" applyFont="1" applyFill="1" applyBorder="1" applyAlignment="1" applyProtection="1">
      <alignment horizontal="right" vertical="center"/>
      <protection locked="0"/>
    </xf>
    <xf numFmtId="179" fontId="8" fillId="7" borderId="2" xfId="3" applyNumberFormat="1" applyFont="1" applyFill="1" applyBorder="1" applyAlignment="1" applyProtection="1">
      <alignment horizontal="right" vertical="center"/>
      <protection locked="0"/>
    </xf>
    <xf numFmtId="179" fontId="8" fillId="7" borderId="4" xfId="3" applyNumberFormat="1" applyFont="1" applyFill="1" applyBorder="1" applyAlignment="1" applyProtection="1">
      <alignment horizontal="right" vertical="center"/>
      <protection locked="0"/>
    </xf>
    <xf numFmtId="180" fontId="8" fillId="0" borderId="1" xfId="3" applyNumberFormat="1" applyFont="1" applyFill="1" applyBorder="1" applyAlignment="1">
      <alignment horizontal="center" vertical="center"/>
    </xf>
    <xf numFmtId="0" fontId="8" fillId="0" borderId="1" xfId="3" applyFont="1" applyFill="1" applyBorder="1" applyAlignment="1">
      <alignment horizontal="center" vertical="center"/>
    </xf>
    <xf numFmtId="0" fontId="8" fillId="0" borderId="1" xfId="3" applyNumberFormat="1" applyFont="1" applyFill="1" applyBorder="1" applyAlignment="1">
      <alignment horizontal="center" vertical="center"/>
    </xf>
    <xf numFmtId="179" fontId="8" fillId="0" borderId="1" xfId="3" applyNumberFormat="1" applyFont="1" applyFill="1" applyBorder="1" applyAlignment="1">
      <alignment horizontal="right" vertical="center"/>
    </xf>
    <xf numFmtId="179" fontId="8" fillId="7" borderId="1" xfId="4" applyNumberFormat="1" applyFont="1" applyFill="1" applyBorder="1" applyAlignment="1" applyProtection="1">
      <alignment horizontal="right" vertical="center"/>
      <protection locked="0"/>
    </xf>
    <xf numFmtId="179" fontId="8" fillId="0" borderId="2" xfId="3" applyNumberFormat="1" applyFont="1" applyFill="1" applyBorder="1" applyAlignment="1">
      <alignment horizontal="center" vertical="center"/>
    </xf>
    <xf numFmtId="179" fontId="8" fillId="0" borderId="4" xfId="3" applyNumberFormat="1" applyFont="1" applyFill="1" applyBorder="1" applyAlignment="1">
      <alignment horizontal="center" vertical="center"/>
    </xf>
    <xf numFmtId="0" fontId="9" fillId="0" borderId="0" xfId="3" applyFont="1" applyFill="1" applyBorder="1" applyAlignment="1">
      <alignment horizontal="center" vertical="center"/>
    </xf>
    <xf numFmtId="177" fontId="8" fillId="0" borderId="1" xfId="3" applyNumberFormat="1" applyFont="1" applyFill="1" applyBorder="1" applyAlignment="1">
      <alignment horizontal="center" vertical="center"/>
    </xf>
    <xf numFmtId="0" fontId="8" fillId="3" borderId="1" xfId="3" applyFont="1" applyFill="1" applyBorder="1" applyAlignment="1">
      <alignment horizontal="center" vertical="center"/>
    </xf>
    <xf numFmtId="177" fontId="8" fillId="3" borderId="1" xfId="3" applyNumberFormat="1" applyFont="1" applyFill="1" applyBorder="1" applyAlignment="1">
      <alignment horizontal="center" vertical="center"/>
    </xf>
    <xf numFmtId="0" fontId="8" fillId="7" borderId="2" xfId="3" applyFont="1" applyFill="1" applyBorder="1" applyAlignment="1" applyProtection="1">
      <alignment horizontal="center" vertical="center"/>
      <protection locked="0"/>
    </xf>
    <xf numFmtId="0" fontId="8" fillId="7" borderId="4" xfId="3" applyFont="1" applyFill="1" applyBorder="1" applyAlignment="1" applyProtection="1">
      <alignment horizontal="center" vertical="center"/>
      <protection locked="0"/>
    </xf>
    <xf numFmtId="0" fontId="8" fillId="3" borderId="2" xfId="3" applyFont="1" applyFill="1" applyBorder="1" applyAlignment="1" applyProtection="1">
      <alignment horizontal="center" vertical="center"/>
    </xf>
    <xf numFmtId="0" fontId="8" fillId="3" borderId="4" xfId="3" applyFont="1" applyFill="1" applyBorder="1" applyAlignment="1" applyProtection="1">
      <alignment horizontal="center" vertical="center"/>
    </xf>
    <xf numFmtId="179" fontId="8" fillId="0" borderId="2" xfId="3" applyNumberFormat="1" applyFont="1" applyFill="1" applyBorder="1" applyAlignment="1">
      <alignment horizontal="right" vertical="center"/>
    </xf>
    <xf numFmtId="179" fontId="8" fillId="0" borderId="4" xfId="3" applyNumberFormat="1" applyFont="1" applyFill="1" applyBorder="1" applyAlignment="1">
      <alignment horizontal="right" vertical="center"/>
    </xf>
    <xf numFmtId="179" fontId="8" fillId="0" borderId="1" xfId="3" applyNumberFormat="1" applyFont="1" applyFill="1" applyBorder="1" applyAlignment="1">
      <alignment horizontal="center" vertical="center"/>
    </xf>
    <xf numFmtId="0" fontId="14" fillId="3" borderId="1" xfId="3" applyFont="1" applyFill="1" applyBorder="1" applyAlignment="1" applyProtection="1">
      <alignment horizontal="center" vertical="center"/>
    </xf>
    <xf numFmtId="0" fontId="9" fillId="3" borderId="0" xfId="3" applyFont="1" applyFill="1" applyBorder="1" applyAlignment="1">
      <alignment horizontal="left" vertical="center" indent="1"/>
    </xf>
    <xf numFmtId="0" fontId="4" fillId="3" borderId="44" xfId="3" applyFill="1" applyBorder="1" applyAlignment="1">
      <alignment horizontal="center" vertical="center"/>
    </xf>
    <xf numFmtId="0" fontId="4" fillId="3" borderId="52" xfId="3" applyFill="1" applyBorder="1" applyAlignment="1">
      <alignment horizontal="center" vertical="center"/>
    </xf>
    <xf numFmtId="0" fontId="4" fillId="3" borderId="61" xfId="3" applyFill="1" applyBorder="1" applyAlignment="1">
      <alignment horizontal="center" vertical="center"/>
    </xf>
    <xf numFmtId="0" fontId="43" fillId="2" borderId="2" xfId="0" applyFont="1" applyFill="1" applyBorder="1" applyAlignment="1">
      <alignment horizontal="center" vertical="top" wrapText="1"/>
    </xf>
    <xf numFmtId="0" fontId="43" fillId="2" borderId="3" xfId="0" applyFont="1" applyFill="1" applyBorder="1" applyAlignment="1">
      <alignment horizontal="center" vertical="top" wrapText="1"/>
    </xf>
    <xf numFmtId="0" fontId="43" fillId="2" borderId="4" xfId="0" applyFont="1" applyFill="1" applyBorder="1" applyAlignment="1">
      <alignment horizontal="center" vertical="top" wrapText="1"/>
    </xf>
    <xf numFmtId="0" fontId="45" fillId="0" borderId="5" xfId="0" applyFont="1" applyFill="1" applyBorder="1" applyAlignment="1">
      <alignment horizontal="left" vertical="top" wrapText="1"/>
    </xf>
    <xf numFmtId="0" fontId="45" fillId="0" borderId="6" xfId="0" applyFont="1" applyFill="1" applyBorder="1" applyAlignment="1">
      <alignment horizontal="left" vertical="top" wrapText="1"/>
    </xf>
    <xf numFmtId="0" fontId="45" fillId="0" borderId="12" xfId="0" applyFont="1" applyFill="1" applyBorder="1" applyAlignment="1">
      <alignment horizontal="left" vertical="top" wrapText="1"/>
    </xf>
    <xf numFmtId="0" fontId="45" fillId="0" borderId="7" xfId="0" applyFont="1" applyFill="1" applyBorder="1" applyAlignment="1">
      <alignment horizontal="left" vertical="top" wrapText="1"/>
    </xf>
    <xf numFmtId="0" fontId="45" fillId="0" borderId="0" xfId="0" applyFont="1" applyFill="1" applyBorder="1" applyAlignment="1">
      <alignment horizontal="left" vertical="top" wrapText="1"/>
    </xf>
    <xf numFmtId="0" fontId="45" fillId="0" borderId="11" xfId="0" applyFont="1" applyFill="1" applyBorder="1" applyAlignment="1">
      <alignment horizontal="left" vertical="top" wrapText="1"/>
    </xf>
    <xf numFmtId="0" fontId="45" fillId="0" borderId="8" xfId="0" applyFont="1" applyFill="1" applyBorder="1" applyAlignment="1">
      <alignment horizontal="left" vertical="top" wrapText="1"/>
    </xf>
    <xf numFmtId="0" fontId="45" fillId="0" borderId="9" xfId="0" applyFont="1" applyFill="1" applyBorder="1" applyAlignment="1">
      <alignment horizontal="left" vertical="top" wrapText="1"/>
    </xf>
    <xf numFmtId="0" fontId="45" fillId="0" borderId="13"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12" xfId="0" applyFont="1" applyFill="1" applyBorder="1" applyAlignment="1">
      <alignment horizontal="left" vertical="top" wrapText="1"/>
    </xf>
    <xf numFmtId="0" fontId="37" fillId="0" borderId="7" xfId="0" applyFont="1" applyFill="1" applyBorder="1" applyAlignment="1">
      <alignment horizontal="left" vertical="top" wrapText="1"/>
    </xf>
    <xf numFmtId="0" fontId="37" fillId="0" borderId="0" xfId="0" applyFont="1" applyFill="1" applyBorder="1" applyAlignment="1">
      <alignment horizontal="left" vertical="top" wrapText="1"/>
    </xf>
    <xf numFmtId="0" fontId="37" fillId="0" borderId="11" xfId="0" applyFont="1" applyFill="1" applyBorder="1" applyAlignment="1">
      <alignment horizontal="left" vertical="top" wrapText="1"/>
    </xf>
    <xf numFmtId="0" fontId="37" fillId="0" borderId="8" xfId="0" applyFont="1" applyFill="1" applyBorder="1" applyAlignment="1">
      <alignment horizontal="left" vertical="top" wrapText="1"/>
    </xf>
    <xf numFmtId="0" fontId="37" fillId="0" borderId="9" xfId="0" applyFont="1" applyFill="1" applyBorder="1" applyAlignment="1">
      <alignment horizontal="left" vertical="top" wrapText="1"/>
    </xf>
    <xf numFmtId="0" fontId="37" fillId="0" borderId="13" xfId="0" applyFont="1" applyFill="1" applyBorder="1" applyAlignment="1">
      <alignment horizontal="left" vertical="top" wrapText="1"/>
    </xf>
    <xf numFmtId="0" fontId="32" fillId="0" borderId="5" xfId="0" applyFont="1" applyFill="1" applyBorder="1" applyAlignment="1">
      <alignment horizontal="left" vertical="top" wrapText="1"/>
    </xf>
    <xf numFmtId="0" fontId="32" fillId="0" borderId="6" xfId="0" applyFont="1" applyFill="1" applyBorder="1" applyAlignment="1">
      <alignment horizontal="left" vertical="top" wrapText="1"/>
    </xf>
    <xf numFmtId="0" fontId="32" fillId="0" borderId="12" xfId="0" applyFont="1" applyFill="1" applyBorder="1" applyAlignment="1">
      <alignment horizontal="left" vertical="top" wrapText="1"/>
    </xf>
    <xf numFmtId="0" fontId="32" fillId="0" borderId="7"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11" xfId="0" applyFont="1" applyFill="1" applyBorder="1" applyAlignment="1">
      <alignment horizontal="left" vertical="top" wrapText="1"/>
    </xf>
    <xf numFmtId="0" fontId="32" fillId="0" borderId="8" xfId="0" applyFont="1" applyFill="1" applyBorder="1" applyAlignment="1">
      <alignment horizontal="left" vertical="top" wrapText="1"/>
    </xf>
    <xf numFmtId="0" fontId="32" fillId="0" borderId="9" xfId="0" applyFont="1" applyFill="1" applyBorder="1" applyAlignment="1">
      <alignment horizontal="left" vertical="top" wrapText="1"/>
    </xf>
    <xf numFmtId="0" fontId="32" fillId="0" borderId="13" xfId="0" applyFont="1" applyFill="1" applyBorder="1" applyAlignment="1">
      <alignment horizontal="left" vertical="top" wrapText="1"/>
    </xf>
    <xf numFmtId="0" fontId="43" fillId="2" borderId="1" xfId="0" applyFont="1" applyFill="1" applyBorder="1" applyAlignment="1">
      <alignment horizontal="center" vertical="top" wrapText="1"/>
    </xf>
    <xf numFmtId="0" fontId="40" fillId="0" borderId="0" xfId="0" applyFont="1" applyAlignment="1">
      <alignment horizontal="left" vertical="top" wrapText="1"/>
    </xf>
    <xf numFmtId="0" fontId="45" fillId="0" borderId="1" xfId="0" applyFont="1" applyFill="1" applyBorder="1" applyAlignment="1">
      <alignment horizontal="left" vertical="top" wrapText="1"/>
    </xf>
    <xf numFmtId="49" fontId="33" fillId="0" borderId="1" xfId="0" applyNumberFormat="1" applyFont="1" applyFill="1" applyBorder="1" applyAlignment="1">
      <alignment horizontal="left" vertical="center" wrapText="1"/>
    </xf>
    <xf numFmtId="0" fontId="37" fillId="0" borderId="3" xfId="0" applyFont="1" applyFill="1" applyBorder="1" applyAlignment="1">
      <alignment vertical="center" wrapText="1"/>
    </xf>
    <xf numFmtId="0" fontId="37" fillId="0" borderId="4" xfId="0" applyFont="1" applyFill="1" applyBorder="1" applyAlignment="1">
      <alignment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43" fillId="2" borderId="38" xfId="0" applyFont="1" applyFill="1" applyBorder="1" applyAlignment="1">
      <alignment horizontal="center" vertical="top" wrapText="1"/>
    </xf>
    <xf numFmtId="0" fontId="43" fillId="2" borderId="39" xfId="0" applyFont="1" applyFill="1" applyBorder="1" applyAlignment="1">
      <alignment horizontal="center" vertical="top" wrapText="1"/>
    </xf>
    <xf numFmtId="0" fontId="43" fillId="2" borderId="40" xfId="0" applyFont="1" applyFill="1" applyBorder="1" applyAlignment="1">
      <alignment horizontal="center" vertical="top" wrapText="1"/>
    </xf>
    <xf numFmtId="0" fontId="43" fillId="2" borderId="41" xfId="0" applyFont="1" applyFill="1" applyBorder="1" applyAlignment="1">
      <alignment horizontal="center" vertical="top" wrapText="1"/>
    </xf>
    <xf numFmtId="0" fontId="39" fillId="0" borderId="2"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33" fillId="0" borderId="4" xfId="0" applyFont="1" applyFill="1" applyBorder="1" applyAlignment="1">
      <alignment vertical="center" wrapText="1"/>
    </xf>
    <xf numFmtId="0" fontId="37" fillId="0" borderId="2" xfId="0" applyFont="1" applyFill="1" applyBorder="1" applyAlignment="1">
      <alignment vertical="center" wrapText="1"/>
    </xf>
    <xf numFmtId="0" fontId="32" fillId="0" borderId="5" xfId="0" applyFont="1" applyFill="1" applyBorder="1" applyAlignment="1">
      <alignment horizontal="center" vertical="top" wrapText="1"/>
    </xf>
    <xf numFmtId="0" fontId="32" fillId="0" borderId="6" xfId="0" applyFont="1" applyFill="1" applyBorder="1" applyAlignment="1">
      <alignment horizontal="center" vertical="top" wrapText="1"/>
    </xf>
    <xf numFmtId="0" fontId="32" fillId="0" borderId="12"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9" xfId="0" applyFont="1" applyFill="1" applyBorder="1" applyAlignment="1">
      <alignment horizontal="center" vertical="top" wrapText="1"/>
    </xf>
    <xf numFmtId="0" fontId="32" fillId="0" borderId="13" xfId="0" applyFont="1" applyFill="1" applyBorder="1" applyAlignment="1">
      <alignment horizontal="center" vertical="top" wrapText="1"/>
    </xf>
    <xf numFmtId="0" fontId="45" fillId="0" borderId="5" xfId="0" applyFont="1" applyFill="1" applyBorder="1" applyAlignment="1">
      <alignment horizontal="center" vertical="top" wrapText="1"/>
    </xf>
    <xf numFmtId="0" fontId="45" fillId="0" borderId="6" xfId="0" applyFont="1" applyFill="1" applyBorder="1" applyAlignment="1">
      <alignment horizontal="center" vertical="top" wrapText="1"/>
    </xf>
    <xf numFmtId="0" fontId="45" fillId="0" borderId="12" xfId="0" applyFont="1" applyFill="1" applyBorder="1" applyAlignment="1">
      <alignment horizontal="center" vertical="top" wrapText="1"/>
    </xf>
    <xf numFmtId="0" fontId="45" fillId="0" borderId="8" xfId="0" applyFont="1" applyFill="1" applyBorder="1" applyAlignment="1">
      <alignment horizontal="center" vertical="top" wrapText="1"/>
    </xf>
    <xf numFmtId="0" fontId="45" fillId="0" borderId="9" xfId="0" applyFont="1" applyFill="1" applyBorder="1" applyAlignment="1">
      <alignment horizontal="center" vertical="top" wrapText="1"/>
    </xf>
    <xf numFmtId="0" fontId="45" fillId="0" borderId="13" xfId="0" applyFont="1" applyFill="1" applyBorder="1" applyAlignment="1">
      <alignment horizontal="center" vertical="top" wrapText="1"/>
    </xf>
    <xf numFmtId="0" fontId="45" fillId="0" borderId="10" xfId="0" applyFont="1" applyFill="1" applyBorder="1" applyAlignment="1">
      <alignment horizontal="left" vertical="top" wrapText="1"/>
    </xf>
    <xf numFmtId="0" fontId="33" fillId="0" borderId="7"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1" xfId="0" applyFont="1" applyFill="1" applyBorder="1" applyAlignment="1">
      <alignment horizontal="left" vertical="top" wrapText="1"/>
    </xf>
    <xf numFmtId="0" fontId="33" fillId="0" borderId="8"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13" xfId="0" applyFont="1" applyFill="1" applyBorder="1" applyAlignment="1">
      <alignment horizontal="left" vertical="top" wrapText="1"/>
    </xf>
    <xf numFmtId="0" fontId="45" fillId="0" borderId="5" xfId="0" applyFont="1" applyFill="1" applyBorder="1" applyAlignment="1">
      <alignment vertical="top" wrapText="1"/>
    </xf>
    <xf numFmtId="0" fontId="45" fillId="0" borderId="6" xfId="0" applyFont="1" applyFill="1" applyBorder="1" applyAlignment="1">
      <alignment vertical="top" wrapText="1"/>
    </xf>
    <xf numFmtId="0" fontId="45" fillId="0" borderId="12" xfId="0" applyFont="1" applyFill="1" applyBorder="1" applyAlignment="1">
      <alignment vertical="top" wrapText="1"/>
    </xf>
    <xf numFmtId="0" fontId="45" fillId="0" borderId="8" xfId="0" applyFont="1" applyFill="1" applyBorder="1" applyAlignment="1">
      <alignment vertical="top" wrapText="1"/>
    </xf>
    <xf numFmtId="0" fontId="45" fillId="0" borderId="9" xfId="0" applyFont="1" applyFill="1" applyBorder="1" applyAlignment="1">
      <alignment vertical="top" wrapText="1"/>
    </xf>
    <xf numFmtId="0" fontId="45" fillId="0" borderId="13" xfId="0" applyFont="1" applyFill="1" applyBorder="1" applyAlignment="1">
      <alignment vertical="top"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3" fillId="0" borderId="2" xfId="0" applyFont="1" applyFill="1" applyBorder="1" applyAlignment="1">
      <alignment horizontal="left" vertical="top" wrapText="1"/>
    </xf>
    <xf numFmtId="0" fontId="33" fillId="0" borderId="3" xfId="0" applyFont="1" applyFill="1" applyBorder="1" applyAlignment="1">
      <alignment horizontal="left" vertical="top" wrapText="1"/>
    </xf>
    <xf numFmtId="0" fontId="33" fillId="0" borderId="4" xfId="0" applyFont="1" applyFill="1" applyBorder="1" applyAlignment="1">
      <alignment horizontal="left" vertical="top" wrapText="1"/>
    </xf>
    <xf numFmtId="0" fontId="32" fillId="0" borderId="7"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11" xfId="0" applyFont="1" applyFill="1" applyBorder="1" applyAlignment="1">
      <alignment horizontal="center" vertical="top" wrapText="1"/>
    </xf>
    <xf numFmtId="0" fontId="39" fillId="0" borderId="3"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43" fillId="2" borderId="5" xfId="0" applyFont="1" applyFill="1" applyBorder="1" applyAlignment="1">
      <alignment horizontal="center" vertical="top" wrapText="1"/>
    </xf>
    <xf numFmtId="0" fontId="43" fillId="2" borderId="6" xfId="0" applyFont="1" applyFill="1" applyBorder="1" applyAlignment="1">
      <alignment horizontal="center" vertical="top" wrapText="1"/>
    </xf>
    <xf numFmtId="0" fontId="43" fillId="2" borderId="12" xfId="0" applyFont="1" applyFill="1" applyBorder="1" applyAlignment="1">
      <alignment horizontal="center" vertical="top" wrapText="1"/>
    </xf>
    <xf numFmtId="0" fontId="33" fillId="0" borderId="35"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21"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2" xfId="0" applyFont="1" applyFill="1" applyBorder="1" applyAlignment="1">
      <alignment horizontal="left" vertical="center" wrapText="1"/>
    </xf>
    <xf numFmtId="49" fontId="49" fillId="0" borderId="10" xfId="0" applyNumberFormat="1" applyFont="1" applyFill="1" applyBorder="1" applyAlignment="1">
      <alignment horizontal="center" vertical="center" wrapText="1"/>
    </xf>
    <xf numFmtId="49" fontId="49" fillId="0" borderId="14" xfId="0" applyNumberFormat="1" applyFont="1" applyFill="1" applyBorder="1" applyAlignment="1">
      <alignment horizontal="center" vertical="center" wrapText="1"/>
    </xf>
    <xf numFmtId="0" fontId="37" fillId="0" borderId="10" xfId="0" applyFont="1" applyFill="1" applyBorder="1" applyAlignment="1">
      <alignment horizontal="center" vertical="top" wrapText="1"/>
    </xf>
    <xf numFmtId="0" fontId="37" fillId="0" borderId="14" xfId="0" applyFont="1" applyFill="1" applyBorder="1" applyAlignment="1">
      <alignment horizontal="center" vertical="top" wrapText="1"/>
    </xf>
    <xf numFmtId="0" fontId="32" fillId="0" borderId="1" xfId="0" applyFont="1" applyFill="1" applyBorder="1" applyAlignment="1">
      <alignment horizontal="left" vertical="top" wrapText="1"/>
    </xf>
    <xf numFmtId="0" fontId="37" fillId="0" borderId="3" xfId="0" applyFont="1" applyFill="1" applyBorder="1" applyAlignment="1">
      <alignment vertical="top" wrapText="1"/>
    </xf>
    <xf numFmtId="0" fontId="37" fillId="0" borderId="4" xfId="0" applyFont="1" applyFill="1" applyBorder="1" applyAlignment="1">
      <alignment vertical="top" wrapText="1"/>
    </xf>
    <xf numFmtId="0" fontId="56" fillId="0" borderId="5" xfId="0" applyFont="1" applyFill="1" applyBorder="1" applyAlignment="1">
      <alignment horizontal="left" vertical="top" wrapText="1"/>
    </xf>
    <xf numFmtId="0" fontId="56" fillId="0" borderId="6" xfId="0" applyFont="1" applyFill="1" applyBorder="1" applyAlignment="1">
      <alignment horizontal="left" vertical="top" wrapText="1"/>
    </xf>
    <xf numFmtId="0" fontId="56" fillId="0" borderId="12" xfId="0" applyFont="1" applyFill="1" applyBorder="1" applyAlignment="1">
      <alignment horizontal="left" vertical="top" wrapText="1"/>
    </xf>
    <xf numFmtId="0" fontId="56" fillId="0" borderId="8" xfId="0" applyFont="1" applyFill="1" applyBorder="1" applyAlignment="1">
      <alignment horizontal="left" vertical="top" wrapText="1"/>
    </xf>
    <xf numFmtId="0" fontId="56" fillId="0" borderId="9" xfId="0" applyFont="1" applyFill="1" applyBorder="1" applyAlignment="1">
      <alignment horizontal="left" vertical="top" wrapText="1"/>
    </xf>
    <xf numFmtId="0" fontId="56" fillId="0" borderId="13" xfId="0" applyFont="1" applyFill="1" applyBorder="1" applyAlignment="1">
      <alignment horizontal="left" vertical="top" wrapText="1"/>
    </xf>
    <xf numFmtId="0" fontId="45" fillId="0" borderId="2" xfId="0" applyFont="1" applyFill="1" applyBorder="1" applyAlignment="1">
      <alignment horizontal="left" vertical="top" wrapText="1"/>
    </xf>
    <xf numFmtId="0" fontId="45" fillId="0" borderId="3" xfId="0" applyFont="1" applyFill="1" applyBorder="1" applyAlignment="1">
      <alignment horizontal="left" vertical="top" wrapText="1"/>
    </xf>
    <xf numFmtId="0" fontId="45" fillId="0" borderId="4" xfId="0" applyFont="1" applyFill="1" applyBorder="1" applyAlignment="1">
      <alignment horizontal="left" vertical="top" wrapText="1"/>
    </xf>
    <xf numFmtId="0" fontId="56" fillId="0" borderId="2" xfId="0" applyFont="1" applyFill="1" applyBorder="1" applyAlignment="1">
      <alignment horizontal="left" vertical="top" wrapText="1"/>
    </xf>
    <xf numFmtId="0" fontId="56" fillId="0" borderId="3" xfId="0" applyFont="1" applyFill="1" applyBorder="1" applyAlignment="1">
      <alignment horizontal="left" vertical="top" wrapText="1"/>
    </xf>
    <xf numFmtId="0" fontId="56" fillId="0" borderId="4" xfId="0" applyFont="1" applyFill="1" applyBorder="1" applyAlignment="1">
      <alignment horizontal="left" vertical="top" wrapTex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0" borderId="5" xfId="0" applyFont="1" applyFill="1" applyBorder="1" applyAlignment="1">
      <alignment vertical="center" wrapText="1"/>
    </xf>
    <xf numFmtId="0" fontId="37" fillId="0" borderId="6" xfId="0" applyFont="1" applyFill="1" applyBorder="1" applyAlignment="1">
      <alignment vertical="center" wrapText="1"/>
    </xf>
    <xf numFmtId="0" fontId="37" fillId="0" borderId="12" xfId="0" applyFont="1" applyFill="1" applyBorder="1" applyAlignment="1">
      <alignment vertical="center" wrapText="1"/>
    </xf>
    <xf numFmtId="0" fontId="37" fillId="0" borderId="35" xfId="0" applyFont="1" applyFill="1" applyBorder="1" applyAlignment="1">
      <alignment horizontal="left" vertical="center" wrapText="1"/>
    </xf>
    <xf numFmtId="0" fontId="37" fillId="0" borderId="26"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3" fillId="0" borderId="6" xfId="0" applyFont="1" applyFill="1" applyBorder="1" applyAlignment="1">
      <alignment vertical="center" wrapText="1"/>
    </xf>
    <xf numFmtId="0" fontId="33" fillId="0" borderId="12" xfId="0" applyFont="1" applyFill="1" applyBorder="1" applyAlignment="1">
      <alignment vertical="center" wrapText="1"/>
    </xf>
    <xf numFmtId="0" fontId="37" fillId="0" borderId="2" xfId="0" applyFont="1" applyFill="1" applyBorder="1" applyAlignment="1">
      <alignment vertical="top" wrapText="1"/>
    </xf>
    <xf numFmtId="0" fontId="33" fillId="0" borderId="1" xfId="0" applyFont="1" applyFill="1" applyBorder="1" applyAlignment="1">
      <alignment horizontal="left" vertical="center" wrapText="1"/>
    </xf>
    <xf numFmtId="49" fontId="33" fillId="0" borderId="3"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0" fontId="33" fillId="0" borderId="5" xfId="0" applyFont="1" applyBorder="1" applyAlignment="1">
      <alignment horizontal="left" vertical="top" wrapText="1"/>
    </xf>
    <xf numFmtId="0" fontId="33" fillId="0" borderId="6" xfId="0" applyFont="1" applyBorder="1" applyAlignment="1">
      <alignment horizontal="left" vertical="top" wrapText="1"/>
    </xf>
    <xf numFmtId="0" fontId="33" fillId="0" borderId="12" xfId="0" applyFont="1" applyBorder="1" applyAlignment="1">
      <alignment horizontal="left" vertical="top" wrapText="1"/>
    </xf>
    <xf numFmtId="0" fontId="33" fillId="0" borderId="8" xfId="0" applyFont="1" applyBorder="1" applyAlignment="1">
      <alignment horizontal="left" vertical="top" wrapText="1"/>
    </xf>
    <xf numFmtId="0" fontId="33" fillId="0" borderId="9" xfId="0" applyFont="1" applyBorder="1" applyAlignment="1">
      <alignment horizontal="left" vertical="top" wrapText="1"/>
    </xf>
    <xf numFmtId="0" fontId="33" fillId="0" borderId="13" xfId="0" applyFont="1" applyBorder="1" applyAlignment="1">
      <alignment horizontal="left" vertical="top" wrapText="1"/>
    </xf>
    <xf numFmtId="0" fontId="37" fillId="0" borderId="5" xfId="0" applyFont="1" applyFill="1" applyBorder="1" applyAlignment="1">
      <alignment horizontal="center" vertical="top" wrapText="1"/>
    </xf>
    <xf numFmtId="0" fontId="37" fillId="0" borderId="6" xfId="0" applyFont="1" applyFill="1" applyBorder="1" applyAlignment="1">
      <alignment horizontal="center" vertical="top" wrapText="1"/>
    </xf>
    <xf numFmtId="0" fontId="37" fillId="0" borderId="12" xfId="0" applyFont="1" applyFill="1" applyBorder="1" applyAlignment="1">
      <alignment horizontal="center" vertical="top" wrapText="1"/>
    </xf>
    <xf numFmtId="0" fontId="37" fillId="0" borderId="7" xfId="0" applyFont="1" applyFill="1" applyBorder="1" applyAlignment="1">
      <alignment horizontal="center" vertical="top" wrapText="1"/>
    </xf>
    <xf numFmtId="0" fontId="37" fillId="0" borderId="0" xfId="0" applyFont="1" applyFill="1" applyBorder="1" applyAlignment="1">
      <alignment horizontal="center" vertical="top" wrapText="1"/>
    </xf>
    <xf numFmtId="0" fontId="37" fillId="0" borderId="11" xfId="0" applyFont="1" applyFill="1" applyBorder="1" applyAlignment="1">
      <alignment horizontal="center" vertical="top" wrapText="1"/>
    </xf>
    <xf numFmtId="0" fontId="37" fillId="0" borderId="8" xfId="0" applyFont="1" applyFill="1" applyBorder="1" applyAlignment="1">
      <alignment horizontal="center" vertical="top" wrapText="1"/>
    </xf>
    <xf numFmtId="0" fontId="37" fillId="0" borderId="9" xfId="0" applyFont="1" applyFill="1" applyBorder="1" applyAlignment="1">
      <alignment horizontal="center" vertical="top" wrapText="1"/>
    </xf>
    <xf numFmtId="0" fontId="37" fillId="0" borderId="13" xfId="0" applyFont="1" applyFill="1" applyBorder="1" applyAlignment="1">
      <alignment horizontal="center" vertical="top" wrapText="1"/>
    </xf>
    <xf numFmtId="0" fontId="37" fillId="0" borderId="2" xfId="0" applyFont="1" applyFill="1" applyBorder="1" applyAlignment="1">
      <alignment horizontal="left" vertical="top" wrapText="1"/>
    </xf>
    <xf numFmtId="0" fontId="37" fillId="0" borderId="3" xfId="0" applyFont="1" applyFill="1" applyBorder="1" applyAlignment="1">
      <alignment horizontal="left" vertical="top" wrapText="1"/>
    </xf>
    <xf numFmtId="0" fontId="37" fillId="0" borderId="4" xfId="0" applyFont="1" applyFill="1" applyBorder="1" applyAlignment="1">
      <alignment horizontal="left" vertical="top" wrapText="1"/>
    </xf>
    <xf numFmtId="0" fontId="37" fillId="0" borderId="2" xfId="0" applyFont="1" applyFill="1" applyBorder="1" applyAlignment="1">
      <alignment horizontal="center" vertical="top" wrapText="1"/>
    </xf>
    <xf numFmtId="0" fontId="37" fillId="0" borderId="3" xfId="0" applyFont="1" applyFill="1" applyBorder="1" applyAlignment="1">
      <alignment horizontal="center" vertical="top" wrapText="1"/>
    </xf>
    <xf numFmtId="0" fontId="37" fillId="0" borderId="4" xfId="0" applyFont="1" applyFill="1" applyBorder="1" applyAlignment="1">
      <alignment horizontal="center" vertical="top" wrapText="1"/>
    </xf>
    <xf numFmtId="0" fontId="33" fillId="0" borderId="5" xfId="0" applyFont="1" applyFill="1" applyBorder="1" applyAlignment="1">
      <alignment horizontal="left" vertical="top" wrapText="1"/>
    </xf>
    <xf numFmtId="0" fontId="33" fillId="0" borderId="6" xfId="0" applyFont="1" applyFill="1" applyBorder="1" applyAlignment="1">
      <alignment horizontal="left" vertical="top" wrapText="1"/>
    </xf>
    <xf numFmtId="0" fontId="33" fillId="0" borderId="12" xfId="0" applyFont="1" applyFill="1" applyBorder="1" applyAlignment="1">
      <alignment horizontal="left" vertical="top" wrapText="1"/>
    </xf>
    <xf numFmtId="0" fontId="39" fillId="0" borderId="5" xfId="0" applyFont="1" applyFill="1" applyBorder="1" applyAlignment="1">
      <alignment horizontal="left" vertical="top" wrapText="1"/>
    </xf>
    <xf numFmtId="0" fontId="39" fillId="0" borderId="6" xfId="0" applyFont="1" applyFill="1" applyBorder="1" applyAlignment="1">
      <alignment horizontal="left" vertical="top" wrapText="1"/>
    </xf>
    <xf numFmtId="0" fontId="39" fillId="0" borderId="12" xfId="0" applyFont="1" applyFill="1" applyBorder="1" applyAlignment="1">
      <alignment horizontal="left" vertical="top" wrapText="1"/>
    </xf>
    <xf numFmtId="0" fontId="39" fillId="0" borderId="7" xfId="0" applyFont="1" applyFill="1" applyBorder="1" applyAlignment="1">
      <alignment horizontal="left" vertical="top" wrapText="1"/>
    </xf>
    <xf numFmtId="0" fontId="39" fillId="0" borderId="0" xfId="0" applyFont="1" applyFill="1" applyBorder="1" applyAlignment="1">
      <alignment horizontal="left" vertical="top" wrapText="1"/>
    </xf>
    <xf numFmtId="0" fontId="39" fillId="0" borderId="11" xfId="0" applyFont="1" applyFill="1" applyBorder="1" applyAlignment="1">
      <alignment horizontal="left" vertical="top" wrapText="1"/>
    </xf>
    <xf numFmtId="0" fontId="39" fillId="0" borderId="8" xfId="0" applyFont="1" applyFill="1" applyBorder="1" applyAlignment="1">
      <alignment horizontal="left" vertical="top" wrapText="1"/>
    </xf>
    <xf numFmtId="0" fontId="39" fillId="0" borderId="9" xfId="0" applyFont="1" applyFill="1" applyBorder="1" applyAlignment="1">
      <alignment horizontal="left" vertical="top" wrapText="1"/>
    </xf>
    <xf numFmtId="0" fontId="39" fillId="0" borderId="13" xfId="0" applyFont="1" applyFill="1" applyBorder="1" applyAlignment="1">
      <alignment horizontal="left" vertical="top" wrapText="1"/>
    </xf>
    <xf numFmtId="49" fontId="33" fillId="0" borderId="2" xfId="0" applyNumberFormat="1" applyFont="1" applyFill="1" applyBorder="1" applyAlignment="1">
      <alignment horizontal="left" vertical="center" wrapText="1"/>
    </xf>
    <xf numFmtId="49" fontId="33" fillId="0" borderId="3" xfId="0" applyNumberFormat="1" applyFont="1" applyFill="1" applyBorder="1" applyAlignment="1">
      <alignment horizontal="left" vertical="center" wrapText="1"/>
    </xf>
    <xf numFmtId="49" fontId="33" fillId="0" borderId="4" xfId="0" applyNumberFormat="1" applyFont="1" applyFill="1" applyBorder="1" applyAlignment="1">
      <alignment horizontal="left" vertical="center" wrapText="1"/>
    </xf>
    <xf numFmtId="0" fontId="39" fillId="0" borderId="2" xfId="0" applyFont="1" applyFill="1" applyBorder="1" applyAlignment="1">
      <alignment horizontal="center" vertical="top" wrapText="1"/>
    </xf>
    <xf numFmtId="0" fontId="39" fillId="0" borderId="3" xfId="0" applyFont="1" applyFill="1" applyBorder="1" applyAlignment="1">
      <alignment horizontal="center" vertical="top" wrapText="1"/>
    </xf>
    <xf numFmtId="0" fontId="39" fillId="0" borderId="4" xfId="0" applyFont="1" applyFill="1" applyBorder="1" applyAlignment="1">
      <alignment horizontal="center" vertical="top" wrapText="1"/>
    </xf>
    <xf numFmtId="49" fontId="49" fillId="0" borderId="1" xfId="0" applyNumberFormat="1" applyFont="1" applyFill="1" applyBorder="1" applyAlignment="1">
      <alignment horizontal="center" vertical="center" wrapText="1"/>
    </xf>
    <xf numFmtId="0" fontId="37" fillId="0" borderId="10" xfId="0" applyFont="1" applyFill="1" applyBorder="1" applyAlignment="1">
      <alignment horizontal="left" vertical="center" wrapText="1"/>
    </xf>
    <xf numFmtId="0" fontId="37" fillId="0" borderId="1" xfId="0" applyFont="1" applyFill="1" applyBorder="1" applyAlignment="1">
      <alignment horizontal="center" vertical="top" wrapText="1"/>
    </xf>
    <xf numFmtId="0" fontId="33" fillId="0" borderId="16" xfId="0" applyFont="1" applyFill="1" applyBorder="1" applyAlignment="1">
      <alignment horizontal="left" vertical="center" wrapText="1"/>
    </xf>
    <xf numFmtId="0" fontId="33" fillId="0" borderId="5" xfId="0" applyFont="1" applyFill="1" applyBorder="1" applyAlignment="1">
      <alignment vertical="top" wrapText="1"/>
    </xf>
    <xf numFmtId="0" fontId="33" fillId="0" borderId="6" xfId="0" applyFont="1" applyFill="1" applyBorder="1" applyAlignment="1">
      <alignment vertical="top" wrapText="1"/>
    </xf>
    <xf numFmtId="0" fontId="33" fillId="0" borderId="12" xfId="0" applyFont="1" applyFill="1" applyBorder="1" applyAlignment="1">
      <alignment vertical="top" wrapText="1"/>
    </xf>
    <xf numFmtId="0" fontId="33" fillId="0" borderId="8" xfId="0" applyFont="1" applyFill="1" applyBorder="1" applyAlignment="1">
      <alignment vertical="top" wrapText="1"/>
    </xf>
    <xf numFmtId="0" fontId="33" fillId="0" borderId="9" xfId="0" applyFont="1" applyFill="1" applyBorder="1" applyAlignment="1">
      <alignment vertical="top" wrapText="1"/>
    </xf>
    <xf numFmtId="0" fontId="33" fillId="0" borderId="13" xfId="0" applyFont="1" applyFill="1" applyBorder="1" applyAlignment="1">
      <alignment vertical="top" wrapText="1"/>
    </xf>
    <xf numFmtId="0" fontId="39" fillId="0" borderId="5" xfId="0" applyFont="1" applyFill="1" applyBorder="1" applyAlignment="1">
      <alignment vertical="center" wrapText="1"/>
    </xf>
    <xf numFmtId="0" fontId="39" fillId="0" borderId="6" xfId="0" applyFont="1" applyFill="1" applyBorder="1" applyAlignment="1">
      <alignment vertical="center" wrapText="1"/>
    </xf>
    <xf numFmtId="0" fontId="39" fillId="0" borderId="12" xfId="0" applyFont="1" applyFill="1" applyBorder="1" applyAlignment="1">
      <alignment vertical="center" wrapText="1"/>
    </xf>
    <xf numFmtId="0" fontId="39" fillId="0" borderId="35" xfId="0" applyFont="1" applyFill="1" applyBorder="1" applyAlignment="1">
      <alignment horizontal="left" vertical="center" wrapText="1"/>
    </xf>
    <xf numFmtId="0" fontId="39" fillId="0" borderId="26"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39" fillId="0" borderId="1" xfId="0" applyFont="1" applyFill="1" applyBorder="1" applyAlignment="1">
      <alignment horizontal="left" vertical="center" wrapText="1"/>
    </xf>
    <xf numFmtId="176" fontId="50" fillId="0" borderId="3" xfId="0" applyNumberFormat="1" applyFont="1" applyFill="1" applyBorder="1" applyAlignment="1">
      <alignment horizontal="left" vertical="center" wrapText="1"/>
    </xf>
    <xf numFmtId="0" fontId="28" fillId="0" borderId="0" xfId="0" applyFont="1" applyAlignment="1">
      <alignment horizontal="center" vertical="top" wrapText="1"/>
    </xf>
    <xf numFmtId="49" fontId="37" fillId="0" borderId="1" xfId="0" applyNumberFormat="1" applyFont="1" applyFill="1" applyBorder="1" applyAlignment="1">
      <alignment horizontal="left" vertical="top" wrapText="1"/>
    </xf>
    <xf numFmtId="0" fontId="32" fillId="0" borderId="2" xfId="0" applyFont="1" applyFill="1" applyBorder="1" applyAlignment="1">
      <alignment horizontal="left" vertical="top" wrapText="1"/>
    </xf>
    <xf numFmtId="0" fontId="32" fillId="0" borderId="3" xfId="0" applyFont="1" applyFill="1" applyBorder="1" applyAlignment="1">
      <alignment horizontal="left" vertical="top" wrapText="1"/>
    </xf>
    <xf numFmtId="0" fontId="32" fillId="0" borderId="4" xfId="0" applyFont="1" applyFill="1" applyBorder="1" applyAlignment="1">
      <alignment horizontal="left" vertical="top" wrapText="1"/>
    </xf>
    <xf numFmtId="49" fontId="37" fillId="0" borderId="2" xfId="0" applyNumberFormat="1" applyFont="1" applyFill="1" applyBorder="1" applyAlignment="1">
      <alignment horizontal="left" vertical="top" wrapText="1"/>
    </xf>
    <xf numFmtId="49" fontId="37" fillId="0" borderId="3" xfId="0" applyNumberFormat="1" applyFont="1" applyFill="1" applyBorder="1" applyAlignment="1">
      <alignment horizontal="left" vertical="top" wrapText="1"/>
    </xf>
    <xf numFmtId="49" fontId="37" fillId="0" borderId="4" xfId="0" applyNumberFormat="1" applyFont="1" applyFill="1" applyBorder="1" applyAlignment="1">
      <alignment horizontal="left" vertical="top" wrapText="1"/>
    </xf>
    <xf numFmtId="0" fontId="41" fillId="0" borderId="0" xfId="0" applyFont="1" applyAlignment="1">
      <alignment horizontal="left" vertical="center" wrapText="1"/>
    </xf>
    <xf numFmtId="0" fontId="33" fillId="0" borderId="42" xfId="0" applyFont="1" applyFill="1" applyBorder="1" applyAlignment="1">
      <alignment vertical="center" wrapText="1"/>
    </xf>
    <xf numFmtId="0" fontId="33" fillId="0" borderId="27" xfId="0" applyFont="1" applyFill="1" applyBorder="1" applyAlignment="1">
      <alignment vertical="center" wrapText="1"/>
    </xf>
    <xf numFmtId="0" fontId="33" fillId="0" borderId="23" xfId="0" applyFont="1" applyFill="1" applyBorder="1" applyAlignment="1">
      <alignment vertical="center" wrapText="1"/>
    </xf>
    <xf numFmtId="0" fontId="41" fillId="0" borderId="0" xfId="0" applyFont="1" applyAlignment="1">
      <alignment horizontal="left" vertical="top" wrapText="1"/>
    </xf>
    <xf numFmtId="0" fontId="37" fillId="0" borderId="0" xfId="0" applyFont="1" applyAlignment="1">
      <alignment horizontal="left" vertical="top" wrapText="1"/>
    </xf>
    <xf numFmtId="0" fontId="37" fillId="0" borderId="0" xfId="0" applyFont="1" applyFill="1" applyAlignment="1">
      <alignment horizontal="left" vertical="top" wrapText="1"/>
    </xf>
    <xf numFmtId="0" fontId="33" fillId="0" borderId="10" xfId="0" applyFont="1" applyFill="1" applyBorder="1" applyAlignment="1">
      <alignment horizontal="center" vertical="top" wrapText="1"/>
    </xf>
    <xf numFmtId="0" fontId="33" fillId="0" borderId="14" xfId="0" applyFont="1" applyFill="1" applyBorder="1" applyAlignment="1">
      <alignment horizontal="center" vertical="top" wrapText="1"/>
    </xf>
    <xf numFmtId="0" fontId="37" fillId="0" borderId="1" xfId="0" applyFont="1" applyFill="1" applyBorder="1" applyAlignment="1">
      <alignment horizontal="left" vertical="center" wrapText="1"/>
    </xf>
    <xf numFmtId="0" fontId="55" fillId="0" borderId="5" xfId="0" applyFont="1" applyFill="1" applyBorder="1" applyAlignment="1">
      <alignment horizontal="left" vertical="top" wrapText="1"/>
    </xf>
    <xf numFmtId="0" fontId="55" fillId="0" borderId="6" xfId="0" applyFont="1" applyFill="1" applyBorder="1" applyAlignment="1">
      <alignment horizontal="left" vertical="top" wrapText="1"/>
    </xf>
    <xf numFmtId="0" fontId="55" fillId="0" borderId="12" xfId="0" applyFont="1" applyFill="1" applyBorder="1" applyAlignment="1">
      <alignment horizontal="left" vertical="top" wrapText="1"/>
    </xf>
    <xf numFmtId="0" fontId="55" fillId="0" borderId="8" xfId="0" applyFont="1" applyFill="1" applyBorder="1" applyAlignment="1">
      <alignment horizontal="left" vertical="top" wrapText="1"/>
    </xf>
    <xf numFmtId="0" fontId="55" fillId="0" borderId="9" xfId="0" applyFont="1" applyFill="1" applyBorder="1" applyAlignment="1">
      <alignment horizontal="left" vertical="top" wrapText="1"/>
    </xf>
    <xf numFmtId="0" fontId="55" fillId="0" borderId="13" xfId="0" applyFont="1" applyFill="1" applyBorder="1" applyAlignment="1">
      <alignment horizontal="left" vertical="top" wrapText="1"/>
    </xf>
    <xf numFmtId="49" fontId="50" fillId="0" borderId="10" xfId="0" applyNumberFormat="1" applyFont="1" applyFill="1" applyBorder="1" applyAlignment="1">
      <alignment horizontal="center" vertical="center" wrapText="1"/>
    </xf>
    <xf numFmtId="49" fontId="50" fillId="0" borderId="14" xfId="0" applyNumberFormat="1" applyFont="1" applyFill="1" applyBorder="1" applyAlignment="1">
      <alignment horizontal="center" vertical="center" wrapText="1"/>
    </xf>
    <xf numFmtId="0" fontId="32" fillId="0" borderId="5" xfId="0" applyFont="1" applyFill="1" applyBorder="1" applyAlignment="1">
      <alignment vertical="top" wrapText="1"/>
    </xf>
    <xf numFmtId="0" fontId="32" fillId="0" borderId="6" xfId="0" applyFont="1" applyFill="1" applyBorder="1" applyAlignment="1">
      <alignment vertical="top" wrapText="1"/>
    </xf>
    <xf numFmtId="0" fontId="32" fillId="0" borderId="12" xfId="0" applyFont="1" applyFill="1" applyBorder="1" applyAlignment="1">
      <alignment vertical="top" wrapText="1"/>
    </xf>
    <xf numFmtId="0" fontId="32" fillId="0" borderId="8" xfId="0" applyFont="1" applyFill="1" applyBorder="1" applyAlignment="1">
      <alignment vertical="top" wrapText="1"/>
    </xf>
    <xf numFmtId="0" fontId="32" fillId="0" borderId="9" xfId="0" applyFont="1" applyFill="1" applyBorder="1" applyAlignment="1">
      <alignment vertical="top" wrapText="1"/>
    </xf>
    <xf numFmtId="0" fontId="32" fillId="0" borderId="13" xfId="0" applyFont="1" applyFill="1" applyBorder="1" applyAlignment="1">
      <alignment vertical="top" wrapText="1"/>
    </xf>
    <xf numFmtId="0" fontId="33" fillId="0" borderId="1" xfId="2" applyFont="1" applyBorder="1" applyAlignment="1">
      <alignment horizontal="left" vertical="center" wrapText="1" shrinkToFit="1"/>
    </xf>
    <xf numFmtId="0" fontId="33" fillId="0" borderId="2" xfId="2" applyFont="1" applyBorder="1" applyAlignment="1">
      <alignment horizontal="left" vertical="center" wrapText="1"/>
    </xf>
    <xf numFmtId="0" fontId="33" fillId="0" borderId="3" xfId="2" applyFont="1" applyBorder="1" applyAlignment="1">
      <alignment horizontal="left" vertical="center" wrapText="1"/>
    </xf>
    <xf numFmtId="0" fontId="33" fillId="0" borderId="4" xfId="2" applyFont="1" applyBorder="1" applyAlignment="1">
      <alignment horizontal="left" vertical="center" wrapText="1"/>
    </xf>
    <xf numFmtId="0" fontId="33" fillId="0" borderId="2" xfId="2" applyFont="1" applyFill="1" applyBorder="1" applyAlignment="1">
      <alignment horizontal="left" vertical="center" wrapText="1"/>
    </xf>
    <xf numFmtId="0" fontId="33" fillId="0" borderId="3" xfId="2" applyFont="1" applyFill="1" applyBorder="1" applyAlignment="1">
      <alignment horizontal="left" vertical="center" wrapText="1"/>
    </xf>
    <xf numFmtId="0" fontId="33" fillId="0" borderId="4" xfId="2" applyFont="1" applyFill="1" applyBorder="1" applyAlignment="1">
      <alignment horizontal="left" vertical="center" wrapText="1"/>
    </xf>
    <xf numFmtId="0" fontId="33" fillId="0" borderId="1" xfId="2" applyFont="1" applyFill="1" applyBorder="1" applyAlignment="1">
      <alignment horizontal="left" vertical="center" wrapText="1" shrinkToFit="1"/>
    </xf>
    <xf numFmtId="0" fontId="39" fillId="0" borderId="2" xfId="2" applyFont="1" applyBorder="1" applyAlignment="1">
      <alignment horizontal="left" vertical="center" wrapText="1"/>
    </xf>
    <xf numFmtId="0" fontId="39" fillId="0" borderId="3" xfId="2" applyFont="1" applyBorder="1" applyAlignment="1">
      <alignment horizontal="left" vertical="center" wrapText="1"/>
    </xf>
    <xf numFmtId="0" fontId="39" fillId="0" borderId="4" xfId="2" applyFont="1" applyBorder="1" applyAlignment="1">
      <alignment horizontal="left" vertical="center" wrapText="1"/>
    </xf>
    <xf numFmtId="0" fontId="27" fillId="0" borderId="2" xfId="2" applyFont="1" applyFill="1" applyBorder="1" applyAlignment="1">
      <alignment horizontal="center" vertical="top" wrapText="1"/>
    </xf>
    <xf numFmtId="0" fontId="27" fillId="0" borderId="3" xfId="2" applyFont="1" applyFill="1" applyBorder="1" applyAlignment="1">
      <alignment horizontal="center" vertical="top" wrapText="1"/>
    </xf>
    <xf numFmtId="0" fontId="27" fillId="0" borderId="4" xfId="2" applyFont="1" applyFill="1" applyBorder="1" applyAlignment="1">
      <alignment horizontal="center" vertical="top" wrapText="1"/>
    </xf>
    <xf numFmtId="0" fontId="27" fillId="0" borderId="2" xfId="2" applyFont="1" applyFill="1" applyBorder="1" applyAlignment="1">
      <alignment horizontal="center" vertical="center"/>
    </xf>
    <xf numFmtId="0" fontId="27" fillId="0" borderId="3" xfId="2" applyFont="1" applyFill="1" applyBorder="1" applyAlignment="1">
      <alignment horizontal="center" vertical="center"/>
    </xf>
    <xf numFmtId="0" fontId="27" fillId="0" borderId="4" xfId="2" applyFont="1" applyFill="1" applyBorder="1" applyAlignment="1">
      <alignment horizontal="center" vertical="center"/>
    </xf>
    <xf numFmtId="0" fontId="33" fillId="0" borderId="8" xfId="2" applyFont="1" applyBorder="1" applyAlignment="1">
      <alignment horizontal="left" vertical="center" wrapText="1" shrinkToFit="1"/>
    </xf>
    <xf numFmtId="0" fontId="33" fillId="0" borderId="9" xfId="2" applyFont="1" applyBorder="1" applyAlignment="1">
      <alignment horizontal="left" vertical="center" wrapText="1" shrinkToFit="1"/>
    </xf>
    <xf numFmtId="0" fontId="33" fillId="0" borderId="13" xfId="2" applyFont="1" applyBorder="1" applyAlignment="1">
      <alignment horizontal="left" vertical="center" wrapText="1" shrinkToFit="1"/>
    </xf>
    <xf numFmtId="0" fontId="33" fillId="0" borderId="5" xfId="2" applyFont="1" applyBorder="1" applyAlignment="1">
      <alignment horizontal="left" vertical="center" wrapText="1" shrinkToFit="1"/>
    </xf>
    <xf numFmtId="0" fontId="33" fillId="0" borderId="6" xfId="2" applyFont="1" applyBorder="1" applyAlignment="1">
      <alignment horizontal="left" vertical="center" wrapText="1" shrinkToFit="1"/>
    </xf>
    <xf numFmtId="0" fontId="33" fillId="0" borderId="12" xfId="2" applyFont="1" applyBorder="1" applyAlignment="1">
      <alignment horizontal="left" vertical="center" wrapText="1" shrinkToFit="1"/>
    </xf>
    <xf numFmtId="0" fontId="33" fillId="0" borderId="7" xfId="2" applyFont="1" applyBorder="1" applyAlignment="1">
      <alignment horizontal="left" vertical="center" wrapText="1" shrinkToFit="1"/>
    </xf>
    <xf numFmtId="0" fontId="33" fillId="0" borderId="0" xfId="2" applyFont="1" applyBorder="1" applyAlignment="1">
      <alignment horizontal="left" vertical="center" wrapText="1" shrinkToFit="1"/>
    </xf>
    <xf numFmtId="0" fontId="33" fillId="0" borderId="11" xfId="2" applyFont="1" applyBorder="1" applyAlignment="1">
      <alignment horizontal="left" vertical="center" wrapText="1" shrinkToFit="1"/>
    </xf>
    <xf numFmtId="0" fontId="33" fillId="0" borderId="7" xfId="2" applyFont="1" applyFill="1" applyBorder="1" applyAlignment="1">
      <alignment horizontal="left" vertical="center" wrapText="1" shrinkToFit="1"/>
    </xf>
    <xf numFmtId="0" fontId="33" fillId="0" borderId="0" xfId="2" applyFont="1" applyFill="1" applyBorder="1" applyAlignment="1">
      <alignment horizontal="left" vertical="center" wrapText="1" shrinkToFit="1"/>
    </xf>
    <xf numFmtId="0" fontId="33" fillId="0" borderId="11" xfId="2" applyFont="1" applyFill="1" applyBorder="1" applyAlignment="1">
      <alignment horizontal="left" vertical="center" wrapText="1" shrinkToFit="1"/>
    </xf>
    <xf numFmtId="0" fontId="33" fillId="0" borderId="8" xfId="2" applyFont="1" applyFill="1" applyBorder="1" applyAlignment="1">
      <alignment horizontal="left" vertical="center" wrapText="1" shrinkToFit="1"/>
    </xf>
    <xf numFmtId="0" fontId="33" fillId="0" borderId="9" xfId="2" applyFont="1" applyFill="1" applyBorder="1" applyAlignment="1">
      <alignment horizontal="left" vertical="center" wrapText="1" shrinkToFit="1"/>
    </xf>
    <xf numFmtId="0" fontId="33" fillId="0" borderId="13" xfId="2" applyFont="1" applyFill="1" applyBorder="1" applyAlignment="1">
      <alignment horizontal="left" vertical="center" wrapText="1" shrinkToFit="1"/>
    </xf>
    <xf numFmtId="0" fontId="39" fillId="0" borderId="2" xfId="2" applyFont="1" applyBorder="1" applyAlignment="1">
      <alignment horizontal="left" vertical="center" wrapText="1" shrinkToFit="1"/>
    </xf>
    <xf numFmtId="0" fontId="39" fillId="0" borderId="3" xfId="2" applyFont="1" applyBorder="1" applyAlignment="1">
      <alignment horizontal="left" vertical="center" wrapText="1" shrinkToFit="1"/>
    </xf>
    <xf numFmtId="0" fontId="39" fillId="0" borderId="4" xfId="2" applyFont="1" applyBorder="1" applyAlignment="1">
      <alignment horizontal="left" vertical="center" wrapText="1" shrinkToFit="1"/>
    </xf>
    <xf numFmtId="0" fontId="39" fillId="0" borderId="1" xfId="2" applyFont="1" applyBorder="1" applyAlignment="1">
      <alignment horizontal="left" vertical="center" wrapText="1"/>
    </xf>
    <xf numFmtId="0" fontId="33" fillId="0" borderId="1" xfId="2" applyFont="1" applyBorder="1" applyAlignment="1">
      <alignment horizontal="left" vertical="center" wrapText="1"/>
    </xf>
    <xf numFmtId="0" fontId="39" fillId="0" borderId="2" xfId="2" applyFont="1" applyFill="1" applyBorder="1" applyAlignment="1">
      <alignment horizontal="left" vertical="center" wrapText="1"/>
    </xf>
    <xf numFmtId="0" fontId="39" fillId="0" borderId="3" xfId="2" applyFont="1" applyFill="1" applyBorder="1" applyAlignment="1">
      <alignment horizontal="left" vertical="center" wrapText="1"/>
    </xf>
    <xf numFmtId="0" fontId="39" fillId="0" borderId="4" xfId="2" applyFont="1" applyFill="1" applyBorder="1" applyAlignment="1">
      <alignment horizontal="left" vertical="center" wrapText="1"/>
    </xf>
    <xf numFmtId="0" fontId="39" fillId="0" borderId="16" xfId="2" applyFont="1" applyFill="1" applyBorder="1" applyAlignment="1">
      <alignment horizontal="left" vertical="center" wrapText="1"/>
    </xf>
    <xf numFmtId="49" fontId="33" fillId="0" borderId="1" xfId="2" applyNumberFormat="1" applyFont="1" applyFill="1" applyBorder="1" applyAlignment="1">
      <alignment horizontal="center" vertical="center" wrapText="1" shrinkToFit="1"/>
    </xf>
    <xf numFmtId="0" fontId="39" fillId="0" borderId="2" xfId="2" applyFont="1" applyFill="1" applyBorder="1" applyAlignment="1">
      <alignment horizontal="left" vertical="center" wrapText="1" shrinkToFit="1"/>
    </xf>
    <xf numFmtId="0" fontId="39" fillId="0" borderId="3" xfId="2" applyFont="1" applyFill="1" applyBorder="1" applyAlignment="1">
      <alignment horizontal="left" vertical="center" wrapText="1" shrinkToFit="1"/>
    </xf>
    <xf numFmtId="0" fontId="39" fillId="0" borderId="4" xfId="2" applyFont="1" applyFill="1" applyBorder="1" applyAlignment="1">
      <alignment horizontal="left" vertical="center" wrapText="1" shrinkToFit="1"/>
    </xf>
    <xf numFmtId="0" fontId="39" fillId="0" borderId="5" xfId="2" applyFont="1" applyFill="1" applyBorder="1" applyAlignment="1">
      <alignment horizontal="left" vertical="center" wrapText="1" shrinkToFit="1"/>
    </xf>
    <xf numFmtId="0" fontId="39" fillId="0" borderId="6" xfId="2" applyFont="1" applyFill="1" applyBorder="1" applyAlignment="1">
      <alignment horizontal="left" vertical="center" wrapText="1" shrinkToFit="1"/>
    </xf>
    <xf numFmtId="0" fontId="39" fillId="0" borderId="12" xfId="2" applyFont="1" applyFill="1" applyBorder="1" applyAlignment="1">
      <alignment horizontal="left" vertical="center" wrapText="1" shrinkToFit="1"/>
    </xf>
    <xf numFmtId="0" fontId="39" fillId="0" borderId="7" xfId="2" applyFont="1" applyFill="1" applyBorder="1" applyAlignment="1">
      <alignment horizontal="left" vertical="center" wrapText="1" shrinkToFit="1"/>
    </xf>
    <xf numFmtId="0" fontId="39" fillId="0" borderId="0" xfId="2" applyFont="1" applyFill="1" applyBorder="1" applyAlignment="1">
      <alignment horizontal="left" vertical="center" wrapText="1" shrinkToFit="1"/>
    </xf>
    <xf numFmtId="0" fontId="39" fillId="0" borderId="11" xfId="2" applyFont="1" applyFill="1" applyBorder="1" applyAlignment="1">
      <alignment horizontal="left" vertical="center" wrapText="1" shrinkToFit="1"/>
    </xf>
    <xf numFmtId="0" fontId="39" fillId="0" borderId="5" xfId="2" applyFont="1" applyBorder="1" applyAlignment="1">
      <alignment horizontal="left" vertical="center" wrapText="1"/>
    </xf>
    <xf numFmtId="0" fontId="39" fillId="0" borderId="6" xfId="2" applyFont="1" applyBorder="1" applyAlignment="1">
      <alignment horizontal="left" vertical="center" wrapText="1"/>
    </xf>
    <xf numFmtId="0" fontId="39" fillId="0" borderId="12" xfId="2" applyFont="1" applyBorder="1" applyAlignment="1">
      <alignment horizontal="left" vertical="center" wrapText="1"/>
    </xf>
    <xf numFmtId="0" fontId="39" fillId="0" borderId="8" xfId="2" applyFont="1" applyFill="1" applyBorder="1" applyAlignment="1">
      <alignment horizontal="left" vertical="center" wrapText="1"/>
    </xf>
    <xf numFmtId="0" fontId="39" fillId="0" borderId="9" xfId="2" applyFont="1" applyFill="1" applyBorder="1" applyAlignment="1">
      <alignment horizontal="left" vertical="center" wrapText="1"/>
    </xf>
    <xf numFmtId="0" fontId="39" fillId="0" borderId="13" xfId="2" applyFont="1" applyFill="1" applyBorder="1" applyAlignment="1">
      <alignment horizontal="left" vertical="center" wrapText="1"/>
    </xf>
    <xf numFmtId="0" fontId="39" fillId="0" borderId="10" xfId="2" applyFont="1" applyFill="1" applyBorder="1" applyAlignment="1">
      <alignment horizontal="left" vertical="center" wrapText="1"/>
    </xf>
    <xf numFmtId="0" fontId="33" fillId="0" borderId="1" xfId="2" applyFont="1" applyFill="1" applyBorder="1" applyAlignment="1">
      <alignment horizontal="left" vertical="center" wrapText="1"/>
    </xf>
    <xf numFmtId="0" fontId="33" fillId="0" borderId="1" xfId="2" applyFont="1" applyFill="1" applyBorder="1" applyAlignment="1">
      <alignment vertical="center" wrapText="1"/>
    </xf>
    <xf numFmtId="0" fontId="33" fillId="0" borderId="1" xfId="2" applyFont="1" applyFill="1" applyBorder="1" applyAlignment="1">
      <alignment horizontal="left" vertical="top" wrapText="1"/>
    </xf>
    <xf numFmtId="0" fontId="33" fillId="0" borderId="5" xfId="2" applyFont="1" applyFill="1" applyBorder="1" applyAlignment="1">
      <alignment horizontal="left" vertical="center" wrapText="1" shrinkToFit="1"/>
    </xf>
    <xf numFmtId="0" fontId="33" fillId="0" borderId="6" xfId="2" applyFont="1" applyFill="1" applyBorder="1" applyAlignment="1">
      <alignment horizontal="left" vertical="center" wrapText="1" shrinkToFit="1"/>
    </xf>
    <xf numFmtId="0" fontId="33" fillId="0" borderId="12" xfId="2" applyFont="1" applyFill="1" applyBorder="1" applyAlignment="1">
      <alignment horizontal="left" vertical="center" wrapText="1" shrinkToFit="1"/>
    </xf>
    <xf numFmtId="0" fontId="33" fillId="0" borderId="5" xfId="2" applyFont="1" applyFill="1" applyBorder="1" applyAlignment="1">
      <alignment horizontal="center" vertical="center" wrapText="1" shrinkToFit="1"/>
    </xf>
    <xf numFmtId="0" fontId="33" fillId="0" borderId="6" xfId="2" applyFont="1" applyFill="1" applyBorder="1" applyAlignment="1">
      <alignment horizontal="center" vertical="center" wrapText="1" shrinkToFit="1"/>
    </xf>
    <xf numFmtId="0" fontId="33" fillId="0" borderId="12" xfId="2" applyFont="1" applyFill="1" applyBorder="1" applyAlignment="1">
      <alignment horizontal="center" vertical="center" wrapText="1" shrinkToFit="1"/>
    </xf>
    <xf numFmtId="0" fontId="33" fillId="0" borderId="7" xfId="2" applyFont="1" applyFill="1" applyBorder="1" applyAlignment="1">
      <alignment horizontal="center" vertical="center" wrapText="1" shrinkToFit="1"/>
    </xf>
    <xf numFmtId="0" fontId="33" fillId="0" borderId="0" xfId="2" applyFont="1" applyFill="1" applyBorder="1" applyAlignment="1">
      <alignment horizontal="center" vertical="center" wrapText="1" shrinkToFit="1"/>
    </xf>
    <xf numFmtId="0" fontId="33" fillId="0" borderId="11" xfId="2" applyFont="1" applyFill="1" applyBorder="1" applyAlignment="1">
      <alignment horizontal="center" vertical="center" wrapText="1" shrinkToFit="1"/>
    </xf>
    <xf numFmtId="0" fontId="33" fillId="0" borderId="8" xfId="2" applyFont="1" applyFill="1" applyBorder="1" applyAlignment="1">
      <alignment horizontal="center" vertical="center" wrapText="1" shrinkToFit="1"/>
    </xf>
    <xf numFmtId="0" fontId="33" fillId="0" borderId="9" xfId="2" applyFont="1" applyFill="1" applyBorder="1" applyAlignment="1">
      <alignment horizontal="center" vertical="center" wrapText="1" shrinkToFit="1"/>
    </xf>
    <xf numFmtId="0" fontId="33" fillId="0" borderId="13" xfId="2" applyFont="1" applyFill="1" applyBorder="1" applyAlignment="1">
      <alignment horizontal="center" vertical="center" wrapText="1" shrinkToFit="1"/>
    </xf>
    <xf numFmtId="0" fontId="39" fillId="0" borderId="8" xfId="2" applyFont="1" applyFill="1" applyBorder="1" applyAlignment="1">
      <alignment horizontal="left" vertical="center" wrapText="1" shrinkToFit="1"/>
    </xf>
    <xf numFmtId="0" fontId="39" fillId="0" borderId="9" xfId="2" applyFont="1" applyFill="1" applyBorder="1" applyAlignment="1">
      <alignment horizontal="left" vertical="center" wrapText="1" shrinkToFit="1"/>
    </xf>
    <xf numFmtId="0" fontId="39" fillId="0" borderId="13" xfId="2" applyFont="1" applyFill="1" applyBorder="1" applyAlignment="1">
      <alignment horizontal="left" vertical="center" wrapText="1" shrinkToFit="1"/>
    </xf>
    <xf numFmtId="0" fontId="33" fillId="0" borderId="5" xfId="2" applyFont="1" applyFill="1" applyBorder="1" applyAlignment="1">
      <alignment horizontal="left" vertical="center" wrapText="1"/>
    </xf>
    <xf numFmtId="0" fontId="33" fillId="0" borderId="6" xfId="2" applyFont="1" applyFill="1" applyBorder="1" applyAlignment="1">
      <alignment horizontal="left" vertical="center" wrapText="1"/>
    </xf>
    <xf numFmtId="0" fontId="33" fillId="0" borderId="12" xfId="2" applyFont="1" applyFill="1" applyBorder="1" applyAlignment="1">
      <alignment horizontal="left" vertical="center" wrapText="1"/>
    </xf>
    <xf numFmtId="0" fontId="33" fillId="0" borderId="7" xfId="2" applyFont="1" applyFill="1" applyBorder="1" applyAlignment="1">
      <alignment horizontal="left" vertical="center" wrapText="1"/>
    </xf>
    <xf numFmtId="0" fontId="33" fillId="0" borderId="0" xfId="2" applyFont="1" applyFill="1" applyBorder="1" applyAlignment="1">
      <alignment horizontal="left" vertical="center" wrapText="1"/>
    </xf>
    <xf numFmtId="0" fontId="33" fillId="0" borderId="11" xfId="2" applyFont="1" applyFill="1" applyBorder="1" applyAlignment="1">
      <alignment horizontal="left" vertical="center" wrapText="1"/>
    </xf>
    <xf numFmtId="0" fontId="33" fillId="0" borderId="8" xfId="2" applyFont="1" applyFill="1" applyBorder="1" applyAlignment="1">
      <alignment horizontal="left" vertical="center" wrapText="1"/>
    </xf>
    <xf numFmtId="0" fontId="33" fillId="0" borderId="9" xfId="2" applyFont="1" applyFill="1" applyBorder="1" applyAlignment="1">
      <alignment horizontal="left" vertical="center" wrapText="1"/>
    </xf>
    <xf numFmtId="0" fontId="33" fillId="0" borderId="13" xfId="2" applyFont="1" applyFill="1" applyBorder="1" applyAlignment="1">
      <alignment horizontal="left" vertical="center" wrapText="1"/>
    </xf>
    <xf numFmtId="0" fontId="33" fillId="0" borderId="8" xfId="2" applyFont="1" applyBorder="1" applyAlignment="1">
      <alignment horizontal="left" vertical="center" wrapText="1"/>
    </xf>
    <xf numFmtId="0" fontId="33" fillId="0" borderId="9" xfId="2" applyFont="1" applyBorder="1" applyAlignment="1">
      <alignment horizontal="left" vertical="center" wrapText="1"/>
    </xf>
    <xf numFmtId="0" fontId="33" fillId="0" borderId="13" xfId="2" applyFont="1" applyBorder="1" applyAlignment="1">
      <alignment horizontal="left" vertical="center" wrapText="1"/>
    </xf>
    <xf numFmtId="0" fontId="33" fillId="0" borderId="1" xfId="2" applyFont="1" applyFill="1" applyBorder="1" applyAlignment="1">
      <alignment horizontal="center" vertical="center"/>
    </xf>
    <xf numFmtId="0" fontId="39" fillId="0" borderId="8" xfId="2" applyFont="1" applyBorder="1" applyAlignment="1">
      <alignment horizontal="left" vertical="center" wrapText="1"/>
    </xf>
    <xf numFmtId="0" fontId="39" fillId="0" borderId="9" xfId="2" applyFont="1" applyBorder="1" applyAlignment="1">
      <alignment horizontal="left" vertical="center" wrapText="1"/>
    </xf>
    <xf numFmtId="0" fontId="39" fillId="0" borderId="13" xfId="2" applyFont="1" applyBorder="1" applyAlignment="1">
      <alignment horizontal="left" vertical="center" wrapText="1"/>
    </xf>
    <xf numFmtId="0" fontId="33" fillId="0" borderId="34" xfId="2" applyFont="1" applyFill="1" applyBorder="1" applyAlignment="1">
      <alignment horizontal="left" vertical="center" wrapText="1"/>
    </xf>
    <xf numFmtId="0" fontId="33" fillId="0" borderId="28" xfId="2" applyFont="1" applyFill="1" applyBorder="1" applyAlignment="1">
      <alignment horizontal="left" vertical="center" wrapText="1"/>
    </xf>
    <xf numFmtId="0" fontId="33" fillId="0" borderId="24" xfId="2" applyFont="1" applyFill="1" applyBorder="1" applyAlignment="1">
      <alignment horizontal="left" vertical="center" wrapText="1"/>
    </xf>
    <xf numFmtId="0" fontId="33" fillId="0" borderId="2" xfId="2" applyFont="1" applyBorder="1" applyAlignment="1">
      <alignment horizontal="left" vertical="center"/>
    </xf>
    <xf numFmtId="0" fontId="33" fillId="0" borderId="3" xfId="2" applyFont="1" applyBorder="1" applyAlignment="1">
      <alignment horizontal="left" vertical="center"/>
    </xf>
    <xf numFmtId="0" fontId="33" fillId="0" borderId="4" xfId="2" applyFont="1" applyBorder="1" applyAlignment="1">
      <alignment horizontal="left" vertical="center"/>
    </xf>
    <xf numFmtId="0" fontId="33" fillId="0" borderId="35" xfId="2" applyFont="1" applyFill="1" applyBorder="1" applyAlignment="1">
      <alignment horizontal="left" vertical="center" wrapText="1"/>
    </xf>
    <xf numFmtId="0" fontId="33" fillId="0" borderId="26" xfId="2" applyFont="1" applyFill="1" applyBorder="1" applyAlignment="1">
      <alignment horizontal="left" vertical="center" wrapText="1"/>
    </xf>
    <xf numFmtId="0" fontId="33" fillId="0" borderId="21" xfId="2" applyFont="1" applyFill="1" applyBorder="1" applyAlignment="1">
      <alignment horizontal="left" vertical="center" wrapText="1"/>
    </xf>
    <xf numFmtId="0" fontId="33" fillId="0" borderId="42" xfId="2" applyFont="1" applyFill="1" applyBorder="1" applyAlignment="1">
      <alignment horizontal="left" vertical="center" wrapText="1"/>
    </xf>
    <xf numFmtId="0" fontId="33" fillId="0" borderId="27" xfId="2" applyFont="1" applyFill="1" applyBorder="1" applyAlignment="1">
      <alignment horizontal="left" vertical="center" wrapText="1"/>
    </xf>
    <xf numFmtId="0" fontId="33" fillId="0" borderId="23" xfId="2" applyFont="1" applyFill="1" applyBorder="1" applyAlignment="1">
      <alignment horizontal="left" vertical="center" wrapText="1"/>
    </xf>
    <xf numFmtId="0" fontId="39" fillId="0" borderId="129" xfId="2" applyFont="1" applyFill="1" applyBorder="1" applyAlignment="1">
      <alignment horizontal="left" vertical="center" wrapText="1"/>
    </xf>
    <xf numFmtId="0" fontId="39" fillId="0" borderId="130" xfId="2" applyFont="1" applyFill="1" applyBorder="1" applyAlignment="1">
      <alignment horizontal="left" vertical="center" wrapText="1"/>
    </xf>
    <xf numFmtId="0" fontId="39" fillId="0" borderId="128" xfId="2" applyFont="1" applyFill="1" applyBorder="1" applyAlignment="1">
      <alignment horizontal="left" vertical="center" wrapText="1"/>
    </xf>
    <xf numFmtId="0" fontId="33" fillId="0" borderId="36" xfId="2" applyFont="1" applyFill="1" applyBorder="1" applyAlignment="1">
      <alignment horizontal="left" vertical="center" wrapText="1"/>
    </xf>
    <xf numFmtId="0" fontId="33" fillId="0" borderId="25" xfId="2" applyFont="1" applyFill="1" applyBorder="1" applyAlignment="1">
      <alignment horizontal="left" vertical="center" wrapText="1"/>
    </xf>
    <xf numFmtId="0" fontId="33" fillId="0" borderId="22" xfId="2" applyFont="1" applyFill="1" applyBorder="1" applyAlignment="1">
      <alignment horizontal="left" vertical="center" wrapText="1"/>
    </xf>
    <xf numFmtId="0" fontId="33" fillId="0" borderId="7" xfId="2" applyFont="1" applyFill="1" applyBorder="1" applyAlignment="1">
      <alignment horizontal="left" vertical="center"/>
    </xf>
    <xf numFmtId="0" fontId="33" fillId="0" borderId="0" xfId="2" applyFont="1" applyFill="1" applyBorder="1" applyAlignment="1">
      <alignment horizontal="left" vertical="center"/>
    </xf>
    <xf numFmtId="0" fontId="33" fillId="0" borderId="11" xfId="2" applyFont="1" applyFill="1" applyBorder="1" applyAlignment="1">
      <alignment horizontal="left" vertical="center"/>
    </xf>
    <xf numFmtId="0" fontId="33" fillId="0" borderId="1" xfId="2" applyFont="1" applyFill="1" applyBorder="1" applyAlignment="1">
      <alignment vertical="center"/>
    </xf>
    <xf numFmtId="0" fontId="33" fillId="0" borderId="2" xfId="2" applyFont="1" applyBorder="1" applyAlignment="1">
      <alignment horizontal="left" vertical="center" wrapText="1" shrinkToFit="1"/>
    </xf>
    <xf numFmtId="0" fontId="33" fillId="0" borderId="3" xfId="2" applyFont="1" applyBorder="1" applyAlignment="1">
      <alignment horizontal="left" vertical="center" wrapText="1" shrinkToFit="1"/>
    </xf>
    <xf numFmtId="0" fontId="33" fillId="0" borderId="1" xfId="2" applyFont="1" applyBorder="1" applyAlignment="1">
      <alignment vertical="center" wrapText="1" shrinkToFit="1"/>
    </xf>
    <xf numFmtId="0" fontId="28" fillId="0" borderId="0" xfId="2" applyFont="1" applyBorder="1" applyAlignment="1">
      <alignment horizontal="center" vertical="center" wrapText="1"/>
    </xf>
    <xf numFmtId="0" fontId="33" fillId="0" borderId="0" xfId="2" applyFont="1" applyBorder="1" applyAlignment="1">
      <alignment horizontal="center" vertical="center" wrapText="1"/>
    </xf>
    <xf numFmtId="0" fontId="58" fillId="0" borderId="0" xfId="2" applyFont="1" applyFill="1" applyBorder="1" applyAlignment="1">
      <alignment horizontal="left" vertical="center" wrapText="1"/>
    </xf>
    <xf numFmtId="0" fontId="41" fillId="0" borderId="0" xfId="2" applyFont="1" applyFill="1" applyBorder="1" applyAlignment="1">
      <alignment horizontal="left" vertical="center" wrapText="1"/>
    </xf>
    <xf numFmtId="0" fontId="37" fillId="0" borderId="0" xfId="2"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3" fillId="0" borderId="5" xfId="2" applyFont="1" applyBorder="1" applyAlignment="1">
      <alignment horizontal="left" vertical="center" wrapText="1"/>
    </xf>
    <xf numFmtId="0" fontId="33" fillId="0" borderId="6" xfId="2" applyFont="1" applyBorder="1" applyAlignment="1">
      <alignment horizontal="left" vertical="center" wrapText="1"/>
    </xf>
    <xf numFmtId="0" fontId="33" fillId="0" borderId="12" xfId="2" applyFont="1" applyBorder="1" applyAlignment="1">
      <alignment horizontal="left" vertical="center" wrapText="1"/>
    </xf>
    <xf numFmtId="0" fontId="45" fillId="0" borderId="1" xfId="0" applyFont="1" applyFill="1" applyBorder="1" applyAlignment="1">
      <alignment horizontal="left" vertical="center" wrapText="1"/>
    </xf>
    <xf numFmtId="0" fontId="32" fillId="0" borderId="1" xfId="2" applyFont="1" applyBorder="1" applyAlignment="1">
      <alignment horizontal="left" vertical="center" wrapText="1" shrinkToFit="1"/>
    </xf>
    <xf numFmtId="0" fontId="33" fillId="0" borderId="7" xfId="2" applyFont="1" applyBorder="1" applyAlignment="1">
      <alignment horizontal="left" vertical="center" wrapText="1"/>
    </xf>
    <xf numFmtId="0" fontId="33" fillId="0" borderId="0" xfId="2" applyFont="1" applyBorder="1" applyAlignment="1">
      <alignment horizontal="left" vertical="center" wrapText="1"/>
    </xf>
    <xf numFmtId="0" fontId="33" fillId="0" borderId="11" xfId="2" applyFont="1" applyBorder="1" applyAlignment="1">
      <alignment horizontal="left" vertical="center" wrapText="1"/>
    </xf>
    <xf numFmtId="0" fontId="33" fillId="0" borderId="129" xfId="2" applyFont="1" applyBorder="1" applyAlignment="1">
      <alignment horizontal="left" vertical="center" wrapText="1"/>
    </xf>
    <xf numFmtId="0" fontId="33" fillId="0" borderId="130" xfId="2" applyFont="1" applyBorder="1" applyAlignment="1">
      <alignment horizontal="left" vertical="center" wrapText="1"/>
    </xf>
    <xf numFmtId="0" fontId="33" fillId="0" borderId="128" xfId="2" applyFont="1" applyBorder="1" applyAlignment="1">
      <alignment horizontal="left" vertical="center" wrapText="1"/>
    </xf>
    <xf numFmtId="0" fontId="33" fillId="0" borderId="42" xfId="2" applyFont="1" applyBorder="1" applyAlignment="1">
      <alignment horizontal="left" vertical="center" wrapText="1"/>
    </xf>
    <xf numFmtId="0" fontId="33" fillId="0" borderId="27" xfId="2" applyFont="1" applyBorder="1" applyAlignment="1">
      <alignment horizontal="left" vertical="center" wrapText="1"/>
    </xf>
    <xf numFmtId="0" fontId="33" fillId="0" borderId="23" xfId="2" applyFont="1" applyBorder="1" applyAlignment="1">
      <alignment horizontal="left" vertical="center" wrapText="1"/>
    </xf>
    <xf numFmtId="0" fontId="33" fillId="0" borderId="34" xfId="2" applyFont="1" applyFill="1" applyBorder="1" applyAlignment="1">
      <alignment horizontal="left" vertical="center"/>
    </xf>
    <xf numFmtId="0" fontId="33" fillId="0" borderId="28" xfId="2" applyFont="1" applyFill="1" applyBorder="1" applyAlignment="1">
      <alignment horizontal="left" vertical="center"/>
    </xf>
    <xf numFmtId="0" fontId="33" fillId="0" borderId="24" xfId="2" applyFont="1" applyFill="1" applyBorder="1" applyAlignment="1">
      <alignment horizontal="left" vertical="center"/>
    </xf>
    <xf numFmtId="0" fontId="33" fillId="0" borderId="1" xfId="2" applyFont="1" applyFill="1" applyBorder="1" applyAlignment="1">
      <alignment vertical="top"/>
    </xf>
    <xf numFmtId="0" fontId="33" fillId="0" borderId="1" xfId="2" applyFont="1" applyBorder="1" applyAlignment="1">
      <alignment vertical="center" wrapText="1"/>
    </xf>
    <xf numFmtId="0" fontId="35" fillId="0" borderId="10" xfId="2" applyFont="1" applyBorder="1" applyAlignment="1">
      <alignment horizontal="center" vertical="center"/>
    </xf>
    <xf numFmtId="0" fontId="35" fillId="0" borderId="14" xfId="2" applyFont="1" applyBorder="1" applyAlignment="1">
      <alignment horizontal="center" vertical="center"/>
    </xf>
    <xf numFmtId="0" fontId="33" fillId="0" borderId="10" xfId="2" applyFont="1" applyFill="1" applyBorder="1" applyAlignment="1">
      <alignment horizontal="center" vertical="center" shrinkToFit="1"/>
    </xf>
    <xf numFmtId="0" fontId="33" fillId="0" borderId="14" xfId="2" applyFont="1" applyFill="1" applyBorder="1" applyAlignment="1">
      <alignment horizontal="center" vertical="center" shrinkToFit="1"/>
    </xf>
    <xf numFmtId="0" fontId="39" fillId="0" borderId="2" xfId="2" applyFont="1" applyFill="1" applyBorder="1" applyAlignment="1">
      <alignment horizontal="left" vertical="center"/>
    </xf>
    <xf numFmtId="0" fontId="39" fillId="0" borderId="3" xfId="2" applyFont="1" applyFill="1" applyBorder="1" applyAlignment="1">
      <alignment horizontal="left" vertical="center"/>
    </xf>
    <xf numFmtId="0" fontId="39" fillId="0" borderId="4" xfId="2" applyFont="1" applyFill="1" applyBorder="1" applyAlignment="1">
      <alignment horizontal="left" vertical="center"/>
    </xf>
    <xf numFmtId="0" fontId="39" fillId="0" borderId="5" xfId="2" applyFont="1" applyBorder="1" applyAlignment="1">
      <alignment horizontal="left" vertical="center" wrapText="1" shrinkToFit="1"/>
    </xf>
    <xf numFmtId="0" fontId="39" fillId="0" borderId="6" xfId="2" applyFont="1" applyBorder="1" applyAlignment="1">
      <alignment horizontal="left" vertical="center" wrapText="1" shrinkToFit="1"/>
    </xf>
    <xf numFmtId="0" fontId="39" fillId="0" borderId="12" xfId="2" applyFont="1" applyBorder="1" applyAlignment="1">
      <alignment horizontal="left" vertical="center" wrapText="1" shrinkToFit="1"/>
    </xf>
    <xf numFmtId="0" fontId="39" fillId="0" borderId="7" xfId="2" applyFont="1" applyBorder="1" applyAlignment="1">
      <alignment horizontal="left" vertical="center" wrapText="1" shrinkToFit="1"/>
    </xf>
    <xf numFmtId="0" fontId="39" fillId="0" borderId="0" xfId="2" applyFont="1" applyBorder="1" applyAlignment="1">
      <alignment horizontal="left" vertical="center" wrapText="1" shrinkToFit="1"/>
    </xf>
    <xf numFmtId="0" fontId="39" fillId="0" borderId="11" xfId="2" applyFont="1" applyBorder="1" applyAlignment="1">
      <alignment horizontal="left" vertical="center" wrapText="1" shrinkToFit="1"/>
    </xf>
    <xf numFmtId="0" fontId="39" fillId="0" borderId="8" xfId="2" applyFont="1" applyBorder="1" applyAlignment="1">
      <alignment horizontal="left" vertical="center" wrapText="1" shrinkToFit="1"/>
    </xf>
    <xf numFmtId="0" fontId="39" fillId="0" borderId="9" xfId="2" applyFont="1" applyBorder="1" applyAlignment="1">
      <alignment horizontal="left" vertical="center" wrapText="1" shrinkToFit="1"/>
    </xf>
    <xf numFmtId="0" fontId="39" fillId="0" borderId="13" xfId="2" applyFont="1" applyBorder="1" applyAlignment="1">
      <alignment horizontal="left" vertical="center" wrapText="1" shrinkToFit="1"/>
    </xf>
    <xf numFmtId="0" fontId="33" fillId="0" borderId="1" xfId="2" applyFont="1" applyFill="1" applyBorder="1" applyAlignment="1">
      <alignment horizontal="center" vertical="center" wrapText="1"/>
    </xf>
    <xf numFmtId="0" fontId="33" fillId="0" borderId="3" xfId="2" applyFont="1" applyFill="1" applyBorder="1" applyAlignment="1">
      <alignment horizontal="left" vertical="center"/>
    </xf>
    <xf numFmtId="0" fontId="33" fillId="0" borderId="4" xfId="2" applyFont="1" applyFill="1" applyBorder="1" applyAlignment="1">
      <alignment horizontal="left" vertical="center"/>
    </xf>
    <xf numFmtId="0" fontId="39" fillId="0" borderId="1" xfId="2" applyFont="1" applyBorder="1" applyAlignment="1">
      <alignment horizontal="left" vertical="center" wrapText="1" shrinkToFit="1"/>
    </xf>
    <xf numFmtId="0" fontId="33" fillId="0" borderId="5" xfId="2" applyFont="1" applyBorder="1" applyAlignment="1">
      <alignment horizontal="left" vertical="top" wrapText="1" shrinkToFit="1"/>
    </xf>
    <xf numFmtId="0" fontId="33" fillId="0" borderId="6" xfId="2" applyFont="1" applyBorder="1" applyAlignment="1">
      <alignment horizontal="left" vertical="top" wrapText="1" shrinkToFit="1"/>
    </xf>
    <xf numFmtId="0" fontId="33" fillId="0" borderId="12" xfId="2" applyFont="1" applyBorder="1" applyAlignment="1">
      <alignment horizontal="left" vertical="top" wrapText="1" shrinkToFit="1"/>
    </xf>
    <xf numFmtId="0" fontId="33" fillId="0" borderId="7" xfId="2" applyFont="1" applyBorder="1" applyAlignment="1">
      <alignment horizontal="left" vertical="top" wrapText="1" shrinkToFit="1"/>
    </xf>
    <xf numFmtId="0" fontId="33" fillId="0" borderId="0" xfId="2" applyFont="1" applyBorder="1" applyAlignment="1">
      <alignment horizontal="left" vertical="top" wrapText="1" shrinkToFit="1"/>
    </xf>
    <xf numFmtId="0" fontId="33" fillId="0" borderId="11" xfId="2" applyFont="1" applyBorder="1" applyAlignment="1">
      <alignment horizontal="left" vertical="top" wrapText="1" shrinkToFit="1"/>
    </xf>
    <xf numFmtId="0" fontId="33" fillId="0" borderId="8" xfId="2" applyFont="1" applyBorder="1" applyAlignment="1">
      <alignment horizontal="left" vertical="top" wrapText="1" shrinkToFit="1"/>
    </xf>
    <xf numFmtId="0" fontId="33" fillId="0" borderId="9" xfId="2" applyFont="1" applyBorder="1" applyAlignment="1">
      <alignment horizontal="left" vertical="top" wrapText="1" shrinkToFit="1"/>
    </xf>
    <xf numFmtId="0" fontId="33" fillId="0" borderId="13" xfId="2" applyFont="1" applyBorder="1" applyAlignment="1">
      <alignment horizontal="left" vertical="top" wrapText="1" shrinkToFit="1"/>
    </xf>
    <xf numFmtId="0" fontId="39" fillId="0" borderId="7" xfId="2" applyFont="1" applyBorder="1" applyAlignment="1">
      <alignment horizontal="left" vertical="center" wrapText="1"/>
    </xf>
    <xf numFmtId="0" fontId="39" fillId="0" borderId="0" xfId="2" applyFont="1" applyBorder="1" applyAlignment="1">
      <alignment horizontal="left" vertical="center" wrapText="1"/>
    </xf>
    <xf numFmtId="0" fontId="39" fillId="0" borderId="11" xfId="2" applyFont="1" applyBorder="1" applyAlignment="1">
      <alignment horizontal="left" vertical="center" wrapText="1"/>
    </xf>
    <xf numFmtId="0" fontId="33" fillId="0" borderId="4" xfId="2" applyFont="1" applyBorder="1" applyAlignment="1">
      <alignment horizontal="left" vertical="center" wrapText="1" shrinkToFit="1"/>
    </xf>
  </cellXfs>
  <cellStyles count="5">
    <cellStyle name="桁区切り 2" xfId="4"/>
    <cellStyle name="標準" xfId="0" builtinId="0"/>
    <cellStyle name="標準 2" xfId="1"/>
    <cellStyle name="標準 3" xfId="2"/>
    <cellStyle name="標準 4" xfId="3"/>
  </cellStyles>
  <dxfs count="20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8</xdr:row>
          <xdr:rowOff>19050</xdr:rowOff>
        </xdr:from>
        <xdr:to>
          <xdr:col>24</xdr:col>
          <xdr:colOff>209550</xdr:colOff>
          <xdr:row>9</xdr:row>
          <xdr:rowOff>466725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0</xdr:rowOff>
        </xdr:from>
        <xdr:to>
          <xdr:col>24</xdr:col>
          <xdr:colOff>209550</xdr:colOff>
          <xdr:row>10</xdr:row>
          <xdr:rowOff>66675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24</xdr:col>
          <xdr:colOff>209550</xdr:colOff>
          <xdr:row>10</xdr:row>
          <xdr:rowOff>295275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247650</xdr:rowOff>
        </xdr:to>
        <xdr:sp macro="" textlink="">
          <xdr:nvSpPr>
            <xdr:cNvPr id="3290" name="Check Box 218"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328</xdr:row>
          <xdr:rowOff>0</xdr:rowOff>
        </xdr:from>
        <xdr:to>
          <xdr:col>24</xdr:col>
          <xdr:colOff>219075</xdr:colOff>
          <xdr:row>329</xdr:row>
          <xdr:rowOff>0</xdr:rowOff>
        </xdr:to>
        <xdr:sp macro="" textlink="">
          <xdr:nvSpPr>
            <xdr:cNvPr id="3291" name="Check Box 219"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292" name="Check Box 220"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293" name="Check Box 221"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294" name="Check Box 222"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304" name="Check Box 232"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305" name="Check Box 233"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306" name="Check Box 234"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307" name="Check Box 235"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308" name="Check Box 236"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09" name="Check Box 237" hidden="1">
              <a:extLst>
                <a:ext uri="{63B3BB69-23CF-44E3-9099-C40C66FF867C}">
                  <a14:compatExt spid="_x0000_s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10" name="Check Box 238" hidden="1">
              <a:extLst>
                <a:ext uri="{63B3BB69-23CF-44E3-9099-C40C66FF867C}">
                  <a14:compatExt spid="_x0000_s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11" name="Check Box 239" hidden="1">
              <a:extLst>
                <a:ext uri="{63B3BB69-23CF-44E3-9099-C40C66FF867C}">
                  <a14:compatExt spid="_x0000_s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12" name="Check Box 240" hidden="1">
              <a:extLst>
                <a:ext uri="{63B3BB69-23CF-44E3-9099-C40C66FF867C}">
                  <a14:compatExt spid="_x0000_s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13" name="Check Box 241" hidden="1">
              <a:extLst>
                <a:ext uri="{63B3BB69-23CF-44E3-9099-C40C66FF867C}">
                  <a14:compatExt spid="_x0000_s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14" name="Check Box 242" hidden="1">
              <a:extLst>
                <a:ext uri="{63B3BB69-23CF-44E3-9099-C40C66FF867C}">
                  <a14:compatExt spid="_x0000_s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15" name="Check Box 243" hidden="1">
              <a:extLst>
                <a:ext uri="{63B3BB69-23CF-44E3-9099-C40C66FF867C}">
                  <a14:compatExt spid="_x0000_s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16" name="Check Box 244" hidden="1">
              <a:extLst>
                <a:ext uri="{63B3BB69-23CF-44E3-9099-C40C66FF867C}">
                  <a14:compatExt spid="_x0000_s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0</xdr:rowOff>
        </xdr:from>
        <xdr:to>
          <xdr:col>24</xdr:col>
          <xdr:colOff>219075</xdr:colOff>
          <xdr:row>339</xdr:row>
          <xdr:rowOff>180975</xdr:rowOff>
        </xdr:to>
        <xdr:sp macro="" textlink="">
          <xdr:nvSpPr>
            <xdr:cNvPr id="3317" name="Check Box 245" hidden="1">
              <a:extLst>
                <a:ext uri="{63B3BB69-23CF-44E3-9099-C40C66FF867C}">
                  <a14:compatExt spid="_x0000_s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339</xdr:row>
          <xdr:rowOff>219075</xdr:rowOff>
        </xdr:from>
        <xdr:to>
          <xdr:col>24</xdr:col>
          <xdr:colOff>219075</xdr:colOff>
          <xdr:row>340</xdr:row>
          <xdr:rowOff>19050</xdr:rowOff>
        </xdr:to>
        <xdr:sp macro="" textlink="">
          <xdr:nvSpPr>
            <xdr:cNvPr id="3318" name="Check Box 246" hidden="1">
              <a:extLst>
                <a:ext uri="{63B3BB69-23CF-44E3-9099-C40C66FF867C}">
                  <a14:compatExt spid="_x0000_s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19" name="Check Box 247" hidden="1">
              <a:extLst>
                <a:ext uri="{63B3BB69-23CF-44E3-9099-C40C66FF867C}">
                  <a14:compatExt spid="_x0000_s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20" name="Check Box 248" hidden="1">
              <a:extLst>
                <a:ext uri="{63B3BB69-23CF-44E3-9099-C40C66FF867C}">
                  <a14:compatExt spid="_x0000_s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21" name="Check Box 249" hidden="1">
              <a:extLst>
                <a:ext uri="{63B3BB69-23CF-44E3-9099-C40C66FF867C}">
                  <a14:compatExt spid="_x0000_s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341</xdr:row>
          <xdr:rowOff>0</xdr:rowOff>
        </xdr:from>
        <xdr:to>
          <xdr:col>24</xdr:col>
          <xdr:colOff>219075</xdr:colOff>
          <xdr:row>341</xdr:row>
          <xdr:rowOff>180975</xdr:rowOff>
        </xdr:to>
        <xdr:sp macro="" textlink="">
          <xdr:nvSpPr>
            <xdr:cNvPr id="3322" name="Check Box 250" hidden="1">
              <a:extLst>
                <a:ext uri="{63B3BB69-23CF-44E3-9099-C40C66FF867C}">
                  <a14:compatExt spid="_x0000_s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171450</xdr:colOff>
          <xdr:row>341</xdr:row>
          <xdr:rowOff>161925</xdr:rowOff>
        </xdr:to>
        <xdr:sp macro="" textlink="">
          <xdr:nvSpPr>
            <xdr:cNvPr id="3323" name="Check Box 251" hidden="1">
              <a:extLst>
                <a:ext uri="{63B3BB69-23CF-44E3-9099-C40C66FF867C}">
                  <a14:compatExt spid="_x0000_s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171450</xdr:colOff>
          <xdr:row>341</xdr:row>
          <xdr:rowOff>161925</xdr:rowOff>
        </xdr:to>
        <xdr:sp macro="" textlink="">
          <xdr:nvSpPr>
            <xdr:cNvPr id="3324" name="Check Box 252" hidden="1">
              <a:extLst>
                <a:ext uri="{63B3BB69-23CF-44E3-9099-C40C66FF867C}">
                  <a14:compatExt spid="_x0000_s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171450</xdr:colOff>
          <xdr:row>341</xdr:row>
          <xdr:rowOff>161925</xdr:rowOff>
        </xdr:to>
        <xdr:sp macro="" textlink="">
          <xdr:nvSpPr>
            <xdr:cNvPr id="3325" name="Check Box 253" hidden="1">
              <a:extLst>
                <a:ext uri="{63B3BB69-23CF-44E3-9099-C40C66FF867C}">
                  <a14:compatExt spid="_x0000_s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171450</xdr:colOff>
          <xdr:row>341</xdr:row>
          <xdr:rowOff>161925</xdr:rowOff>
        </xdr:to>
        <xdr:sp macro="" textlink="">
          <xdr:nvSpPr>
            <xdr:cNvPr id="3326" name="Check Box 254" hidden="1">
              <a:extLst>
                <a:ext uri="{63B3BB69-23CF-44E3-9099-C40C66FF867C}">
                  <a14:compatExt spid="_x0000_s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171450</xdr:colOff>
          <xdr:row>341</xdr:row>
          <xdr:rowOff>161925</xdr:rowOff>
        </xdr:to>
        <xdr:sp macro="" textlink="">
          <xdr:nvSpPr>
            <xdr:cNvPr id="3327" name="Check Box 255" hidden="1">
              <a:extLst>
                <a:ext uri="{63B3BB69-23CF-44E3-9099-C40C66FF867C}">
                  <a14:compatExt spid="_x0000_s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171450</xdr:colOff>
          <xdr:row>341</xdr:row>
          <xdr:rowOff>161925</xdr:rowOff>
        </xdr:to>
        <xdr:sp macro="" textlink="">
          <xdr:nvSpPr>
            <xdr:cNvPr id="3328" name="Check Box 256" hidden="1">
              <a:extLst>
                <a:ext uri="{63B3BB69-23CF-44E3-9099-C40C66FF867C}">
                  <a14:compatExt spid="_x0000_s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348</xdr:row>
          <xdr:rowOff>19050</xdr:rowOff>
        </xdr:from>
        <xdr:to>
          <xdr:col>22</xdr:col>
          <xdr:colOff>171450</xdr:colOff>
          <xdr:row>348</xdr:row>
          <xdr:rowOff>180975</xdr:rowOff>
        </xdr:to>
        <xdr:sp macro="" textlink="">
          <xdr:nvSpPr>
            <xdr:cNvPr id="3329" name="Check Box 257" hidden="1">
              <a:extLst>
                <a:ext uri="{63B3BB69-23CF-44E3-9099-C40C66FF867C}">
                  <a14:compatExt spid="_x0000_s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349</xdr:row>
          <xdr:rowOff>19050</xdr:rowOff>
        </xdr:from>
        <xdr:to>
          <xdr:col>22</xdr:col>
          <xdr:colOff>171450</xdr:colOff>
          <xdr:row>349</xdr:row>
          <xdr:rowOff>180975</xdr:rowOff>
        </xdr:to>
        <xdr:sp macro="" textlink="">
          <xdr:nvSpPr>
            <xdr:cNvPr id="3330" name="Check Box 258" hidden="1">
              <a:extLst>
                <a:ext uri="{63B3BB69-23CF-44E3-9099-C40C66FF867C}">
                  <a14:compatExt spid="_x0000_s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350</xdr:row>
          <xdr:rowOff>19050</xdr:rowOff>
        </xdr:from>
        <xdr:to>
          <xdr:col>22</xdr:col>
          <xdr:colOff>171450</xdr:colOff>
          <xdr:row>350</xdr:row>
          <xdr:rowOff>180975</xdr:rowOff>
        </xdr:to>
        <xdr:sp macro="" textlink="">
          <xdr:nvSpPr>
            <xdr:cNvPr id="3331" name="Check Box 259"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32" name="Check Box 260"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33" name="Check Box 261" hidden="1">
              <a:extLst>
                <a:ext uri="{63B3BB69-23CF-44E3-9099-C40C66FF867C}">
                  <a14:compatExt spid="_x0000_s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180975</xdr:colOff>
          <xdr:row>341</xdr:row>
          <xdr:rowOff>323850</xdr:rowOff>
        </xdr:to>
        <xdr:sp macro="" textlink="">
          <xdr:nvSpPr>
            <xdr:cNvPr id="3334" name="Check Box 262" hidden="1">
              <a:extLst>
                <a:ext uri="{63B3BB69-23CF-44E3-9099-C40C66FF867C}">
                  <a14:compatExt spid="_x0000_s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180975</xdr:colOff>
          <xdr:row>341</xdr:row>
          <xdr:rowOff>323850</xdr:rowOff>
        </xdr:to>
        <xdr:sp macro="" textlink="">
          <xdr:nvSpPr>
            <xdr:cNvPr id="3335" name="Check Box 263" hidden="1">
              <a:extLst>
                <a:ext uri="{63B3BB69-23CF-44E3-9099-C40C66FF867C}">
                  <a14:compatExt spid="_x0000_s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180975</xdr:colOff>
          <xdr:row>341</xdr:row>
          <xdr:rowOff>323850</xdr:rowOff>
        </xdr:to>
        <xdr:sp macro="" textlink="">
          <xdr:nvSpPr>
            <xdr:cNvPr id="3336" name="Check Box 264"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180975</xdr:colOff>
          <xdr:row>341</xdr:row>
          <xdr:rowOff>323850</xdr:rowOff>
        </xdr:to>
        <xdr:sp macro="" textlink="">
          <xdr:nvSpPr>
            <xdr:cNvPr id="3337" name="Check Box 265"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180975</xdr:colOff>
          <xdr:row>341</xdr:row>
          <xdr:rowOff>323850</xdr:rowOff>
        </xdr:to>
        <xdr:sp macro="" textlink="">
          <xdr:nvSpPr>
            <xdr:cNvPr id="3338" name="Check Box 266"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180975</xdr:colOff>
          <xdr:row>341</xdr:row>
          <xdr:rowOff>323850</xdr:rowOff>
        </xdr:to>
        <xdr:sp macro="" textlink="">
          <xdr:nvSpPr>
            <xdr:cNvPr id="3339" name="Check Box 267" hidden="1">
              <a:extLst>
                <a:ext uri="{63B3BB69-23CF-44E3-9099-C40C66FF867C}">
                  <a14:compatExt spid="_x0000_s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180975</xdr:colOff>
          <xdr:row>341</xdr:row>
          <xdr:rowOff>323850</xdr:rowOff>
        </xdr:to>
        <xdr:sp macro="" textlink="">
          <xdr:nvSpPr>
            <xdr:cNvPr id="3340" name="Check Box 268"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180975</xdr:colOff>
          <xdr:row>341</xdr:row>
          <xdr:rowOff>323850</xdr:rowOff>
        </xdr:to>
        <xdr:sp macro="" textlink="">
          <xdr:nvSpPr>
            <xdr:cNvPr id="3341" name="Check Box 269"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38100</xdr:rowOff>
        </xdr:from>
        <xdr:to>
          <xdr:col>22</xdr:col>
          <xdr:colOff>180975</xdr:colOff>
          <xdr:row>341</xdr:row>
          <xdr:rowOff>352425</xdr:rowOff>
        </xdr:to>
        <xdr:sp macro="" textlink="">
          <xdr:nvSpPr>
            <xdr:cNvPr id="3342" name="Check Box 270" hidden="1">
              <a:extLst>
                <a:ext uri="{63B3BB69-23CF-44E3-9099-C40C66FF867C}">
                  <a14:compatExt spid="_x0000_s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346</xdr:row>
          <xdr:rowOff>38100</xdr:rowOff>
        </xdr:from>
        <xdr:to>
          <xdr:col>22</xdr:col>
          <xdr:colOff>180975</xdr:colOff>
          <xdr:row>346</xdr:row>
          <xdr:rowOff>352425</xdr:rowOff>
        </xdr:to>
        <xdr:sp macro="" textlink="">
          <xdr:nvSpPr>
            <xdr:cNvPr id="3343" name="Check Box 271" hidden="1">
              <a:extLst>
                <a:ext uri="{63B3BB69-23CF-44E3-9099-C40C66FF867C}">
                  <a14:compatExt spid="_x0000_s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347</xdr:row>
          <xdr:rowOff>38100</xdr:rowOff>
        </xdr:from>
        <xdr:to>
          <xdr:col>22</xdr:col>
          <xdr:colOff>180975</xdr:colOff>
          <xdr:row>348</xdr:row>
          <xdr:rowOff>161925</xdr:rowOff>
        </xdr:to>
        <xdr:sp macro="" textlink="">
          <xdr:nvSpPr>
            <xdr:cNvPr id="3344" name="Check Box 272" hidden="1">
              <a:extLst>
                <a:ext uri="{63B3BB69-23CF-44E3-9099-C40C66FF867C}">
                  <a14:compatExt spid="_x0000_s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351</xdr:row>
          <xdr:rowOff>0</xdr:rowOff>
        </xdr:from>
        <xdr:to>
          <xdr:col>22</xdr:col>
          <xdr:colOff>180975</xdr:colOff>
          <xdr:row>352</xdr:row>
          <xdr:rowOff>133350</xdr:rowOff>
        </xdr:to>
        <xdr:sp macro="" textlink="">
          <xdr:nvSpPr>
            <xdr:cNvPr id="3345" name="Check Box 273" hidden="1">
              <a:extLst>
                <a:ext uri="{63B3BB69-23CF-44E3-9099-C40C66FF867C}">
                  <a14:compatExt spid="_x0000_s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351</xdr:row>
          <xdr:rowOff>38100</xdr:rowOff>
        </xdr:from>
        <xdr:to>
          <xdr:col>22</xdr:col>
          <xdr:colOff>180975</xdr:colOff>
          <xdr:row>352</xdr:row>
          <xdr:rowOff>161925</xdr:rowOff>
        </xdr:to>
        <xdr:sp macro="" textlink="">
          <xdr:nvSpPr>
            <xdr:cNvPr id="3346" name="Check Box 274" hidden="1">
              <a:extLst>
                <a:ext uri="{63B3BB69-23CF-44E3-9099-C40C66FF867C}">
                  <a14:compatExt spid="_x0000_s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47" name="Check Box 275" hidden="1">
              <a:extLst>
                <a:ext uri="{63B3BB69-23CF-44E3-9099-C40C66FF867C}">
                  <a14:compatExt spid="_x0000_s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48" name="Check Box 276" hidden="1">
              <a:extLst>
                <a:ext uri="{63B3BB69-23CF-44E3-9099-C40C66FF867C}">
                  <a14:compatExt spid="_x0000_s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49" name="Check Box 277" hidden="1">
              <a:extLst>
                <a:ext uri="{63B3BB69-23CF-44E3-9099-C40C66FF867C}">
                  <a14:compatExt spid="_x0000_s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314325</xdr:rowOff>
        </xdr:to>
        <xdr:sp macro="" textlink="">
          <xdr:nvSpPr>
            <xdr:cNvPr id="3350" name="Check Box 278" hidden="1">
              <a:extLst>
                <a:ext uri="{63B3BB69-23CF-44E3-9099-C40C66FF867C}">
                  <a14:compatExt spid="_x0000_s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51" name="Check Box 279" hidden="1">
              <a:extLst>
                <a:ext uri="{63B3BB69-23CF-44E3-9099-C40C66FF867C}">
                  <a14:compatExt spid="_x0000_s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200025</xdr:colOff>
          <xdr:row>342</xdr:row>
          <xdr:rowOff>180975</xdr:rowOff>
        </xdr:to>
        <xdr:sp macro="" textlink="">
          <xdr:nvSpPr>
            <xdr:cNvPr id="3352" name="Check Box 280" hidden="1">
              <a:extLst>
                <a:ext uri="{63B3BB69-23CF-44E3-9099-C40C66FF867C}">
                  <a14:compatExt spid="_x0000_s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200025</xdr:colOff>
          <xdr:row>342</xdr:row>
          <xdr:rowOff>180975</xdr:rowOff>
        </xdr:to>
        <xdr:sp macro="" textlink="">
          <xdr:nvSpPr>
            <xdr:cNvPr id="3353" name="Check Box 281" hidden="1">
              <a:extLst>
                <a:ext uri="{63B3BB69-23CF-44E3-9099-C40C66FF867C}">
                  <a14:compatExt spid="_x0000_s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200025</xdr:colOff>
          <xdr:row>342</xdr:row>
          <xdr:rowOff>180975</xdr:rowOff>
        </xdr:to>
        <xdr:sp macro="" textlink="">
          <xdr:nvSpPr>
            <xdr:cNvPr id="3354" name="Check Box 282" hidden="1">
              <a:extLst>
                <a:ext uri="{63B3BB69-23CF-44E3-9099-C40C66FF867C}">
                  <a14:compatExt spid="_x0000_s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341</xdr:row>
          <xdr:rowOff>0</xdr:rowOff>
        </xdr:from>
        <xdr:to>
          <xdr:col>22</xdr:col>
          <xdr:colOff>200025</xdr:colOff>
          <xdr:row>342</xdr:row>
          <xdr:rowOff>180975</xdr:rowOff>
        </xdr:to>
        <xdr:sp macro="" textlink="">
          <xdr:nvSpPr>
            <xdr:cNvPr id="3355" name="Check Box 283" hidden="1">
              <a:extLst>
                <a:ext uri="{63B3BB69-23CF-44E3-9099-C40C66FF867C}">
                  <a14:compatExt spid="_x0000_s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56" name="Check Box 284"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57" name="Check Box 285"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58" name="Check Box 286"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59" name="Check Box 287" hidden="1">
              <a:extLst>
                <a:ext uri="{63B3BB69-23CF-44E3-9099-C40C66FF867C}">
                  <a14:compatExt spid="_x0000_s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60" name="Check Box 288" hidden="1">
              <a:extLst>
                <a:ext uri="{63B3BB69-23CF-44E3-9099-C40C66FF867C}">
                  <a14:compatExt spid="_x0000_s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61" name="Check Box 289" hidden="1">
              <a:extLst>
                <a:ext uri="{63B3BB69-23CF-44E3-9099-C40C66FF867C}">
                  <a14:compatExt spid="_x0000_s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62" name="Check Box 290" hidden="1">
              <a:extLst>
                <a:ext uri="{63B3BB69-23CF-44E3-9099-C40C66FF867C}">
                  <a14:compatExt spid="_x0000_s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63" name="Check Box 291"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64" name="Check Box 292" hidden="1">
              <a:extLst>
                <a:ext uri="{63B3BB69-23CF-44E3-9099-C40C66FF867C}">
                  <a14:compatExt spid="_x0000_s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65" name="Check Box 293" hidden="1">
              <a:extLst>
                <a:ext uri="{63B3BB69-23CF-44E3-9099-C40C66FF867C}">
                  <a14:compatExt spid="_x0000_s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66" name="Check Box 294" hidden="1">
              <a:extLst>
                <a:ext uri="{63B3BB69-23CF-44E3-9099-C40C66FF867C}">
                  <a14:compatExt spid="_x0000_s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67" name="Check Box 295" hidden="1">
              <a:extLst>
                <a:ext uri="{63B3BB69-23CF-44E3-9099-C40C66FF867C}">
                  <a14:compatExt spid="_x0000_s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68" name="Check Box 296" hidden="1">
              <a:extLst>
                <a:ext uri="{63B3BB69-23CF-44E3-9099-C40C66FF867C}">
                  <a14:compatExt spid="_x0000_s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69" name="Check Box 297" hidden="1">
              <a:extLst>
                <a:ext uri="{63B3BB69-23CF-44E3-9099-C40C66FF867C}">
                  <a14:compatExt spid="_x0000_s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70" name="Check Box 298" hidden="1">
              <a:extLst>
                <a:ext uri="{63B3BB69-23CF-44E3-9099-C40C66FF867C}">
                  <a14:compatExt spid="_x0000_s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71" name="Check Box 299" hidden="1">
              <a:extLst>
                <a:ext uri="{63B3BB69-23CF-44E3-9099-C40C66FF867C}">
                  <a14:compatExt spid="_x0000_s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72" name="Check Box 300" hidden="1">
              <a:extLst>
                <a:ext uri="{63B3BB69-23CF-44E3-9099-C40C66FF867C}">
                  <a14:compatExt spid="_x0000_s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73" name="Check Box 301" hidden="1">
              <a:extLst>
                <a:ext uri="{63B3BB69-23CF-44E3-9099-C40C66FF867C}">
                  <a14:compatExt spid="_x0000_s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74" name="Check Box 302" hidden="1">
              <a:extLst>
                <a:ext uri="{63B3BB69-23CF-44E3-9099-C40C66FF867C}">
                  <a14:compatExt spid="_x0000_s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75" name="Check Box 303" hidden="1">
              <a:extLst>
                <a:ext uri="{63B3BB69-23CF-44E3-9099-C40C66FF867C}">
                  <a14:compatExt spid="_x0000_s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76" name="Check Box 304" hidden="1">
              <a:extLst>
                <a:ext uri="{63B3BB69-23CF-44E3-9099-C40C66FF867C}">
                  <a14:compatExt spid="_x0000_s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77" name="Check Box 305" hidden="1">
              <a:extLst>
                <a:ext uri="{63B3BB69-23CF-44E3-9099-C40C66FF867C}">
                  <a14:compatExt spid="_x0000_s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378" name="Check Box 306" hidden="1">
              <a:extLst>
                <a:ext uri="{63B3BB69-23CF-44E3-9099-C40C66FF867C}">
                  <a14:compatExt spid="_x0000_s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379" name="Check Box 307" hidden="1">
              <a:extLst>
                <a:ext uri="{63B3BB69-23CF-44E3-9099-C40C66FF867C}">
                  <a14:compatExt spid="_x0000_s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380" name="Check Box 308" hidden="1">
              <a:extLst>
                <a:ext uri="{63B3BB69-23CF-44E3-9099-C40C66FF867C}">
                  <a14:compatExt spid="_x0000_s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381" name="Check Box 309" hidden="1">
              <a:extLst>
                <a:ext uri="{63B3BB69-23CF-44E3-9099-C40C66FF867C}">
                  <a14:compatExt spid="_x0000_s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382" name="Check Box 310" hidden="1">
              <a:extLst>
                <a:ext uri="{63B3BB69-23CF-44E3-9099-C40C66FF867C}">
                  <a14:compatExt spid="_x0000_s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383" name="Check Box 311" hidden="1">
              <a:extLst>
                <a:ext uri="{63B3BB69-23CF-44E3-9099-C40C66FF867C}">
                  <a14:compatExt spid="_x0000_s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384" name="Check Box 312" hidden="1">
              <a:extLst>
                <a:ext uri="{63B3BB69-23CF-44E3-9099-C40C66FF867C}">
                  <a14:compatExt spid="_x0000_s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385" name="Check Box 313" hidden="1">
              <a:extLst>
                <a:ext uri="{63B3BB69-23CF-44E3-9099-C40C66FF867C}">
                  <a14:compatExt spid="_x0000_s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38100</xdr:rowOff>
        </xdr:from>
        <xdr:to>
          <xdr:col>22</xdr:col>
          <xdr:colOff>180975</xdr:colOff>
          <xdr:row>352</xdr:row>
          <xdr:rowOff>352425</xdr:rowOff>
        </xdr:to>
        <xdr:sp macro="" textlink="">
          <xdr:nvSpPr>
            <xdr:cNvPr id="3386" name="Check Box 314" hidden="1">
              <a:extLst>
                <a:ext uri="{63B3BB69-23CF-44E3-9099-C40C66FF867C}">
                  <a14:compatExt spid="_x0000_s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87" name="Check Box 315" hidden="1">
              <a:extLst>
                <a:ext uri="{63B3BB69-23CF-44E3-9099-C40C66FF867C}">
                  <a14:compatExt spid="_x0000_s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88" name="Check Box 316" hidden="1">
              <a:extLst>
                <a:ext uri="{63B3BB69-23CF-44E3-9099-C40C66FF867C}">
                  <a14:compatExt spid="_x0000_s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89" name="Check Box 317" hidden="1">
              <a:extLst>
                <a:ext uri="{63B3BB69-23CF-44E3-9099-C40C66FF867C}">
                  <a14:compatExt spid="_x0000_s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90" name="Check Box 318" hidden="1">
              <a:extLst>
                <a:ext uri="{63B3BB69-23CF-44E3-9099-C40C66FF867C}">
                  <a14:compatExt spid="_x0000_s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91" name="Check Box 319" hidden="1">
              <a:extLst>
                <a:ext uri="{63B3BB69-23CF-44E3-9099-C40C66FF867C}">
                  <a14:compatExt spid="_x0000_s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171450</xdr:colOff>
          <xdr:row>352</xdr:row>
          <xdr:rowOff>161925</xdr:rowOff>
        </xdr:to>
        <xdr:sp macro="" textlink="">
          <xdr:nvSpPr>
            <xdr:cNvPr id="3392" name="Check Box 320" hidden="1">
              <a:extLst>
                <a:ext uri="{63B3BB69-23CF-44E3-9099-C40C66FF867C}">
                  <a14:compatExt spid="_x0000_s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93" name="Check Box 321" hidden="1">
              <a:extLst>
                <a:ext uri="{63B3BB69-23CF-44E3-9099-C40C66FF867C}">
                  <a14:compatExt spid="_x0000_s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94" name="Check Box 322" hidden="1">
              <a:extLst>
                <a:ext uri="{63B3BB69-23CF-44E3-9099-C40C66FF867C}">
                  <a14:compatExt spid="_x0000_s3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95" name="Check Box 323" hidden="1">
              <a:extLst>
                <a:ext uri="{63B3BB69-23CF-44E3-9099-C40C66FF867C}">
                  <a14:compatExt spid="_x0000_s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96" name="Check Box 324" hidden="1">
              <a:extLst>
                <a:ext uri="{63B3BB69-23CF-44E3-9099-C40C66FF867C}">
                  <a14:compatExt spid="_x0000_s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97" name="Check Box 325" hidden="1">
              <a:extLst>
                <a:ext uri="{63B3BB69-23CF-44E3-9099-C40C66FF867C}">
                  <a14:compatExt spid="_x0000_s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98" name="Check Box 326" hidden="1">
              <a:extLst>
                <a:ext uri="{63B3BB69-23CF-44E3-9099-C40C66FF867C}">
                  <a14:compatExt spid="_x0000_s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399" name="Check Box 327" hidden="1">
              <a:extLst>
                <a:ext uri="{63B3BB69-23CF-44E3-9099-C40C66FF867C}">
                  <a14:compatExt spid="_x0000_s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180975</xdr:colOff>
          <xdr:row>352</xdr:row>
          <xdr:rowOff>323850</xdr:rowOff>
        </xdr:to>
        <xdr:sp macro="" textlink="">
          <xdr:nvSpPr>
            <xdr:cNvPr id="3400" name="Check Box 328" hidden="1">
              <a:extLst>
                <a:ext uri="{63B3BB69-23CF-44E3-9099-C40C66FF867C}">
                  <a14:compatExt spid="_x0000_s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38100</xdr:rowOff>
        </xdr:from>
        <xdr:to>
          <xdr:col>22</xdr:col>
          <xdr:colOff>180975</xdr:colOff>
          <xdr:row>352</xdr:row>
          <xdr:rowOff>352425</xdr:rowOff>
        </xdr:to>
        <xdr:sp macro="" textlink="">
          <xdr:nvSpPr>
            <xdr:cNvPr id="3401" name="Check Box 329" hidden="1">
              <a:extLst>
                <a:ext uri="{63B3BB69-23CF-44E3-9099-C40C66FF867C}">
                  <a14:compatExt spid="_x0000_s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402" name="Check Box 330" hidden="1">
              <a:extLst>
                <a:ext uri="{63B3BB69-23CF-44E3-9099-C40C66FF867C}">
                  <a14:compatExt spid="_x0000_s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403" name="Check Box 331" hidden="1">
              <a:extLst>
                <a:ext uri="{63B3BB69-23CF-44E3-9099-C40C66FF867C}">
                  <a14:compatExt spid="_x0000_s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404" name="Check Box 332" hidden="1">
              <a:extLst>
                <a:ext uri="{63B3BB69-23CF-44E3-9099-C40C66FF867C}">
                  <a14:compatExt spid="_x0000_s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405" name="Check Box 333" hidden="1">
              <a:extLst>
                <a:ext uri="{63B3BB69-23CF-44E3-9099-C40C66FF867C}">
                  <a14:compatExt spid="_x0000_s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406" name="Check Box 334" hidden="1">
              <a:extLst>
                <a:ext uri="{63B3BB69-23CF-44E3-9099-C40C66FF867C}">
                  <a14:compatExt spid="_x0000_s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407" name="Check Box 335" hidden="1">
              <a:extLst>
                <a:ext uri="{63B3BB69-23CF-44E3-9099-C40C66FF867C}">
                  <a14:compatExt spid="_x0000_s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408" name="Check Box 336" hidden="1">
              <a:extLst>
                <a:ext uri="{63B3BB69-23CF-44E3-9099-C40C66FF867C}">
                  <a14:compatExt spid="_x0000_s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352</xdr:row>
          <xdr:rowOff>0</xdr:rowOff>
        </xdr:from>
        <xdr:to>
          <xdr:col>22</xdr:col>
          <xdr:colOff>200025</xdr:colOff>
          <xdr:row>353</xdr:row>
          <xdr:rowOff>180975</xdr:rowOff>
        </xdr:to>
        <xdr:sp macro="" textlink="">
          <xdr:nvSpPr>
            <xdr:cNvPr id="3409" name="Check Box 337" hidden="1">
              <a:extLst>
                <a:ext uri="{63B3BB69-23CF-44E3-9099-C40C66FF867C}">
                  <a14:compatExt spid="_x0000_s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355</xdr:row>
          <xdr:rowOff>19050</xdr:rowOff>
        </xdr:from>
        <xdr:to>
          <xdr:col>22</xdr:col>
          <xdr:colOff>171450</xdr:colOff>
          <xdr:row>355</xdr:row>
          <xdr:rowOff>180975</xdr:rowOff>
        </xdr:to>
        <xdr:sp macro="" textlink="">
          <xdr:nvSpPr>
            <xdr:cNvPr id="3410" name="Check Box 338" hidden="1">
              <a:extLst>
                <a:ext uri="{63B3BB69-23CF-44E3-9099-C40C66FF867C}">
                  <a14:compatExt spid="_x0000_s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356</xdr:row>
          <xdr:rowOff>0</xdr:rowOff>
        </xdr:from>
        <xdr:to>
          <xdr:col>22</xdr:col>
          <xdr:colOff>171450</xdr:colOff>
          <xdr:row>356</xdr:row>
          <xdr:rowOff>161925</xdr:rowOff>
        </xdr:to>
        <xdr:sp macro="" textlink="">
          <xdr:nvSpPr>
            <xdr:cNvPr id="3411" name="Check Box 339" hidden="1">
              <a:extLst>
                <a:ext uri="{63B3BB69-23CF-44E3-9099-C40C66FF867C}">
                  <a14:compatExt spid="_x0000_s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353</xdr:row>
          <xdr:rowOff>38100</xdr:rowOff>
        </xdr:from>
        <xdr:to>
          <xdr:col>22</xdr:col>
          <xdr:colOff>180975</xdr:colOff>
          <xdr:row>353</xdr:row>
          <xdr:rowOff>352425</xdr:rowOff>
        </xdr:to>
        <xdr:sp macro="" textlink="">
          <xdr:nvSpPr>
            <xdr:cNvPr id="3412" name="Check Box 340"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354</xdr:row>
          <xdr:rowOff>38100</xdr:rowOff>
        </xdr:from>
        <xdr:to>
          <xdr:col>22</xdr:col>
          <xdr:colOff>180975</xdr:colOff>
          <xdr:row>354</xdr:row>
          <xdr:rowOff>352425</xdr:rowOff>
        </xdr:to>
        <xdr:sp macro="" textlink="">
          <xdr:nvSpPr>
            <xdr:cNvPr id="3413" name="Check Box 341" hidden="1">
              <a:extLst>
                <a:ext uri="{63B3BB69-23CF-44E3-9099-C40C66FF867C}">
                  <a14:compatExt spid="_x0000_s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356</xdr:row>
          <xdr:rowOff>38100</xdr:rowOff>
        </xdr:from>
        <xdr:to>
          <xdr:col>22</xdr:col>
          <xdr:colOff>180975</xdr:colOff>
          <xdr:row>357</xdr:row>
          <xdr:rowOff>152400</xdr:rowOff>
        </xdr:to>
        <xdr:sp macro="" textlink="">
          <xdr:nvSpPr>
            <xdr:cNvPr id="3414" name="Check Box 342" hidden="1">
              <a:extLst>
                <a:ext uri="{63B3BB69-23CF-44E3-9099-C40C66FF867C}">
                  <a14:compatExt spid="_x0000_s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15" name="Check Box 343" hidden="1">
              <a:extLst>
                <a:ext uri="{63B3BB69-23CF-44E3-9099-C40C66FF867C}">
                  <a14:compatExt spid="_x0000_s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355</xdr:row>
          <xdr:rowOff>19050</xdr:rowOff>
        </xdr:from>
        <xdr:to>
          <xdr:col>22</xdr:col>
          <xdr:colOff>171450</xdr:colOff>
          <xdr:row>355</xdr:row>
          <xdr:rowOff>180975</xdr:rowOff>
        </xdr:to>
        <xdr:sp macro="" textlink="">
          <xdr:nvSpPr>
            <xdr:cNvPr id="3416" name="Check Box 344" hidden="1">
              <a:extLst>
                <a:ext uri="{63B3BB69-23CF-44E3-9099-C40C66FF867C}">
                  <a14:compatExt spid="_x0000_s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356</xdr:row>
          <xdr:rowOff>0</xdr:rowOff>
        </xdr:from>
        <xdr:to>
          <xdr:col>22</xdr:col>
          <xdr:colOff>171450</xdr:colOff>
          <xdr:row>356</xdr:row>
          <xdr:rowOff>161925</xdr:rowOff>
        </xdr:to>
        <xdr:sp macro="" textlink="">
          <xdr:nvSpPr>
            <xdr:cNvPr id="3417" name="Check Box 345" hidden="1">
              <a:extLst>
                <a:ext uri="{63B3BB69-23CF-44E3-9099-C40C66FF867C}">
                  <a14:compatExt spid="_x0000_s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356</xdr:row>
          <xdr:rowOff>19050</xdr:rowOff>
        </xdr:from>
        <xdr:to>
          <xdr:col>22</xdr:col>
          <xdr:colOff>171450</xdr:colOff>
          <xdr:row>356</xdr:row>
          <xdr:rowOff>180975</xdr:rowOff>
        </xdr:to>
        <xdr:sp macro="" textlink="">
          <xdr:nvSpPr>
            <xdr:cNvPr id="3418" name="Check Box 346" hidden="1">
              <a:extLst>
                <a:ext uri="{63B3BB69-23CF-44E3-9099-C40C66FF867C}">
                  <a14:compatExt spid="_x0000_s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353</xdr:row>
          <xdr:rowOff>38100</xdr:rowOff>
        </xdr:from>
        <xdr:to>
          <xdr:col>22</xdr:col>
          <xdr:colOff>180975</xdr:colOff>
          <xdr:row>353</xdr:row>
          <xdr:rowOff>352425</xdr:rowOff>
        </xdr:to>
        <xdr:sp macro="" textlink="">
          <xdr:nvSpPr>
            <xdr:cNvPr id="3419" name="Check Box 347" hidden="1">
              <a:extLst>
                <a:ext uri="{63B3BB69-23CF-44E3-9099-C40C66FF867C}">
                  <a14:compatExt spid="_x0000_s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354</xdr:row>
          <xdr:rowOff>38100</xdr:rowOff>
        </xdr:from>
        <xdr:to>
          <xdr:col>22</xdr:col>
          <xdr:colOff>180975</xdr:colOff>
          <xdr:row>354</xdr:row>
          <xdr:rowOff>352425</xdr:rowOff>
        </xdr:to>
        <xdr:sp macro="" textlink="">
          <xdr:nvSpPr>
            <xdr:cNvPr id="3420" name="Check Box 348" hidden="1">
              <a:extLst>
                <a:ext uri="{63B3BB69-23CF-44E3-9099-C40C66FF867C}">
                  <a14:compatExt spid="_x0000_s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21" name="Check Box 349" hidden="1">
              <a:extLst>
                <a:ext uri="{63B3BB69-23CF-44E3-9099-C40C66FF867C}">
                  <a14:compatExt spid="_x0000_s3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22" name="Check Box 350" hidden="1">
              <a:extLst>
                <a:ext uri="{63B3BB69-23CF-44E3-9099-C40C66FF867C}">
                  <a14:compatExt spid="_x0000_s3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328</xdr:row>
          <xdr:rowOff>0</xdr:rowOff>
        </xdr:from>
        <xdr:to>
          <xdr:col>24</xdr:col>
          <xdr:colOff>219075</xdr:colOff>
          <xdr:row>329</xdr:row>
          <xdr:rowOff>0</xdr:rowOff>
        </xdr:to>
        <xdr:sp macro="" textlink="">
          <xdr:nvSpPr>
            <xdr:cNvPr id="3423" name="Check Box 351" hidden="1">
              <a:extLst>
                <a:ext uri="{63B3BB69-23CF-44E3-9099-C40C66FF867C}">
                  <a14:compatExt spid="_x0000_s3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328</xdr:row>
          <xdr:rowOff>0</xdr:rowOff>
        </xdr:from>
        <xdr:to>
          <xdr:col>24</xdr:col>
          <xdr:colOff>219075</xdr:colOff>
          <xdr:row>329</xdr:row>
          <xdr:rowOff>0</xdr:rowOff>
        </xdr:to>
        <xdr:sp macro="" textlink="">
          <xdr:nvSpPr>
            <xdr:cNvPr id="3424" name="Check Box 352" hidden="1">
              <a:extLst>
                <a:ext uri="{63B3BB69-23CF-44E3-9099-C40C66FF867C}">
                  <a14:compatExt spid="_x0000_s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366</xdr:row>
          <xdr:rowOff>0</xdr:rowOff>
        </xdr:from>
        <xdr:to>
          <xdr:col>22</xdr:col>
          <xdr:colOff>200025</xdr:colOff>
          <xdr:row>366</xdr:row>
          <xdr:rowOff>561975</xdr:rowOff>
        </xdr:to>
        <xdr:sp macro="" textlink="">
          <xdr:nvSpPr>
            <xdr:cNvPr id="3425" name="Check Box 353" hidden="1">
              <a:extLst>
                <a:ext uri="{63B3BB69-23CF-44E3-9099-C40C66FF867C}">
                  <a14:compatExt spid="_x0000_s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366</xdr:row>
          <xdr:rowOff>0</xdr:rowOff>
        </xdr:from>
        <xdr:to>
          <xdr:col>22</xdr:col>
          <xdr:colOff>200025</xdr:colOff>
          <xdr:row>366</xdr:row>
          <xdr:rowOff>561975</xdr:rowOff>
        </xdr:to>
        <xdr:sp macro="" textlink="">
          <xdr:nvSpPr>
            <xdr:cNvPr id="3426" name="Check Box 354" hidden="1">
              <a:extLst>
                <a:ext uri="{63B3BB69-23CF-44E3-9099-C40C66FF867C}">
                  <a14:compatExt spid="_x0000_s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366</xdr:row>
          <xdr:rowOff>0</xdr:rowOff>
        </xdr:from>
        <xdr:to>
          <xdr:col>22</xdr:col>
          <xdr:colOff>200025</xdr:colOff>
          <xdr:row>366</xdr:row>
          <xdr:rowOff>561975</xdr:rowOff>
        </xdr:to>
        <xdr:sp macro="" textlink="">
          <xdr:nvSpPr>
            <xdr:cNvPr id="3427" name="Check Box 355" hidden="1">
              <a:extLst>
                <a:ext uri="{63B3BB69-23CF-44E3-9099-C40C66FF867C}">
                  <a14:compatExt spid="_x0000_s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366</xdr:row>
          <xdr:rowOff>0</xdr:rowOff>
        </xdr:from>
        <xdr:to>
          <xdr:col>22</xdr:col>
          <xdr:colOff>200025</xdr:colOff>
          <xdr:row>366</xdr:row>
          <xdr:rowOff>561975</xdr:rowOff>
        </xdr:to>
        <xdr:sp macro="" textlink="">
          <xdr:nvSpPr>
            <xdr:cNvPr id="3428" name="Check Box 356" hidden="1">
              <a:extLst>
                <a:ext uri="{63B3BB69-23CF-44E3-9099-C40C66FF867C}">
                  <a14:compatExt spid="_x0000_s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368</xdr:row>
          <xdr:rowOff>0</xdr:rowOff>
        </xdr:from>
        <xdr:to>
          <xdr:col>22</xdr:col>
          <xdr:colOff>180975</xdr:colOff>
          <xdr:row>369</xdr:row>
          <xdr:rowOff>133350</xdr:rowOff>
        </xdr:to>
        <xdr:sp macro="" textlink="">
          <xdr:nvSpPr>
            <xdr:cNvPr id="3429" name="Check Box 357" hidden="1">
              <a:extLst>
                <a:ext uri="{63B3BB69-23CF-44E3-9099-C40C66FF867C}">
                  <a14:compatExt spid="_x0000_s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368</xdr:row>
          <xdr:rowOff>38100</xdr:rowOff>
        </xdr:from>
        <xdr:to>
          <xdr:col>22</xdr:col>
          <xdr:colOff>180975</xdr:colOff>
          <xdr:row>369</xdr:row>
          <xdr:rowOff>161925</xdr:rowOff>
        </xdr:to>
        <xdr:sp macro="" textlink="">
          <xdr:nvSpPr>
            <xdr:cNvPr id="3430" name="Check Box 358" hidden="1">
              <a:extLst>
                <a:ext uri="{63B3BB69-23CF-44E3-9099-C40C66FF867C}">
                  <a14:compatExt spid="_x0000_s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370</xdr:row>
          <xdr:rowOff>19050</xdr:rowOff>
        </xdr:from>
        <xdr:to>
          <xdr:col>22</xdr:col>
          <xdr:colOff>171450</xdr:colOff>
          <xdr:row>370</xdr:row>
          <xdr:rowOff>180975</xdr:rowOff>
        </xdr:to>
        <xdr:sp macro="" textlink="">
          <xdr:nvSpPr>
            <xdr:cNvPr id="3431" name="Check Box 359" hidden="1">
              <a:extLst>
                <a:ext uri="{63B3BB69-23CF-44E3-9099-C40C66FF867C}">
                  <a14:compatExt spid="_x0000_s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370</xdr:row>
          <xdr:rowOff>19050</xdr:rowOff>
        </xdr:from>
        <xdr:to>
          <xdr:col>22</xdr:col>
          <xdr:colOff>171450</xdr:colOff>
          <xdr:row>370</xdr:row>
          <xdr:rowOff>180975</xdr:rowOff>
        </xdr:to>
        <xdr:sp macro="" textlink="">
          <xdr:nvSpPr>
            <xdr:cNvPr id="3432" name="Check Box 360" hidden="1">
              <a:extLst>
                <a:ext uri="{63B3BB69-23CF-44E3-9099-C40C66FF867C}">
                  <a14:compatExt spid="_x0000_s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373</xdr:row>
          <xdr:rowOff>0</xdr:rowOff>
        </xdr:from>
        <xdr:to>
          <xdr:col>22</xdr:col>
          <xdr:colOff>180975</xdr:colOff>
          <xdr:row>373</xdr:row>
          <xdr:rowOff>323850</xdr:rowOff>
        </xdr:to>
        <xdr:sp macro="" textlink="">
          <xdr:nvSpPr>
            <xdr:cNvPr id="3433" name="Check Box 361" hidden="1">
              <a:extLst>
                <a:ext uri="{63B3BB69-23CF-44E3-9099-C40C66FF867C}">
                  <a14:compatExt spid="_x0000_s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371</xdr:row>
          <xdr:rowOff>38100</xdr:rowOff>
        </xdr:from>
        <xdr:to>
          <xdr:col>22</xdr:col>
          <xdr:colOff>180975</xdr:colOff>
          <xdr:row>371</xdr:row>
          <xdr:rowOff>352425</xdr:rowOff>
        </xdr:to>
        <xdr:sp macro="" textlink="">
          <xdr:nvSpPr>
            <xdr:cNvPr id="3434" name="Check Box 362" hidden="1">
              <a:extLst>
                <a:ext uri="{63B3BB69-23CF-44E3-9099-C40C66FF867C}">
                  <a14:compatExt spid="_x0000_s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35" name="Check Box 363" hidden="1">
              <a:extLst>
                <a:ext uri="{63B3BB69-23CF-44E3-9099-C40C66FF867C}">
                  <a14:compatExt spid="_x0000_s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36" name="Check Box 364" hidden="1">
              <a:extLst>
                <a:ext uri="{63B3BB69-23CF-44E3-9099-C40C66FF867C}">
                  <a14:compatExt spid="_x0000_s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356</xdr:row>
          <xdr:rowOff>0</xdr:rowOff>
        </xdr:from>
        <xdr:to>
          <xdr:col>22</xdr:col>
          <xdr:colOff>180975</xdr:colOff>
          <xdr:row>357</xdr:row>
          <xdr:rowOff>133350</xdr:rowOff>
        </xdr:to>
        <xdr:sp macro="" textlink="">
          <xdr:nvSpPr>
            <xdr:cNvPr id="3437" name="Check Box 365" hidden="1">
              <a:extLst>
                <a:ext uri="{63B3BB69-23CF-44E3-9099-C40C66FF867C}">
                  <a14:compatExt spid="_x0000_s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356</xdr:row>
          <xdr:rowOff>38100</xdr:rowOff>
        </xdr:from>
        <xdr:to>
          <xdr:col>22</xdr:col>
          <xdr:colOff>180975</xdr:colOff>
          <xdr:row>357</xdr:row>
          <xdr:rowOff>161925</xdr:rowOff>
        </xdr:to>
        <xdr:sp macro="" textlink="">
          <xdr:nvSpPr>
            <xdr:cNvPr id="3438" name="Check Box 366" hidden="1">
              <a:extLst>
                <a:ext uri="{63B3BB69-23CF-44E3-9099-C40C66FF867C}">
                  <a14:compatExt spid="_x0000_s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39" name="Check Box 367" hidden="1">
              <a:extLst>
                <a:ext uri="{63B3BB69-23CF-44E3-9099-C40C66FF867C}">
                  <a14:compatExt spid="_x0000_s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40" name="Check Box 368" hidden="1">
              <a:extLst>
                <a:ext uri="{63B3BB69-23CF-44E3-9099-C40C66FF867C}">
                  <a14:compatExt spid="_x0000_s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41" name="Check Box 369" hidden="1">
              <a:extLst>
                <a:ext uri="{63B3BB69-23CF-44E3-9099-C40C66FF867C}">
                  <a14:compatExt spid="_x0000_s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314325</xdr:rowOff>
        </xdr:to>
        <xdr:sp macro="" textlink="">
          <xdr:nvSpPr>
            <xdr:cNvPr id="3442" name="Check Box 370" hidden="1">
              <a:extLst>
                <a:ext uri="{63B3BB69-23CF-44E3-9099-C40C66FF867C}">
                  <a14:compatExt spid="_x0000_s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43" name="Check Box 371" hidden="1">
              <a:extLst>
                <a:ext uri="{63B3BB69-23CF-44E3-9099-C40C66FF867C}">
                  <a14:compatExt spid="_x0000_s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44" name="Check Box 372" hidden="1">
              <a:extLst>
                <a:ext uri="{63B3BB69-23CF-44E3-9099-C40C66FF867C}">
                  <a14:compatExt spid="_x0000_s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45" name="Check Box 373" hidden="1">
              <a:extLst>
                <a:ext uri="{63B3BB69-23CF-44E3-9099-C40C66FF867C}">
                  <a14:compatExt spid="_x0000_s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46" name="Check Box 374" hidden="1">
              <a:extLst>
                <a:ext uri="{63B3BB69-23CF-44E3-9099-C40C66FF867C}">
                  <a14:compatExt spid="_x0000_s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47" name="Check Box 375" hidden="1">
              <a:extLst>
                <a:ext uri="{63B3BB69-23CF-44E3-9099-C40C66FF867C}">
                  <a14:compatExt spid="_x0000_s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48" name="Check Box 376" hidden="1">
              <a:extLst>
                <a:ext uri="{63B3BB69-23CF-44E3-9099-C40C66FF867C}">
                  <a14:compatExt spid="_x0000_s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49" name="Check Box 377" hidden="1">
              <a:extLst>
                <a:ext uri="{63B3BB69-23CF-44E3-9099-C40C66FF867C}">
                  <a14:compatExt spid="_x0000_s3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50" name="Check Box 378" hidden="1">
              <a:extLst>
                <a:ext uri="{63B3BB69-23CF-44E3-9099-C40C66FF867C}">
                  <a14:compatExt spid="_x0000_s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51" name="Check Box 379" hidden="1">
              <a:extLst>
                <a:ext uri="{63B3BB69-23CF-44E3-9099-C40C66FF867C}">
                  <a14:compatExt spid="_x0000_s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52" name="Check Box 380" hidden="1">
              <a:extLst>
                <a:ext uri="{63B3BB69-23CF-44E3-9099-C40C66FF867C}">
                  <a14:compatExt spid="_x0000_s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53" name="Check Box 381" hidden="1">
              <a:extLst>
                <a:ext uri="{63B3BB69-23CF-44E3-9099-C40C66FF867C}">
                  <a14:compatExt spid="_x0000_s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54" name="Check Box 382" hidden="1">
              <a:extLst>
                <a:ext uri="{63B3BB69-23CF-44E3-9099-C40C66FF867C}">
                  <a14:compatExt spid="_x0000_s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55" name="Check Box 383" hidden="1">
              <a:extLst>
                <a:ext uri="{63B3BB69-23CF-44E3-9099-C40C66FF867C}">
                  <a14:compatExt spid="_x0000_s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56" name="Check Box 384" hidden="1">
              <a:extLst>
                <a:ext uri="{63B3BB69-23CF-44E3-9099-C40C66FF867C}">
                  <a14:compatExt spid="_x0000_s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57" name="Check Box 385" hidden="1">
              <a:extLst>
                <a:ext uri="{63B3BB69-23CF-44E3-9099-C40C66FF867C}">
                  <a14:compatExt spid="_x0000_s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58" name="Check Box 386" hidden="1">
              <a:extLst>
                <a:ext uri="{63B3BB69-23CF-44E3-9099-C40C66FF867C}">
                  <a14:compatExt spid="_x0000_s3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59" name="Check Box 387" hidden="1">
              <a:extLst>
                <a:ext uri="{63B3BB69-23CF-44E3-9099-C40C66FF867C}">
                  <a14:compatExt spid="_x0000_s3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60" name="Check Box 388" hidden="1">
              <a:extLst>
                <a:ext uri="{63B3BB69-23CF-44E3-9099-C40C66FF867C}">
                  <a14:compatExt spid="_x0000_s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61" name="Check Box 389" hidden="1">
              <a:extLst>
                <a:ext uri="{63B3BB69-23CF-44E3-9099-C40C66FF867C}">
                  <a14:compatExt spid="_x0000_s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62" name="Check Box 390"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63" name="Check Box 391"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64" name="Check Box 392"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65" name="Check Box 393"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66" name="Check Box 394" hidden="1">
              <a:extLst>
                <a:ext uri="{63B3BB69-23CF-44E3-9099-C40C66FF867C}">
                  <a14:compatExt spid="_x0000_s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67" name="Check Box 395" hidden="1">
              <a:extLst>
                <a:ext uri="{63B3BB69-23CF-44E3-9099-C40C66FF867C}">
                  <a14:compatExt spid="_x0000_s3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68" name="Check Box 396" hidden="1">
              <a:extLst>
                <a:ext uri="{63B3BB69-23CF-44E3-9099-C40C66FF867C}">
                  <a14:compatExt spid="_x0000_s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69" name="Check Box 397" hidden="1">
              <a:extLst>
                <a:ext uri="{63B3BB69-23CF-44E3-9099-C40C66FF867C}">
                  <a14:compatExt spid="_x0000_s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70" name="Check Box 398" hidden="1">
              <a:extLst>
                <a:ext uri="{63B3BB69-23CF-44E3-9099-C40C66FF867C}">
                  <a14:compatExt spid="_x0000_s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71" name="Check Box 399" hidden="1">
              <a:extLst>
                <a:ext uri="{63B3BB69-23CF-44E3-9099-C40C66FF867C}">
                  <a14:compatExt spid="_x0000_s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72" name="Check Box 400" hidden="1">
              <a:extLst>
                <a:ext uri="{63B3BB69-23CF-44E3-9099-C40C66FF867C}">
                  <a14:compatExt spid="_x0000_s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73" name="Check Box 401" hidden="1">
              <a:extLst>
                <a:ext uri="{63B3BB69-23CF-44E3-9099-C40C66FF867C}">
                  <a14:compatExt spid="_x0000_s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38100</xdr:rowOff>
        </xdr:from>
        <xdr:to>
          <xdr:col>22</xdr:col>
          <xdr:colOff>180975</xdr:colOff>
          <xdr:row>359</xdr:row>
          <xdr:rowOff>352425</xdr:rowOff>
        </xdr:to>
        <xdr:sp macro="" textlink="">
          <xdr:nvSpPr>
            <xdr:cNvPr id="3474" name="Check Box 402" hidden="1">
              <a:extLst>
                <a:ext uri="{63B3BB69-23CF-44E3-9099-C40C66FF867C}">
                  <a14:compatExt spid="_x0000_s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75" name="Check Box 403" hidden="1">
              <a:extLst>
                <a:ext uri="{63B3BB69-23CF-44E3-9099-C40C66FF867C}">
                  <a14:compatExt spid="_x0000_s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76" name="Check Box 404" hidden="1">
              <a:extLst>
                <a:ext uri="{63B3BB69-23CF-44E3-9099-C40C66FF867C}">
                  <a14:compatExt spid="_x0000_s3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77" name="Check Box 405" hidden="1">
              <a:extLst>
                <a:ext uri="{63B3BB69-23CF-44E3-9099-C40C66FF867C}">
                  <a14:compatExt spid="_x0000_s3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78" name="Check Box 406" hidden="1">
              <a:extLst>
                <a:ext uri="{63B3BB69-23CF-44E3-9099-C40C66FF867C}">
                  <a14:compatExt spid="_x0000_s3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79" name="Check Box 407" hidden="1">
              <a:extLst>
                <a:ext uri="{63B3BB69-23CF-44E3-9099-C40C66FF867C}">
                  <a14:compatExt spid="_x0000_s3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171450</xdr:colOff>
          <xdr:row>359</xdr:row>
          <xdr:rowOff>161925</xdr:rowOff>
        </xdr:to>
        <xdr:sp macro="" textlink="">
          <xdr:nvSpPr>
            <xdr:cNvPr id="3480" name="Check Box 408" hidden="1">
              <a:extLst>
                <a:ext uri="{63B3BB69-23CF-44E3-9099-C40C66FF867C}">
                  <a14:compatExt spid="_x0000_s3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81" name="Check Box 409" hidden="1">
              <a:extLst>
                <a:ext uri="{63B3BB69-23CF-44E3-9099-C40C66FF867C}">
                  <a14:compatExt spid="_x0000_s3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82" name="Check Box 410" hidden="1">
              <a:extLst>
                <a:ext uri="{63B3BB69-23CF-44E3-9099-C40C66FF867C}">
                  <a14:compatExt spid="_x0000_s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83" name="Check Box 411" hidden="1">
              <a:extLst>
                <a:ext uri="{63B3BB69-23CF-44E3-9099-C40C66FF867C}">
                  <a14:compatExt spid="_x0000_s3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84" name="Check Box 412" hidden="1">
              <a:extLst>
                <a:ext uri="{63B3BB69-23CF-44E3-9099-C40C66FF867C}">
                  <a14:compatExt spid="_x0000_s3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85" name="Check Box 413" hidden="1">
              <a:extLst>
                <a:ext uri="{63B3BB69-23CF-44E3-9099-C40C66FF867C}">
                  <a14:compatExt spid="_x0000_s3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86" name="Check Box 414" hidden="1">
              <a:extLst>
                <a:ext uri="{63B3BB69-23CF-44E3-9099-C40C66FF867C}">
                  <a14:compatExt spid="_x0000_s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87" name="Check Box 415" hidden="1">
              <a:extLst>
                <a:ext uri="{63B3BB69-23CF-44E3-9099-C40C66FF867C}">
                  <a14:compatExt spid="_x0000_s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180975</xdr:colOff>
          <xdr:row>359</xdr:row>
          <xdr:rowOff>323850</xdr:rowOff>
        </xdr:to>
        <xdr:sp macro="" textlink="">
          <xdr:nvSpPr>
            <xdr:cNvPr id="3488" name="Check Box 416" hidden="1">
              <a:extLst>
                <a:ext uri="{63B3BB69-23CF-44E3-9099-C40C66FF867C}">
                  <a14:compatExt spid="_x0000_s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38100</xdr:rowOff>
        </xdr:from>
        <xdr:to>
          <xdr:col>22</xdr:col>
          <xdr:colOff>180975</xdr:colOff>
          <xdr:row>359</xdr:row>
          <xdr:rowOff>352425</xdr:rowOff>
        </xdr:to>
        <xdr:sp macro="" textlink="">
          <xdr:nvSpPr>
            <xdr:cNvPr id="3489" name="Check Box 417" hidden="1">
              <a:extLst>
                <a:ext uri="{63B3BB69-23CF-44E3-9099-C40C66FF867C}">
                  <a14:compatExt spid="_x0000_s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90" name="Check Box 418" hidden="1">
              <a:extLst>
                <a:ext uri="{63B3BB69-23CF-44E3-9099-C40C66FF867C}">
                  <a14:compatExt spid="_x0000_s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91" name="Check Box 419" hidden="1">
              <a:extLst>
                <a:ext uri="{63B3BB69-23CF-44E3-9099-C40C66FF867C}">
                  <a14:compatExt spid="_x0000_s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92" name="Check Box 420" hidden="1">
              <a:extLst>
                <a:ext uri="{63B3BB69-23CF-44E3-9099-C40C66FF867C}">
                  <a14:compatExt spid="_x0000_s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93" name="Check Box 421" hidden="1">
              <a:extLst>
                <a:ext uri="{63B3BB69-23CF-44E3-9099-C40C66FF867C}">
                  <a14:compatExt spid="_x0000_s3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94" name="Check Box 422" hidden="1">
              <a:extLst>
                <a:ext uri="{63B3BB69-23CF-44E3-9099-C40C66FF867C}">
                  <a14:compatExt spid="_x0000_s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95" name="Check Box 423" hidden="1">
              <a:extLst>
                <a:ext uri="{63B3BB69-23CF-44E3-9099-C40C66FF867C}">
                  <a14:compatExt spid="_x0000_s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96" name="Check Box 424" hidden="1">
              <a:extLst>
                <a:ext uri="{63B3BB69-23CF-44E3-9099-C40C66FF867C}">
                  <a14:compatExt spid="_x0000_s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359</xdr:row>
          <xdr:rowOff>0</xdr:rowOff>
        </xdr:from>
        <xdr:to>
          <xdr:col>22</xdr:col>
          <xdr:colOff>200025</xdr:colOff>
          <xdr:row>360</xdr:row>
          <xdr:rowOff>180975</xdr:rowOff>
        </xdr:to>
        <xdr:sp macro="" textlink="">
          <xdr:nvSpPr>
            <xdr:cNvPr id="3497" name="Check Box 425" hidden="1">
              <a:extLst>
                <a:ext uri="{63B3BB69-23CF-44E3-9099-C40C66FF867C}">
                  <a14:compatExt spid="_x0000_s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363</xdr:row>
          <xdr:rowOff>38100</xdr:rowOff>
        </xdr:from>
        <xdr:to>
          <xdr:col>22</xdr:col>
          <xdr:colOff>180975</xdr:colOff>
          <xdr:row>363</xdr:row>
          <xdr:rowOff>352425</xdr:rowOff>
        </xdr:to>
        <xdr:sp macro="" textlink="">
          <xdr:nvSpPr>
            <xdr:cNvPr id="3498" name="Check Box 426" hidden="1">
              <a:extLst>
                <a:ext uri="{63B3BB69-23CF-44E3-9099-C40C66FF867C}">
                  <a14:compatExt spid="_x0000_s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363</xdr:row>
          <xdr:rowOff>38100</xdr:rowOff>
        </xdr:from>
        <xdr:to>
          <xdr:col>22</xdr:col>
          <xdr:colOff>180975</xdr:colOff>
          <xdr:row>363</xdr:row>
          <xdr:rowOff>352425</xdr:rowOff>
        </xdr:to>
        <xdr:sp macro="" textlink="">
          <xdr:nvSpPr>
            <xdr:cNvPr id="3499" name="Check Box 427" hidden="1">
              <a:extLst>
                <a:ext uri="{63B3BB69-23CF-44E3-9099-C40C66FF867C}">
                  <a14:compatExt spid="_x0000_s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356</xdr:row>
          <xdr:rowOff>19050</xdr:rowOff>
        </xdr:from>
        <xdr:to>
          <xdr:col>24</xdr:col>
          <xdr:colOff>219075</xdr:colOff>
          <xdr:row>357</xdr:row>
          <xdr:rowOff>9525</xdr:rowOff>
        </xdr:to>
        <xdr:sp macro="" textlink="">
          <xdr:nvSpPr>
            <xdr:cNvPr id="3500" name="Check Box 428" hidden="1">
              <a:extLst>
                <a:ext uri="{63B3BB69-23CF-44E3-9099-C40C66FF867C}">
                  <a14:compatExt spid="_x0000_s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356</xdr:row>
          <xdr:rowOff>19050</xdr:rowOff>
        </xdr:from>
        <xdr:to>
          <xdr:col>24</xdr:col>
          <xdr:colOff>219075</xdr:colOff>
          <xdr:row>357</xdr:row>
          <xdr:rowOff>9525</xdr:rowOff>
        </xdr:to>
        <xdr:sp macro="" textlink="">
          <xdr:nvSpPr>
            <xdr:cNvPr id="3501" name="Check Box 429" hidden="1">
              <a:extLst>
                <a:ext uri="{63B3BB69-23CF-44E3-9099-C40C66FF867C}">
                  <a14:compatExt spid="_x0000_s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356</xdr:row>
          <xdr:rowOff>19050</xdr:rowOff>
        </xdr:from>
        <xdr:to>
          <xdr:col>24</xdr:col>
          <xdr:colOff>219075</xdr:colOff>
          <xdr:row>357</xdr:row>
          <xdr:rowOff>9525</xdr:rowOff>
        </xdr:to>
        <xdr:sp macro="" textlink="">
          <xdr:nvSpPr>
            <xdr:cNvPr id="3502" name="Check Box 430" hidden="1">
              <a:extLst>
                <a:ext uri="{63B3BB69-23CF-44E3-9099-C40C66FF867C}">
                  <a14:compatExt spid="_x0000_s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54</xdr:row>
          <xdr:rowOff>381000</xdr:rowOff>
        </xdr:from>
        <xdr:to>
          <xdr:col>25</xdr:col>
          <xdr:colOff>38100</xdr:colOff>
          <xdr:row>55</xdr:row>
          <xdr:rowOff>28575</xdr:rowOff>
        </xdr:to>
        <xdr:sp macro="" textlink="">
          <xdr:nvSpPr>
            <xdr:cNvPr id="3504" name="Check Box 432" hidden="1">
              <a:extLst>
                <a:ext uri="{63B3BB69-23CF-44E3-9099-C40C66FF867C}">
                  <a14:compatExt spid="_x0000_s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54</xdr:row>
          <xdr:rowOff>0</xdr:rowOff>
        </xdr:from>
        <xdr:to>
          <xdr:col>24</xdr:col>
          <xdr:colOff>219075</xdr:colOff>
          <xdr:row>54</xdr:row>
          <xdr:rowOff>180975</xdr:rowOff>
        </xdr:to>
        <xdr:sp macro="" textlink="">
          <xdr:nvSpPr>
            <xdr:cNvPr id="3505" name="Check Box 433" hidden="1">
              <a:extLst>
                <a:ext uri="{63B3BB69-23CF-44E3-9099-C40C66FF867C}">
                  <a14:compatExt spid="_x0000_s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54</xdr:row>
          <xdr:rowOff>0</xdr:rowOff>
        </xdr:from>
        <xdr:to>
          <xdr:col>24</xdr:col>
          <xdr:colOff>219075</xdr:colOff>
          <xdr:row>54</xdr:row>
          <xdr:rowOff>180975</xdr:rowOff>
        </xdr:to>
        <xdr:sp macro="" textlink="">
          <xdr:nvSpPr>
            <xdr:cNvPr id="3506" name="Check Box 434" hidden="1">
              <a:extLst>
                <a:ext uri="{63B3BB69-23CF-44E3-9099-C40C66FF867C}">
                  <a14:compatExt spid="_x0000_s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54</xdr:row>
          <xdr:rowOff>0</xdr:rowOff>
        </xdr:from>
        <xdr:to>
          <xdr:col>24</xdr:col>
          <xdr:colOff>219075</xdr:colOff>
          <xdr:row>54</xdr:row>
          <xdr:rowOff>180975</xdr:rowOff>
        </xdr:to>
        <xdr:sp macro="" textlink="">
          <xdr:nvSpPr>
            <xdr:cNvPr id="3507" name="Check Box 435" hidden="1">
              <a:extLst>
                <a:ext uri="{63B3BB69-23CF-44E3-9099-C40C66FF867C}">
                  <a14:compatExt spid="_x0000_s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54</xdr:row>
          <xdr:rowOff>0</xdr:rowOff>
        </xdr:from>
        <xdr:to>
          <xdr:col>24</xdr:col>
          <xdr:colOff>219075</xdr:colOff>
          <xdr:row>54</xdr:row>
          <xdr:rowOff>180975</xdr:rowOff>
        </xdr:to>
        <xdr:sp macro="" textlink="">
          <xdr:nvSpPr>
            <xdr:cNvPr id="3508" name="Check Box 436" hidden="1">
              <a:extLst>
                <a:ext uri="{63B3BB69-23CF-44E3-9099-C40C66FF867C}">
                  <a14:compatExt spid="_x0000_s3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54</xdr:row>
          <xdr:rowOff>0</xdr:rowOff>
        </xdr:from>
        <xdr:to>
          <xdr:col>24</xdr:col>
          <xdr:colOff>219075</xdr:colOff>
          <xdr:row>54</xdr:row>
          <xdr:rowOff>180975</xdr:rowOff>
        </xdr:to>
        <xdr:sp macro="" textlink="">
          <xdr:nvSpPr>
            <xdr:cNvPr id="3509" name="Check Box 437" hidden="1">
              <a:extLst>
                <a:ext uri="{63B3BB69-23CF-44E3-9099-C40C66FF867C}">
                  <a14:compatExt spid="_x0000_s3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56</xdr:row>
          <xdr:rowOff>114300</xdr:rowOff>
        </xdr:from>
        <xdr:to>
          <xdr:col>24</xdr:col>
          <xdr:colOff>219075</xdr:colOff>
          <xdr:row>56</xdr:row>
          <xdr:rowOff>295275</xdr:rowOff>
        </xdr:to>
        <xdr:sp macro="" textlink="">
          <xdr:nvSpPr>
            <xdr:cNvPr id="3510" name="Check Box 438" hidden="1">
              <a:extLst>
                <a:ext uri="{63B3BB69-23CF-44E3-9099-C40C66FF867C}">
                  <a14:compatExt spid="_x0000_s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57</xdr:row>
          <xdr:rowOff>0</xdr:rowOff>
        </xdr:from>
        <xdr:to>
          <xdr:col>24</xdr:col>
          <xdr:colOff>209550</xdr:colOff>
          <xdr:row>58</xdr:row>
          <xdr:rowOff>0</xdr:rowOff>
        </xdr:to>
        <xdr:sp macro="" textlink="">
          <xdr:nvSpPr>
            <xdr:cNvPr id="3511" name="Check Box 439" hidden="1">
              <a:extLst>
                <a:ext uri="{63B3BB69-23CF-44E3-9099-C40C66FF867C}">
                  <a14:compatExt spid="_x0000_s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57</xdr:row>
          <xdr:rowOff>0</xdr:rowOff>
        </xdr:from>
        <xdr:to>
          <xdr:col>24</xdr:col>
          <xdr:colOff>219075</xdr:colOff>
          <xdr:row>57</xdr:row>
          <xdr:rowOff>180975</xdr:rowOff>
        </xdr:to>
        <xdr:sp macro="" textlink="">
          <xdr:nvSpPr>
            <xdr:cNvPr id="3512" name="Check Box 440" hidden="1">
              <a:extLst>
                <a:ext uri="{63B3BB69-23CF-44E3-9099-C40C66FF867C}">
                  <a14:compatExt spid="_x0000_s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59</xdr:row>
          <xdr:rowOff>114300</xdr:rowOff>
        </xdr:from>
        <xdr:to>
          <xdr:col>24</xdr:col>
          <xdr:colOff>219075</xdr:colOff>
          <xdr:row>60</xdr:row>
          <xdr:rowOff>104775</xdr:rowOff>
        </xdr:to>
        <xdr:sp macro="" textlink="">
          <xdr:nvSpPr>
            <xdr:cNvPr id="3513" name="Check Box 441" hidden="1">
              <a:extLst>
                <a:ext uri="{63B3BB69-23CF-44E3-9099-C40C66FF867C}">
                  <a14:compatExt spid="_x0000_s3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60</xdr:row>
          <xdr:rowOff>114300</xdr:rowOff>
        </xdr:from>
        <xdr:to>
          <xdr:col>24</xdr:col>
          <xdr:colOff>219075</xdr:colOff>
          <xdr:row>60</xdr:row>
          <xdr:rowOff>295275</xdr:rowOff>
        </xdr:to>
        <xdr:sp macro="" textlink="">
          <xdr:nvSpPr>
            <xdr:cNvPr id="3514" name="Check Box 442" hidden="1">
              <a:extLst>
                <a:ext uri="{63B3BB69-23CF-44E3-9099-C40C66FF867C}">
                  <a14:compatExt spid="_x0000_s3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62</xdr:row>
          <xdr:rowOff>114300</xdr:rowOff>
        </xdr:from>
        <xdr:to>
          <xdr:col>24</xdr:col>
          <xdr:colOff>219075</xdr:colOff>
          <xdr:row>62</xdr:row>
          <xdr:rowOff>295275</xdr:rowOff>
        </xdr:to>
        <xdr:sp macro="" textlink="">
          <xdr:nvSpPr>
            <xdr:cNvPr id="3515" name="Check Box 443" hidden="1">
              <a:extLst>
                <a:ext uri="{63B3BB69-23CF-44E3-9099-C40C66FF867C}">
                  <a14:compatExt spid="_x0000_s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63</xdr:row>
          <xdr:rowOff>114300</xdr:rowOff>
        </xdr:from>
        <xdr:to>
          <xdr:col>24</xdr:col>
          <xdr:colOff>219075</xdr:colOff>
          <xdr:row>63</xdr:row>
          <xdr:rowOff>295275</xdr:rowOff>
        </xdr:to>
        <xdr:sp macro="" textlink="">
          <xdr:nvSpPr>
            <xdr:cNvPr id="3516" name="Check Box 444" hidden="1">
              <a:extLst>
                <a:ext uri="{63B3BB69-23CF-44E3-9099-C40C66FF867C}">
                  <a14:compatExt spid="_x0000_s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219075</xdr:rowOff>
        </xdr:from>
        <xdr:to>
          <xdr:col>24</xdr:col>
          <xdr:colOff>219075</xdr:colOff>
          <xdr:row>64</xdr:row>
          <xdr:rowOff>400050</xdr:rowOff>
        </xdr:to>
        <xdr:sp macro="" textlink="">
          <xdr:nvSpPr>
            <xdr:cNvPr id="3517" name="Check Box 445" hidden="1">
              <a:extLst>
                <a:ext uri="{63B3BB69-23CF-44E3-9099-C40C66FF867C}">
                  <a14:compatExt spid="_x0000_s3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65</xdr:row>
          <xdr:rowOff>219075</xdr:rowOff>
        </xdr:from>
        <xdr:to>
          <xdr:col>24</xdr:col>
          <xdr:colOff>219075</xdr:colOff>
          <xdr:row>65</xdr:row>
          <xdr:rowOff>400050</xdr:rowOff>
        </xdr:to>
        <xdr:sp macro="" textlink="">
          <xdr:nvSpPr>
            <xdr:cNvPr id="3518" name="Check Box 446" hidden="1">
              <a:extLst>
                <a:ext uri="{63B3BB69-23CF-44E3-9099-C40C66FF867C}">
                  <a14:compatExt spid="_x0000_s3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66</xdr:row>
          <xdr:rowOff>114300</xdr:rowOff>
        </xdr:from>
        <xdr:to>
          <xdr:col>24</xdr:col>
          <xdr:colOff>219075</xdr:colOff>
          <xdr:row>66</xdr:row>
          <xdr:rowOff>295275</xdr:rowOff>
        </xdr:to>
        <xdr:sp macro="" textlink="">
          <xdr:nvSpPr>
            <xdr:cNvPr id="3519" name="Check Box 447" hidden="1">
              <a:extLst>
                <a:ext uri="{63B3BB69-23CF-44E3-9099-C40C66FF867C}">
                  <a14:compatExt spid="_x0000_s3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445;&#38522;&#35506;/&#9671;&#9670;&#9671;&#20171;&#35703;&#20445;&#38522;&#35506;&#9671;&#9670;&#9671;/03_&#25351;&#23566;&#30435;&#26619;&#20418;/16_HP&#12487;&#12540;&#12479;/R4.8.1&#26356;&#26032;&#12288;&#12304;&#25351;&#23450;&#12305;&#26032;&#35215;&#25351;&#23450;&#30003;&#35531;&#12539;&#26356;&#26032;&#30003;&#35531;&#12288;/&#9733;&#22320;&#22495;&#23494;&#30528;&#22411;&#20171;&#35703;&#32769;&#20154;&#31119;&#31049;&#26045;&#35373;/1-6&#12288;&#21220;&#21209;&#34920;&#12288;&#22320;&#22495;&#23494;&#30528;&#22411;&#20171;&#35703;&#32769;&#20154;&#31119;&#31049;&#26045;&#353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445;&#38522;&#12469;&#12540;&#12499;&#12473;&#20107;&#26989;&#32773;&#31561;&#29366;&#27841;&#35519;&#26619;&#36039;&#26009;&#12304;&#22320;&#22495;&#23494;&#30528;&#22411;&#20171;&#35703;&#32769;&#20154;&#31119;&#31049;&#26045;&#35373;&#20837;&#25152;&#29983;&#27963;&#20171;&#35703;&#65288;&#24467;&#26469;&#22411;&#6528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2ページ"/>
      <sheetName val="勤務形態一覧表"/>
      <sheetName val="（勤務形態一覧表）シフト記号表"/>
      <sheetName val="（勤務形態一覧表）記入方法"/>
      <sheetName val="（勤務形態一覧表）プルダウン・リスト"/>
      <sheetName val="自主点検表 (密着特養(従来型))"/>
      <sheetName val="加算等自己点検シート(地域密着特養(従来型))"/>
    </sheetNames>
    <sheetDataSet>
      <sheetData sheetId="0" refreshError="1"/>
      <sheetData sheetId="1" refreshError="1"/>
      <sheetData sheetId="2" refreshError="1"/>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4" refreshError="1"/>
      <sheetData sheetId="5">
        <row r="21">
          <cell r="C21" t="str">
            <v>管理者</v>
          </cell>
          <cell r="D21" t="str">
            <v>医師</v>
          </cell>
          <cell r="E21" t="str">
            <v>生活相談員</v>
          </cell>
          <cell r="F21" t="str">
            <v>看護職員</v>
          </cell>
          <cell r="G21" t="str">
            <v>介護職員</v>
          </cell>
          <cell r="H21" t="str">
            <v>栄養士</v>
          </cell>
          <cell r="I21" t="str">
            <v>機能訓練指導員</v>
          </cell>
          <cell r="J21" t="str">
            <v>介護支援専門員</v>
          </cell>
          <cell r="K21" t="str">
            <v>ー</v>
          </cell>
          <cell r="L21" t="str">
            <v>ー</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グレースケール">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6.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3.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Normal="100" workbookViewId="0">
      <selection activeCell="N7" sqref="N7"/>
    </sheetView>
  </sheetViews>
  <sheetFormatPr defaultRowHeight="13.5" x14ac:dyDescent="0.15"/>
  <cols>
    <col min="1" max="1" width="20.625" style="198" customWidth="1"/>
    <col min="2" max="2" width="7.25" style="198" customWidth="1"/>
    <col min="3" max="11" width="6.125" style="198" customWidth="1"/>
    <col min="12" max="12" width="5.125" style="198" customWidth="1"/>
    <col min="13" max="16384" width="9" style="198"/>
  </cols>
  <sheetData>
    <row r="1" spans="1:13" ht="36.75" customHeight="1" x14ac:dyDescent="0.15"/>
    <row r="2" spans="1:13" ht="30" customHeight="1" x14ac:dyDescent="0.2">
      <c r="A2" s="479" t="s">
        <v>329</v>
      </c>
      <c r="B2" s="480"/>
      <c r="C2" s="480"/>
      <c r="D2" s="480"/>
      <c r="E2" s="480"/>
      <c r="F2" s="480"/>
      <c r="G2" s="480"/>
      <c r="H2" s="480"/>
      <c r="I2" s="480"/>
      <c r="J2" s="480"/>
      <c r="K2" s="480"/>
      <c r="L2" s="199"/>
      <c r="M2" s="199"/>
    </row>
    <row r="3" spans="1:13" ht="30" customHeight="1" x14ac:dyDescent="0.2">
      <c r="A3" s="479" t="s">
        <v>330</v>
      </c>
      <c r="B3" s="480"/>
      <c r="C3" s="480"/>
      <c r="D3" s="480"/>
      <c r="E3" s="480"/>
      <c r="F3" s="480"/>
      <c r="G3" s="480"/>
      <c r="H3" s="480"/>
      <c r="I3" s="480"/>
      <c r="J3" s="480"/>
      <c r="K3" s="480"/>
      <c r="L3" s="199"/>
      <c r="M3" s="199"/>
    </row>
    <row r="4" spans="1:13" s="201" customFormat="1" ht="30" customHeight="1" x14ac:dyDescent="0.15">
      <c r="A4" s="481" t="s">
        <v>353</v>
      </c>
      <c r="B4" s="481"/>
      <c r="C4" s="481"/>
      <c r="D4" s="481"/>
      <c r="E4" s="481"/>
      <c r="F4" s="481"/>
      <c r="G4" s="481"/>
      <c r="H4" s="481"/>
      <c r="I4" s="481"/>
      <c r="J4" s="481"/>
      <c r="K4" s="481"/>
      <c r="L4" s="200"/>
      <c r="M4" s="200"/>
    </row>
    <row r="5" spans="1:13" ht="37.5" customHeight="1" x14ac:dyDescent="0.2">
      <c r="A5" s="482" t="s">
        <v>331</v>
      </c>
      <c r="B5" s="482"/>
      <c r="C5" s="482"/>
      <c r="D5" s="482"/>
      <c r="E5" s="482"/>
      <c r="F5" s="482"/>
      <c r="G5" s="482"/>
      <c r="H5" s="482"/>
      <c r="I5" s="482"/>
      <c r="J5" s="482"/>
      <c r="K5" s="482"/>
    </row>
    <row r="6" spans="1:13" ht="45" customHeight="1" x14ac:dyDescent="0.15">
      <c r="A6" s="202" t="s">
        <v>332</v>
      </c>
      <c r="B6" s="203"/>
      <c r="C6" s="204"/>
      <c r="D6" s="204"/>
      <c r="E6" s="204"/>
      <c r="F6" s="204"/>
      <c r="G6" s="204"/>
      <c r="H6" s="204"/>
      <c r="I6" s="204"/>
      <c r="J6" s="204"/>
      <c r="K6" s="205"/>
    </row>
    <row r="7" spans="1:13" ht="45" customHeight="1" x14ac:dyDescent="0.15">
      <c r="A7" s="202" t="s">
        <v>333</v>
      </c>
      <c r="B7" s="206" t="s">
        <v>334</v>
      </c>
      <c r="C7" s="204"/>
      <c r="D7" s="204"/>
      <c r="E7" s="205"/>
      <c r="F7" s="206" t="s">
        <v>335</v>
      </c>
      <c r="G7" s="204"/>
      <c r="H7" s="204"/>
      <c r="I7" s="204"/>
      <c r="J7" s="204"/>
      <c r="K7" s="205"/>
    </row>
    <row r="8" spans="1:13" ht="45" customHeight="1" x14ac:dyDescent="0.15">
      <c r="A8" s="202" t="s">
        <v>336</v>
      </c>
      <c r="B8" s="206"/>
      <c r="C8" s="204"/>
      <c r="D8" s="204"/>
      <c r="E8" s="204"/>
      <c r="F8" s="207"/>
      <c r="G8" s="204"/>
      <c r="H8" s="204"/>
      <c r="I8" s="204"/>
      <c r="J8" s="204"/>
      <c r="K8" s="205"/>
    </row>
    <row r="9" spans="1:13" ht="45" customHeight="1" x14ac:dyDescent="0.15">
      <c r="A9" s="202" t="s">
        <v>337</v>
      </c>
      <c r="B9" s="203"/>
      <c r="C9" s="204"/>
      <c r="D9" s="204"/>
      <c r="E9" s="204"/>
      <c r="F9" s="204"/>
      <c r="G9" s="204"/>
      <c r="H9" s="204"/>
      <c r="I9" s="204"/>
      <c r="J9" s="204"/>
      <c r="K9" s="205"/>
    </row>
    <row r="10" spans="1:13" ht="37.5" customHeight="1" x14ac:dyDescent="0.15">
      <c r="A10" s="208"/>
      <c r="B10" s="209"/>
      <c r="C10" s="209"/>
      <c r="D10" s="209"/>
      <c r="E10" s="209"/>
      <c r="F10" s="209"/>
      <c r="G10" s="209"/>
      <c r="H10" s="209"/>
      <c r="I10" s="209"/>
      <c r="J10" s="209"/>
      <c r="K10" s="209"/>
    </row>
    <row r="11" spans="1:13" ht="37.5" customHeight="1" x14ac:dyDescent="0.15">
      <c r="A11" s="210" t="s">
        <v>338</v>
      </c>
      <c r="B11" s="206"/>
      <c r="C11" s="207" t="s">
        <v>339</v>
      </c>
      <c r="D11" s="211"/>
      <c r="E11" s="207" t="s">
        <v>340</v>
      </c>
      <c r="F11" s="211"/>
      <c r="G11" s="207" t="s">
        <v>341</v>
      </c>
      <c r="H11" s="211"/>
      <c r="I11" s="207" t="s">
        <v>342</v>
      </c>
      <c r="J11" s="207"/>
      <c r="K11" s="212"/>
    </row>
    <row r="12" spans="1:13" ht="45" customHeight="1" x14ac:dyDescent="0.15">
      <c r="A12" s="202" t="s">
        <v>343</v>
      </c>
      <c r="B12" s="206" t="s">
        <v>334</v>
      </c>
      <c r="C12" s="213"/>
      <c r="D12" s="213"/>
      <c r="E12" s="213"/>
      <c r="F12" s="206" t="s">
        <v>335</v>
      </c>
      <c r="G12" s="213"/>
      <c r="H12" s="213"/>
      <c r="I12" s="213"/>
      <c r="J12" s="213"/>
      <c r="K12" s="214"/>
    </row>
    <row r="13" spans="1:13" ht="45" customHeight="1" x14ac:dyDescent="0.15">
      <c r="A13" s="202" t="s">
        <v>344</v>
      </c>
      <c r="B13" s="206"/>
      <c r="C13" s="213"/>
      <c r="D13" s="213"/>
      <c r="E13" s="214"/>
      <c r="F13" s="483" t="s">
        <v>345</v>
      </c>
      <c r="G13" s="484"/>
      <c r="H13" s="215"/>
      <c r="I13" s="213"/>
      <c r="J13" s="213"/>
      <c r="K13" s="214"/>
    </row>
    <row r="14" spans="1:13" ht="18.75" customHeight="1" x14ac:dyDescent="0.15">
      <c r="A14" s="216" t="s">
        <v>346</v>
      </c>
      <c r="B14" s="216"/>
      <c r="C14" s="216"/>
      <c r="D14" s="216"/>
      <c r="E14" s="216"/>
      <c r="F14" s="216"/>
      <c r="G14" s="216"/>
      <c r="H14" s="216"/>
      <c r="I14" s="216"/>
      <c r="J14" s="216"/>
      <c r="K14" s="216"/>
      <c r="L14" s="217"/>
    </row>
    <row r="15" spans="1:13" ht="18.75" customHeight="1" x14ac:dyDescent="0.15">
      <c r="A15" s="218" t="s">
        <v>347</v>
      </c>
      <c r="B15" s="478" t="s">
        <v>348</v>
      </c>
      <c r="C15" s="478"/>
      <c r="D15" s="478"/>
      <c r="E15" s="478"/>
      <c r="F15" s="478"/>
      <c r="G15" s="478"/>
      <c r="H15" s="478"/>
      <c r="I15" s="478"/>
      <c r="J15" s="478"/>
      <c r="K15" s="478"/>
      <c r="L15" s="219"/>
    </row>
    <row r="16" spans="1:13" ht="37.5" customHeight="1" x14ac:dyDescent="0.15">
      <c r="A16" s="220" t="s">
        <v>349</v>
      </c>
      <c r="B16" s="221"/>
      <c r="C16" s="221"/>
      <c r="D16" s="221"/>
      <c r="E16" s="221"/>
      <c r="F16" s="221"/>
      <c r="G16" s="221"/>
      <c r="H16" s="221"/>
      <c r="I16" s="221"/>
      <c r="J16" s="221"/>
      <c r="K16" s="221"/>
    </row>
    <row r="17" spans="1:11" ht="37.5" customHeight="1" x14ac:dyDescent="0.15">
      <c r="A17" s="210" t="s">
        <v>350</v>
      </c>
      <c r="B17" s="215"/>
      <c r="C17" s="207" t="s">
        <v>351</v>
      </c>
      <c r="D17" s="222"/>
      <c r="E17" s="223"/>
      <c r="F17" s="223"/>
      <c r="G17" s="223"/>
      <c r="H17" s="223"/>
      <c r="I17" s="223"/>
      <c r="J17" s="223"/>
      <c r="K17" s="224"/>
    </row>
    <row r="18" spans="1:11" ht="45" customHeight="1" x14ac:dyDescent="0.15">
      <c r="A18" s="202" t="s">
        <v>352</v>
      </c>
      <c r="B18" s="225"/>
      <c r="C18" s="225"/>
      <c r="D18" s="225"/>
      <c r="E18" s="225"/>
      <c r="F18" s="225"/>
      <c r="G18" s="225"/>
      <c r="H18" s="225"/>
      <c r="I18" s="225"/>
      <c r="J18" s="225"/>
      <c r="K18" s="226"/>
    </row>
    <row r="19" spans="1:11" x14ac:dyDescent="0.15">
      <c r="A19" s="227"/>
      <c r="B19" s="227"/>
      <c r="C19" s="227"/>
      <c r="D19" s="227"/>
      <c r="E19" s="227"/>
      <c r="F19" s="227"/>
      <c r="G19" s="227"/>
      <c r="H19" s="227"/>
      <c r="I19" s="227"/>
      <c r="J19" s="227"/>
      <c r="K19" s="227"/>
    </row>
  </sheetData>
  <mergeCells count="6">
    <mergeCell ref="B15:K15"/>
    <mergeCell ref="A2:K2"/>
    <mergeCell ref="A3:K3"/>
    <mergeCell ref="A4:K4"/>
    <mergeCell ref="A5:K5"/>
    <mergeCell ref="F13:G13"/>
  </mergeCells>
  <phoneticPr fontId="1"/>
  <printOptions horizontalCentered="1"/>
  <pageMargins left="0.78740157480314965" right="0.39370078740157483" top="0.33" bottom="0.26" header="0.63"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workbookViewId="0">
      <selection activeCell="H27" sqref="H27"/>
    </sheetView>
  </sheetViews>
  <sheetFormatPr defaultRowHeight="12" x14ac:dyDescent="0.15"/>
  <cols>
    <col min="1" max="20" width="4.375" style="228" customWidth="1"/>
    <col min="21" max="21" width="2.125" style="228" customWidth="1"/>
    <col min="22" max="22" width="4.125" style="228" customWidth="1"/>
    <col min="23" max="255" width="9" style="228"/>
    <col min="256" max="256" width="7" style="228" customWidth="1"/>
    <col min="257" max="276" width="4.375" style="228" customWidth="1"/>
    <col min="277" max="277" width="2.125" style="228" customWidth="1"/>
    <col min="278" max="278" width="4.125" style="228" customWidth="1"/>
    <col min="279" max="511" width="9" style="228"/>
    <col min="512" max="512" width="7" style="228" customWidth="1"/>
    <col min="513" max="532" width="4.375" style="228" customWidth="1"/>
    <col min="533" max="533" width="2.125" style="228" customWidth="1"/>
    <col min="534" max="534" width="4.125" style="228" customWidth="1"/>
    <col min="535" max="767" width="9" style="228"/>
    <col min="768" max="768" width="7" style="228" customWidth="1"/>
    <col min="769" max="788" width="4.375" style="228" customWidth="1"/>
    <col min="789" max="789" width="2.125" style="228" customWidth="1"/>
    <col min="790" max="790" width="4.125" style="228" customWidth="1"/>
    <col min="791" max="1023" width="9" style="228"/>
    <col min="1024" max="1024" width="7" style="228" customWidth="1"/>
    <col min="1025" max="1044" width="4.375" style="228" customWidth="1"/>
    <col min="1045" max="1045" width="2.125" style="228" customWidth="1"/>
    <col min="1046" max="1046" width="4.125" style="228" customWidth="1"/>
    <col min="1047" max="1279" width="9" style="228"/>
    <col min="1280" max="1280" width="7" style="228" customWidth="1"/>
    <col min="1281" max="1300" width="4.375" style="228" customWidth="1"/>
    <col min="1301" max="1301" width="2.125" style="228" customWidth="1"/>
    <col min="1302" max="1302" width="4.125" style="228" customWidth="1"/>
    <col min="1303" max="1535" width="9" style="228"/>
    <col min="1536" max="1536" width="7" style="228" customWidth="1"/>
    <col min="1537" max="1556" width="4.375" style="228" customWidth="1"/>
    <col min="1557" max="1557" width="2.125" style="228" customWidth="1"/>
    <col min="1558" max="1558" width="4.125" style="228" customWidth="1"/>
    <col min="1559" max="1791" width="9" style="228"/>
    <col min="1792" max="1792" width="7" style="228" customWidth="1"/>
    <col min="1793" max="1812" width="4.375" style="228" customWidth="1"/>
    <col min="1813" max="1813" width="2.125" style="228" customWidth="1"/>
    <col min="1814" max="1814" width="4.125" style="228" customWidth="1"/>
    <col min="1815" max="2047" width="9" style="228"/>
    <col min="2048" max="2048" width="7" style="228" customWidth="1"/>
    <col min="2049" max="2068" width="4.375" style="228" customWidth="1"/>
    <col min="2069" max="2069" width="2.125" style="228" customWidth="1"/>
    <col min="2070" max="2070" width="4.125" style="228" customWidth="1"/>
    <col min="2071" max="2303" width="9" style="228"/>
    <col min="2304" max="2304" width="7" style="228" customWidth="1"/>
    <col min="2305" max="2324" width="4.375" style="228" customWidth="1"/>
    <col min="2325" max="2325" width="2.125" style="228" customWidth="1"/>
    <col min="2326" max="2326" width="4.125" style="228" customWidth="1"/>
    <col min="2327" max="2559" width="9" style="228"/>
    <col min="2560" max="2560" width="7" style="228" customWidth="1"/>
    <col min="2561" max="2580" width="4.375" style="228" customWidth="1"/>
    <col min="2581" max="2581" width="2.125" style="228" customWidth="1"/>
    <col min="2582" max="2582" width="4.125" style="228" customWidth="1"/>
    <col min="2583" max="2815" width="9" style="228"/>
    <col min="2816" max="2816" width="7" style="228" customWidth="1"/>
    <col min="2817" max="2836" width="4.375" style="228" customWidth="1"/>
    <col min="2837" max="2837" width="2.125" style="228" customWidth="1"/>
    <col min="2838" max="2838" width="4.125" style="228" customWidth="1"/>
    <col min="2839" max="3071" width="9" style="228"/>
    <col min="3072" max="3072" width="7" style="228" customWidth="1"/>
    <col min="3073" max="3092" width="4.375" style="228" customWidth="1"/>
    <col min="3093" max="3093" width="2.125" style="228" customWidth="1"/>
    <col min="3094" max="3094" width="4.125" style="228" customWidth="1"/>
    <col min="3095" max="3327" width="9" style="228"/>
    <col min="3328" max="3328" width="7" style="228" customWidth="1"/>
    <col min="3329" max="3348" width="4.375" style="228" customWidth="1"/>
    <col min="3349" max="3349" width="2.125" style="228" customWidth="1"/>
    <col min="3350" max="3350" width="4.125" style="228" customWidth="1"/>
    <col min="3351" max="3583" width="9" style="228"/>
    <col min="3584" max="3584" width="7" style="228" customWidth="1"/>
    <col min="3585" max="3604" width="4.375" style="228" customWidth="1"/>
    <col min="3605" max="3605" width="2.125" style="228" customWidth="1"/>
    <col min="3606" max="3606" width="4.125" style="228" customWidth="1"/>
    <col min="3607" max="3839" width="9" style="228"/>
    <col min="3840" max="3840" width="7" style="228" customWidth="1"/>
    <col min="3841" max="3860" width="4.375" style="228" customWidth="1"/>
    <col min="3861" max="3861" width="2.125" style="228" customWidth="1"/>
    <col min="3862" max="3862" width="4.125" style="228" customWidth="1"/>
    <col min="3863" max="4095" width="9" style="228"/>
    <col min="4096" max="4096" width="7" style="228" customWidth="1"/>
    <col min="4097" max="4116" width="4.375" style="228" customWidth="1"/>
    <col min="4117" max="4117" width="2.125" style="228" customWidth="1"/>
    <col min="4118" max="4118" width="4.125" style="228" customWidth="1"/>
    <col min="4119" max="4351" width="9" style="228"/>
    <col min="4352" max="4352" width="7" style="228" customWidth="1"/>
    <col min="4353" max="4372" width="4.375" style="228" customWidth="1"/>
    <col min="4373" max="4373" width="2.125" style="228" customWidth="1"/>
    <col min="4374" max="4374" width="4.125" style="228" customWidth="1"/>
    <col min="4375" max="4607" width="9" style="228"/>
    <col min="4608" max="4608" width="7" style="228" customWidth="1"/>
    <col min="4609" max="4628" width="4.375" style="228" customWidth="1"/>
    <col min="4629" max="4629" width="2.125" style="228" customWidth="1"/>
    <col min="4630" max="4630" width="4.125" style="228" customWidth="1"/>
    <col min="4631" max="4863" width="9" style="228"/>
    <col min="4864" max="4864" width="7" style="228" customWidth="1"/>
    <col min="4865" max="4884" width="4.375" style="228" customWidth="1"/>
    <col min="4885" max="4885" width="2.125" style="228" customWidth="1"/>
    <col min="4886" max="4886" width="4.125" style="228" customWidth="1"/>
    <col min="4887" max="5119" width="9" style="228"/>
    <col min="5120" max="5120" width="7" style="228" customWidth="1"/>
    <col min="5121" max="5140" width="4.375" style="228" customWidth="1"/>
    <col min="5141" max="5141" width="2.125" style="228" customWidth="1"/>
    <col min="5142" max="5142" width="4.125" style="228" customWidth="1"/>
    <col min="5143" max="5375" width="9" style="228"/>
    <col min="5376" max="5376" width="7" style="228" customWidth="1"/>
    <col min="5377" max="5396" width="4.375" style="228" customWidth="1"/>
    <col min="5397" max="5397" width="2.125" style="228" customWidth="1"/>
    <col min="5398" max="5398" width="4.125" style="228" customWidth="1"/>
    <col min="5399" max="5631" width="9" style="228"/>
    <col min="5632" max="5632" width="7" style="228" customWidth="1"/>
    <col min="5633" max="5652" width="4.375" style="228" customWidth="1"/>
    <col min="5653" max="5653" width="2.125" style="228" customWidth="1"/>
    <col min="5654" max="5654" width="4.125" style="228" customWidth="1"/>
    <col min="5655" max="5887" width="9" style="228"/>
    <col min="5888" max="5888" width="7" style="228" customWidth="1"/>
    <col min="5889" max="5908" width="4.375" style="228" customWidth="1"/>
    <col min="5909" max="5909" width="2.125" style="228" customWidth="1"/>
    <col min="5910" max="5910" width="4.125" style="228" customWidth="1"/>
    <col min="5911" max="6143" width="9" style="228"/>
    <col min="6144" max="6144" width="7" style="228" customWidth="1"/>
    <col min="6145" max="6164" width="4.375" style="228" customWidth="1"/>
    <col min="6165" max="6165" width="2.125" style="228" customWidth="1"/>
    <col min="6166" max="6166" width="4.125" style="228" customWidth="1"/>
    <col min="6167" max="6399" width="9" style="228"/>
    <col min="6400" max="6400" width="7" style="228" customWidth="1"/>
    <col min="6401" max="6420" width="4.375" style="228" customWidth="1"/>
    <col min="6421" max="6421" width="2.125" style="228" customWidth="1"/>
    <col min="6422" max="6422" width="4.125" style="228" customWidth="1"/>
    <col min="6423" max="6655" width="9" style="228"/>
    <col min="6656" max="6656" width="7" style="228" customWidth="1"/>
    <col min="6657" max="6676" width="4.375" style="228" customWidth="1"/>
    <col min="6677" max="6677" width="2.125" style="228" customWidth="1"/>
    <col min="6678" max="6678" width="4.125" style="228" customWidth="1"/>
    <col min="6679" max="6911" width="9" style="228"/>
    <col min="6912" max="6912" width="7" style="228" customWidth="1"/>
    <col min="6913" max="6932" width="4.375" style="228" customWidth="1"/>
    <col min="6933" max="6933" width="2.125" style="228" customWidth="1"/>
    <col min="6934" max="6934" width="4.125" style="228" customWidth="1"/>
    <col min="6935" max="7167" width="9" style="228"/>
    <col min="7168" max="7168" width="7" style="228" customWidth="1"/>
    <col min="7169" max="7188" width="4.375" style="228" customWidth="1"/>
    <col min="7189" max="7189" width="2.125" style="228" customWidth="1"/>
    <col min="7190" max="7190" width="4.125" style="228" customWidth="1"/>
    <col min="7191" max="7423" width="9" style="228"/>
    <col min="7424" max="7424" width="7" style="228" customWidth="1"/>
    <col min="7425" max="7444" width="4.375" style="228" customWidth="1"/>
    <col min="7445" max="7445" width="2.125" style="228" customWidth="1"/>
    <col min="7446" max="7446" width="4.125" style="228" customWidth="1"/>
    <col min="7447" max="7679" width="9" style="228"/>
    <col min="7680" max="7680" width="7" style="228" customWidth="1"/>
    <col min="7681" max="7700" width="4.375" style="228" customWidth="1"/>
    <col min="7701" max="7701" width="2.125" style="228" customWidth="1"/>
    <col min="7702" max="7702" width="4.125" style="228" customWidth="1"/>
    <col min="7703" max="7935" width="9" style="228"/>
    <col min="7936" max="7936" width="7" style="228" customWidth="1"/>
    <col min="7937" max="7956" width="4.375" style="228" customWidth="1"/>
    <col min="7957" max="7957" width="2.125" style="228" customWidth="1"/>
    <col min="7958" max="7958" width="4.125" style="228" customWidth="1"/>
    <col min="7959" max="8191" width="9" style="228"/>
    <col min="8192" max="8192" width="7" style="228" customWidth="1"/>
    <col min="8193" max="8212" width="4.375" style="228" customWidth="1"/>
    <col min="8213" max="8213" width="2.125" style="228" customWidth="1"/>
    <col min="8214" max="8214" width="4.125" style="228" customWidth="1"/>
    <col min="8215" max="8447" width="9" style="228"/>
    <col min="8448" max="8448" width="7" style="228" customWidth="1"/>
    <col min="8449" max="8468" width="4.375" style="228" customWidth="1"/>
    <col min="8469" max="8469" width="2.125" style="228" customWidth="1"/>
    <col min="8470" max="8470" width="4.125" style="228" customWidth="1"/>
    <col min="8471" max="8703" width="9" style="228"/>
    <col min="8704" max="8704" width="7" style="228" customWidth="1"/>
    <col min="8705" max="8724" width="4.375" style="228" customWidth="1"/>
    <col min="8725" max="8725" width="2.125" style="228" customWidth="1"/>
    <col min="8726" max="8726" width="4.125" style="228" customWidth="1"/>
    <col min="8727" max="8959" width="9" style="228"/>
    <col min="8960" max="8960" width="7" style="228" customWidth="1"/>
    <col min="8961" max="8980" width="4.375" style="228" customWidth="1"/>
    <col min="8981" max="8981" width="2.125" style="228" customWidth="1"/>
    <col min="8982" max="8982" width="4.125" style="228" customWidth="1"/>
    <col min="8983" max="9215" width="9" style="228"/>
    <col min="9216" max="9216" width="7" style="228" customWidth="1"/>
    <col min="9217" max="9236" width="4.375" style="228" customWidth="1"/>
    <col min="9237" max="9237" width="2.125" style="228" customWidth="1"/>
    <col min="9238" max="9238" width="4.125" style="228" customWidth="1"/>
    <col min="9239" max="9471" width="9" style="228"/>
    <col min="9472" max="9472" width="7" style="228" customWidth="1"/>
    <col min="9473" max="9492" width="4.375" style="228" customWidth="1"/>
    <col min="9493" max="9493" width="2.125" style="228" customWidth="1"/>
    <col min="9494" max="9494" width="4.125" style="228" customWidth="1"/>
    <col min="9495" max="9727" width="9" style="228"/>
    <col min="9728" max="9728" width="7" style="228" customWidth="1"/>
    <col min="9729" max="9748" width="4.375" style="228" customWidth="1"/>
    <col min="9749" max="9749" width="2.125" style="228" customWidth="1"/>
    <col min="9750" max="9750" width="4.125" style="228" customWidth="1"/>
    <col min="9751" max="9983" width="9" style="228"/>
    <col min="9984" max="9984" width="7" style="228" customWidth="1"/>
    <col min="9985" max="10004" width="4.375" style="228" customWidth="1"/>
    <col min="10005" max="10005" width="2.125" style="228" customWidth="1"/>
    <col min="10006" max="10006" width="4.125" style="228" customWidth="1"/>
    <col min="10007" max="10239" width="9" style="228"/>
    <col min="10240" max="10240" width="7" style="228" customWidth="1"/>
    <col min="10241" max="10260" width="4.375" style="228" customWidth="1"/>
    <col min="10261" max="10261" width="2.125" style="228" customWidth="1"/>
    <col min="10262" max="10262" width="4.125" style="228" customWidth="1"/>
    <col min="10263" max="10495" width="9" style="228"/>
    <col min="10496" max="10496" width="7" style="228" customWidth="1"/>
    <col min="10497" max="10516" width="4.375" style="228" customWidth="1"/>
    <col min="10517" max="10517" width="2.125" style="228" customWidth="1"/>
    <col min="10518" max="10518" width="4.125" style="228" customWidth="1"/>
    <col min="10519" max="10751" width="9" style="228"/>
    <col min="10752" max="10752" width="7" style="228" customWidth="1"/>
    <col min="10753" max="10772" width="4.375" style="228" customWidth="1"/>
    <col min="10773" max="10773" width="2.125" style="228" customWidth="1"/>
    <col min="10774" max="10774" width="4.125" style="228" customWidth="1"/>
    <col min="10775" max="11007" width="9" style="228"/>
    <col min="11008" max="11008" width="7" style="228" customWidth="1"/>
    <col min="11009" max="11028" width="4.375" style="228" customWidth="1"/>
    <col min="11029" max="11029" width="2.125" style="228" customWidth="1"/>
    <col min="11030" max="11030" width="4.125" style="228" customWidth="1"/>
    <col min="11031" max="11263" width="9" style="228"/>
    <col min="11264" max="11264" width="7" style="228" customWidth="1"/>
    <col min="11265" max="11284" width="4.375" style="228" customWidth="1"/>
    <col min="11285" max="11285" width="2.125" style="228" customWidth="1"/>
    <col min="11286" max="11286" width="4.125" style="228" customWidth="1"/>
    <col min="11287" max="11519" width="9" style="228"/>
    <col min="11520" max="11520" width="7" style="228" customWidth="1"/>
    <col min="11521" max="11540" width="4.375" style="228" customWidth="1"/>
    <col min="11541" max="11541" width="2.125" style="228" customWidth="1"/>
    <col min="11542" max="11542" width="4.125" style="228" customWidth="1"/>
    <col min="11543" max="11775" width="9" style="228"/>
    <col min="11776" max="11776" width="7" style="228" customWidth="1"/>
    <col min="11777" max="11796" width="4.375" style="228" customWidth="1"/>
    <col min="11797" max="11797" width="2.125" style="228" customWidth="1"/>
    <col min="11798" max="11798" width="4.125" style="228" customWidth="1"/>
    <col min="11799" max="12031" width="9" style="228"/>
    <col min="12032" max="12032" width="7" style="228" customWidth="1"/>
    <col min="12033" max="12052" width="4.375" style="228" customWidth="1"/>
    <col min="12053" max="12053" width="2.125" style="228" customWidth="1"/>
    <col min="12054" max="12054" width="4.125" style="228" customWidth="1"/>
    <col min="12055" max="12287" width="9" style="228"/>
    <col min="12288" max="12288" width="7" style="228" customWidth="1"/>
    <col min="12289" max="12308" width="4.375" style="228" customWidth="1"/>
    <col min="12309" max="12309" width="2.125" style="228" customWidth="1"/>
    <col min="12310" max="12310" width="4.125" style="228" customWidth="1"/>
    <col min="12311" max="12543" width="9" style="228"/>
    <col min="12544" max="12544" width="7" style="228" customWidth="1"/>
    <col min="12545" max="12564" width="4.375" style="228" customWidth="1"/>
    <col min="12565" max="12565" width="2.125" style="228" customWidth="1"/>
    <col min="12566" max="12566" width="4.125" style="228" customWidth="1"/>
    <col min="12567" max="12799" width="9" style="228"/>
    <col min="12800" max="12800" width="7" style="228" customWidth="1"/>
    <col min="12801" max="12820" width="4.375" style="228" customWidth="1"/>
    <col min="12821" max="12821" width="2.125" style="228" customWidth="1"/>
    <col min="12822" max="12822" width="4.125" style="228" customWidth="1"/>
    <col min="12823" max="13055" width="9" style="228"/>
    <col min="13056" max="13056" width="7" style="228" customWidth="1"/>
    <col min="13057" max="13076" width="4.375" style="228" customWidth="1"/>
    <col min="13077" max="13077" width="2.125" style="228" customWidth="1"/>
    <col min="13078" max="13078" width="4.125" style="228" customWidth="1"/>
    <col min="13079" max="13311" width="9" style="228"/>
    <col min="13312" max="13312" width="7" style="228" customWidth="1"/>
    <col min="13313" max="13332" width="4.375" style="228" customWidth="1"/>
    <col min="13333" max="13333" width="2.125" style="228" customWidth="1"/>
    <col min="13334" max="13334" width="4.125" style="228" customWidth="1"/>
    <col min="13335" max="13567" width="9" style="228"/>
    <col min="13568" max="13568" width="7" style="228" customWidth="1"/>
    <col min="13569" max="13588" width="4.375" style="228" customWidth="1"/>
    <col min="13589" max="13589" width="2.125" style="228" customWidth="1"/>
    <col min="13590" max="13590" width="4.125" style="228" customWidth="1"/>
    <col min="13591" max="13823" width="9" style="228"/>
    <col min="13824" max="13824" width="7" style="228" customWidth="1"/>
    <col min="13825" max="13844" width="4.375" style="228" customWidth="1"/>
    <col min="13845" max="13845" width="2.125" style="228" customWidth="1"/>
    <col min="13846" max="13846" width="4.125" style="228" customWidth="1"/>
    <col min="13847" max="14079" width="9" style="228"/>
    <col min="14080" max="14080" width="7" style="228" customWidth="1"/>
    <col min="14081" max="14100" width="4.375" style="228" customWidth="1"/>
    <col min="14101" max="14101" width="2.125" style="228" customWidth="1"/>
    <col min="14102" max="14102" width="4.125" style="228" customWidth="1"/>
    <col min="14103" max="14335" width="9" style="228"/>
    <col min="14336" max="14336" width="7" style="228" customWidth="1"/>
    <col min="14337" max="14356" width="4.375" style="228" customWidth="1"/>
    <col min="14357" max="14357" width="2.125" style="228" customWidth="1"/>
    <col min="14358" max="14358" width="4.125" style="228" customWidth="1"/>
    <col min="14359" max="14591" width="9" style="228"/>
    <col min="14592" max="14592" width="7" style="228" customWidth="1"/>
    <col min="14593" max="14612" width="4.375" style="228" customWidth="1"/>
    <col min="14613" max="14613" width="2.125" style="228" customWidth="1"/>
    <col min="14614" max="14614" width="4.125" style="228" customWidth="1"/>
    <col min="14615" max="14847" width="9" style="228"/>
    <col min="14848" max="14848" width="7" style="228" customWidth="1"/>
    <col min="14849" max="14868" width="4.375" style="228" customWidth="1"/>
    <col min="14869" max="14869" width="2.125" style="228" customWidth="1"/>
    <col min="14870" max="14870" width="4.125" style="228" customWidth="1"/>
    <col min="14871" max="15103" width="9" style="228"/>
    <col min="15104" max="15104" width="7" style="228" customWidth="1"/>
    <col min="15105" max="15124" width="4.375" style="228" customWidth="1"/>
    <col min="15125" max="15125" width="2.125" style="228" customWidth="1"/>
    <col min="15126" max="15126" width="4.125" style="228" customWidth="1"/>
    <col min="15127" max="15359" width="9" style="228"/>
    <col min="15360" max="15360" width="7" style="228" customWidth="1"/>
    <col min="15361" max="15380" width="4.375" style="228" customWidth="1"/>
    <col min="15381" max="15381" width="2.125" style="228" customWidth="1"/>
    <col min="15382" max="15382" width="4.125" style="228" customWidth="1"/>
    <col min="15383" max="15615" width="9" style="228"/>
    <col min="15616" max="15616" width="7" style="228" customWidth="1"/>
    <col min="15617" max="15636" width="4.375" style="228" customWidth="1"/>
    <col min="15637" max="15637" width="2.125" style="228" customWidth="1"/>
    <col min="15638" max="15638" width="4.125" style="228" customWidth="1"/>
    <col min="15639" max="15871" width="9" style="228"/>
    <col min="15872" max="15872" width="7" style="228" customWidth="1"/>
    <col min="15873" max="15892" width="4.375" style="228" customWidth="1"/>
    <col min="15893" max="15893" width="2.125" style="228" customWidth="1"/>
    <col min="15894" max="15894" width="4.125" style="228" customWidth="1"/>
    <col min="15895" max="16127" width="9" style="228"/>
    <col min="16128" max="16128" width="7" style="228" customWidth="1"/>
    <col min="16129" max="16148" width="4.375" style="228" customWidth="1"/>
    <col min="16149" max="16149" width="2.125" style="228" customWidth="1"/>
    <col min="16150" max="16150" width="4.125" style="228" customWidth="1"/>
    <col min="16151" max="16384" width="9" style="228"/>
  </cols>
  <sheetData>
    <row r="1" spans="1:21" ht="19.5" customHeight="1" x14ac:dyDescent="0.15">
      <c r="A1" s="228" t="s">
        <v>674</v>
      </c>
    </row>
    <row r="2" spans="1:21" ht="66" customHeight="1" x14ac:dyDescent="0.15">
      <c r="A2" s="229"/>
      <c r="B2" s="230"/>
      <c r="C2" s="230"/>
      <c r="D2" s="230"/>
      <c r="E2" s="230"/>
      <c r="F2" s="230"/>
      <c r="G2" s="230"/>
      <c r="H2" s="230"/>
      <c r="I2" s="230"/>
      <c r="J2" s="230"/>
      <c r="K2" s="230"/>
      <c r="L2" s="230"/>
      <c r="M2" s="230"/>
      <c r="N2" s="230"/>
      <c r="O2" s="230"/>
      <c r="P2" s="230"/>
      <c r="Q2" s="230"/>
      <c r="R2" s="230"/>
      <c r="S2" s="230"/>
      <c r="T2" s="230"/>
      <c r="U2" s="231"/>
    </row>
    <row r="3" spans="1:21" ht="18.75" customHeight="1" x14ac:dyDescent="0.15">
      <c r="A3" s="232" t="s">
        <v>675</v>
      </c>
      <c r="B3" s="232"/>
      <c r="C3" s="232"/>
      <c r="D3" s="232"/>
      <c r="E3" s="232" t="s">
        <v>676</v>
      </c>
      <c r="F3" s="232"/>
      <c r="G3" s="232"/>
      <c r="H3" s="232"/>
      <c r="I3" s="232"/>
      <c r="J3" s="233"/>
      <c r="K3" s="233"/>
      <c r="L3" s="233"/>
      <c r="M3" s="233"/>
      <c r="N3" s="233"/>
      <c r="O3" s="233"/>
      <c r="P3" s="233"/>
      <c r="Q3" s="233"/>
      <c r="R3" s="233"/>
      <c r="S3" s="233"/>
      <c r="T3" s="233"/>
      <c r="U3" s="233"/>
    </row>
    <row r="4" spans="1:21" ht="18.75" customHeight="1" x14ac:dyDescent="0.15">
      <c r="A4" s="234" t="s">
        <v>704</v>
      </c>
      <c r="B4" s="235"/>
      <c r="C4" s="235"/>
      <c r="D4" s="235"/>
      <c r="E4" s="235"/>
      <c r="F4" s="235"/>
      <c r="G4" s="235"/>
      <c r="H4" s="235"/>
      <c r="I4" s="235"/>
      <c r="J4" s="235"/>
      <c r="K4" s="235"/>
      <c r="L4" s="236"/>
      <c r="M4" s="237"/>
      <c r="N4" s="237"/>
      <c r="O4" s="237"/>
      <c r="P4" s="237"/>
      <c r="Q4" s="237"/>
      <c r="R4" s="237"/>
      <c r="S4" s="237"/>
      <c r="T4" s="237"/>
    </row>
    <row r="5" spans="1:21" ht="18.75" customHeight="1" x14ac:dyDescent="0.15">
      <c r="A5" s="487" t="s">
        <v>677</v>
      </c>
      <c r="B5" s="487"/>
      <c r="C5" s="487" t="s">
        <v>678</v>
      </c>
      <c r="D5" s="487"/>
      <c r="E5" s="486" t="s">
        <v>679</v>
      </c>
      <c r="F5" s="486"/>
      <c r="G5" s="486" t="s">
        <v>680</v>
      </c>
      <c r="H5" s="486"/>
      <c r="I5" s="486" t="s">
        <v>681</v>
      </c>
      <c r="J5" s="486"/>
      <c r="K5" s="486" t="s">
        <v>682</v>
      </c>
      <c r="L5" s="486"/>
      <c r="M5" s="485"/>
      <c r="N5" s="485"/>
      <c r="O5" s="485"/>
      <c r="P5" s="485"/>
      <c r="Q5" s="485"/>
      <c r="R5" s="485"/>
      <c r="S5" s="233"/>
      <c r="T5" s="233"/>
    </row>
    <row r="6" spans="1:21" ht="28.5" customHeight="1" x14ac:dyDescent="0.15">
      <c r="A6" s="486"/>
      <c r="B6" s="486"/>
      <c r="C6" s="486"/>
      <c r="D6" s="486"/>
      <c r="E6" s="486"/>
      <c r="F6" s="486"/>
      <c r="G6" s="486"/>
      <c r="H6" s="486"/>
      <c r="I6" s="486"/>
      <c r="J6" s="486"/>
      <c r="K6" s="486"/>
      <c r="L6" s="486"/>
      <c r="M6" s="485"/>
      <c r="N6" s="485"/>
      <c r="O6" s="485"/>
      <c r="P6" s="485"/>
      <c r="Q6" s="485"/>
      <c r="R6" s="485"/>
      <c r="S6" s="233"/>
      <c r="T6" s="233"/>
    </row>
    <row r="7" spans="1:21" ht="7.5" customHeight="1" x14ac:dyDescent="0.15">
      <c r="A7" s="238"/>
      <c r="B7" s="239"/>
      <c r="C7" s="239"/>
      <c r="D7" s="239"/>
      <c r="E7" s="239"/>
      <c r="F7" s="239"/>
      <c r="G7" s="239"/>
      <c r="H7" s="239"/>
      <c r="I7" s="239"/>
      <c r="J7" s="239"/>
      <c r="K7" s="239"/>
      <c r="L7" s="240"/>
      <c r="M7" s="241"/>
      <c r="N7" s="241"/>
      <c r="O7" s="241"/>
      <c r="P7" s="241"/>
      <c r="Q7" s="241"/>
      <c r="R7" s="241"/>
      <c r="S7" s="233"/>
      <c r="T7" s="233"/>
    </row>
    <row r="8" spans="1:21" ht="18.75" customHeight="1" x14ac:dyDescent="0.15">
      <c r="A8" s="234" t="s">
        <v>705</v>
      </c>
      <c r="B8" s="235"/>
      <c r="C8" s="235"/>
      <c r="D8" s="235"/>
      <c r="E8" s="235"/>
      <c r="F8" s="235"/>
      <c r="G8" s="235"/>
      <c r="H8" s="235"/>
      <c r="I8" s="235"/>
      <c r="J8" s="235"/>
      <c r="K8" s="235"/>
      <c r="L8" s="236"/>
      <c r="M8" s="237"/>
      <c r="N8" s="237"/>
      <c r="O8" s="237"/>
      <c r="P8" s="237"/>
      <c r="Q8" s="237"/>
      <c r="R8" s="237"/>
      <c r="S8" s="237"/>
      <c r="T8" s="237"/>
    </row>
    <row r="9" spans="1:21" ht="18.75" customHeight="1" x14ac:dyDescent="0.15">
      <c r="A9" s="487" t="s">
        <v>677</v>
      </c>
      <c r="B9" s="487"/>
      <c r="C9" s="487" t="s">
        <v>678</v>
      </c>
      <c r="D9" s="487"/>
      <c r="E9" s="486" t="s">
        <v>679</v>
      </c>
      <c r="F9" s="486"/>
      <c r="G9" s="486" t="s">
        <v>680</v>
      </c>
      <c r="H9" s="486"/>
      <c r="I9" s="486" t="s">
        <v>681</v>
      </c>
      <c r="J9" s="486"/>
      <c r="K9" s="486" t="s">
        <v>682</v>
      </c>
      <c r="L9" s="486"/>
      <c r="M9" s="485"/>
      <c r="N9" s="485"/>
      <c r="O9" s="485"/>
      <c r="P9" s="485"/>
      <c r="Q9" s="485"/>
      <c r="R9" s="485"/>
      <c r="S9" s="233"/>
      <c r="T9" s="233"/>
    </row>
    <row r="10" spans="1:21" ht="28.5" customHeight="1" x14ac:dyDescent="0.15">
      <c r="A10" s="486"/>
      <c r="B10" s="486"/>
      <c r="C10" s="486"/>
      <c r="D10" s="486"/>
      <c r="E10" s="486"/>
      <c r="F10" s="486"/>
      <c r="G10" s="486"/>
      <c r="H10" s="486"/>
      <c r="I10" s="486"/>
      <c r="J10" s="486"/>
      <c r="K10" s="486"/>
      <c r="L10" s="486"/>
      <c r="M10" s="485"/>
      <c r="N10" s="485"/>
      <c r="O10" s="485"/>
      <c r="P10" s="485"/>
      <c r="Q10" s="485"/>
      <c r="R10" s="485"/>
      <c r="S10" s="233"/>
      <c r="T10" s="233"/>
    </row>
    <row r="11" spans="1:21" ht="7.5" customHeight="1" x14ac:dyDescent="0.15">
      <c r="A11" s="238"/>
      <c r="B11" s="239"/>
      <c r="C11" s="239"/>
      <c r="D11" s="239"/>
      <c r="E11" s="239"/>
      <c r="F11" s="239"/>
      <c r="G11" s="239"/>
      <c r="H11" s="239"/>
      <c r="I11" s="239"/>
      <c r="J11" s="239"/>
      <c r="K11" s="239"/>
      <c r="L11" s="240"/>
      <c r="M11" s="241"/>
      <c r="N11" s="241"/>
      <c r="O11" s="241"/>
      <c r="P11" s="241"/>
      <c r="Q11" s="241"/>
      <c r="R11" s="241"/>
      <c r="S11" s="233"/>
      <c r="T11" s="233"/>
    </row>
    <row r="12" spans="1:21" ht="18.75" customHeight="1" x14ac:dyDescent="0.15">
      <c r="A12" s="234" t="s">
        <v>706</v>
      </c>
      <c r="B12" s="235"/>
      <c r="C12" s="235"/>
      <c r="D12" s="235"/>
      <c r="E12" s="235"/>
      <c r="F12" s="235"/>
      <c r="G12" s="235"/>
      <c r="H12" s="235"/>
      <c r="I12" s="235"/>
      <c r="J12" s="235"/>
      <c r="K12" s="235"/>
      <c r="L12" s="236"/>
      <c r="M12" s="237"/>
      <c r="N12" s="237"/>
      <c r="O12" s="237"/>
      <c r="P12" s="237"/>
      <c r="Q12" s="237"/>
      <c r="R12" s="237"/>
      <c r="S12" s="237"/>
      <c r="T12" s="237"/>
    </row>
    <row r="13" spans="1:21" ht="18.75" customHeight="1" x14ac:dyDescent="0.15">
      <c r="A13" s="487" t="s">
        <v>677</v>
      </c>
      <c r="B13" s="487"/>
      <c r="C13" s="487" t="s">
        <v>678</v>
      </c>
      <c r="D13" s="487"/>
      <c r="E13" s="486" t="s">
        <v>679</v>
      </c>
      <c r="F13" s="486"/>
      <c r="G13" s="486" t="s">
        <v>680</v>
      </c>
      <c r="H13" s="486"/>
      <c r="I13" s="486" t="s">
        <v>681</v>
      </c>
      <c r="J13" s="486"/>
      <c r="K13" s="486" t="s">
        <v>682</v>
      </c>
      <c r="L13" s="486"/>
      <c r="M13" s="485"/>
      <c r="N13" s="485"/>
      <c r="O13" s="485"/>
      <c r="P13" s="485"/>
      <c r="Q13" s="485"/>
      <c r="R13" s="485"/>
      <c r="S13" s="233"/>
      <c r="T13" s="233"/>
    </row>
    <row r="14" spans="1:21" ht="28.5" customHeight="1" x14ac:dyDescent="0.15">
      <c r="A14" s="486"/>
      <c r="B14" s="486"/>
      <c r="C14" s="486"/>
      <c r="D14" s="486"/>
      <c r="E14" s="486"/>
      <c r="F14" s="486"/>
      <c r="G14" s="486"/>
      <c r="H14" s="486"/>
      <c r="I14" s="486"/>
      <c r="J14" s="486"/>
      <c r="K14" s="486"/>
      <c r="L14" s="486"/>
      <c r="M14" s="485"/>
      <c r="N14" s="485"/>
      <c r="O14" s="485"/>
      <c r="P14" s="485"/>
      <c r="Q14" s="485"/>
      <c r="R14" s="485"/>
      <c r="S14" s="233"/>
      <c r="T14" s="233"/>
    </row>
    <row r="15" spans="1:21" ht="18.75" customHeight="1" x14ac:dyDescent="0.15">
      <c r="A15" s="228" t="s">
        <v>683</v>
      </c>
    </row>
    <row r="16" spans="1:21" ht="30" customHeight="1" x14ac:dyDescent="0.15">
      <c r="A16" s="242" t="s">
        <v>684</v>
      </c>
      <c r="B16" s="243"/>
      <c r="C16" s="243"/>
      <c r="D16" s="243"/>
      <c r="E16" s="243"/>
      <c r="F16" s="209" t="s">
        <v>685</v>
      </c>
      <c r="G16" s="243"/>
      <c r="H16" s="243"/>
      <c r="I16" s="243"/>
      <c r="J16" s="232"/>
      <c r="K16" s="243"/>
      <c r="L16" s="243"/>
      <c r="M16" s="243"/>
      <c r="N16" s="243"/>
      <c r="O16" s="243"/>
      <c r="P16" s="243"/>
      <c r="Q16" s="243"/>
      <c r="R16" s="243"/>
      <c r="S16" s="243"/>
      <c r="T16" s="243"/>
      <c r="U16" s="244"/>
    </row>
    <row r="17" spans="1:25" ht="30" customHeight="1" x14ac:dyDescent="0.15">
      <c r="A17" s="245" t="s">
        <v>686</v>
      </c>
      <c r="B17" s="246"/>
      <c r="C17" s="246"/>
      <c r="D17" s="246"/>
      <c r="E17" s="246"/>
      <c r="F17" s="246"/>
      <c r="G17" s="246"/>
      <c r="H17" s="246"/>
      <c r="I17" s="246"/>
      <c r="J17" s="246"/>
      <c r="K17" s="246" t="s">
        <v>687</v>
      </c>
      <c r="L17" s="246"/>
      <c r="M17" s="246"/>
      <c r="N17" s="246"/>
      <c r="O17" s="246"/>
      <c r="P17" s="246"/>
      <c r="Q17" s="246"/>
      <c r="R17" s="246"/>
      <c r="S17" s="246"/>
      <c r="T17" s="246"/>
      <c r="U17" s="247"/>
    </row>
    <row r="18" spans="1:25" s="248" customFormat="1" ht="18.75" customHeight="1" x14ac:dyDescent="0.15">
      <c r="A18" s="248" t="s">
        <v>688</v>
      </c>
      <c r="B18" s="249"/>
      <c r="C18" s="249"/>
      <c r="D18" s="249"/>
      <c r="E18" s="249"/>
    </row>
    <row r="19" spans="1:25" s="248" customFormat="1" ht="18.75" customHeight="1" thickBot="1" x14ac:dyDescent="0.2">
      <c r="A19" s="488" t="s">
        <v>689</v>
      </c>
      <c r="B19" s="494"/>
      <c r="C19" s="494"/>
      <c r="D19" s="489"/>
      <c r="E19" s="495" t="s">
        <v>690</v>
      </c>
      <c r="F19" s="495"/>
      <c r="G19" s="495"/>
      <c r="H19" s="495"/>
      <c r="I19" s="495"/>
      <c r="J19" s="495"/>
      <c r="K19" s="488" t="s">
        <v>691</v>
      </c>
      <c r="L19" s="496"/>
      <c r="M19" s="496"/>
      <c r="N19" s="496"/>
      <c r="O19" s="496"/>
      <c r="P19" s="493" t="s">
        <v>692</v>
      </c>
      <c r="Q19" s="493"/>
      <c r="R19" s="493"/>
      <c r="S19" s="493"/>
      <c r="T19" s="493"/>
      <c r="U19" s="493"/>
    </row>
    <row r="20" spans="1:25" s="248" customFormat="1" ht="18.75" customHeight="1" thickTop="1" x14ac:dyDescent="0.15">
      <c r="A20" s="488" t="s">
        <v>693</v>
      </c>
      <c r="B20" s="489"/>
      <c r="C20" s="250" t="s">
        <v>694</v>
      </c>
      <c r="D20" s="251" t="s">
        <v>695</v>
      </c>
      <c r="E20" s="490" t="s">
        <v>696</v>
      </c>
      <c r="F20" s="491"/>
      <c r="G20" s="492"/>
      <c r="H20" s="492"/>
      <c r="I20" s="492"/>
      <c r="J20" s="490"/>
      <c r="K20" s="250" t="s">
        <v>697</v>
      </c>
      <c r="L20" s="252" t="s">
        <v>698</v>
      </c>
      <c r="M20" s="253">
        <f>表紙!D11-1</f>
        <v>-1</v>
      </c>
      <c r="N20" s="252" t="s">
        <v>698</v>
      </c>
      <c r="O20" s="253">
        <f>表紙!D11</f>
        <v>0</v>
      </c>
      <c r="P20" s="489"/>
      <c r="Q20" s="493"/>
      <c r="R20" s="493"/>
      <c r="S20" s="493"/>
      <c r="T20" s="493"/>
      <c r="U20" s="493"/>
    </row>
    <row r="21" spans="1:25" s="248" customFormat="1" ht="18.75" customHeight="1" thickBot="1" x14ac:dyDescent="0.2">
      <c r="A21" s="488" t="s">
        <v>699</v>
      </c>
      <c r="B21" s="489"/>
      <c r="C21" s="250" t="s">
        <v>694</v>
      </c>
      <c r="D21" s="251" t="s">
        <v>695</v>
      </c>
      <c r="E21" s="490" t="s">
        <v>700</v>
      </c>
      <c r="F21" s="491"/>
      <c r="G21" s="493"/>
      <c r="H21" s="493"/>
      <c r="I21" s="493"/>
      <c r="J21" s="488"/>
      <c r="K21" s="250" t="s">
        <v>701</v>
      </c>
      <c r="L21" s="254"/>
      <c r="M21" s="255"/>
      <c r="N21" s="254"/>
      <c r="O21" s="255"/>
      <c r="P21" s="489"/>
      <c r="Q21" s="493"/>
      <c r="R21" s="493"/>
      <c r="S21" s="493"/>
      <c r="T21" s="493"/>
      <c r="U21" s="493"/>
    </row>
    <row r="22" spans="1:25" s="258" customFormat="1" ht="18" customHeight="1" thickTop="1" x14ac:dyDescent="0.15">
      <c r="A22" s="276" t="s">
        <v>708</v>
      </c>
      <c r="B22" s="256"/>
      <c r="C22" s="256"/>
      <c r="D22" s="256"/>
      <c r="E22" s="256"/>
      <c r="F22" s="256"/>
      <c r="G22" s="256"/>
      <c r="H22" s="256"/>
      <c r="I22" s="256"/>
      <c r="J22" s="256"/>
      <c r="K22" s="256"/>
      <c r="L22" s="256"/>
      <c r="M22" s="256"/>
      <c r="N22" s="256"/>
      <c r="O22" s="256"/>
      <c r="P22" s="256"/>
      <c r="Q22" s="256"/>
      <c r="R22" s="257"/>
      <c r="S22" s="257"/>
      <c r="T22" s="257"/>
      <c r="U22" s="257"/>
      <c r="V22" s="257"/>
      <c r="W22" s="256"/>
      <c r="X22" s="256"/>
      <c r="Y22" s="256"/>
    </row>
    <row r="23" spans="1:25" s="258" customFormat="1" ht="18" customHeight="1" x14ac:dyDescent="0.15">
      <c r="A23" s="276" t="s">
        <v>709</v>
      </c>
      <c r="B23" s="256"/>
      <c r="C23" s="256"/>
      <c r="D23" s="256"/>
      <c r="E23" s="256"/>
      <c r="F23" s="256"/>
      <c r="G23" s="256"/>
      <c r="H23" s="256"/>
      <c r="I23" s="256"/>
      <c r="J23" s="256"/>
      <c r="K23" s="256"/>
      <c r="L23" s="256"/>
      <c r="M23" s="256"/>
      <c r="N23" s="256"/>
      <c r="O23" s="256"/>
      <c r="P23" s="256"/>
      <c r="Q23" s="256"/>
      <c r="R23" s="257"/>
      <c r="S23" s="257"/>
      <c r="T23" s="257"/>
      <c r="U23" s="257"/>
      <c r="V23" s="257"/>
      <c r="W23" s="256"/>
      <c r="X23" s="256"/>
      <c r="Y23" s="256"/>
    </row>
    <row r="24" spans="1:25" s="258" customFormat="1" ht="32.1" customHeight="1" x14ac:dyDescent="0.15">
      <c r="A24" s="259"/>
      <c r="B24" s="209"/>
      <c r="C24" s="209"/>
      <c r="D24" s="209"/>
      <c r="E24" s="209"/>
      <c r="F24" s="209"/>
      <c r="G24" s="209"/>
      <c r="H24" s="209"/>
      <c r="I24" s="209"/>
      <c r="J24" s="209"/>
      <c r="K24" s="209"/>
      <c r="L24" s="209"/>
      <c r="M24" s="209"/>
      <c r="N24" s="209"/>
      <c r="O24" s="209"/>
      <c r="P24" s="209"/>
      <c r="Q24" s="209"/>
      <c r="R24" s="260"/>
      <c r="S24" s="260"/>
      <c r="T24" s="260"/>
      <c r="U24" s="261"/>
      <c r="V24" s="256"/>
    </row>
    <row r="25" spans="1:25" s="258" customFormat="1" ht="32.1" customHeight="1" x14ac:dyDescent="0.15">
      <c r="A25" s="262"/>
      <c r="B25" s="256"/>
      <c r="C25" s="256"/>
      <c r="D25" s="256"/>
      <c r="E25" s="256"/>
      <c r="F25" s="256"/>
      <c r="G25" s="256"/>
      <c r="H25" s="256"/>
      <c r="I25" s="256"/>
      <c r="J25" s="256"/>
      <c r="K25" s="256"/>
      <c r="L25" s="256"/>
      <c r="M25" s="256"/>
      <c r="N25" s="256"/>
      <c r="O25" s="256"/>
      <c r="P25" s="256"/>
      <c r="Q25" s="256"/>
      <c r="R25" s="257"/>
      <c r="S25" s="257"/>
      <c r="T25" s="257"/>
      <c r="U25" s="263"/>
      <c r="V25" s="256"/>
    </row>
    <row r="26" spans="1:25" s="258" customFormat="1" ht="32.1" customHeight="1" x14ac:dyDescent="0.15">
      <c r="A26" s="264"/>
      <c r="B26" s="265"/>
      <c r="C26" s="265"/>
      <c r="D26" s="265"/>
      <c r="E26" s="265"/>
      <c r="F26" s="265"/>
      <c r="G26" s="265"/>
      <c r="H26" s="265"/>
      <c r="I26" s="265"/>
      <c r="J26" s="265"/>
      <c r="K26" s="265"/>
      <c r="L26" s="265"/>
      <c r="M26" s="265"/>
      <c r="N26" s="265"/>
      <c r="O26" s="265"/>
      <c r="P26" s="265"/>
      <c r="Q26" s="265"/>
      <c r="R26" s="266"/>
      <c r="S26" s="266"/>
      <c r="T26" s="266"/>
      <c r="U26" s="267"/>
      <c r="V26" s="256"/>
    </row>
    <row r="27" spans="1:25" ht="18.75" customHeight="1" x14ac:dyDescent="0.15">
      <c r="A27" s="268" t="s">
        <v>702</v>
      </c>
      <c r="B27" s="269"/>
      <c r="C27" s="269"/>
      <c r="D27" s="269"/>
      <c r="E27" s="241"/>
      <c r="F27" s="241"/>
      <c r="G27" s="241"/>
      <c r="H27" s="241"/>
      <c r="I27" s="241"/>
      <c r="J27" s="241"/>
      <c r="K27" s="241"/>
      <c r="L27" s="241"/>
      <c r="M27" s="241"/>
      <c r="N27" s="241"/>
      <c r="O27" s="241"/>
      <c r="P27" s="241"/>
      <c r="Q27" s="241"/>
      <c r="R27" s="241"/>
      <c r="S27" s="241"/>
      <c r="T27" s="241"/>
      <c r="U27" s="241"/>
    </row>
    <row r="28" spans="1:25" ht="65.099999999999994" customHeight="1" x14ac:dyDescent="0.15">
      <c r="A28" s="270"/>
      <c r="B28" s="271"/>
      <c r="C28" s="271"/>
      <c r="D28" s="271"/>
      <c r="E28" s="239"/>
      <c r="F28" s="239"/>
      <c r="G28" s="239"/>
      <c r="H28" s="239"/>
      <c r="I28" s="239"/>
      <c r="J28" s="239"/>
      <c r="K28" s="239"/>
      <c r="L28" s="239"/>
      <c r="M28" s="239"/>
      <c r="N28" s="239"/>
      <c r="O28" s="239"/>
      <c r="P28" s="239"/>
      <c r="Q28" s="239"/>
      <c r="R28" s="239"/>
      <c r="S28" s="239"/>
      <c r="T28" s="239"/>
      <c r="U28" s="240"/>
    </row>
    <row r="29" spans="1:25" s="258" customFormat="1" ht="18.75" customHeight="1" x14ac:dyDescent="0.15">
      <c r="A29" s="272" t="s">
        <v>703</v>
      </c>
      <c r="B29" s="273"/>
      <c r="C29" s="273"/>
      <c r="D29" s="273"/>
      <c r="E29" s="273"/>
      <c r="F29" s="273"/>
      <c r="G29" s="274"/>
      <c r="H29" s="274"/>
      <c r="I29" s="275"/>
      <c r="J29" s="275"/>
      <c r="K29" s="275"/>
      <c r="L29" s="275"/>
      <c r="M29" s="275"/>
      <c r="N29" s="275"/>
      <c r="O29" s="275"/>
    </row>
    <row r="30" spans="1:25" ht="65.099999999999994" customHeight="1" x14ac:dyDescent="0.15">
      <c r="A30" s="229"/>
      <c r="B30" s="230"/>
      <c r="C30" s="230"/>
      <c r="D30" s="230"/>
      <c r="E30" s="230"/>
      <c r="F30" s="230"/>
      <c r="G30" s="230"/>
      <c r="H30" s="230"/>
      <c r="I30" s="230"/>
      <c r="J30" s="230"/>
      <c r="K30" s="230"/>
      <c r="L30" s="230"/>
      <c r="M30" s="230"/>
      <c r="N30" s="230"/>
      <c r="O30" s="230"/>
      <c r="P30" s="230"/>
      <c r="Q30" s="230"/>
      <c r="R30" s="230"/>
      <c r="S30" s="230"/>
      <c r="T30" s="230"/>
      <c r="U30" s="231"/>
    </row>
  </sheetData>
  <mergeCells count="66">
    <mergeCell ref="M5:N5"/>
    <mergeCell ref="O5:P5"/>
    <mergeCell ref="Q5:R5"/>
    <mergeCell ref="A6:B6"/>
    <mergeCell ref="C6:D6"/>
    <mergeCell ref="E6:F6"/>
    <mergeCell ref="G6:H6"/>
    <mergeCell ref="I6:J6"/>
    <mergeCell ref="K6:L6"/>
    <mergeCell ref="M6:N6"/>
    <mergeCell ref="A5:B5"/>
    <mergeCell ref="C5:D5"/>
    <mergeCell ref="E5:F5"/>
    <mergeCell ref="G5:H5"/>
    <mergeCell ref="I5:J5"/>
    <mergeCell ref="K5:L5"/>
    <mergeCell ref="O6:P6"/>
    <mergeCell ref="Q6:R6"/>
    <mergeCell ref="A19:D19"/>
    <mergeCell ref="E19:J19"/>
    <mergeCell ref="K19:O19"/>
    <mergeCell ref="P19:U19"/>
    <mergeCell ref="A9:B9"/>
    <mergeCell ref="C9:D9"/>
    <mergeCell ref="E9:F9"/>
    <mergeCell ref="G9:H9"/>
    <mergeCell ref="I9:J9"/>
    <mergeCell ref="K9:L9"/>
    <mergeCell ref="M9:N9"/>
    <mergeCell ref="O9:P9"/>
    <mergeCell ref="Q9:R9"/>
    <mergeCell ref="Q10:R10"/>
    <mergeCell ref="A20:B20"/>
    <mergeCell ref="E20:F20"/>
    <mergeCell ref="G20:J20"/>
    <mergeCell ref="P20:U20"/>
    <mergeCell ref="A21:B21"/>
    <mergeCell ref="E21:F21"/>
    <mergeCell ref="G21:J21"/>
    <mergeCell ref="P21:U21"/>
    <mergeCell ref="A10:B10"/>
    <mergeCell ref="C10:D10"/>
    <mergeCell ref="E10:F10"/>
    <mergeCell ref="G10:H10"/>
    <mergeCell ref="I10:J10"/>
    <mergeCell ref="K10:L10"/>
    <mergeCell ref="M10:N10"/>
    <mergeCell ref="O10:P10"/>
    <mergeCell ref="O14:P14"/>
    <mergeCell ref="K13:L13"/>
    <mergeCell ref="Q14:R14"/>
    <mergeCell ref="M13:N13"/>
    <mergeCell ref="O13:P13"/>
    <mergeCell ref="Q13:R13"/>
    <mergeCell ref="A14:B14"/>
    <mergeCell ref="C14:D14"/>
    <mergeCell ref="E14:F14"/>
    <mergeCell ref="G14:H14"/>
    <mergeCell ref="I14:J14"/>
    <mergeCell ref="K14:L14"/>
    <mergeCell ref="M14:N14"/>
    <mergeCell ref="A13:B13"/>
    <mergeCell ref="C13:D13"/>
    <mergeCell ref="E13:F13"/>
    <mergeCell ref="G13:H13"/>
    <mergeCell ref="I13:J13"/>
  </mergeCells>
  <phoneticPr fontId="1"/>
  <pageMargins left="0.23622047244094491" right="0.19685039370078741" top="0.51181102362204722" bottom="0.55118110236220474" header="0.31496062992125984" footer="0.59055118110236227"/>
  <pageSetup paperSize="9" orientation="portrait" r:id="rId1"/>
  <headerFooter alignWithMargins="0">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A7" zoomScale="75" zoomScaleNormal="55" zoomScaleSheetLayoutView="75" workbookViewId="0">
      <selection activeCell="AA32" sqref="AA32"/>
    </sheetView>
  </sheetViews>
  <sheetFormatPr defaultColWidth="4.5" defaultRowHeight="14.25" x14ac:dyDescent="0.4"/>
  <cols>
    <col min="1" max="1" width="0.875" style="38" customWidth="1"/>
    <col min="2" max="6" width="5.75" style="38" customWidth="1"/>
    <col min="7" max="8" width="8.125" style="38" customWidth="1"/>
    <col min="9" max="12" width="3.25" style="38" hidden="1" customWidth="1"/>
    <col min="13" max="14" width="3.25" style="38" customWidth="1"/>
    <col min="15" max="66" width="5.75" style="38" customWidth="1"/>
    <col min="67" max="67" width="1.125" style="38" customWidth="1"/>
    <col min="68" max="16384" width="4.5" style="38"/>
  </cols>
  <sheetData>
    <row r="1" spans="2:71" s="1" customFormat="1" ht="20.25" customHeight="1" x14ac:dyDescent="0.4">
      <c r="G1" s="2" t="s">
        <v>354</v>
      </c>
      <c r="H1" s="2"/>
      <c r="I1" s="2"/>
      <c r="J1" s="2"/>
      <c r="K1" s="2"/>
      <c r="L1" s="2"/>
      <c r="M1" s="2"/>
      <c r="N1" s="2"/>
      <c r="Q1" s="3" t="s">
        <v>355</v>
      </c>
      <c r="T1" s="2"/>
      <c r="U1" s="2"/>
      <c r="V1" s="2"/>
      <c r="W1" s="2"/>
      <c r="X1" s="2"/>
      <c r="Y1" s="2"/>
      <c r="Z1" s="2"/>
      <c r="AA1" s="2"/>
      <c r="AW1" s="4" t="s">
        <v>356</v>
      </c>
      <c r="AX1" s="497" t="s">
        <v>357</v>
      </c>
      <c r="AY1" s="498"/>
      <c r="AZ1" s="498"/>
      <c r="BA1" s="498"/>
      <c r="BB1" s="498"/>
      <c r="BC1" s="498"/>
      <c r="BD1" s="498"/>
      <c r="BE1" s="498"/>
      <c r="BF1" s="498"/>
      <c r="BG1" s="498"/>
      <c r="BH1" s="498"/>
      <c r="BI1" s="498"/>
      <c r="BJ1" s="498"/>
      <c r="BK1" s="498"/>
      <c r="BL1" s="498"/>
      <c r="BM1" s="498"/>
      <c r="BN1" s="4" t="s">
        <v>358</v>
      </c>
    </row>
    <row r="2" spans="2:71" s="5" customFormat="1" ht="20.25" customHeight="1" x14ac:dyDescent="0.4">
      <c r="N2" s="3"/>
      <c r="Q2" s="3"/>
      <c r="R2" s="3"/>
      <c r="T2" s="4"/>
      <c r="U2" s="4"/>
      <c r="V2" s="4"/>
      <c r="W2" s="4"/>
      <c r="X2" s="4"/>
      <c r="Y2" s="4"/>
      <c r="Z2" s="4"/>
      <c r="AA2" s="4"/>
      <c r="AF2" s="6" t="s">
        <v>359</v>
      </c>
      <c r="AG2" s="499">
        <f>表紙!D11</f>
        <v>0</v>
      </c>
      <c r="AH2" s="499"/>
      <c r="AI2" s="6" t="s">
        <v>360</v>
      </c>
      <c r="AJ2" s="500" t="str">
        <f>IF(AG2=0,"",YEAR(DATE(2018+AG2,1,1)))</f>
        <v/>
      </c>
      <c r="AK2" s="500"/>
      <c r="AL2" s="7" t="s">
        <v>361</v>
      </c>
      <c r="AM2" s="7" t="s">
        <v>362</v>
      </c>
      <c r="AN2" s="499">
        <f>表紙!F11</f>
        <v>0</v>
      </c>
      <c r="AO2" s="499"/>
      <c r="AP2" s="7" t="s">
        <v>363</v>
      </c>
      <c r="AW2" s="4" t="s">
        <v>364</v>
      </c>
      <c r="AX2" s="499" t="s">
        <v>365</v>
      </c>
      <c r="AY2" s="499"/>
      <c r="AZ2" s="499"/>
      <c r="BA2" s="499"/>
      <c r="BB2" s="499"/>
      <c r="BC2" s="499"/>
      <c r="BD2" s="499"/>
      <c r="BE2" s="499"/>
      <c r="BF2" s="499"/>
      <c r="BG2" s="499"/>
      <c r="BH2" s="499"/>
      <c r="BI2" s="499"/>
      <c r="BJ2" s="499"/>
      <c r="BK2" s="499"/>
      <c r="BL2" s="499"/>
      <c r="BM2" s="499"/>
      <c r="BN2" s="4" t="s">
        <v>366</v>
      </c>
      <c r="BO2" s="4"/>
      <c r="BP2" s="4"/>
      <c r="BQ2" s="4"/>
    </row>
    <row r="3" spans="2:71" s="5" customFormat="1" ht="20.25" customHeight="1" x14ac:dyDescent="0.4">
      <c r="N3" s="3"/>
      <c r="Q3" s="3"/>
      <c r="S3" s="4"/>
      <c r="T3" s="4"/>
      <c r="U3" s="4"/>
      <c r="V3" s="4"/>
      <c r="W3" s="4"/>
      <c r="X3" s="4"/>
      <c r="Y3" s="4"/>
      <c r="AG3" s="8"/>
      <c r="AH3" s="8"/>
      <c r="AI3" s="9"/>
      <c r="AJ3" s="10"/>
      <c r="AK3" s="9"/>
      <c r="BH3" s="11" t="s">
        <v>367</v>
      </c>
      <c r="BI3" s="501" t="s">
        <v>368</v>
      </c>
      <c r="BJ3" s="502"/>
      <c r="BK3" s="502"/>
      <c r="BL3" s="503"/>
      <c r="BM3" s="4"/>
    </row>
    <row r="4" spans="2:71" s="5" customFormat="1" ht="20.25" customHeight="1" x14ac:dyDescent="0.4">
      <c r="B4" s="12"/>
      <c r="C4" s="12"/>
      <c r="D4" s="12"/>
      <c r="E4" s="12"/>
      <c r="F4" s="12"/>
      <c r="G4" s="12"/>
      <c r="H4" s="12"/>
      <c r="I4" s="12"/>
      <c r="J4" s="12"/>
      <c r="K4" s="12"/>
      <c r="L4" s="12"/>
      <c r="M4" s="12"/>
      <c r="N4" s="13"/>
      <c r="O4" s="12"/>
      <c r="P4" s="12"/>
      <c r="Q4" s="13"/>
      <c r="R4" s="12"/>
      <c r="S4" s="14"/>
      <c r="T4" s="14"/>
      <c r="U4" s="14"/>
      <c r="V4" s="14"/>
      <c r="W4" s="14"/>
      <c r="X4" s="14"/>
      <c r="Y4" s="14"/>
      <c r="Z4" s="12"/>
      <c r="AA4" s="12"/>
      <c r="AB4" s="12"/>
      <c r="AC4" s="12"/>
      <c r="AD4" s="12"/>
      <c r="AE4" s="12"/>
      <c r="AF4" s="12"/>
      <c r="AG4" s="15"/>
      <c r="AH4" s="15"/>
      <c r="AI4" s="16"/>
      <c r="AJ4" s="17"/>
      <c r="AK4" s="16"/>
      <c r="AL4" s="12"/>
      <c r="AM4" s="12"/>
      <c r="AN4" s="12"/>
      <c r="AO4" s="12"/>
      <c r="AP4" s="12"/>
      <c r="AQ4" s="12"/>
      <c r="AR4" s="12"/>
      <c r="AS4" s="12"/>
      <c r="AT4" s="12"/>
      <c r="AU4" s="12"/>
      <c r="AV4" s="12"/>
      <c r="BH4" s="11" t="s">
        <v>369</v>
      </c>
      <c r="BI4" s="501" t="s">
        <v>370</v>
      </c>
      <c r="BJ4" s="502"/>
      <c r="BK4" s="502"/>
      <c r="BL4" s="503"/>
      <c r="BM4" s="4"/>
    </row>
    <row r="5" spans="2:71" s="5" customFormat="1" ht="9" customHeight="1" x14ac:dyDescent="0.4">
      <c r="B5" s="12"/>
      <c r="C5" s="12"/>
      <c r="D5" s="12"/>
      <c r="E5" s="12"/>
      <c r="F5" s="12"/>
      <c r="G5" s="12"/>
      <c r="H5" s="12"/>
      <c r="I5" s="12"/>
      <c r="J5" s="12"/>
      <c r="K5" s="12"/>
      <c r="L5" s="12"/>
      <c r="M5" s="12"/>
      <c r="N5" s="13"/>
      <c r="O5" s="12"/>
      <c r="P5" s="12"/>
      <c r="Q5" s="13"/>
      <c r="R5" s="12"/>
      <c r="S5" s="14"/>
      <c r="T5" s="14"/>
      <c r="U5" s="14"/>
      <c r="V5" s="14"/>
      <c r="W5" s="14"/>
      <c r="X5" s="14"/>
      <c r="Y5" s="14"/>
      <c r="Z5" s="12"/>
      <c r="AA5" s="12"/>
      <c r="AB5" s="12"/>
      <c r="AC5" s="12"/>
      <c r="AD5" s="12"/>
      <c r="AE5" s="12"/>
      <c r="AF5" s="12"/>
      <c r="AG5" s="18"/>
      <c r="AH5" s="18"/>
      <c r="AI5" s="12"/>
      <c r="AJ5" s="12"/>
      <c r="AK5" s="12"/>
      <c r="AL5" s="12"/>
      <c r="AM5" s="12"/>
      <c r="AN5" s="19"/>
      <c r="AO5" s="19"/>
      <c r="AP5" s="19"/>
      <c r="AQ5" s="19"/>
      <c r="AR5" s="19"/>
      <c r="AS5" s="19"/>
      <c r="AT5" s="19"/>
      <c r="AU5" s="19"/>
      <c r="AV5" s="19"/>
      <c r="AW5" s="1"/>
      <c r="AX5" s="1"/>
      <c r="AY5" s="1"/>
      <c r="AZ5" s="1"/>
      <c r="BA5" s="1"/>
      <c r="BB5" s="1"/>
      <c r="BC5" s="1"/>
      <c r="BD5" s="1"/>
      <c r="BE5" s="1"/>
      <c r="BF5" s="1"/>
      <c r="BG5" s="1"/>
      <c r="BH5" s="1"/>
      <c r="BI5" s="1"/>
      <c r="BJ5" s="1"/>
      <c r="BK5" s="1"/>
      <c r="BL5" s="20"/>
      <c r="BM5" s="20"/>
    </row>
    <row r="6" spans="2:71" s="5" customFormat="1" ht="21" customHeight="1" x14ac:dyDescent="0.4">
      <c r="B6" s="21"/>
      <c r="C6" s="21"/>
      <c r="D6" s="21"/>
      <c r="E6" s="21"/>
      <c r="F6" s="21"/>
      <c r="G6" s="22"/>
      <c r="H6" s="22"/>
      <c r="I6" s="22"/>
      <c r="J6" s="22"/>
      <c r="K6" s="22"/>
      <c r="L6" s="22"/>
      <c r="M6" s="22"/>
      <c r="N6" s="22"/>
      <c r="O6" s="23"/>
      <c r="P6" s="23"/>
      <c r="Q6" s="23"/>
      <c r="R6" s="24"/>
      <c r="S6" s="23"/>
      <c r="T6" s="23"/>
      <c r="U6" s="23"/>
      <c r="V6" s="12"/>
      <c r="W6" s="12"/>
      <c r="X6" s="12"/>
      <c r="Y6" s="12"/>
      <c r="Z6" s="12"/>
      <c r="AA6" s="12"/>
      <c r="AB6" s="12"/>
      <c r="AC6" s="12"/>
      <c r="AD6" s="12"/>
      <c r="AE6" s="12"/>
      <c r="AF6" s="12"/>
      <c r="AG6" s="12"/>
      <c r="AH6" s="12"/>
      <c r="AI6" s="12"/>
      <c r="AJ6" s="12"/>
      <c r="AK6" s="12"/>
      <c r="AL6" s="12"/>
      <c r="AM6" s="12"/>
      <c r="AN6" s="19"/>
      <c r="AO6" s="19"/>
      <c r="AP6" s="19"/>
      <c r="AQ6" s="19"/>
      <c r="AR6" s="19"/>
      <c r="AS6" s="19" t="s">
        <v>371</v>
      </c>
      <c r="AT6" s="19"/>
      <c r="AU6" s="19"/>
      <c r="AV6" s="19"/>
      <c r="AW6" s="1"/>
      <c r="AX6" s="1"/>
      <c r="AY6" s="1"/>
      <c r="BA6" s="25"/>
      <c r="BB6" s="25"/>
      <c r="BC6" s="26"/>
      <c r="BD6" s="1"/>
      <c r="BE6" s="536">
        <v>40</v>
      </c>
      <c r="BF6" s="537"/>
      <c r="BG6" s="26" t="s">
        <v>372</v>
      </c>
      <c r="BH6" s="1"/>
      <c r="BI6" s="536">
        <v>160</v>
      </c>
      <c r="BJ6" s="537"/>
      <c r="BK6" s="26" t="s">
        <v>373</v>
      </c>
      <c r="BL6" s="1"/>
      <c r="BM6" s="20"/>
    </row>
    <row r="7" spans="2:71" s="5" customFormat="1" ht="5.25" customHeight="1" x14ac:dyDescent="0.4">
      <c r="B7" s="21"/>
      <c r="C7" s="21"/>
      <c r="D7" s="21"/>
      <c r="E7" s="21"/>
      <c r="F7" s="21"/>
      <c r="G7" s="27"/>
      <c r="H7" s="27"/>
      <c r="I7" s="27"/>
      <c r="J7" s="27"/>
      <c r="K7" s="27"/>
      <c r="L7" s="27"/>
      <c r="M7" s="27"/>
      <c r="N7" s="23"/>
      <c r="O7" s="23"/>
      <c r="P7" s="23"/>
      <c r="Q7" s="24"/>
      <c r="R7" s="23"/>
      <c r="S7" s="23"/>
      <c r="T7" s="23"/>
      <c r="U7" s="23"/>
      <c r="V7" s="12"/>
      <c r="W7" s="12"/>
      <c r="X7" s="12"/>
      <c r="Y7" s="12"/>
      <c r="Z7" s="12"/>
      <c r="AA7" s="12"/>
      <c r="AB7" s="12"/>
      <c r="AC7" s="12"/>
      <c r="AD7" s="12"/>
      <c r="AE7" s="12"/>
      <c r="AF7" s="12"/>
      <c r="AG7" s="12"/>
      <c r="AH7" s="12"/>
      <c r="AI7" s="12"/>
      <c r="AJ7" s="12"/>
      <c r="AK7" s="12"/>
      <c r="AL7" s="12"/>
      <c r="AM7" s="12"/>
      <c r="AN7" s="19"/>
      <c r="AO7" s="19"/>
      <c r="AP7" s="19"/>
      <c r="AQ7" s="19"/>
      <c r="AR7" s="19"/>
      <c r="AS7" s="19"/>
      <c r="AT7" s="19"/>
      <c r="AU7" s="19"/>
      <c r="AV7" s="19"/>
      <c r="AW7" s="19"/>
      <c r="AX7" s="19"/>
      <c r="AY7" s="19"/>
      <c r="AZ7" s="19"/>
      <c r="BA7" s="19"/>
      <c r="BB7" s="19"/>
      <c r="BC7" s="19"/>
      <c r="BD7" s="19"/>
      <c r="BE7" s="19"/>
      <c r="BF7" s="19"/>
      <c r="BG7" s="19"/>
      <c r="BH7" s="19"/>
      <c r="BI7" s="19"/>
      <c r="BJ7" s="19"/>
      <c r="BK7" s="19"/>
      <c r="BL7" s="28"/>
      <c r="BM7" s="28"/>
      <c r="BN7" s="12"/>
    </row>
    <row r="8" spans="2:71" s="5" customFormat="1" ht="21" customHeight="1" x14ac:dyDescent="0.4">
      <c r="B8" s="29"/>
      <c r="C8" s="29"/>
      <c r="D8" s="29"/>
      <c r="E8" s="29"/>
      <c r="F8" s="29"/>
      <c r="G8" s="24"/>
      <c r="H8" s="24"/>
      <c r="I8" s="24"/>
      <c r="J8" s="24"/>
      <c r="K8" s="24"/>
      <c r="L8" s="24"/>
      <c r="M8" s="24"/>
      <c r="N8" s="23"/>
      <c r="O8" s="23"/>
      <c r="P8" s="23"/>
      <c r="Q8" s="24"/>
      <c r="R8" s="23"/>
      <c r="S8" s="23"/>
      <c r="T8" s="23"/>
      <c r="U8" s="23"/>
      <c r="V8" s="12"/>
      <c r="W8" s="12"/>
      <c r="X8" s="12"/>
      <c r="Y8" s="12"/>
      <c r="Z8" s="12"/>
      <c r="AA8" s="12"/>
      <c r="AB8" s="12"/>
      <c r="AC8" s="12"/>
      <c r="AD8" s="12"/>
      <c r="AE8" s="12"/>
      <c r="AF8" s="12"/>
      <c r="AG8" s="12"/>
      <c r="AH8" s="12"/>
      <c r="AI8" s="12"/>
      <c r="AJ8" s="12"/>
      <c r="AK8" s="12"/>
      <c r="AL8" s="12"/>
      <c r="AM8" s="12"/>
      <c r="AN8" s="30"/>
      <c r="AO8" s="30"/>
      <c r="AP8" s="30"/>
      <c r="AQ8" s="22"/>
      <c r="AR8" s="31"/>
      <c r="AS8" s="32"/>
      <c r="AT8" s="32"/>
      <c r="AU8" s="21"/>
      <c r="AV8" s="25"/>
      <c r="AW8" s="25"/>
      <c r="AX8" s="25"/>
      <c r="AY8" s="33"/>
      <c r="AZ8" s="33"/>
      <c r="BA8" s="19"/>
      <c r="BB8" s="25"/>
      <c r="BC8" s="25"/>
      <c r="BD8" s="24"/>
      <c r="BE8" s="19"/>
      <c r="BF8" s="19" t="s">
        <v>374</v>
      </c>
      <c r="BG8" s="19"/>
      <c r="BH8" s="19"/>
      <c r="BI8" s="538" t="e">
        <f>DAY(EOMONTH(DATE(AJ2,AN2,1),0))</f>
        <v>#VALUE!</v>
      </c>
      <c r="BJ8" s="539"/>
      <c r="BK8" s="19" t="s">
        <v>375</v>
      </c>
      <c r="BL8" s="19"/>
      <c r="BM8" s="19"/>
      <c r="BN8" s="12"/>
      <c r="BQ8" s="4"/>
      <c r="BR8" s="4"/>
      <c r="BS8" s="4"/>
    </row>
    <row r="9" spans="2:71" s="5" customFormat="1" ht="5.25" customHeight="1" x14ac:dyDescent="0.4">
      <c r="B9" s="29"/>
      <c r="C9" s="29"/>
      <c r="D9" s="29"/>
      <c r="E9" s="29"/>
      <c r="F9" s="29"/>
      <c r="G9" s="24"/>
      <c r="H9" s="24"/>
      <c r="I9" s="24"/>
      <c r="J9" s="24"/>
      <c r="K9" s="24"/>
      <c r="L9" s="24"/>
      <c r="M9" s="24"/>
      <c r="N9" s="23"/>
      <c r="O9" s="23"/>
      <c r="P9" s="23"/>
      <c r="Q9" s="24"/>
      <c r="R9" s="23"/>
      <c r="S9" s="23"/>
      <c r="T9" s="23"/>
      <c r="U9" s="23"/>
      <c r="V9" s="12"/>
      <c r="W9" s="12"/>
      <c r="X9" s="12"/>
      <c r="Y9" s="12"/>
      <c r="Z9" s="12"/>
      <c r="AA9" s="12"/>
      <c r="AB9" s="12"/>
      <c r="AC9" s="12"/>
      <c r="AD9" s="12"/>
      <c r="AE9" s="12"/>
      <c r="AF9" s="12"/>
      <c r="AG9" s="12"/>
      <c r="AH9" s="12"/>
      <c r="AI9" s="12"/>
      <c r="AJ9" s="12"/>
      <c r="AK9" s="12"/>
      <c r="AL9" s="12"/>
      <c r="AM9" s="12"/>
      <c r="AN9" s="30"/>
      <c r="AO9" s="30"/>
      <c r="AP9" s="30"/>
      <c r="AQ9" s="22"/>
      <c r="AR9" s="31"/>
      <c r="AS9" s="32"/>
      <c r="AT9" s="32"/>
      <c r="AU9" s="21"/>
      <c r="AV9" s="25"/>
      <c r="AW9" s="25"/>
      <c r="AX9" s="25"/>
      <c r="AY9" s="33"/>
      <c r="AZ9" s="33"/>
      <c r="BA9" s="19"/>
      <c r="BB9" s="25"/>
      <c r="BC9" s="25"/>
      <c r="BD9" s="24"/>
      <c r="BE9" s="19"/>
      <c r="BF9" s="19"/>
      <c r="BG9" s="19"/>
      <c r="BH9" s="19"/>
      <c r="BI9" s="24"/>
      <c r="BJ9" s="24"/>
      <c r="BK9" s="19"/>
      <c r="BL9" s="19"/>
      <c r="BM9" s="19"/>
      <c r="BN9" s="12"/>
      <c r="BQ9" s="4"/>
      <c r="BR9" s="4"/>
      <c r="BS9" s="4"/>
    </row>
    <row r="10" spans="2:71" s="5" customFormat="1" ht="21" customHeight="1" x14ac:dyDescent="0.4">
      <c r="B10" s="29"/>
      <c r="C10" s="29"/>
      <c r="D10" s="29"/>
      <c r="E10" s="29"/>
      <c r="F10" s="29"/>
      <c r="G10" s="24"/>
      <c r="H10" s="24"/>
      <c r="I10" s="24"/>
      <c r="J10" s="24"/>
      <c r="K10" s="24"/>
      <c r="L10" s="24"/>
      <c r="M10" s="24"/>
      <c r="N10" s="23"/>
      <c r="O10" s="23"/>
      <c r="P10" s="23"/>
      <c r="Q10" s="24"/>
      <c r="R10" s="23"/>
      <c r="S10" s="23"/>
      <c r="T10" s="23"/>
      <c r="U10" s="23"/>
      <c r="V10" s="12"/>
      <c r="W10" s="12"/>
      <c r="X10" s="12"/>
      <c r="Y10" s="12"/>
      <c r="Z10" s="12"/>
      <c r="AA10" s="12"/>
      <c r="AB10" s="12"/>
      <c r="AC10" s="12"/>
      <c r="AD10" s="12"/>
      <c r="AE10" s="12"/>
      <c r="AF10" s="12"/>
      <c r="AG10" s="12"/>
      <c r="AH10" s="12"/>
      <c r="AI10" s="12"/>
      <c r="AJ10" s="12"/>
      <c r="AK10" s="12"/>
      <c r="AL10" s="12"/>
      <c r="AM10" s="12"/>
      <c r="AN10" s="30"/>
      <c r="AO10" s="30"/>
      <c r="AP10" s="30"/>
      <c r="AQ10" s="22"/>
      <c r="AR10" s="31"/>
      <c r="AS10" s="32"/>
      <c r="AT10" s="32"/>
      <c r="AU10" s="19" t="s">
        <v>376</v>
      </c>
      <c r="AV10" s="25"/>
      <c r="AW10" s="19"/>
      <c r="AX10" s="22"/>
      <c r="AY10" s="22"/>
      <c r="AZ10" s="34"/>
      <c r="BA10" s="19"/>
      <c r="BB10" s="35"/>
      <c r="BC10" s="35"/>
      <c r="BD10" s="35"/>
      <c r="BE10" s="19"/>
      <c r="BF10" s="19"/>
      <c r="BG10" s="28" t="s">
        <v>377</v>
      </c>
      <c r="BH10" s="19"/>
      <c r="BI10" s="536"/>
      <c r="BJ10" s="537"/>
      <c r="BK10" s="26" t="s">
        <v>378</v>
      </c>
      <c r="BL10" s="19"/>
      <c r="BM10" s="19"/>
      <c r="BN10" s="12"/>
      <c r="BQ10" s="4"/>
      <c r="BR10" s="4"/>
      <c r="BS10" s="4"/>
    </row>
    <row r="11" spans="2:71" ht="5.25" customHeight="1" thickBot="1" x14ac:dyDescent="0.45">
      <c r="B11" s="36"/>
      <c r="C11" s="36"/>
      <c r="D11" s="36"/>
      <c r="E11" s="36"/>
      <c r="F11" s="36"/>
      <c r="G11" s="37"/>
      <c r="H11" s="37"/>
      <c r="I11" s="37"/>
      <c r="J11" s="37"/>
      <c r="K11" s="37"/>
      <c r="L11" s="37"/>
      <c r="M11" s="37"/>
      <c r="N11" s="37"/>
      <c r="O11" s="36"/>
      <c r="P11" s="36"/>
      <c r="Q11" s="36"/>
      <c r="R11" s="36"/>
      <c r="S11" s="36"/>
      <c r="T11" s="36"/>
      <c r="U11" s="36"/>
      <c r="V11" s="36"/>
      <c r="W11" s="36"/>
      <c r="X11" s="36"/>
      <c r="Y11" s="36"/>
      <c r="Z11" s="36"/>
      <c r="AA11" s="36"/>
      <c r="AB11" s="36"/>
      <c r="AC11" s="36"/>
      <c r="AD11" s="36"/>
      <c r="AE11" s="36"/>
      <c r="AF11" s="36"/>
      <c r="AG11" s="37"/>
      <c r="AH11" s="36"/>
      <c r="AI11" s="36"/>
      <c r="AJ11" s="36"/>
      <c r="AK11" s="36"/>
      <c r="AL11" s="36"/>
      <c r="AM11" s="36"/>
      <c r="AN11" s="36"/>
      <c r="AO11" s="36"/>
      <c r="AP11" s="36"/>
      <c r="AQ11" s="36"/>
      <c r="AR11" s="36"/>
      <c r="AS11" s="36"/>
      <c r="AT11" s="36"/>
      <c r="AU11" s="36"/>
      <c r="AV11" s="36"/>
      <c r="AX11" s="39"/>
      <c r="BO11" s="40"/>
      <c r="BP11" s="40"/>
      <c r="BQ11" s="40"/>
    </row>
    <row r="12" spans="2:71" ht="21.6" customHeight="1" x14ac:dyDescent="0.4">
      <c r="B12" s="540" t="s">
        <v>379</v>
      </c>
      <c r="C12" s="543" t="s">
        <v>380</v>
      </c>
      <c r="D12" s="529" t="s">
        <v>381</v>
      </c>
      <c r="E12" s="516"/>
      <c r="F12" s="546"/>
      <c r="G12" s="529" t="s">
        <v>382</v>
      </c>
      <c r="H12" s="508"/>
      <c r="I12" s="41"/>
      <c r="J12" s="42"/>
      <c r="K12" s="41"/>
      <c r="L12" s="42"/>
      <c r="M12" s="553" t="s">
        <v>383</v>
      </c>
      <c r="N12" s="554"/>
      <c r="O12" s="506" t="s">
        <v>384</v>
      </c>
      <c r="P12" s="507"/>
      <c r="Q12" s="507"/>
      <c r="R12" s="508"/>
      <c r="S12" s="506" t="s">
        <v>385</v>
      </c>
      <c r="T12" s="507"/>
      <c r="U12" s="507"/>
      <c r="V12" s="507"/>
      <c r="W12" s="508"/>
      <c r="X12" s="43"/>
      <c r="Y12" s="43"/>
      <c r="Z12" s="44"/>
      <c r="AA12" s="515" t="s">
        <v>386</v>
      </c>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6"/>
      <c r="AX12" s="516"/>
      <c r="AY12" s="516"/>
      <c r="AZ12" s="516"/>
      <c r="BA12" s="516"/>
      <c r="BB12" s="516"/>
      <c r="BC12" s="516"/>
      <c r="BD12" s="516"/>
      <c r="BE12" s="516"/>
      <c r="BF12" s="517" t="str">
        <f>IF(BI3="４週","(12)1～4週目の勤務時間数合計","(12)1か月の勤務時間数　合計")</f>
        <v>(12)1～4週目の勤務時間数合計</v>
      </c>
      <c r="BG12" s="518"/>
      <c r="BH12" s="523" t="s">
        <v>387</v>
      </c>
      <c r="BI12" s="524"/>
      <c r="BJ12" s="529" t="s">
        <v>388</v>
      </c>
      <c r="BK12" s="507"/>
      <c r="BL12" s="507"/>
      <c r="BM12" s="507"/>
      <c r="BN12" s="530"/>
    </row>
    <row r="13" spans="2:71" ht="20.25" customHeight="1" x14ac:dyDescent="0.4">
      <c r="B13" s="541"/>
      <c r="C13" s="544"/>
      <c r="D13" s="547"/>
      <c r="E13" s="548"/>
      <c r="F13" s="549"/>
      <c r="G13" s="531"/>
      <c r="H13" s="511"/>
      <c r="I13" s="45"/>
      <c r="J13" s="46"/>
      <c r="K13" s="45"/>
      <c r="L13" s="46"/>
      <c r="M13" s="555"/>
      <c r="N13" s="556"/>
      <c r="O13" s="509"/>
      <c r="P13" s="510"/>
      <c r="Q13" s="510"/>
      <c r="R13" s="511"/>
      <c r="S13" s="509"/>
      <c r="T13" s="510"/>
      <c r="U13" s="510"/>
      <c r="V13" s="510"/>
      <c r="W13" s="511"/>
      <c r="X13" s="47"/>
      <c r="Y13" s="47"/>
      <c r="Z13" s="48"/>
      <c r="AA13" s="505" t="s">
        <v>389</v>
      </c>
      <c r="AB13" s="505"/>
      <c r="AC13" s="505"/>
      <c r="AD13" s="505"/>
      <c r="AE13" s="505"/>
      <c r="AF13" s="505"/>
      <c r="AG13" s="535"/>
      <c r="AH13" s="504" t="s">
        <v>390</v>
      </c>
      <c r="AI13" s="505"/>
      <c r="AJ13" s="505"/>
      <c r="AK13" s="505"/>
      <c r="AL13" s="505"/>
      <c r="AM13" s="505"/>
      <c r="AN13" s="535"/>
      <c r="AO13" s="504" t="s">
        <v>391</v>
      </c>
      <c r="AP13" s="505"/>
      <c r="AQ13" s="505"/>
      <c r="AR13" s="505"/>
      <c r="AS13" s="505"/>
      <c r="AT13" s="505"/>
      <c r="AU13" s="535"/>
      <c r="AV13" s="504" t="s">
        <v>392</v>
      </c>
      <c r="AW13" s="505"/>
      <c r="AX13" s="505"/>
      <c r="AY13" s="505"/>
      <c r="AZ13" s="505"/>
      <c r="BA13" s="505"/>
      <c r="BB13" s="535"/>
      <c r="BC13" s="504" t="s">
        <v>393</v>
      </c>
      <c r="BD13" s="505"/>
      <c r="BE13" s="505"/>
      <c r="BF13" s="519"/>
      <c r="BG13" s="520"/>
      <c r="BH13" s="525"/>
      <c r="BI13" s="526"/>
      <c r="BJ13" s="531"/>
      <c r="BK13" s="510"/>
      <c r="BL13" s="510"/>
      <c r="BM13" s="510"/>
      <c r="BN13" s="532"/>
    </row>
    <row r="14" spans="2:71" ht="20.25" customHeight="1" x14ac:dyDescent="0.4">
      <c r="B14" s="541"/>
      <c r="C14" s="544"/>
      <c r="D14" s="547"/>
      <c r="E14" s="548"/>
      <c r="F14" s="549"/>
      <c r="G14" s="531"/>
      <c r="H14" s="511"/>
      <c r="I14" s="45"/>
      <c r="J14" s="46"/>
      <c r="K14" s="45"/>
      <c r="L14" s="46"/>
      <c r="M14" s="555"/>
      <c r="N14" s="556"/>
      <c r="O14" s="509"/>
      <c r="P14" s="510"/>
      <c r="Q14" s="510"/>
      <c r="R14" s="511"/>
      <c r="S14" s="509"/>
      <c r="T14" s="510"/>
      <c r="U14" s="510"/>
      <c r="V14" s="510"/>
      <c r="W14" s="511"/>
      <c r="X14" s="47"/>
      <c r="Y14" s="47"/>
      <c r="Z14" s="48"/>
      <c r="AA14" s="49">
        <v>1</v>
      </c>
      <c r="AB14" s="50">
        <v>2</v>
      </c>
      <c r="AC14" s="50">
        <v>3</v>
      </c>
      <c r="AD14" s="50">
        <v>4</v>
      </c>
      <c r="AE14" s="50">
        <v>5</v>
      </c>
      <c r="AF14" s="50">
        <v>6</v>
      </c>
      <c r="AG14" s="51">
        <v>7</v>
      </c>
      <c r="AH14" s="52">
        <v>8</v>
      </c>
      <c r="AI14" s="50">
        <v>9</v>
      </c>
      <c r="AJ14" s="50">
        <v>10</v>
      </c>
      <c r="AK14" s="50">
        <v>11</v>
      </c>
      <c r="AL14" s="50">
        <v>12</v>
      </c>
      <c r="AM14" s="50">
        <v>13</v>
      </c>
      <c r="AN14" s="51">
        <v>14</v>
      </c>
      <c r="AO14" s="49">
        <v>15</v>
      </c>
      <c r="AP14" s="50">
        <v>16</v>
      </c>
      <c r="AQ14" s="50">
        <v>17</v>
      </c>
      <c r="AR14" s="50">
        <v>18</v>
      </c>
      <c r="AS14" s="50">
        <v>19</v>
      </c>
      <c r="AT14" s="50">
        <v>20</v>
      </c>
      <c r="AU14" s="51">
        <v>21</v>
      </c>
      <c r="AV14" s="52">
        <v>22</v>
      </c>
      <c r="AW14" s="50">
        <v>23</v>
      </c>
      <c r="AX14" s="50">
        <v>24</v>
      </c>
      <c r="AY14" s="50">
        <v>25</v>
      </c>
      <c r="AZ14" s="50">
        <v>26</v>
      </c>
      <c r="BA14" s="50">
        <v>27</v>
      </c>
      <c r="BB14" s="51">
        <v>28</v>
      </c>
      <c r="BC14" s="53" t="str">
        <f>IF($BI$3="暦月",IF(DAY(DATE($AJ$2,$AN$2,29))=29,29,""),"")</f>
        <v/>
      </c>
      <c r="BD14" s="54" t="str">
        <f>IF($BI$3="暦月",IF(DAY(DATE($AJ$2,$AN$2,30))=30,30,""),"")</f>
        <v/>
      </c>
      <c r="BE14" s="55" t="str">
        <f>IF($BI$3="暦月",IF(DAY(DATE($AJ$2,$AN$2,31))=31,31,""),"")</f>
        <v/>
      </c>
      <c r="BF14" s="519"/>
      <c r="BG14" s="520"/>
      <c r="BH14" s="525"/>
      <c r="BI14" s="526"/>
      <c r="BJ14" s="531"/>
      <c r="BK14" s="510"/>
      <c r="BL14" s="510"/>
      <c r="BM14" s="510"/>
      <c r="BN14" s="532"/>
    </row>
    <row r="15" spans="2:71" ht="20.25" hidden="1" customHeight="1" x14ac:dyDescent="0.4">
      <c r="B15" s="541"/>
      <c r="C15" s="544"/>
      <c r="D15" s="547"/>
      <c r="E15" s="548"/>
      <c r="F15" s="549"/>
      <c r="G15" s="531"/>
      <c r="H15" s="511"/>
      <c r="I15" s="45"/>
      <c r="J15" s="46"/>
      <c r="K15" s="45"/>
      <c r="L15" s="46"/>
      <c r="M15" s="555"/>
      <c r="N15" s="556"/>
      <c r="O15" s="509"/>
      <c r="P15" s="510"/>
      <c r="Q15" s="510"/>
      <c r="R15" s="511"/>
      <c r="S15" s="509"/>
      <c r="T15" s="510"/>
      <c r="U15" s="510"/>
      <c r="V15" s="510"/>
      <c r="W15" s="511"/>
      <c r="X15" s="47"/>
      <c r="Y15" s="47"/>
      <c r="Z15" s="48"/>
      <c r="AA15" s="49" t="e">
        <f>WEEKDAY(DATE($AJ$2,$AN$2,1))</f>
        <v>#VALUE!</v>
      </c>
      <c r="AB15" s="50" t="e">
        <f>WEEKDAY(DATE($AJ$2,$AN$2,2))</f>
        <v>#VALUE!</v>
      </c>
      <c r="AC15" s="50" t="e">
        <f>WEEKDAY(DATE($AJ$2,$AN$2,3))</f>
        <v>#VALUE!</v>
      </c>
      <c r="AD15" s="50" t="e">
        <f>WEEKDAY(DATE($AJ$2,$AN$2,4))</f>
        <v>#VALUE!</v>
      </c>
      <c r="AE15" s="50" t="e">
        <f>WEEKDAY(DATE($AJ$2,$AN$2,5))</f>
        <v>#VALUE!</v>
      </c>
      <c r="AF15" s="50" t="e">
        <f>WEEKDAY(DATE($AJ$2,$AN$2,6))</f>
        <v>#VALUE!</v>
      </c>
      <c r="AG15" s="51" t="e">
        <f>WEEKDAY(DATE($AJ$2,$AN$2,7))</f>
        <v>#VALUE!</v>
      </c>
      <c r="AH15" s="52" t="e">
        <f>WEEKDAY(DATE($AJ$2,$AN$2,8))</f>
        <v>#VALUE!</v>
      </c>
      <c r="AI15" s="50" t="e">
        <f>WEEKDAY(DATE($AJ$2,$AN$2,9))</f>
        <v>#VALUE!</v>
      </c>
      <c r="AJ15" s="50" t="e">
        <f>WEEKDAY(DATE($AJ$2,$AN$2,10))</f>
        <v>#VALUE!</v>
      </c>
      <c r="AK15" s="50" t="e">
        <f>WEEKDAY(DATE($AJ$2,$AN$2,11))</f>
        <v>#VALUE!</v>
      </c>
      <c r="AL15" s="50" t="e">
        <f>WEEKDAY(DATE($AJ$2,$AN$2,12))</f>
        <v>#VALUE!</v>
      </c>
      <c r="AM15" s="50" t="e">
        <f>WEEKDAY(DATE($AJ$2,$AN$2,13))</f>
        <v>#VALUE!</v>
      </c>
      <c r="AN15" s="51" t="e">
        <f>WEEKDAY(DATE($AJ$2,$AN$2,14))</f>
        <v>#VALUE!</v>
      </c>
      <c r="AO15" s="52" t="e">
        <f>WEEKDAY(DATE($AJ$2,$AN$2,15))</f>
        <v>#VALUE!</v>
      </c>
      <c r="AP15" s="50" t="e">
        <f>WEEKDAY(DATE($AJ$2,$AN$2,16))</f>
        <v>#VALUE!</v>
      </c>
      <c r="AQ15" s="50" t="e">
        <f>WEEKDAY(DATE($AJ$2,$AN$2,17))</f>
        <v>#VALUE!</v>
      </c>
      <c r="AR15" s="50" t="e">
        <f>WEEKDAY(DATE($AJ$2,$AN$2,18))</f>
        <v>#VALUE!</v>
      </c>
      <c r="AS15" s="50" t="e">
        <f>WEEKDAY(DATE($AJ$2,$AN$2,19))</f>
        <v>#VALUE!</v>
      </c>
      <c r="AT15" s="50" t="e">
        <f>WEEKDAY(DATE($AJ$2,$AN$2,20))</f>
        <v>#VALUE!</v>
      </c>
      <c r="AU15" s="51" t="e">
        <f>WEEKDAY(DATE($AJ$2,$AN$2,21))</f>
        <v>#VALUE!</v>
      </c>
      <c r="AV15" s="52" t="e">
        <f>WEEKDAY(DATE($AJ$2,$AN$2,22))</f>
        <v>#VALUE!</v>
      </c>
      <c r="AW15" s="50" t="e">
        <f>WEEKDAY(DATE($AJ$2,$AN$2,23))</f>
        <v>#VALUE!</v>
      </c>
      <c r="AX15" s="50" t="e">
        <f>WEEKDAY(DATE($AJ$2,$AN$2,24))</f>
        <v>#VALUE!</v>
      </c>
      <c r="AY15" s="50" t="e">
        <f>WEEKDAY(DATE($AJ$2,$AN$2,25))</f>
        <v>#VALUE!</v>
      </c>
      <c r="AZ15" s="50" t="e">
        <f>WEEKDAY(DATE($AJ$2,$AN$2,26))</f>
        <v>#VALUE!</v>
      </c>
      <c r="BA15" s="50" t="e">
        <f>WEEKDAY(DATE($AJ$2,$AN$2,27))</f>
        <v>#VALUE!</v>
      </c>
      <c r="BB15" s="51" t="e">
        <f>WEEKDAY(DATE($AJ$2,$AN$2,28))</f>
        <v>#VALUE!</v>
      </c>
      <c r="BC15" s="52">
        <f>IF(BC14=29,WEEKDAY(DATE($AJ$2,$AN$2,29)),0)</f>
        <v>0</v>
      </c>
      <c r="BD15" s="50">
        <f>IF(BD14=30,WEEKDAY(DATE($AJ$2,$AN$2,30)),0)</f>
        <v>0</v>
      </c>
      <c r="BE15" s="51">
        <f>IF(BE14=31,WEEKDAY(DATE($AJ$2,$AN$2,31)),0)</f>
        <v>0</v>
      </c>
      <c r="BF15" s="519"/>
      <c r="BG15" s="520"/>
      <c r="BH15" s="525"/>
      <c r="BI15" s="526"/>
      <c r="BJ15" s="531"/>
      <c r="BK15" s="510"/>
      <c r="BL15" s="510"/>
      <c r="BM15" s="510"/>
      <c r="BN15" s="532"/>
    </row>
    <row r="16" spans="2:71" ht="20.25" customHeight="1" thickBot="1" x14ac:dyDescent="0.45">
      <c r="B16" s="542"/>
      <c r="C16" s="545"/>
      <c r="D16" s="550"/>
      <c r="E16" s="551"/>
      <c r="F16" s="552"/>
      <c r="G16" s="533"/>
      <c r="H16" s="514"/>
      <c r="I16" s="56"/>
      <c r="J16" s="57"/>
      <c r="K16" s="56"/>
      <c r="L16" s="57"/>
      <c r="M16" s="557"/>
      <c r="N16" s="558"/>
      <c r="O16" s="512"/>
      <c r="P16" s="513"/>
      <c r="Q16" s="513"/>
      <c r="R16" s="514"/>
      <c r="S16" s="512"/>
      <c r="T16" s="513"/>
      <c r="U16" s="513"/>
      <c r="V16" s="513"/>
      <c r="W16" s="514"/>
      <c r="X16" s="58"/>
      <c r="Y16" s="58"/>
      <c r="Z16" s="59"/>
      <c r="AA16" s="60" t="e">
        <f>IF(AA15=1,"日",IF(AA15=2,"月",IF(AA15=3,"火",IF(AA15=4,"水",IF(AA15=5,"木",IF(AA15=6,"金","土"))))))</f>
        <v>#VALUE!</v>
      </c>
      <c r="AB16" s="61" t="e">
        <f t="shared" ref="AB16:BB16" si="0">IF(AB15=1,"日",IF(AB15=2,"月",IF(AB15=3,"火",IF(AB15=4,"水",IF(AB15=5,"木",IF(AB15=6,"金","土"))))))</f>
        <v>#VALUE!</v>
      </c>
      <c r="AC16" s="61" t="e">
        <f t="shared" si="0"/>
        <v>#VALUE!</v>
      </c>
      <c r="AD16" s="61" t="e">
        <f t="shared" si="0"/>
        <v>#VALUE!</v>
      </c>
      <c r="AE16" s="61" t="e">
        <f t="shared" si="0"/>
        <v>#VALUE!</v>
      </c>
      <c r="AF16" s="61" t="e">
        <f t="shared" si="0"/>
        <v>#VALUE!</v>
      </c>
      <c r="AG16" s="62" t="e">
        <f t="shared" si="0"/>
        <v>#VALUE!</v>
      </c>
      <c r="AH16" s="63" t="e">
        <f>IF(AH15=1,"日",IF(AH15=2,"月",IF(AH15=3,"火",IF(AH15=4,"水",IF(AH15=5,"木",IF(AH15=6,"金","土"))))))</f>
        <v>#VALUE!</v>
      </c>
      <c r="AI16" s="61" t="e">
        <f t="shared" si="0"/>
        <v>#VALUE!</v>
      </c>
      <c r="AJ16" s="61" t="e">
        <f t="shared" si="0"/>
        <v>#VALUE!</v>
      </c>
      <c r="AK16" s="61" t="e">
        <f t="shared" si="0"/>
        <v>#VALUE!</v>
      </c>
      <c r="AL16" s="61" t="e">
        <f t="shared" si="0"/>
        <v>#VALUE!</v>
      </c>
      <c r="AM16" s="61" t="e">
        <f t="shared" si="0"/>
        <v>#VALUE!</v>
      </c>
      <c r="AN16" s="62" t="e">
        <f t="shared" si="0"/>
        <v>#VALUE!</v>
      </c>
      <c r="AO16" s="63" t="e">
        <f>IF(AO15=1,"日",IF(AO15=2,"月",IF(AO15=3,"火",IF(AO15=4,"水",IF(AO15=5,"木",IF(AO15=6,"金","土"))))))</f>
        <v>#VALUE!</v>
      </c>
      <c r="AP16" s="61" t="e">
        <f t="shared" si="0"/>
        <v>#VALUE!</v>
      </c>
      <c r="AQ16" s="61" t="e">
        <f t="shared" si="0"/>
        <v>#VALUE!</v>
      </c>
      <c r="AR16" s="61" t="e">
        <f t="shared" si="0"/>
        <v>#VALUE!</v>
      </c>
      <c r="AS16" s="61" t="e">
        <f t="shared" si="0"/>
        <v>#VALUE!</v>
      </c>
      <c r="AT16" s="61" t="e">
        <f t="shared" si="0"/>
        <v>#VALUE!</v>
      </c>
      <c r="AU16" s="62" t="e">
        <f t="shared" si="0"/>
        <v>#VALUE!</v>
      </c>
      <c r="AV16" s="63" t="e">
        <f>IF(AV15=1,"日",IF(AV15=2,"月",IF(AV15=3,"火",IF(AV15=4,"水",IF(AV15=5,"木",IF(AV15=6,"金","土"))))))</f>
        <v>#VALUE!</v>
      </c>
      <c r="AW16" s="61" t="e">
        <f t="shared" si="0"/>
        <v>#VALUE!</v>
      </c>
      <c r="AX16" s="61" t="e">
        <f t="shared" si="0"/>
        <v>#VALUE!</v>
      </c>
      <c r="AY16" s="61" t="e">
        <f t="shared" si="0"/>
        <v>#VALUE!</v>
      </c>
      <c r="AZ16" s="61" t="e">
        <f t="shared" si="0"/>
        <v>#VALUE!</v>
      </c>
      <c r="BA16" s="61" t="e">
        <f t="shared" si="0"/>
        <v>#VALUE!</v>
      </c>
      <c r="BB16" s="62" t="e">
        <f t="shared" si="0"/>
        <v>#VALUE!</v>
      </c>
      <c r="BC16" s="61" t="str">
        <f>IF(BC15=1,"日",IF(BC15=2,"月",IF(BC15=3,"火",IF(BC15=4,"水",IF(BC15=5,"木",IF(BC15=6,"金",IF(BC15=0,"","土")))))))</f>
        <v/>
      </c>
      <c r="BD16" s="61" t="str">
        <f>IF(BD15=1,"日",IF(BD15=2,"月",IF(BD15=3,"火",IF(BD15=4,"水",IF(BD15=5,"木",IF(BD15=6,"金",IF(BD15=0,"","土")))))))</f>
        <v/>
      </c>
      <c r="BE16" s="61" t="str">
        <f>IF(BE15=1,"日",IF(BE15=2,"月",IF(BE15=3,"火",IF(BE15=4,"水",IF(BE15=5,"木",IF(BE15=6,"金",IF(BE15=0,"","土")))))))</f>
        <v/>
      </c>
      <c r="BF16" s="521"/>
      <c r="BG16" s="522"/>
      <c r="BH16" s="527"/>
      <c r="BI16" s="528"/>
      <c r="BJ16" s="533"/>
      <c r="BK16" s="513"/>
      <c r="BL16" s="513"/>
      <c r="BM16" s="513"/>
      <c r="BN16" s="534"/>
    </row>
    <row r="17" spans="2:66" ht="20.25" customHeight="1" x14ac:dyDescent="0.4">
      <c r="B17" s="588">
        <f>B15+1</f>
        <v>1</v>
      </c>
      <c r="C17" s="601"/>
      <c r="D17" s="602"/>
      <c r="E17" s="603"/>
      <c r="F17" s="604"/>
      <c r="G17" s="605"/>
      <c r="H17" s="606"/>
      <c r="I17" s="64"/>
      <c r="J17" s="65"/>
      <c r="K17" s="64"/>
      <c r="L17" s="65"/>
      <c r="M17" s="607"/>
      <c r="N17" s="608"/>
      <c r="O17" s="609"/>
      <c r="P17" s="610"/>
      <c r="Q17" s="610"/>
      <c r="R17" s="606"/>
      <c r="S17" s="611"/>
      <c r="T17" s="612"/>
      <c r="U17" s="612"/>
      <c r="V17" s="612"/>
      <c r="W17" s="613"/>
      <c r="X17" s="66" t="s">
        <v>394</v>
      </c>
      <c r="Y17" s="67"/>
      <c r="Z17" s="68"/>
      <c r="AA17" s="69"/>
      <c r="AB17" s="70"/>
      <c r="AC17" s="70"/>
      <c r="AD17" s="70"/>
      <c r="AE17" s="70"/>
      <c r="AF17" s="70"/>
      <c r="AG17" s="71"/>
      <c r="AH17" s="69"/>
      <c r="AI17" s="70"/>
      <c r="AJ17" s="70"/>
      <c r="AK17" s="70"/>
      <c r="AL17" s="70"/>
      <c r="AM17" s="70"/>
      <c r="AN17" s="71"/>
      <c r="AO17" s="69"/>
      <c r="AP17" s="70"/>
      <c r="AQ17" s="70"/>
      <c r="AR17" s="70"/>
      <c r="AS17" s="70"/>
      <c r="AT17" s="70"/>
      <c r="AU17" s="71"/>
      <c r="AV17" s="69"/>
      <c r="AW17" s="70"/>
      <c r="AX17" s="70"/>
      <c r="AY17" s="70"/>
      <c r="AZ17" s="70"/>
      <c r="BA17" s="70"/>
      <c r="BB17" s="71"/>
      <c r="BC17" s="69"/>
      <c r="BD17" s="70"/>
      <c r="BE17" s="70"/>
      <c r="BF17" s="581"/>
      <c r="BG17" s="582"/>
      <c r="BH17" s="583"/>
      <c r="BI17" s="584"/>
      <c r="BJ17" s="585"/>
      <c r="BK17" s="586"/>
      <c r="BL17" s="586"/>
      <c r="BM17" s="586"/>
      <c r="BN17" s="587"/>
    </row>
    <row r="18" spans="2:66" ht="20.25" customHeight="1" x14ac:dyDescent="0.4">
      <c r="B18" s="589"/>
      <c r="C18" s="591"/>
      <c r="D18" s="594"/>
      <c r="E18" s="502"/>
      <c r="F18" s="593"/>
      <c r="G18" s="596"/>
      <c r="H18" s="564"/>
      <c r="I18" s="72"/>
      <c r="J18" s="73">
        <f>G17</f>
        <v>0</v>
      </c>
      <c r="K18" s="72"/>
      <c r="L18" s="73">
        <f>M17</f>
        <v>0</v>
      </c>
      <c r="M18" s="599"/>
      <c r="N18" s="600"/>
      <c r="O18" s="562"/>
      <c r="P18" s="563"/>
      <c r="Q18" s="563"/>
      <c r="R18" s="564"/>
      <c r="S18" s="565"/>
      <c r="T18" s="566"/>
      <c r="U18" s="566"/>
      <c r="V18" s="566"/>
      <c r="W18" s="567"/>
      <c r="X18" s="74" t="s">
        <v>395</v>
      </c>
      <c r="Y18" s="75"/>
      <c r="Z18" s="76"/>
      <c r="AA18" s="77" t="str">
        <f>IF(AA17="","",VLOOKUP(AA17,'（勤務形態一覧表）シフト記号表'!$C$6:$L$47,10,FALSE))</f>
        <v/>
      </c>
      <c r="AB18" s="78" t="str">
        <f>IF(AB17="","",VLOOKUP(AB17,'（勤務形態一覧表）シフト記号表'!$C$6:$L$47,10,FALSE))</f>
        <v/>
      </c>
      <c r="AC18" s="78" t="str">
        <f>IF(AC17="","",VLOOKUP(AC17,'（勤務形態一覧表）シフト記号表'!$C$6:$L$47,10,FALSE))</f>
        <v/>
      </c>
      <c r="AD18" s="78" t="str">
        <f>IF(AD17="","",VLOOKUP(AD17,'（勤務形態一覧表）シフト記号表'!$C$6:$L$47,10,FALSE))</f>
        <v/>
      </c>
      <c r="AE18" s="78" t="str">
        <f>IF(AE17="","",VLOOKUP(AE17,'（勤務形態一覧表）シフト記号表'!$C$6:$L$47,10,FALSE))</f>
        <v/>
      </c>
      <c r="AF18" s="78" t="str">
        <f>IF(AF17="","",VLOOKUP(AF17,'（勤務形態一覧表）シフト記号表'!$C$6:$L$47,10,FALSE))</f>
        <v/>
      </c>
      <c r="AG18" s="79" t="str">
        <f>IF(AG17="","",VLOOKUP(AG17,'（勤務形態一覧表）シフト記号表'!$C$6:$L$47,10,FALSE))</f>
        <v/>
      </c>
      <c r="AH18" s="77" t="str">
        <f>IF(AH17="","",VLOOKUP(AH17,'（勤務形態一覧表）シフト記号表'!$C$6:$L$47,10,FALSE))</f>
        <v/>
      </c>
      <c r="AI18" s="78" t="str">
        <f>IF(AI17="","",VLOOKUP(AI17,'（勤務形態一覧表）シフト記号表'!$C$6:$L$47,10,FALSE))</f>
        <v/>
      </c>
      <c r="AJ18" s="78" t="str">
        <f>IF(AJ17="","",VLOOKUP(AJ17,'（勤務形態一覧表）シフト記号表'!$C$6:$L$47,10,FALSE))</f>
        <v/>
      </c>
      <c r="AK18" s="78" t="str">
        <f>IF(AK17="","",VLOOKUP(AK17,'（勤務形態一覧表）シフト記号表'!$C$6:$L$47,10,FALSE))</f>
        <v/>
      </c>
      <c r="AL18" s="78" t="str">
        <f>IF(AL17="","",VLOOKUP(AL17,'（勤務形態一覧表）シフト記号表'!$C$6:$L$47,10,FALSE))</f>
        <v/>
      </c>
      <c r="AM18" s="78" t="str">
        <f>IF(AM17="","",VLOOKUP(AM17,'（勤務形態一覧表）シフト記号表'!$C$6:$L$47,10,FALSE))</f>
        <v/>
      </c>
      <c r="AN18" s="79" t="str">
        <f>IF(AN17="","",VLOOKUP(AN17,'（勤務形態一覧表）シフト記号表'!$C$6:$L$47,10,FALSE))</f>
        <v/>
      </c>
      <c r="AO18" s="77" t="str">
        <f>IF(AO17="","",VLOOKUP(AO17,'（勤務形態一覧表）シフト記号表'!$C$6:$L$47,10,FALSE))</f>
        <v/>
      </c>
      <c r="AP18" s="78" t="str">
        <f>IF(AP17="","",VLOOKUP(AP17,'（勤務形態一覧表）シフト記号表'!$C$6:$L$47,10,FALSE))</f>
        <v/>
      </c>
      <c r="AQ18" s="78" t="str">
        <f>IF(AQ17="","",VLOOKUP(AQ17,'（勤務形態一覧表）シフト記号表'!$C$6:$L$47,10,FALSE))</f>
        <v/>
      </c>
      <c r="AR18" s="78" t="str">
        <f>IF(AR17="","",VLOOKUP(AR17,'（勤務形態一覧表）シフト記号表'!$C$6:$L$47,10,FALSE))</f>
        <v/>
      </c>
      <c r="AS18" s="78" t="str">
        <f>IF(AS17="","",VLOOKUP(AS17,'（勤務形態一覧表）シフト記号表'!$C$6:$L$47,10,FALSE))</f>
        <v/>
      </c>
      <c r="AT18" s="78" t="str">
        <f>IF(AT17="","",VLOOKUP(AT17,'（勤務形態一覧表）シフト記号表'!$C$6:$L$47,10,FALSE))</f>
        <v/>
      </c>
      <c r="AU18" s="79" t="str">
        <f>IF(AU17="","",VLOOKUP(AU17,'（勤務形態一覧表）シフト記号表'!$C$6:$L$47,10,FALSE))</f>
        <v/>
      </c>
      <c r="AV18" s="77" t="str">
        <f>IF(AV17="","",VLOOKUP(AV17,'（勤務形態一覧表）シフト記号表'!$C$6:$L$47,10,FALSE))</f>
        <v/>
      </c>
      <c r="AW18" s="78" t="str">
        <f>IF(AW17="","",VLOOKUP(AW17,'（勤務形態一覧表）シフト記号表'!$C$6:$L$47,10,FALSE))</f>
        <v/>
      </c>
      <c r="AX18" s="78" t="str">
        <f>IF(AX17="","",VLOOKUP(AX17,'（勤務形態一覧表）シフト記号表'!$C$6:$L$47,10,FALSE))</f>
        <v/>
      </c>
      <c r="AY18" s="78" t="str">
        <f>IF(AY17="","",VLOOKUP(AY17,'（勤務形態一覧表）シフト記号表'!$C$6:$L$47,10,FALSE))</f>
        <v/>
      </c>
      <c r="AZ18" s="78" t="str">
        <f>IF(AZ17="","",VLOOKUP(AZ17,'（勤務形態一覧表）シフト記号表'!$C$6:$L$47,10,FALSE))</f>
        <v/>
      </c>
      <c r="BA18" s="78" t="str">
        <f>IF(BA17="","",VLOOKUP(BA17,'（勤務形態一覧表）シフト記号表'!$C$6:$L$47,10,FALSE))</f>
        <v/>
      </c>
      <c r="BB18" s="79" t="str">
        <f>IF(BB17="","",VLOOKUP(BB17,'（勤務形態一覧表）シフト記号表'!$C$6:$L$47,10,FALSE))</f>
        <v/>
      </c>
      <c r="BC18" s="77" t="str">
        <f>IF(BC17="","",VLOOKUP(BC17,'（勤務形態一覧表）シフト記号表'!$C$6:$L$47,10,FALSE))</f>
        <v/>
      </c>
      <c r="BD18" s="78" t="str">
        <f>IF(BD17="","",VLOOKUP(BD17,'（勤務形態一覧表）シフト記号表'!$C$6:$L$47,10,FALSE))</f>
        <v/>
      </c>
      <c r="BE18" s="78" t="str">
        <f>IF(BE17="","",VLOOKUP(BE17,'（勤務形態一覧表）シフト記号表'!$C$6:$L$47,10,FALSE))</f>
        <v/>
      </c>
      <c r="BF18" s="578">
        <f>IF($BI$3="４週",SUM(AA18:BB18),IF($BI$3="暦月",SUM(AA18:BE18),""))</f>
        <v>0</v>
      </c>
      <c r="BG18" s="579"/>
      <c r="BH18" s="580">
        <f>IF($BI$3="４週",BF18/4,IF($BI$3="暦月",(BF18/($BI$8/7)),""))</f>
        <v>0</v>
      </c>
      <c r="BI18" s="579"/>
      <c r="BJ18" s="575"/>
      <c r="BK18" s="576"/>
      <c r="BL18" s="576"/>
      <c r="BM18" s="576"/>
      <c r="BN18" s="577"/>
    </row>
    <row r="19" spans="2:66" ht="20.25" customHeight="1" x14ac:dyDescent="0.4">
      <c r="B19" s="588">
        <f>B17+1</f>
        <v>2</v>
      </c>
      <c r="C19" s="590"/>
      <c r="D19" s="592"/>
      <c r="E19" s="502"/>
      <c r="F19" s="593"/>
      <c r="G19" s="595"/>
      <c r="H19" s="561"/>
      <c r="I19" s="80"/>
      <c r="J19" s="81"/>
      <c r="K19" s="80"/>
      <c r="L19" s="81"/>
      <c r="M19" s="597"/>
      <c r="N19" s="598"/>
      <c r="O19" s="559"/>
      <c r="P19" s="560"/>
      <c r="Q19" s="560"/>
      <c r="R19" s="561"/>
      <c r="S19" s="565"/>
      <c r="T19" s="566"/>
      <c r="U19" s="566"/>
      <c r="V19" s="566"/>
      <c r="W19" s="567"/>
      <c r="X19" s="82" t="s">
        <v>394</v>
      </c>
      <c r="Y19" s="83"/>
      <c r="Z19" s="84"/>
      <c r="AA19" s="85"/>
      <c r="AB19" s="86"/>
      <c r="AC19" s="86"/>
      <c r="AD19" s="86"/>
      <c r="AE19" s="86"/>
      <c r="AF19" s="86"/>
      <c r="AG19" s="87"/>
      <c r="AH19" s="85"/>
      <c r="AI19" s="86"/>
      <c r="AJ19" s="86"/>
      <c r="AK19" s="86"/>
      <c r="AL19" s="86"/>
      <c r="AM19" s="86"/>
      <c r="AN19" s="87"/>
      <c r="AO19" s="85"/>
      <c r="AP19" s="86"/>
      <c r="AQ19" s="86"/>
      <c r="AR19" s="86"/>
      <c r="AS19" s="86"/>
      <c r="AT19" s="86"/>
      <c r="AU19" s="87"/>
      <c r="AV19" s="85"/>
      <c r="AW19" s="86"/>
      <c r="AX19" s="86"/>
      <c r="AY19" s="86"/>
      <c r="AZ19" s="86"/>
      <c r="BA19" s="86"/>
      <c r="BB19" s="87"/>
      <c r="BC19" s="85"/>
      <c r="BD19" s="86"/>
      <c r="BE19" s="88"/>
      <c r="BF19" s="568"/>
      <c r="BG19" s="569"/>
      <c r="BH19" s="570"/>
      <c r="BI19" s="571"/>
      <c r="BJ19" s="572"/>
      <c r="BK19" s="573"/>
      <c r="BL19" s="573"/>
      <c r="BM19" s="573"/>
      <c r="BN19" s="574"/>
    </row>
    <row r="20" spans="2:66" ht="20.25" customHeight="1" x14ac:dyDescent="0.4">
      <c r="B20" s="589"/>
      <c r="C20" s="591"/>
      <c r="D20" s="594"/>
      <c r="E20" s="502"/>
      <c r="F20" s="593"/>
      <c r="G20" s="596"/>
      <c r="H20" s="564"/>
      <c r="I20" s="72"/>
      <c r="J20" s="73">
        <f>G19</f>
        <v>0</v>
      </c>
      <c r="K20" s="72"/>
      <c r="L20" s="73">
        <f>M19</f>
        <v>0</v>
      </c>
      <c r="M20" s="599"/>
      <c r="N20" s="600"/>
      <c r="O20" s="562"/>
      <c r="P20" s="563"/>
      <c r="Q20" s="563"/>
      <c r="R20" s="564"/>
      <c r="S20" s="565"/>
      <c r="T20" s="566"/>
      <c r="U20" s="566"/>
      <c r="V20" s="566"/>
      <c r="W20" s="567"/>
      <c r="X20" s="74" t="s">
        <v>395</v>
      </c>
      <c r="Y20" s="75"/>
      <c r="Z20" s="76"/>
      <c r="AA20" s="77" t="str">
        <f>IF(AA19="","",VLOOKUP(AA19,'（勤務形態一覧表）シフト記号表'!$C$6:$L$47,10,FALSE))</f>
        <v/>
      </c>
      <c r="AB20" s="78" t="str">
        <f>IF(AB19="","",VLOOKUP(AB19,'（勤務形態一覧表）シフト記号表'!$C$6:$L$47,10,FALSE))</f>
        <v/>
      </c>
      <c r="AC20" s="78" t="str">
        <f>IF(AC19="","",VLOOKUP(AC19,'（勤務形態一覧表）シフト記号表'!$C$6:$L$47,10,FALSE))</f>
        <v/>
      </c>
      <c r="AD20" s="78" t="str">
        <f>IF(AD19="","",VLOOKUP(AD19,'（勤務形態一覧表）シフト記号表'!$C$6:$L$47,10,FALSE))</f>
        <v/>
      </c>
      <c r="AE20" s="78" t="str">
        <f>IF(AE19="","",VLOOKUP(AE19,'（勤務形態一覧表）シフト記号表'!$C$6:$L$47,10,FALSE))</f>
        <v/>
      </c>
      <c r="AF20" s="78" t="str">
        <f>IF(AF19="","",VLOOKUP(AF19,'（勤務形態一覧表）シフト記号表'!$C$6:$L$47,10,FALSE))</f>
        <v/>
      </c>
      <c r="AG20" s="79" t="str">
        <f>IF(AG19="","",VLOOKUP(AG19,'（勤務形態一覧表）シフト記号表'!$C$6:$L$47,10,FALSE))</f>
        <v/>
      </c>
      <c r="AH20" s="77" t="str">
        <f>IF(AH19="","",VLOOKUP(AH19,'（勤務形態一覧表）シフト記号表'!$C$6:$L$47,10,FALSE))</f>
        <v/>
      </c>
      <c r="AI20" s="78" t="str">
        <f>IF(AI19="","",VLOOKUP(AI19,'（勤務形態一覧表）シフト記号表'!$C$6:$L$47,10,FALSE))</f>
        <v/>
      </c>
      <c r="AJ20" s="78" t="str">
        <f>IF(AJ19="","",VLOOKUP(AJ19,'（勤務形態一覧表）シフト記号表'!$C$6:$L$47,10,FALSE))</f>
        <v/>
      </c>
      <c r="AK20" s="78" t="str">
        <f>IF(AK19="","",VLOOKUP(AK19,'（勤務形態一覧表）シフト記号表'!$C$6:$L$47,10,FALSE))</f>
        <v/>
      </c>
      <c r="AL20" s="78" t="str">
        <f>IF(AL19="","",VLOOKUP(AL19,'（勤務形態一覧表）シフト記号表'!$C$6:$L$47,10,FALSE))</f>
        <v/>
      </c>
      <c r="AM20" s="78" t="str">
        <f>IF(AM19="","",VLOOKUP(AM19,'（勤務形態一覧表）シフト記号表'!$C$6:$L$47,10,FALSE))</f>
        <v/>
      </c>
      <c r="AN20" s="79" t="str">
        <f>IF(AN19="","",VLOOKUP(AN19,'（勤務形態一覧表）シフト記号表'!$C$6:$L$47,10,FALSE))</f>
        <v/>
      </c>
      <c r="AO20" s="77" t="str">
        <f>IF(AO19="","",VLOOKUP(AO19,'（勤務形態一覧表）シフト記号表'!$C$6:$L$47,10,FALSE))</f>
        <v/>
      </c>
      <c r="AP20" s="78" t="str">
        <f>IF(AP19="","",VLOOKUP(AP19,'（勤務形態一覧表）シフト記号表'!$C$6:$L$47,10,FALSE))</f>
        <v/>
      </c>
      <c r="AQ20" s="78" t="str">
        <f>IF(AQ19="","",VLOOKUP(AQ19,'（勤務形態一覧表）シフト記号表'!$C$6:$L$47,10,FALSE))</f>
        <v/>
      </c>
      <c r="AR20" s="78" t="str">
        <f>IF(AR19="","",VLOOKUP(AR19,'（勤務形態一覧表）シフト記号表'!$C$6:$L$47,10,FALSE))</f>
        <v/>
      </c>
      <c r="AS20" s="78" t="str">
        <f>IF(AS19="","",VLOOKUP(AS19,'（勤務形態一覧表）シフト記号表'!$C$6:$L$47,10,FALSE))</f>
        <v/>
      </c>
      <c r="AT20" s="78" t="str">
        <f>IF(AT19="","",VLOOKUP(AT19,'（勤務形態一覧表）シフト記号表'!$C$6:$L$47,10,FALSE))</f>
        <v/>
      </c>
      <c r="AU20" s="79" t="str">
        <f>IF(AU19="","",VLOOKUP(AU19,'（勤務形態一覧表）シフト記号表'!$C$6:$L$47,10,FALSE))</f>
        <v/>
      </c>
      <c r="AV20" s="77" t="str">
        <f>IF(AV19="","",VLOOKUP(AV19,'（勤務形態一覧表）シフト記号表'!$C$6:$L$47,10,FALSE))</f>
        <v/>
      </c>
      <c r="AW20" s="78" t="str">
        <f>IF(AW19="","",VLOOKUP(AW19,'（勤務形態一覧表）シフト記号表'!$C$6:$L$47,10,FALSE))</f>
        <v/>
      </c>
      <c r="AX20" s="78" t="str">
        <f>IF(AX19="","",VLOOKUP(AX19,'（勤務形態一覧表）シフト記号表'!$C$6:$L$47,10,FALSE))</f>
        <v/>
      </c>
      <c r="AY20" s="78" t="str">
        <f>IF(AY19="","",VLOOKUP(AY19,'（勤務形態一覧表）シフト記号表'!$C$6:$L$47,10,FALSE))</f>
        <v/>
      </c>
      <c r="AZ20" s="78" t="str">
        <f>IF(AZ19="","",VLOOKUP(AZ19,'（勤務形態一覧表）シフト記号表'!$C$6:$L$47,10,FALSE))</f>
        <v/>
      </c>
      <c r="BA20" s="78" t="str">
        <f>IF(BA19="","",VLOOKUP(BA19,'（勤務形態一覧表）シフト記号表'!$C$6:$L$47,10,FALSE))</f>
        <v/>
      </c>
      <c r="BB20" s="79" t="str">
        <f>IF(BB19="","",VLOOKUP(BB19,'（勤務形態一覧表）シフト記号表'!$C$6:$L$47,10,FALSE))</f>
        <v/>
      </c>
      <c r="BC20" s="77" t="str">
        <f>IF(BC19="","",VLOOKUP(BC19,'（勤務形態一覧表）シフト記号表'!$C$6:$L$47,10,FALSE))</f>
        <v/>
      </c>
      <c r="BD20" s="78" t="str">
        <f>IF(BD19="","",VLOOKUP(BD19,'（勤務形態一覧表）シフト記号表'!$C$6:$L$47,10,FALSE))</f>
        <v/>
      </c>
      <c r="BE20" s="78" t="str">
        <f>IF(BE19="","",VLOOKUP(BE19,'（勤務形態一覧表）シフト記号表'!$C$6:$L$47,10,FALSE))</f>
        <v/>
      </c>
      <c r="BF20" s="578">
        <f>IF($BI$3="４週",SUM(AA20:BB20),IF($BI$3="暦月",SUM(AA20:BE20),""))</f>
        <v>0</v>
      </c>
      <c r="BG20" s="579"/>
      <c r="BH20" s="580">
        <f>IF($BI$3="４週",BF20/4,IF($BI$3="暦月",(BF20/($BI$8/7)),""))</f>
        <v>0</v>
      </c>
      <c r="BI20" s="579"/>
      <c r="BJ20" s="575"/>
      <c r="BK20" s="576"/>
      <c r="BL20" s="576"/>
      <c r="BM20" s="576"/>
      <c r="BN20" s="577"/>
    </row>
    <row r="21" spans="2:66" ht="20.25" customHeight="1" x14ac:dyDescent="0.4">
      <c r="B21" s="588">
        <f>B19+1</f>
        <v>3</v>
      </c>
      <c r="C21" s="590"/>
      <c r="D21" s="592"/>
      <c r="E21" s="502"/>
      <c r="F21" s="593"/>
      <c r="G21" s="595"/>
      <c r="H21" s="561"/>
      <c r="I21" s="72"/>
      <c r="J21" s="73"/>
      <c r="K21" s="72"/>
      <c r="L21" s="73"/>
      <c r="M21" s="597"/>
      <c r="N21" s="598"/>
      <c r="O21" s="559"/>
      <c r="P21" s="560"/>
      <c r="Q21" s="560"/>
      <c r="R21" s="561"/>
      <c r="S21" s="565"/>
      <c r="T21" s="566"/>
      <c r="U21" s="566"/>
      <c r="V21" s="566"/>
      <c r="W21" s="567"/>
      <c r="X21" s="82" t="s">
        <v>394</v>
      </c>
      <c r="Y21" s="83"/>
      <c r="Z21" s="84"/>
      <c r="AA21" s="85"/>
      <c r="AB21" s="86"/>
      <c r="AC21" s="86"/>
      <c r="AD21" s="86"/>
      <c r="AE21" s="86"/>
      <c r="AF21" s="86"/>
      <c r="AG21" s="87"/>
      <c r="AH21" s="85"/>
      <c r="AI21" s="86"/>
      <c r="AJ21" s="86"/>
      <c r="AK21" s="86"/>
      <c r="AL21" s="86"/>
      <c r="AM21" s="86"/>
      <c r="AN21" s="87"/>
      <c r="AO21" s="85"/>
      <c r="AP21" s="86"/>
      <c r="AQ21" s="86"/>
      <c r="AR21" s="86"/>
      <c r="AS21" s="86"/>
      <c r="AT21" s="86"/>
      <c r="AU21" s="87"/>
      <c r="AV21" s="85"/>
      <c r="AW21" s="86"/>
      <c r="AX21" s="86"/>
      <c r="AY21" s="86"/>
      <c r="AZ21" s="86"/>
      <c r="BA21" s="86"/>
      <c r="BB21" s="87"/>
      <c r="BC21" s="85"/>
      <c r="BD21" s="86"/>
      <c r="BE21" s="88"/>
      <c r="BF21" s="568"/>
      <c r="BG21" s="569"/>
      <c r="BH21" s="570"/>
      <c r="BI21" s="571"/>
      <c r="BJ21" s="572"/>
      <c r="BK21" s="573"/>
      <c r="BL21" s="573"/>
      <c r="BM21" s="573"/>
      <c r="BN21" s="574"/>
    </row>
    <row r="22" spans="2:66" ht="20.25" customHeight="1" x14ac:dyDescent="0.4">
      <c r="B22" s="589"/>
      <c r="C22" s="591"/>
      <c r="D22" s="594"/>
      <c r="E22" s="502"/>
      <c r="F22" s="593"/>
      <c r="G22" s="596"/>
      <c r="H22" s="564"/>
      <c r="I22" s="72"/>
      <c r="J22" s="73">
        <f>G21</f>
        <v>0</v>
      </c>
      <c r="K22" s="72"/>
      <c r="L22" s="73">
        <f>M21</f>
        <v>0</v>
      </c>
      <c r="M22" s="599"/>
      <c r="N22" s="600"/>
      <c r="O22" s="562"/>
      <c r="P22" s="563"/>
      <c r="Q22" s="563"/>
      <c r="R22" s="564"/>
      <c r="S22" s="565"/>
      <c r="T22" s="566"/>
      <c r="U22" s="566"/>
      <c r="V22" s="566"/>
      <c r="W22" s="567"/>
      <c r="X22" s="74" t="s">
        <v>395</v>
      </c>
      <c r="Y22" s="75"/>
      <c r="Z22" s="76"/>
      <c r="AA22" s="77" t="str">
        <f>IF(AA21="","",VLOOKUP(AA21,'（勤務形態一覧表）シフト記号表'!$C$6:$L$47,10,FALSE))</f>
        <v/>
      </c>
      <c r="AB22" s="78" t="str">
        <f>IF(AB21="","",VLOOKUP(AB21,'（勤務形態一覧表）シフト記号表'!$C$6:$L$47,10,FALSE))</f>
        <v/>
      </c>
      <c r="AC22" s="78" t="str">
        <f>IF(AC21="","",VLOOKUP(AC21,'（勤務形態一覧表）シフト記号表'!$C$6:$L$47,10,FALSE))</f>
        <v/>
      </c>
      <c r="AD22" s="78" t="str">
        <f>IF(AD21="","",VLOOKUP(AD21,'（勤務形態一覧表）シフト記号表'!$C$6:$L$47,10,FALSE))</f>
        <v/>
      </c>
      <c r="AE22" s="78" t="str">
        <f>IF(AE21="","",VLOOKUP(AE21,'（勤務形態一覧表）シフト記号表'!$C$6:$L$47,10,FALSE))</f>
        <v/>
      </c>
      <c r="AF22" s="78" t="str">
        <f>IF(AF21="","",VLOOKUP(AF21,'（勤務形態一覧表）シフト記号表'!$C$6:$L$47,10,FALSE))</f>
        <v/>
      </c>
      <c r="AG22" s="79" t="str">
        <f>IF(AG21="","",VLOOKUP(AG21,'（勤務形態一覧表）シフト記号表'!$C$6:$L$47,10,FALSE))</f>
        <v/>
      </c>
      <c r="AH22" s="77" t="str">
        <f>IF(AH21="","",VLOOKUP(AH21,'（勤務形態一覧表）シフト記号表'!$C$6:$L$47,10,FALSE))</f>
        <v/>
      </c>
      <c r="AI22" s="78" t="str">
        <f>IF(AI21="","",VLOOKUP(AI21,'（勤務形態一覧表）シフト記号表'!$C$6:$L$47,10,FALSE))</f>
        <v/>
      </c>
      <c r="AJ22" s="78" t="str">
        <f>IF(AJ21="","",VLOOKUP(AJ21,'（勤務形態一覧表）シフト記号表'!$C$6:$L$47,10,FALSE))</f>
        <v/>
      </c>
      <c r="AK22" s="78" t="str">
        <f>IF(AK21="","",VLOOKUP(AK21,'（勤務形態一覧表）シフト記号表'!$C$6:$L$47,10,FALSE))</f>
        <v/>
      </c>
      <c r="AL22" s="78" t="str">
        <f>IF(AL21="","",VLOOKUP(AL21,'（勤務形態一覧表）シフト記号表'!$C$6:$L$47,10,FALSE))</f>
        <v/>
      </c>
      <c r="AM22" s="78" t="str">
        <f>IF(AM21="","",VLOOKUP(AM21,'（勤務形態一覧表）シフト記号表'!$C$6:$L$47,10,FALSE))</f>
        <v/>
      </c>
      <c r="AN22" s="79" t="str">
        <f>IF(AN21="","",VLOOKUP(AN21,'（勤務形態一覧表）シフト記号表'!$C$6:$L$47,10,FALSE))</f>
        <v/>
      </c>
      <c r="AO22" s="77" t="str">
        <f>IF(AO21="","",VLOOKUP(AO21,'（勤務形態一覧表）シフト記号表'!$C$6:$L$47,10,FALSE))</f>
        <v/>
      </c>
      <c r="AP22" s="78" t="str">
        <f>IF(AP21="","",VLOOKUP(AP21,'（勤務形態一覧表）シフト記号表'!$C$6:$L$47,10,FALSE))</f>
        <v/>
      </c>
      <c r="AQ22" s="78" t="str">
        <f>IF(AQ21="","",VLOOKUP(AQ21,'（勤務形態一覧表）シフト記号表'!$C$6:$L$47,10,FALSE))</f>
        <v/>
      </c>
      <c r="AR22" s="78" t="str">
        <f>IF(AR21="","",VLOOKUP(AR21,'（勤務形態一覧表）シフト記号表'!$C$6:$L$47,10,FALSE))</f>
        <v/>
      </c>
      <c r="AS22" s="78" t="str">
        <f>IF(AS21="","",VLOOKUP(AS21,'（勤務形態一覧表）シフト記号表'!$C$6:$L$47,10,FALSE))</f>
        <v/>
      </c>
      <c r="AT22" s="78" t="str">
        <f>IF(AT21="","",VLOOKUP(AT21,'（勤務形態一覧表）シフト記号表'!$C$6:$L$47,10,FALSE))</f>
        <v/>
      </c>
      <c r="AU22" s="79" t="str">
        <f>IF(AU21="","",VLOOKUP(AU21,'（勤務形態一覧表）シフト記号表'!$C$6:$L$47,10,FALSE))</f>
        <v/>
      </c>
      <c r="AV22" s="77" t="str">
        <f>IF(AV21="","",VLOOKUP(AV21,'（勤務形態一覧表）シフト記号表'!$C$6:$L$47,10,FALSE))</f>
        <v/>
      </c>
      <c r="AW22" s="78" t="str">
        <f>IF(AW21="","",VLOOKUP(AW21,'（勤務形態一覧表）シフト記号表'!$C$6:$L$47,10,FALSE))</f>
        <v/>
      </c>
      <c r="AX22" s="78" t="str">
        <f>IF(AX21="","",VLOOKUP(AX21,'（勤務形態一覧表）シフト記号表'!$C$6:$L$47,10,FALSE))</f>
        <v/>
      </c>
      <c r="AY22" s="78" t="str">
        <f>IF(AY21="","",VLOOKUP(AY21,'（勤務形態一覧表）シフト記号表'!$C$6:$L$47,10,FALSE))</f>
        <v/>
      </c>
      <c r="AZ22" s="78" t="str">
        <f>IF(AZ21="","",VLOOKUP(AZ21,'（勤務形態一覧表）シフト記号表'!$C$6:$L$47,10,FALSE))</f>
        <v/>
      </c>
      <c r="BA22" s="78" t="str">
        <f>IF(BA21="","",VLOOKUP(BA21,'（勤務形態一覧表）シフト記号表'!$C$6:$L$47,10,FALSE))</f>
        <v/>
      </c>
      <c r="BB22" s="79" t="str">
        <f>IF(BB21="","",VLOOKUP(BB21,'（勤務形態一覧表）シフト記号表'!$C$6:$L$47,10,FALSE))</f>
        <v/>
      </c>
      <c r="BC22" s="77" t="str">
        <f>IF(BC21="","",VLOOKUP(BC21,'（勤務形態一覧表）シフト記号表'!$C$6:$L$47,10,FALSE))</f>
        <v/>
      </c>
      <c r="BD22" s="78" t="str">
        <f>IF(BD21="","",VLOOKUP(BD21,'（勤務形態一覧表）シフト記号表'!$C$6:$L$47,10,FALSE))</f>
        <v/>
      </c>
      <c r="BE22" s="78" t="str">
        <f>IF(BE21="","",VLOOKUP(BE21,'（勤務形態一覧表）シフト記号表'!$C$6:$L$47,10,FALSE))</f>
        <v/>
      </c>
      <c r="BF22" s="578">
        <f>IF($BI$3="４週",SUM(AA22:BB22),IF($BI$3="暦月",SUM(AA22:BE22),""))</f>
        <v>0</v>
      </c>
      <c r="BG22" s="579"/>
      <c r="BH22" s="580">
        <f>IF($BI$3="４週",BF22/4,IF($BI$3="暦月",(BF22/($BI$8/7)),""))</f>
        <v>0</v>
      </c>
      <c r="BI22" s="579"/>
      <c r="BJ22" s="575"/>
      <c r="BK22" s="576"/>
      <c r="BL22" s="576"/>
      <c r="BM22" s="576"/>
      <c r="BN22" s="577"/>
    </row>
    <row r="23" spans="2:66" ht="20.25" customHeight="1" x14ac:dyDescent="0.4">
      <c r="B23" s="588">
        <f>B21+1</f>
        <v>4</v>
      </c>
      <c r="C23" s="590"/>
      <c r="D23" s="592"/>
      <c r="E23" s="502"/>
      <c r="F23" s="593"/>
      <c r="G23" s="595"/>
      <c r="H23" s="561"/>
      <c r="I23" s="72"/>
      <c r="J23" s="73"/>
      <c r="K23" s="72"/>
      <c r="L23" s="73"/>
      <c r="M23" s="597"/>
      <c r="N23" s="598"/>
      <c r="O23" s="559"/>
      <c r="P23" s="560"/>
      <c r="Q23" s="560"/>
      <c r="R23" s="561"/>
      <c r="S23" s="565"/>
      <c r="T23" s="566"/>
      <c r="U23" s="566"/>
      <c r="V23" s="566"/>
      <c r="W23" s="567"/>
      <c r="X23" s="82" t="s">
        <v>394</v>
      </c>
      <c r="Y23" s="83"/>
      <c r="Z23" s="84"/>
      <c r="AA23" s="85"/>
      <c r="AB23" s="86"/>
      <c r="AC23" s="86"/>
      <c r="AD23" s="86"/>
      <c r="AE23" s="86"/>
      <c r="AF23" s="86"/>
      <c r="AG23" s="87"/>
      <c r="AH23" s="85"/>
      <c r="AI23" s="86"/>
      <c r="AJ23" s="86"/>
      <c r="AK23" s="86"/>
      <c r="AL23" s="86"/>
      <c r="AM23" s="86"/>
      <c r="AN23" s="87"/>
      <c r="AO23" s="85"/>
      <c r="AP23" s="86"/>
      <c r="AQ23" s="86"/>
      <c r="AR23" s="86"/>
      <c r="AS23" s="86"/>
      <c r="AT23" s="86"/>
      <c r="AU23" s="87"/>
      <c r="AV23" s="85"/>
      <c r="AW23" s="86"/>
      <c r="AX23" s="86"/>
      <c r="AY23" s="86"/>
      <c r="AZ23" s="86"/>
      <c r="BA23" s="86"/>
      <c r="BB23" s="87"/>
      <c r="BC23" s="85"/>
      <c r="BD23" s="86"/>
      <c r="BE23" s="88"/>
      <c r="BF23" s="568"/>
      <c r="BG23" s="569"/>
      <c r="BH23" s="570"/>
      <c r="BI23" s="571"/>
      <c r="BJ23" s="572"/>
      <c r="BK23" s="573"/>
      <c r="BL23" s="573"/>
      <c r="BM23" s="573"/>
      <c r="BN23" s="574"/>
    </row>
    <row r="24" spans="2:66" ht="20.25" customHeight="1" x14ac:dyDescent="0.4">
      <c r="B24" s="589"/>
      <c r="C24" s="591"/>
      <c r="D24" s="594"/>
      <c r="E24" s="502"/>
      <c r="F24" s="593"/>
      <c r="G24" s="596"/>
      <c r="H24" s="564"/>
      <c r="I24" s="72"/>
      <c r="J24" s="73">
        <f>G23</f>
        <v>0</v>
      </c>
      <c r="K24" s="72"/>
      <c r="L24" s="73">
        <f>M23</f>
        <v>0</v>
      </c>
      <c r="M24" s="599"/>
      <c r="N24" s="600"/>
      <c r="O24" s="562"/>
      <c r="P24" s="563"/>
      <c r="Q24" s="563"/>
      <c r="R24" s="564"/>
      <c r="S24" s="565"/>
      <c r="T24" s="566"/>
      <c r="U24" s="566"/>
      <c r="V24" s="566"/>
      <c r="W24" s="567"/>
      <c r="X24" s="74" t="s">
        <v>395</v>
      </c>
      <c r="Y24" s="75"/>
      <c r="Z24" s="76"/>
      <c r="AA24" s="77" t="str">
        <f>IF(AA23="","",VLOOKUP(AA23,'（勤務形態一覧表）シフト記号表'!$C$6:$L$47,10,FALSE))</f>
        <v/>
      </c>
      <c r="AB24" s="78" t="str">
        <f>IF(AB23="","",VLOOKUP(AB23,'（勤務形態一覧表）シフト記号表'!$C$6:$L$47,10,FALSE))</f>
        <v/>
      </c>
      <c r="AC24" s="78" t="str">
        <f>IF(AC23="","",VLOOKUP(AC23,'（勤務形態一覧表）シフト記号表'!$C$6:$L$47,10,FALSE))</f>
        <v/>
      </c>
      <c r="AD24" s="78" t="str">
        <f>IF(AD23="","",VLOOKUP(AD23,'（勤務形態一覧表）シフト記号表'!$C$6:$L$47,10,FALSE))</f>
        <v/>
      </c>
      <c r="AE24" s="78" t="str">
        <f>IF(AE23="","",VLOOKUP(AE23,'（勤務形態一覧表）シフト記号表'!$C$6:$L$47,10,FALSE))</f>
        <v/>
      </c>
      <c r="AF24" s="78" t="str">
        <f>IF(AF23="","",VLOOKUP(AF23,'（勤務形態一覧表）シフト記号表'!$C$6:$L$47,10,FALSE))</f>
        <v/>
      </c>
      <c r="AG24" s="79" t="str">
        <f>IF(AG23="","",VLOOKUP(AG23,'（勤務形態一覧表）シフト記号表'!$C$6:$L$47,10,FALSE))</f>
        <v/>
      </c>
      <c r="AH24" s="77" t="str">
        <f>IF(AH23="","",VLOOKUP(AH23,'（勤務形態一覧表）シフト記号表'!$C$6:$L$47,10,FALSE))</f>
        <v/>
      </c>
      <c r="AI24" s="78" t="str">
        <f>IF(AI23="","",VLOOKUP(AI23,'（勤務形態一覧表）シフト記号表'!$C$6:$L$47,10,FALSE))</f>
        <v/>
      </c>
      <c r="AJ24" s="78" t="str">
        <f>IF(AJ23="","",VLOOKUP(AJ23,'（勤務形態一覧表）シフト記号表'!$C$6:$L$47,10,FALSE))</f>
        <v/>
      </c>
      <c r="AK24" s="78" t="str">
        <f>IF(AK23="","",VLOOKUP(AK23,'（勤務形態一覧表）シフト記号表'!$C$6:$L$47,10,FALSE))</f>
        <v/>
      </c>
      <c r="AL24" s="78" t="str">
        <f>IF(AL23="","",VLOOKUP(AL23,'（勤務形態一覧表）シフト記号表'!$C$6:$L$47,10,FALSE))</f>
        <v/>
      </c>
      <c r="AM24" s="78" t="str">
        <f>IF(AM23="","",VLOOKUP(AM23,'（勤務形態一覧表）シフト記号表'!$C$6:$L$47,10,FALSE))</f>
        <v/>
      </c>
      <c r="AN24" s="79" t="str">
        <f>IF(AN23="","",VLOOKUP(AN23,'（勤務形態一覧表）シフト記号表'!$C$6:$L$47,10,FALSE))</f>
        <v/>
      </c>
      <c r="AO24" s="77" t="str">
        <f>IF(AO23="","",VLOOKUP(AO23,'（勤務形態一覧表）シフト記号表'!$C$6:$L$47,10,FALSE))</f>
        <v/>
      </c>
      <c r="AP24" s="78" t="str">
        <f>IF(AP23="","",VLOOKUP(AP23,'（勤務形態一覧表）シフト記号表'!$C$6:$L$47,10,FALSE))</f>
        <v/>
      </c>
      <c r="AQ24" s="78" t="str">
        <f>IF(AQ23="","",VLOOKUP(AQ23,'（勤務形態一覧表）シフト記号表'!$C$6:$L$47,10,FALSE))</f>
        <v/>
      </c>
      <c r="AR24" s="78" t="str">
        <f>IF(AR23="","",VLOOKUP(AR23,'（勤務形態一覧表）シフト記号表'!$C$6:$L$47,10,FALSE))</f>
        <v/>
      </c>
      <c r="AS24" s="78" t="str">
        <f>IF(AS23="","",VLOOKUP(AS23,'（勤務形態一覧表）シフト記号表'!$C$6:$L$47,10,FALSE))</f>
        <v/>
      </c>
      <c r="AT24" s="78" t="str">
        <f>IF(AT23="","",VLOOKUP(AT23,'（勤務形態一覧表）シフト記号表'!$C$6:$L$47,10,FALSE))</f>
        <v/>
      </c>
      <c r="AU24" s="79" t="str">
        <f>IF(AU23="","",VLOOKUP(AU23,'（勤務形態一覧表）シフト記号表'!$C$6:$L$47,10,FALSE))</f>
        <v/>
      </c>
      <c r="AV24" s="77" t="str">
        <f>IF(AV23="","",VLOOKUP(AV23,'（勤務形態一覧表）シフト記号表'!$C$6:$L$47,10,FALSE))</f>
        <v/>
      </c>
      <c r="AW24" s="78" t="str">
        <f>IF(AW23="","",VLOOKUP(AW23,'（勤務形態一覧表）シフト記号表'!$C$6:$L$47,10,FALSE))</f>
        <v/>
      </c>
      <c r="AX24" s="78" t="str">
        <f>IF(AX23="","",VLOOKUP(AX23,'（勤務形態一覧表）シフト記号表'!$C$6:$L$47,10,FALSE))</f>
        <v/>
      </c>
      <c r="AY24" s="78" t="str">
        <f>IF(AY23="","",VLOOKUP(AY23,'（勤務形態一覧表）シフト記号表'!$C$6:$L$47,10,FALSE))</f>
        <v/>
      </c>
      <c r="AZ24" s="78" t="str">
        <f>IF(AZ23="","",VLOOKUP(AZ23,'（勤務形態一覧表）シフト記号表'!$C$6:$L$47,10,FALSE))</f>
        <v/>
      </c>
      <c r="BA24" s="78" t="str">
        <f>IF(BA23="","",VLOOKUP(BA23,'（勤務形態一覧表）シフト記号表'!$C$6:$L$47,10,FALSE))</f>
        <v/>
      </c>
      <c r="BB24" s="79" t="str">
        <f>IF(BB23="","",VLOOKUP(BB23,'（勤務形態一覧表）シフト記号表'!$C$6:$L$47,10,FALSE))</f>
        <v/>
      </c>
      <c r="BC24" s="77" t="str">
        <f>IF(BC23="","",VLOOKUP(BC23,'（勤務形態一覧表）シフト記号表'!$C$6:$L$47,10,FALSE))</f>
        <v/>
      </c>
      <c r="BD24" s="78" t="str">
        <f>IF(BD23="","",VLOOKUP(BD23,'（勤務形態一覧表）シフト記号表'!$C$6:$L$47,10,FALSE))</f>
        <v/>
      </c>
      <c r="BE24" s="78" t="str">
        <f>IF(BE23="","",VLOOKUP(BE23,'（勤務形態一覧表）シフト記号表'!$C$6:$L$47,10,FALSE))</f>
        <v/>
      </c>
      <c r="BF24" s="578">
        <f>IF($BI$3="４週",SUM(AA24:BB24),IF($BI$3="暦月",SUM(AA24:BE24),""))</f>
        <v>0</v>
      </c>
      <c r="BG24" s="579"/>
      <c r="BH24" s="580">
        <f>IF($BI$3="４週",BF24/4,IF($BI$3="暦月",(BF24/($BI$8/7)),""))</f>
        <v>0</v>
      </c>
      <c r="BI24" s="579"/>
      <c r="BJ24" s="575"/>
      <c r="BK24" s="576"/>
      <c r="BL24" s="576"/>
      <c r="BM24" s="576"/>
      <c r="BN24" s="577"/>
    </row>
    <row r="25" spans="2:66" ht="20.25" customHeight="1" x14ac:dyDescent="0.4">
      <c r="B25" s="588">
        <f>B23+1</f>
        <v>5</v>
      </c>
      <c r="C25" s="590"/>
      <c r="D25" s="592"/>
      <c r="E25" s="502"/>
      <c r="F25" s="593"/>
      <c r="G25" s="595"/>
      <c r="H25" s="561"/>
      <c r="I25" s="72"/>
      <c r="J25" s="73"/>
      <c r="K25" s="72"/>
      <c r="L25" s="73"/>
      <c r="M25" s="597"/>
      <c r="N25" s="598"/>
      <c r="O25" s="559"/>
      <c r="P25" s="560"/>
      <c r="Q25" s="560"/>
      <c r="R25" s="561"/>
      <c r="S25" s="565"/>
      <c r="T25" s="566"/>
      <c r="U25" s="566"/>
      <c r="V25" s="566"/>
      <c r="W25" s="567"/>
      <c r="X25" s="82" t="s">
        <v>394</v>
      </c>
      <c r="Y25" s="83"/>
      <c r="Z25" s="84"/>
      <c r="AA25" s="85"/>
      <c r="AB25" s="86"/>
      <c r="AC25" s="86"/>
      <c r="AD25" s="86"/>
      <c r="AE25" s="86"/>
      <c r="AF25" s="86"/>
      <c r="AG25" s="87"/>
      <c r="AH25" s="85"/>
      <c r="AI25" s="86"/>
      <c r="AJ25" s="86"/>
      <c r="AK25" s="86"/>
      <c r="AL25" s="86"/>
      <c r="AM25" s="86"/>
      <c r="AN25" s="87"/>
      <c r="AO25" s="85"/>
      <c r="AP25" s="86"/>
      <c r="AQ25" s="86"/>
      <c r="AR25" s="86"/>
      <c r="AS25" s="86"/>
      <c r="AT25" s="86"/>
      <c r="AU25" s="87"/>
      <c r="AV25" s="85"/>
      <c r="AW25" s="86"/>
      <c r="AX25" s="86"/>
      <c r="AY25" s="86"/>
      <c r="AZ25" s="86"/>
      <c r="BA25" s="86"/>
      <c r="BB25" s="87"/>
      <c r="BC25" s="85"/>
      <c r="BD25" s="86"/>
      <c r="BE25" s="88"/>
      <c r="BF25" s="568"/>
      <c r="BG25" s="569"/>
      <c r="BH25" s="570"/>
      <c r="BI25" s="571"/>
      <c r="BJ25" s="572"/>
      <c r="BK25" s="573"/>
      <c r="BL25" s="573"/>
      <c r="BM25" s="573"/>
      <c r="BN25" s="574"/>
    </row>
    <row r="26" spans="2:66" ht="20.25" customHeight="1" x14ac:dyDescent="0.4">
      <c r="B26" s="589"/>
      <c r="C26" s="591"/>
      <c r="D26" s="594"/>
      <c r="E26" s="502"/>
      <c r="F26" s="593"/>
      <c r="G26" s="596"/>
      <c r="H26" s="564"/>
      <c r="I26" s="72"/>
      <c r="J26" s="73">
        <f>G25</f>
        <v>0</v>
      </c>
      <c r="K26" s="72"/>
      <c r="L26" s="73">
        <f>M25</f>
        <v>0</v>
      </c>
      <c r="M26" s="599"/>
      <c r="N26" s="600"/>
      <c r="O26" s="562"/>
      <c r="P26" s="563"/>
      <c r="Q26" s="563"/>
      <c r="R26" s="564"/>
      <c r="S26" s="565"/>
      <c r="T26" s="566"/>
      <c r="U26" s="566"/>
      <c r="V26" s="566"/>
      <c r="W26" s="567"/>
      <c r="X26" s="89" t="s">
        <v>395</v>
      </c>
      <c r="Y26" s="90"/>
      <c r="Z26" s="91"/>
      <c r="AA26" s="77" t="str">
        <f>IF(AA25="","",VLOOKUP(AA25,'（勤務形態一覧表）シフト記号表'!$C$6:$L$47,10,FALSE))</f>
        <v/>
      </c>
      <c r="AB26" s="78" t="str">
        <f>IF(AB25="","",VLOOKUP(AB25,'（勤務形態一覧表）シフト記号表'!$C$6:$L$47,10,FALSE))</f>
        <v/>
      </c>
      <c r="AC26" s="78" t="str">
        <f>IF(AC25="","",VLOOKUP(AC25,'（勤務形態一覧表）シフト記号表'!$C$6:$L$47,10,FALSE))</f>
        <v/>
      </c>
      <c r="AD26" s="78" t="str">
        <f>IF(AD25="","",VLOOKUP(AD25,'（勤務形態一覧表）シフト記号表'!$C$6:$L$47,10,FALSE))</f>
        <v/>
      </c>
      <c r="AE26" s="78" t="str">
        <f>IF(AE25="","",VLOOKUP(AE25,'（勤務形態一覧表）シフト記号表'!$C$6:$L$47,10,FALSE))</f>
        <v/>
      </c>
      <c r="AF26" s="78" t="str">
        <f>IF(AF25="","",VLOOKUP(AF25,'（勤務形態一覧表）シフト記号表'!$C$6:$L$47,10,FALSE))</f>
        <v/>
      </c>
      <c r="AG26" s="79" t="str">
        <f>IF(AG25="","",VLOOKUP(AG25,'（勤務形態一覧表）シフト記号表'!$C$6:$L$47,10,FALSE))</f>
        <v/>
      </c>
      <c r="AH26" s="77" t="str">
        <f>IF(AH25="","",VLOOKUP(AH25,'（勤務形態一覧表）シフト記号表'!$C$6:$L$47,10,FALSE))</f>
        <v/>
      </c>
      <c r="AI26" s="78" t="str">
        <f>IF(AI25="","",VLOOKUP(AI25,'（勤務形態一覧表）シフト記号表'!$C$6:$L$47,10,FALSE))</f>
        <v/>
      </c>
      <c r="AJ26" s="78" t="str">
        <f>IF(AJ25="","",VLOOKUP(AJ25,'（勤務形態一覧表）シフト記号表'!$C$6:$L$47,10,FALSE))</f>
        <v/>
      </c>
      <c r="AK26" s="78" t="str">
        <f>IF(AK25="","",VLOOKUP(AK25,'（勤務形態一覧表）シフト記号表'!$C$6:$L$47,10,FALSE))</f>
        <v/>
      </c>
      <c r="AL26" s="78" t="str">
        <f>IF(AL25="","",VLOOKUP(AL25,'（勤務形態一覧表）シフト記号表'!$C$6:$L$47,10,FALSE))</f>
        <v/>
      </c>
      <c r="AM26" s="78" t="str">
        <f>IF(AM25="","",VLOOKUP(AM25,'（勤務形態一覧表）シフト記号表'!$C$6:$L$47,10,FALSE))</f>
        <v/>
      </c>
      <c r="AN26" s="79" t="str">
        <f>IF(AN25="","",VLOOKUP(AN25,'（勤務形態一覧表）シフト記号表'!$C$6:$L$47,10,FALSE))</f>
        <v/>
      </c>
      <c r="AO26" s="77" t="str">
        <f>IF(AO25="","",VLOOKUP(AO25,'（勤務形態一覧表）シフト記号表'!$C$6:$L$47,10,FALSE))</f>
        <v/>
      </c>
      <c r="AP26" s="78" t="str">
        <f>IF(AP25="","",VLOOKUP(AP25,'（勤務形態一覧表）シフト記号表'!$C$6:$L$47,10,FALSE))</f>
        <v/>
      </c>
      <c r="AQ26" s="78" t="str">
        <f>IF(AQ25="","",VLOOKUP(AQ25,'（勤務形態一覧表）シフト記号表'!$C$6:$L$47,10,FALSE))</f>
        <v/>
      </c>
      <c r="AR26" s="78" t="str">
        <f>IF(AR25="","",VLOOKUP(AR25,'（勤務形態一覧表）シフト記号表'!$C$6:$L$47,10,FALSE))</f>
        <v/>
      </c>
      <c r="AS26" s="78" t="str">
        <f>IF(AS25="","",VLOOKUP(AS25,'（勤務形態一覧表）シフト記号表'!$C$6:$L$47,10,FALSE))</f>
        <v/>
      </c>
      <c r="AT26" s="78" t="str">
        <f>IF(AT25="","",VLOOKUP(AT25,'（勤務形態一覧表）シフト記号表'!$C$6:$L$47,10,FALSE))</f>
        <v/>
      </c>
      <c r="AU26" s="79" t="str">
        <f>IF(AU25="","",VLOOKUP(AU25,'（勤務形態一覧表）シフト記号表'!$C$6:$L$47,10,FALSE))</f>
        <v/>
      </c>
      <c r="AV26" s="77" t="str">
        <f>IF(AV25="","",VLOOKUP(AV25,'（勤務形態一覧表）シフト記号表'!$C$6:$L$47,10,FALSE))</f>
        <v/>
      </c>
      <c r="AW26" s="78" t="str">
        <f>IF(AW25="","",VLOOKUP(AW25,'（勤務形態一覧表）シフト記号表'!$C$6:$L$47,10,FALSE))</f>
        <v/>
      </c>
      <c r="AX26" s="78" t="str">
        <f>IF(AX25="","",VLOOKUP(AX25,'（勤務形態一覧表）シフト記号表'!$C$6:$L$47,10,FALSE))</f>
        <v/>
      </c>
      <c r="AY26" s="78" t="str">
        <f>IF(AY25="","",VLOOKUP(AY25,'（勤務形態一覧表）シフト記号表'!$C$6:$L$47,10,FALSE))</f>
        <v/>
      </c>
      <c r="AZ26" s="78" t="str">
        <f>IF(AZ25="","",VLOOKUP(AZ25,'（勤務形態一覧表）シフト記号表'!$C$6:$L$47,10,FALSE))</f>
        <v/>
      </c>
      <c r="BA26" s="78" t="str">
        <f>IF(BA25="","",VLOOKUP(BA25,'（勤務形態一覧表）シフト記号表'!$C$6:$L$47,10,FALSE))</f>
        <v/>
      </c>
      <c r="BB26" s="79" t="str">
        <f>IF(BB25="","",VLOOKUP(BB25,'（勤務形態一覧表）シフト記号表'!$C$6:$L$47,10,FALSE))</f>
        <v/>
      </c>
      <c r="BC26" s="77" t="str">
        <f>IF(BC25="","",VLOOKUP(BC25,'（勤務形態一覧表）シフト記号表'!$C$6:$L$47,10,FALSE))</f>
        <v/>
      </c>
      <c r="BD26" s="78" t="str">
        <f>IF(BD25="","",VLOOKUP(BD25,'（勤務形態一覧表）シフト記号表'!$C$6:$L$47,10,FALSE))</f>
        <v/>
      </c>
      <c r="BE26" s="78" t="str">
        <f>IF(BE25="","",VLOOKUP(BE25,'（勤務形態一覧表）シフト記号表'!$C$6:$L$47,10,FALSE))</f>
        <v/>
      </c>
      <c r="BF26" s="578">
        <f>IF($BI$3="４週",SUM(AA26:BB26),IF($BI$3="暦月",SUM(AA26:BE26),""))</f>
        <v>0</v>
      </c>
      <c r="BG26" s="579"/>
      <c r="BH26" s="580">
        <f>IF($BI$3="４週",BF26/4,IF($BI$3="暦月",(BF26/($BI$8/7)),""))</f>
        <v>0</v>
      </c>
      <c r="BI26" s="579"/>
      <c r="BJ26" s="575"/>
      <c r="BK26" s="576"/>
      <c r="BL26" s="576"/>
      <c r="BM26" s="576"/>
      <c r="BN26" s="577"/>
    </row>
    <row r="27" spans="2:66" ht="20.25" customHeight="1" x14ac:dyDescent="0.4">
      <c r="B27" s="588">
        <f>B25+1</f>
        <v>6</v>
      </c>
      <c r="C27" s="590"/>
      <c r="D27" s="592"/>
      <c r="E27" s="502"/>
      <c r="F27" s="593"/>
      <c r="G27" s="595"/>
      <c r="H27" s="561"/>
      <c r="I27" s="72"/>
      <c r="J27" s="73"/>
      <c r="K27" s="72"/>
      <c r="L27" s="73"/>
      <c r="M27" s="597"/>
      <c r="N27" s="598"/>
      <c r="O27" s="559"/>
      <c r="P27" s="560"/>
      <c r="Q27" s="560"/>
      <c r="R27" s="561"/>
      <c r="S27" s="565"/>
      <c r="T27" s="566"/>
      <c r="U27" s="566"/>
      <c r="V27" s="566"/>
      <c r="W27" s="567"/>
      <c r="X27" s="92" t="s">
        <v>394</v>
      </c>
      <c r="Y27" s="93"/>
      <c r="Z27" s="94"/>
      <c r="AA27" s="85"/>
      <c r="AB27" s="86"/>
      <c r="AC27" s="86"/>
      <c r="AD27" s="86"/>
      <c r="AE27" s="86"/>
      <c r="AF27" s="86"/>
      <c r="AG27" s="87"/>
      <c r="AH27" s="85"/>
      <c r="AI27" s="86"/>
      <c r="AJ27" s="86"/>
      <c r="AK27" s="86"/>
      <c r="AL27" s="86"/>
      <c r="AM27" s="86"/>
      <c r="AN27" s="87"/>
      <c r="AO27" s="85"/>
      <c r="AP27" s="86"/>
      <c r="AQ27" s="86"/>
      <c r="AR27" s="86"/>
      <c r="AS27" s="86"/>
      <c r="AT27" s="86"/>
      <c r="AU27" s="87"/>
      <c r="AV27" s="85"/>
      <c r="AW27" s="86"/>
      <c r="AX27" s="86"/>
      <c r="AY27" s="86"/>
      <c r="AZ27" s="86"/>
      <c r="BA27" s="86"/>
      <c r="BB27" s="87"/>
      <c r="BC27" s="85"/>
      <c r="BD27" s="86"/>
      <c r="BE27" s="88"/>
      <c r="BF27" s="568"/>
      <c r="BG27" s="569"/>
      <c r="BH27" s="570"/>
      <c r="BI27" s="571"/>
      <c r="BJ27" s="572"/>
      <c r="BK27" s="573"/>
      <c r="BL27" s="573"/>
      <c r="BM27" s="573"/>
      <c r="BN27" s="574"/>
    </row>
    <row r="28" spans="2:66" ht="20.25" customHeight="1" x14ac:dyDescent="0.4">
      <c r="B28" s="589"/>
      <c r="C28" s="591"/>
      <c r="D28" s="594"/>
      <c r="E28" s="502"/>
      <c r="F28" s="593"/>
      <c r="G28" s="596"/>
      <c r="H28" s="564"/>
      <c r="I28" s="72"/>
      <c r="J28" s="73">
        <f>G27</f>
        <v>0</v>
      </c>
      <c r="K28" s="72"/>
      <c r="L28" s="73">
        <f>M27</f>
        <v>0</v>
      </c>
      <c r="M28" s="599"/>
      <c r="N28" s="600"/>
      <c r="O28" s="562"/>
      <c r="P28" s="563"/>
      <c r="Q28" s="563"/>
      <c r="R28" s="564"/>
      <c r="S28" s="565"/>
      <c r="T28" s="566"/>
      <c r="U28" s="566"/>
      <c r="V28" s="566"/>
      <c r="W28" s="567"/>
      <c r="X28" s="74" t="s">
        <v>395</v>
      </c>
      <c r="Y28" s="75"/>
      <c r="Z28" s="76"/>
      <c r="AA28" s="77" t="str">
        <f>IF(AA27="","",VLOOKUP(AA27,'（勤務形態一覧表）シフト記号表'!$C$6:$L$47,10,FALSE))</f>
        <v/>
      </c>
      <c r="AB28" s="78" t="str">
        <f>IF(AB27="","",VLOOKUP(AB27,'（勤務形態一覧表）シフト記号表'!$C$6:$L$47,10,FALSE))</f>
        <v/>
      </c>
      <c r="AC28" s="78" t="str">
        <f>IF(AC27="","",VLOOKUP(AC27,'（勤務形態一覧表）シフト記号表'!$C$6:$L$47,10,FALSE))</f>
        <v/>
      </c>
      <c r="AD28" s="78" t="str">
        <f>IF(AD27="","",VLOOKUP(AD27,'（勤務形態一覧表）シフト記号表'!$C$6:$L$47,10,FALSE))</f>
        <v/>
      </c>
      <c r="AE28" s="78" t="str">
        <f>IF(AE27="","",VLOOKUP(AE27,'（勤務形態一覧表）シフト記号表'!$C$6:$L$47,10,FALSE))</f>
        <v/>
      </c>
      <c r="AF28" s="78" t="str">
        <f>IF(AF27="","",VLOOKUP(AF27,'（勤務形態一覧表）シフト記号表'!$C$6:$L$47,10,FALSE))</f>
        <v/>
      </c>
      <c r="AG28" s="79" t="str">
        <f>IF(AG27="","",VLOOKUP(AG27,'（勤務形態一覧表）シフト記号表'!$C$6:$L$47,10,FALSE))</f>
        <v/>
      </c>
      <c r="AH28" s="77" t="str">
        <f>IF(AH27="","",VLOOKUP(AH27,'（勤務形態一覧表）シフト記号表'!$C$6:$L$47,10,FALSE))</f>
        <v/>
      </c>
      <c r="AI28" s="78" t="str">
        <f>IF(AI27="","",VLOOKUP(AI27,'（勤務形態一覧表）シフト記号表'!$C$6:$L$47,10,FALSE))</f>
        <v/>
      </c>
      <c r="AJ28" s="78" t="str">
        <f>IF(AJ27="","",VLOOKUP(AJ27,'（勤務形態一覧表）シフト記号表'!$C$6:$L$47,10,FALSE))</f>
        <v/>
      </c>
      <c r="AK28" s="78" t="str">
        <f>IF(AK27="","",VLOOKUP(AK27,'（勤務形態一覧表）シフト記号表'!$C$6:$L$47,10,FALSE))</f>
        <v/>
      </c>
      <c r="AL28" s="78" t="str">
        <f>IF(AL27="","",VLOOKUP(AL27,'（勤務形態一覧表）シフト記号表'!$C$6:$L$47,10,FALSE))</f>
        <v/>
      </c>
      <c r="AM28" s="78" t="str">
        <f>IF(AM27="","",VLOOKUP(AM27,'（勤務形態一覧表）シフト記号表'!$C$6:$L$47,10,FALSE))</f>
        <v/>
      </c>
      <c r="AN28" s="79" t="str">
        <f>IF(AN27="","",VLOOKUP(AN27,'（勤務形態一覧表）シフト記号表'!$C$6:$L$47,10,FALSE))</f>
        <v/>
      </c>
      <c r="AO28" s="77" t="str">
        <f>IF(AO27="","",VLOOKUP(AO27,'（勤務形態一覧表）シフト記号表'!$C$6:$L$47,10,FALSE))</f>
        <v/>
      </c>
      <c r="AP28" s="78" t="str">
        <f>IF(AP27="","",VLOOKUP(AP27,'（勤務形態一覧表）シフト記号表'!$C$6:$L$47,10,FALSE))</f>
        <v/>
      </c>
      <c r="AQ28" s="78" t="str">
        <f>IF(AQ27="","",VLOOKUP(AQ27,'（勤務形態一覧表）シフト記号表'!$C$6:$L$47,10,FALSE))</f>
        <v/>
      </c>
      <c r="AR28" s="78" t="str">
        <f>IF(AR27="","",VLOOKUP(AR27,'（勤務形態一覧表）シフト記号表'!$C$6:$L$47,10,FALSE))</f>
        <v/>
      </c>
      <c r="AS28" s="78" t="str">
        <f>IF(AS27="","",VLOOKUP(AS27,'（勤務形態一覧表）シフト記号表'!$C$6:$L$47,10,FALSE))</f>
        <v/>
      </c>
      <c r="AT28" s="78" t="str">
        <f>IF(AT27="","",VLOOKUP(AT27,'（勤務形態一覧表）シフト記号表'!$C$6:$L$47,10,FALSE))</f>
        <v/>
      </c>
      <c r="AU28" s="79" t="str">
        <f>IF(AU27="","",VLOOKUP(AU27,'（勤務形態一覧表）シフト記号表'!$C$6:$L$47,10,FALSE))</f>
        <v/>
      </c>
      <c r="AV28" s="77" t="str">
        <f>IF(AV27="","",VLOOKUP(AV27,'（勤務形態一覧表）シフト記号表'!$C$6:$L$47,10,FALSE))</f>
        <v/>
      </c>
      <c r="AW28" s="78" t="str">
        <f>IF(AW27="","",VLOOKUP(AW27,'（勤務形態一覧表）シフト記号表'!$C$6:$L$47,10,FALSE))</f>
        <v/>
      </c>
      <c r="AX28" s="78" t="str">
        <f>IF(AX27="","",VLOOKUP(AX27,'（勤務形態一覧表）シフト記号表'!$C$6:$L$47,10,FALSE))</f>
        <v/>
      </c>
      <c r="AY28" s="78" t="str">
        <f>IF(AY27="","",VLOOKUP(AY27,'（勤務形態一覧表）シフト記号表'!$C$6:$L$47,10,FALSE))</f>
        <v/>
      </c>
      <c r="AZ28" s="78" t="str">
        <f>IF(AZ27="","",VLOOKUP(AZ27,'（勤務形態一覧表）シフト記号表'!$C$6:$L$47,10,FALSE))</f>
        <v/>
      </c>
      <c r="BA28" s="78" t="str">
        <f>IF(BA27="","",VLOOKUP(BA27,'（勤務形態一覧表）シフト記号表'!$C$6:$L$47,10,FALSE))</f>
        <v/>
      </c>
      <c r="BB28" s="79" t="str">
        <f>IF(BB27="","",VLOOKUP(BB27,'（勤務形態一覧表）シフト記号表'!$C$6:$L$47,10,FALSE))</f>
        <v/>
      </c>
      <c r="BC28" s="77" t="str">
        <f>IF(BC27="","",VLOOKUP(BC27,'（勤務形態一覧表）シフト記号表'!$C$6:$L$47,10,FALSE))</f>
        <v/>
      </c>
      <c r="BD28" s="78" t="str">
        <f>IF(BD27="","",VLOOKUP(BD27,'（勤務形態一覧表）シフト記号表'!$C$6:$L$47,10,FALSE))</f>
        <v/>
      </c>
      <c r="BE28" s="78" t="str">
        <f>IF(BE27="","",VLOOKUP(BE27,'（勤務形態一覧表）シフト記号表'!$C$6:$L$47,10,FALSE))</f>
        <v/>
      </c>
      <c r="BF28" s="578">
        <f>IF($BI$3="４週",SUM(AA28:BB28),IF($BI$3="暦月",SUM(AA28:BE28),""))</f>
        <v>0</v>
      </c>
      <c r="BG28" s="579"/>
      <c r="BH28" s="580">
        <f>IF($BI$3="４週",BF28/4,IF($BI$3="暦月",(BF28/($BI$8/7)),""))</f>
        <v>0</v>
      </c>
      <c r="BI28" s="579"/>
      <c r="BJ28" s="575"/>
      <c r="BK28" s="576"/>
      <c r="BL28" s="576"/>
      <c r="BM28" s="576"/>
      <c r="BN28" s="577"/>
    </row>
    <row r="29" spans="2:66" ht="20.25" customHeight="1" x14ac:dyDescent="0.4">
      <c r="B29" s="588">
        <f>B27+1</f>
        <v>7</v>
      </c>
      <c r="C29" s="590"/>
      <c r="D29" s="592"/>
      <c r="E29" s="502"/>
      <c r="F29" s="593"/>
      <c r="G29" s="595"/>
      <c r="H29" s="561"/>
      <c r="I29" s="72"/>
      <c r="J29" s="73"/>
      <c r="K29" s="72"/>
      <c r="L29" s="73"/>
      <c r="M29" s="597"/>
      <c r="N29" s="598"/>
      <c r="O29" s="559"/>
      <c r="P29" s="560"/>
      <c r="Q29" s="560"/>
      <c r="R29" s="561"/>
      <c r="S29" s="565"/>
      <c r="T29" s="566"/>
      <c r="U29" s="566"/>
      <c r="V29" s="566"/>
      <c r="W29" s="567"/>
      <c r="X29" s="82" t="s">
        <v>394</v>
      </c>
      <c r="Y29" s="83"/>
      <c r="Z29" s="84"/>
      <c r="AA29" s="85"/>
      <c r="AB29" s="86"/>
      <c r="AC29" s="86"/>
      <c r="AD29" s="86"/>
      <c r="AE29" s="86"/>
      <c r="AF29" s="86"/>
      <c r="AG29" s="87"/>
      <c r="AH29" s="85"/>
      <c r="AI29" s="86"/>
      <c r="AJ29" s="86"/>
      <c r="AK29" s="86"/>
      <c r="AL29" s="86"/>
      <c r="AM29" s="86"/>
      <c r="AN29" s="87"/>
      <c r="AO29" s="85"/>
      <c r="AP29" s="86"/>
      <c r="AQ29" s="86"/>
      <c r="AR29" s="86"/>
      <c r="AS29" s="86"/>
      <c r="AT29" s="86"/>
      <c r="AU29" s="87"/>
      <c r="AV29" s="85"/>
      <c r="AW29" s="86"/>
      <c r="AX29" s="86"/>
      <c r="AY29" s="86"/>
      <c r="AZ29" s="86"/>
      <c r="BA29" s="86"/>
      <c r="BB29" s="87"/>
      <c r="BC29" s="85"/>
      <c r="BD29" s="86"/>
      <c r="BE29" s="88"/>
      <c r="BF29" s="568"/>
      <c r="BG29" s="569"/>
      <c r="BH29" s="570"/>
      <c r="BI29" s="571"/>
      <c r="BJ29" s="572"/>
      <c r="BK29" s="573"/>
      <c r="BL29" s="573"/>
      <c r="BM29" s="573"/>
      <c r="BN29" s="574"/>
    </row>
    <row r="30" spans="2:66" ht="20.25" customHeight="1" x14ac:dyDescent="0.4">
      <c r="B30" s="589"/>
      <c r="C30" s="591"/>
      <c r="D30" s="594"/>
      <c r="E30" s="502"/>
      <c r="F30" s="593"/>
      <c r="G30" s="596"/>
      <c r="H30" s="564"/>
      <c r="I30" s="72"/>
      <c r="J30" s="73">
        <f>G29</f>
        <v>0</v>
      </c>
      <c r="K30" s="72"/>
      <c r="L30" s="73">
        <f>M29</f>
        <v>0</v>
      </c>
      <c r="M30" s="599"/>
      <c r="N30" s="600"/>
      <c r="O30" s="562"/>
      <c r="P30" s="563"/>
      <c r="Q30" s="563"/>
      <c r="R30" s="564"/>
      <c r="S30" s="565"/>
      <c r="T30" s="566"/>
      <c r="U30" s="566"/>
      <c r="V30" s="566"/>
      <c r="W30" s="567"/>
      <c r="X30" s="74" t="s">
        <v>395</v>
      </c>
      <c r="Y30" s="75"/>
      <c r="Z30" s="76"/>
      <c r="AA30" s="77" t="str">
        <f>IF(AA29="","",VLOOKUP(AA29,'（勤務形態一覧表）シフト記号表'!$C$6:$L$47,10,FALSE))</f>
        <v/>
      </c>
      <c r="AB30" s="78" t="str">
        <f>IF(AB29="","",VLOOKUP(AB29,'（勤務形態一覧表）シフト記号表'!$C$6:$L$47,10,FALSE))</f>
        <v/>
      </c>
      <c r="AC30" s="78" t="str">
        <f>IF(AC29="","",VLOOKUP(AC29,'（勤務形態一覧表）シフト記号表'!$C$6:$L$47,10,FALSE))</f>
        <v/>
      </c>
      <c r="AD30" s="78" t="str">
        <f>IF(AD29="","",VLOOKUP(AD29,'（勤務形態一覧表）シフト記号表'!$C$6:$L$47,10,FALSE))</f>
        <v/>
      </c>
      <c r="AE30" s="78" t="str">
        <f>IF(AE29="","",VLOOKUP(AE29,'（勤務形態一覧表）シフト記号表'!$C$6:$L$47,10,FALSE))</f>
        <v/>
      </c>
      <c r="AF30" s="78" t="str">
        <f>IF(AF29="","",VLOOKUP(AF29,'（勤務形態一覧表）シフト記号表'!$C$6:$L$47,10,FALSE))</f>
        <v/>
      </c>
      <c r="AG30" s="79" t="str">
        <f>IF(AG29="","",VLOOKUP(AG29,'（勤務形態一覧表）シフト記号表'!$C$6:$L$47,10,FALSE))</f>
        <v/>
      </c>
      <c r="AH30" s="77" t="str">
        <f>IF(AH29="","",VLOOKUP(AH29,'（勤務形態一覧表）シフト記号表'!$C$6:$L$47,10,FALSE))</f>
        <v/>
      </c>
      <c r="AI30" s="78" t="str">
        <f>IF(AI29="","",VLOOKUP(AI29,'（勤務形態一覧表）シフト記号表'!$C$6:$L$47,10,FALSE))</f>
        <v/>
      </c>
      <c r="AJ30" s="78" t="str">
        <f>IF(AJ29="","",VLOOKUP(AJ29,'（勤務形態一覧表）シフト記号表'!$C$6:$L$47,10,FALSE))</f>
        <v/>
      </c>
      <c r="AK30" s="78" t="str">
        <f>IF(AK29="","",VLOOKUP(AK29,'（勤務形態一覧表）シフト記号表'!$C$6:$L$47,10,FALSE))</f>
        <v/>
      </c>
      <c r="AL30" s="78" t="str">
        <f>IF(AL29="","",VLOOKUP(AL29,'（勤務形態一覧表）シフト記号表'!$C$6:$L$47,10,FALSE))</f>
        <v/>
      </c>
      <c r="AM30" s="78" t="str">
        <f>IF(AM29="","",VLOOKUP(AM29,'（勤務形態一覧表）シフト記号表'!$C$6:$L$47,10,FALSE))</f>
        <v/>
      </c>
      <c r="AN30" s="79" t="str">
        <f>IF(AN29="","",VLOOKUP(AN29,'（勤務形態一覧表）シフト記号表'!$C$6:$L$47,10,FALSE))</f>
        <v/>
      </c>
      <c r="AO30" s="77" t="str">
        <f>IF(AO29="","",VLOOKUP(AO29,'（勤務形態一覧表）シフト記号表'!$C$6:$L$47,10,FALSE))</f>
        <v/>
      </c>
      <c r="AP30" s="78" t="str">
        <f>IF(AP29="","",VLOOKUP(AP29,'（勤務形態一覧表）シフト記号表'!$C$6:$L$47,10,FALSE))</f>
        <v/>
      </c>
      <c r="AQ30" s="78" t="str">
        <f>IF(AQ29="","",VLOOKUP(AQ29,'（勤務形態一覧表）シフト記号表'!$C$6:$L$47,10,FALSE))</f>
        <v/>
      </c>
      <c r="AR30" s="78" t="str">
        <f>IF(AR29="","",VLOOKUP(AR29,'（勤務形態一覧表）シフト記号表'!$C$6:$L$47,10,FALSE))</f>
        <v/>
      </c>
      <c r="AS30" s="78" t="str">
        <f>IF(AS29="","",VLOOKUP(AS29,'（勤務形態一覧表）シフト記号表'!$C$6:$L$47,10,FALSE))</f>
        <v/>
      </c>
      <c r="AT30" s="78" t="str">
        <f>IF(AT29="","",VLOOKUP(AT29,'（勤務形態一覧表）シフト記号表'!$C$6:$L$47,10,FALSE))</f>
        <v/>
      </c>
      <c r="AU30" s="79" t="str">
        <f>IF(AU29="","",VLOOKUP(AU29,'（勤務形態一覧表）シフト記号表'!$C$6:$L$47,10,FALSE))</f>
        <v/>
      </c>
      <c r="AV30" s="77" t="str">
        <f>IF(AV29="","",VLOOKUP(AV29,'（勤務形態一覧表）シフト記号表'!$C$6:$L$47,10,FALSE))</f>
        <v/>
      </c>
      <c r="AW30" s="78" t="str">
        <f>IF(AW29="","",VLOOKUP(AW29,'（勤務形態一覧表）シフト記号表'!$C$6:$L$47,10,FALSE))</f>
        <v/>
      </c>
      <c r="AX30" s="78" t="str">
        <f>IF(AX29="","",VLOOKUP(AX29,'（勤務形態一覧表）シフト記号表'!$C$6:$L$47,10,FALSE))</f>
        <v/>
      </c>
      <c r="AY30" s="78" t="str">
        <f>IF(AY29="","",VLOOKUP(AY29,'（勤務形態一覧表）シフト記号表'!$C$6:$L$47,10,FALSE))</f>
        <v/>
      </c>
      <c r="AZ30" s="78" t="str">
        <f>IF(AZ29="","",VLOOKUP(AZ29,'（勤務形態一覧表）シフト記号表'!$C$6:$L$47,10,FALSE))</f>
        <v/>
      </c>
      <c r="BA30" s="78" t="str">
        <f>IF(BA29="","",VLOOKUP(BA29,'（勤務形態一覧表）シフト記号表'!$C$6:$L$47,10,FALSE))</f>
        <v/>
      </c>
      <c r="BB30" s="79" t="str">
        <f>IF(BB29="","",VLOOKUP(BB29,'（勤務形態一覧表）シフト記号表'!$C$6:$L$47,10,FALSE))</f>
        <v/>
      </c>
      <c r="BC30" s="77" t="str">
        <f>IF(BC29="","",VLOOKUP(BC29,'（勤務形態一覧表）シフト記号表'!$C$6:$L$47,10,FALSE))</f>
        <v/>
      </c>
      <c r="BD30" s="78" t="str">
        <f>IF(BD29="","",VLOOKUP(BD29,'（勤務形態一覧表）シフト記号表'!$C$6:$L$47,10,FALSE))</f>
        <v/>
      </c>
      <c r="BE30" s="78" t="str">
        <f>IF(BE29="","",VLOOKUP(BE29,'（勤務形態一覧表）シフト記号表'!$C$6:$L$47,10,FALSE))</f>
        <v/>
      </c>
      <c r="BF30" s="578">
        <f>IF($BI$3="４週",SUM(AA30:BB30),IF($BI$3="暦月",SUM(AA30:BE30),""))</f>
        <v>0</v>
      </c>
      <c r="BG30" s="579"/>
      <c r="BH30" s="580">
        <f>IF($BI$3="４週",BF30/4,IF($BI$3="暦月",(BF30/($BI$8/7)),""))</f>
        <v>0</v>
      </c>
      <c r="BI30" s="579"/>
      <c r="BJ30" s="575"/>
      <c r="BK30" s="576"/>
      <c r="BL30" s="576"/>
      <c r="BM30" s="576"/>
      <c r="BN30" s="577"/>
    </row>
    <row r="31" spans="2:66" ht="20.25" customHeight="1" x14ac:dyDescent="0.4">
      <c r="B31" s="588">
        <f>B29+1</f>
        <v>8</v>
      </c>
      <c r="C31" s="590"/>
      <c r="D31" s="592"/>
      <c r="E31" s="502"/>
      <c r="F31" s="593"/>
      <c r="G31" s="595"/>
      <c r="H31" s="561"/>
      <c r="I31" s="72"/>
      <c r="J31" s="73"/>
      <c r="K31" s="72"/>
      <c r="L31" s="73"/>
      <c r="M31" s="597"/>
      <c r="N31" s="598"/>
      <c r="O31" s="559"/>
      <c r="P31" s="560"/>
      <c r="Q31" s="560"/>
      <c r="R31" s="561"/>
      <c r="S31" s="565"/>
      <c r="T31" s="566"/>
      <c r="U31" s="566"/>
      <c r="V31" s="566"/>
      <c r="W31" s="567"/>
      <c r="X31" s="82" t="s">
        <v>394</v>
      </c>
      <c r="Y31" s="83"/>
      <c r="Z31" s="84"/>
      <c r="AA31" s="85"/>
      <c r="AB31" s="86"/>
      <c r="AC31" s="86"/>
      <c r="AD31" s="86"/>
      <c r="AE31" s="86"/>
      <c r="AF31" s="86"/>
      <c r="AG31" s="87"/>
      <c r="AH31" s="85"/>
      <c r="AI31" s="86"/>
      <c r="AJ31" s="86"/>
      <c r="AK31" s="86"/>
      <c r="AL31" s="86"/>
      <c r="AM31" s="86"/>
      <c r="AN31" s="87"/>
      <c r="AO31" s="85"/>
      <c r="AP31" s="86"/>
      <c r="AQ31" s="86"/>
      <c r="AR31" s="86"/>
      <c r="AS31" s="86"/>
      <c r="AT31" s="86"/>
      <c r="AU31" s="87"/>
      <c r="AV31" s="85"/>
      <c r="AW31" s="86"/>
      <c r="AX31" s="86"/>
      <c r="AY31" s="86"/>
      <c r="AZ31" s="86"/>
      <c r="BA31" s="86"/>
      <c r="BB31" s="87"/>
      <c r="BC31" s="85"/>
      <c r="BD31" s="86"/>
      <c r="BE31" s="88"/>
      <c r="BF31" s="568"/>
      <c r="BG31" s="569"/>
      <c r="BH31" s="570"/>
      <c r="BI31" s="571"/>
      <c r="BJ31" s="572"/>
      <c r="BK31" s="573"/>
      <c r="BL31" s="573"/>
      <c r="BM31" s="573"/>
      <c r="BN31" s="574"/>
    </row>
    <row r="32" spans="2:66" ht="20.25" customHeight="1" x14ac:dyDescent="0.4">
      <c r="B32" s="589"/>
      <c r="C32" s="591"/>
      <c r="D32" s="594"/>
      <c r="E32" s="502"/>
      <c r="F32" s="593"/>
      <c r="G32" s="596"/>
      <c r="H32" s="564"/>
      <c r="I32" s="72"/>
      <c r="J32" s="73">
        <f>G31</f>
        <v>0</v>
      </c>
      <c r="K32" s="72"/>
      <c r="L32" s="73">
        <f>M31</f>
        <v>0</v>
      </c>
      <c r="M32" s="599"/>
      <c r="N32" s="600"/>
      <c r="O32" s="562"/>
      <c r="P32" s="563"/>
      <c r="Q32" s="563"/>
      <c r="R32" s="564"/>
      <c r="S32" s="565"/>
      <c r="T32" s="566"/>
      <c r="U32" s="566"/>
      <c r="V32" s="566"/>
      <c r="W32" s="567"/>
      <c r="X32" s="74" t="s">
        <v>395</v>
      </c>
      <c r="Y32" s="75"/>
      <c r="Z32" s="76"/>
      <c r="AA32" s="77" t="str">
        <f>IF(AA31="","",VLOOKUP(AA31,'（勤務形態一覧表）シフト記号表'!$C$6:$L$47,10,FALSE))</f>
        <v/>
      </c>
      <c r="AB32" s="78" t="str">
        <f>IF(AB31="","",VLOOKUP(AB31,'（勤務形態一覧表）シフト記号表'!$C$6:$L$47,10,FALSE))</f>
        <v/>
      </c>
      <c r="AC32" s="78" t="str">
        <f>IF(AC31="","",VLOOKUP(AC31,'（勤務形態一覧表）シフト記号表'!$C$6:$L$47,10,FALSE))</f>
        <v/>
      </c>
      <c r="AD32" s="78" t="str">
        <f>IF(AD31="","",VLOOKUP(AD31,'（勤務形態一覧表）シフト記号表'!$C$6:$L$47,10,FALSE))</f>
        <v/>
      </c>
      <c r="AE32" s="78" t="str">
        <f>IF(AE31="","",VLOOKUP(AE31,'（勤務形態一覧表）シフト記号表'!$C$6:$L$47,10,FALSE))</f>
        <v/>
      </c>
      <c r="AF32" s="78" t="str">
        <f>IF(AF31="","",VLOOKUP(AF31,'（勤務形態一覧表）シフト記号表'!$C$6:$L$47,10,FALSE))</f>
        <v/>
      </c>
      <c r="AG32" s="79" t="str">
        <f>IF(AG31="","",VLOOKUP(AG31,'（勤務形態一覧表）シフト記号表'!$C$6:$L$47,10,FALSE))</f>
        <v/>
      </c>
      <c r="AH32" s="77" t="str">
        <f>IF(AH31="","",VLOOKUP(AH31,'（勤務形態一覧表）シフト記号表'!$C$6:$L$47,10,FALSE))</f>
        <v/>
      </c>
      <c r="AI32" s="78" t="str">
        <f>IF(AI31="","",VLOOKUP(AI31,'（勤務形態一覧表）シフト記号表'!$C$6:$L$47,10,FALSE))</f>
        <v/>
      </c>
      <c r="AJ32" s="78" t="str">
        <f>IF(AJ31="","",VLOOKUP(AJ31,'（勤務形態一覧表）シフト記号表'!$C$6:$L$47,10,FALSE))</f>
        <v/>
      </c>
      <c r="AK32" s="78" t="str">
        <f>IF(AK31="","",VLOOKUP(AK31,'（勤務形態一覧表）シフト記号表'!$C$6:$L$47,10,FALSE))</f>
        <v/>
      </c>
      <c r="AL32" s="78" t="str">
        <f>IF(AL31="","",VLOOKUP(AL31,'（勤務形態一覧表）シフト記号表'!$C$6:$L$47,10,FALSE))</f>
        <v/>
      </c>
      <c r="AM32" s="78" t="str">
        <f>IF(AM31="","",VLOOKUP(AM31,'（勤務形態一覧表）シフト記号表'!$C$6:$L$47,10,FALSE))</f>
        <v/>
      </c>
      <c r="AN32" s="79" t="str">
        <f>IF(AN31="","",VLOOKUP(AN31,'（勤務形態一覧表）シフト記号表'!$C$6:$L$47,10,FALSE))</f>
        <v/>
      </c>
      <c r="AO32" s="77" t="str">
        <f>IF(AO31="","",VLOOKUP(AO31,'（勤務形態一覧表）シフト記号表'!$C$6:$L$47,10,FALSE))</f>
        <v/>
      </c>
      <c r="AP32" s="78" t="str">
        <f>IF(AP31="","",VLOOKUP(AP31,'（勤務形態一覧表）シフト記号表'!$C$6:$L$47,10,FALSE))</f>
        <v/>
      </c>
      <c r="AQ32" s="78" t="str">
        <f>IF(AQ31="","",VLOOKUP(AQ31,'（勤務形態一覧表）シフト記号表'!$C$6:$L$47,10,FALSE))</f>
        <v/>
      </c>
      <c r="AR32" s="78" t="str">
        <f>IF(AR31="","",VLOOKUP(AR31,'（勤務形態一覧表）シフト記号表'!$C$6:$L$47,10,FALSE))</f>
        <v/>
      </c>
      <c r="AS32" s="78" t="str">
        <f>IF(AS31="","",VLOOKUP(AS31,'（勤務形態一覧表）シフト記号表'!$C$6:$L$47,10,FALSE))</f>
        <v/>
      </c>
      <c r="AT32" s="78" t="str">
        <f>IF(AT31="","",VLOOKUP(AT31,'（勤務形態一覧表）シフト記号表'!$C$6:$L$47,10,FALSE))</f>
        <v/>
      </c>
      <c r="AU32" s="79" t="str">
        <f>IF(AU31="","",VLOOKUP(AU31,'（勤務形態一覧表）シフト記号表'!$C$6:$L$47,10,FALSE))</f>
        <v/>
      </c>
      <c r="AV32" s="77" t="str">
        <f>IF(AV31="","",VLOOKUP(AV31,'（勤務形態一覧表）シフト記号表'!$C$6:$L$47,10,FALSE))</f>
        <v/>
      </c>
      <c r="AW32" s="78" t="str">
        <f>IF(AW31="","",VLOOKUP(AW31,'（勤務形態一覧表）シフト記号表'!$C$6:$L$47,10,FALSE))</f>
        <v/>
      </c>
      <c r="AX32" s="78" t="str">
        <f>IF(AX31="","",VLOOKUP(AX31,'（勤務形態一覧表）シフト記号表'!$C$6:$L$47,10,FALSE))</f>
        <v/>
      </c>
      <c r="AY32" s="78" t="str">
        <f>IF(AY31="","",VLOOKUP(AY31,'（勤務形態一覧表）シフト記号表'!$C$6:$L$47,10,FALSE))</f>
        <v/>
      </c>
      <c r="AZ32" s="78" t="str">
        <f>IF(AZ31="","",VLOOKUP(AZ31,'（勤務形態一覧表）シフト記号表'!$C$6:$L$47,10,FALSE))</f>
        <v/>
      </c>
      <c r="BA32" s="78" t="str">
        <f>IF(BA31="","",VLOOKUP(BA31,'（勤務形態一覧表）シフト記号表'!$C$6:$L$47,10,FALSE))</f>
        <v/>
      </c>
      <c r="BB32" s="79" t="str">
        <f>IF(BB31="","",VLOOKUP(BB31,'（勤務形態一覧表）シフト記号表'!$C$6:$L$47,10,FALSE))</f>
        <v/>
      </c>
      <c r="BC32" s="77" t="str">
        <f>IF(BC31="","",VLOOKUP(BC31,'（勤務形態一覧表）シフト記号表'!$C$6:$L$47,10,FALSE))</f>
        <v/>
      </c>
      <c r="BD32" s="78" t="str">
        <f>IF(BD31="","",VLOOKUP(BD31,'（勤務形態一覧表）シフト記号表'!$C$6:$L$47,10,FALSE))</f>
        <v/>
      </c>
      <c r="BE32" s="78" t="str">
        <f>IF(BE31="","",VLOOKUP(BE31,'（勤務形態一覧表）シフト記号表'!$C$6:$L$47,10,FALSE))</f>
        <v/>
      </c>
      <c r="BF32" s="578">
        <f>IF($BI$3="４週",SUM(AA32:BB32),IF($BI$3="暦月",SUM(AA32:BE32),""))</f>
        <v>0</v>
      </c>
      <c r="BG32" s="579"/>
      <c r="BH32" s="580">
        <f>IF($BI$3="４週",BF32/4,IF($BI$3="暦月",(BF32/($BI$8/7)),""))</f>
        <v>0</v>
      </c>
      <c r="BI32" s="579"/>
      <c r="BJ32" s="575"/>
      <c r="BK32" s="576"/>
      <c r="BL32" s="576"/>
      <c r="BM32" s="576"/>
      <c r="BN32" s="577"/>
    </row>
    <row r="33" spans="2:66" ht="20.25" customHeight="1" x14ac:dyDescent="0.4">
      <c r="B33" s="588">
        <f>B31+1</f>
        <v>9</v>
      </c>
      <c r="C33" s="590"/>
      <c r="D33" s="592"/>
      <c r="E33" s="502"/>
      <c r="F33" s="593"/>
      <c r="G33" s="595"/>
      <c r="H33" s="561"/>
      <c r="I33" s="72"/>
      <c r="J33" s="73"/>
      <c r="K33" s="72"/>
      <c r="L33" s="73"/>
      <c r="M33" s="597"/>
      <c r="N33" s="598"/>
      <c r="O33" s="559"/>
      <c r="P33" s="560"/>
      <c r="Q33" s="560"/>
      <c r="R33" s="561"/>
      <c r="S33" s="565"/>
      <c r="T33" s="566"/>
      <c r="U33" s="566"/>
      <c r="V33" s="566"/>
      <c r="W33" s="567"/>
      <c r="X33" s="82" t="s">
        <v>394</v>
      </c>
      <c r="Y33" s="83"/>
      <c r="Z33" s="84"/>
      <c r="AA33" s="85"/>
      <c r="AB33" s="86"/>
      <c r="AC33" s="86"/>
      <c r="AD33" s="86"/>
      <c r="AE33" s="86"/>
      <c r="AF33" s="86"/>
      <c r="AG33" s="87"/>
      <c r="AH33" s="85"/>
      <c r="AI33" s="86"/>
      <c r="AJ33" s="86"/>
      <c r="AK33" s="86"/>
      <c r="AL33" s="86"/>
      <c r="AM33" s="86"/>
      <c r="AN33" s="87"/>
      <c r="AO33" s="85"/>
      <c r="AP33" s="86"/>
      <c r="AQ33" s="86"/>
      <c r="AR33" s="86"/>
      <c r="AS33" s="86"/>
      <c r="AT33" s="86"/>
      <c r="AU33" s="87"/>
      <c r="AV33" s="85"/>
      <c r="AW33" s="86"/>
      <c r="AX33" s="86"/>
      <c r="AY33" s="86"/>
      <c r="AZ33" s="86"/>
      <c r="BA33" s="86"/>
      <c r="BB33" s="87"/>
      <c r="BC33" s="85"/>
      <c r="BD33" s="86"/>
      <c r="BE33" s="88"/>
      <c r="BF33" s="568"/>
      <c r="BG33" s="569"/>
      <c r="BH33" s="570"/>
      <c r="BI33" s="571"/>
      <c r="BJ33" s="572"/>
      <c r="BK33" s="573"/>
      <c r="BL33" s="573"/>
      <c r="BM33" s="573"/>
      <c r="BN33" s="574"/>
    </row>
    <row r="34" spans="2:66" ht="20.25" customHeight="1" x14ac:dyDescent="0.4">
      <c r="B34" s="589"/>
      <c r="C34" s="591"/>
      <c r="D34" s="594"/>
      <c r="E34" s="502"/>
      <c r="F34" s="593"/>
      <c r="G34" s="596"/>
      <c r="H34" s="564"/>
      <c r="I34" s="72"/>
      <c r="J34" s="73">
        <f>G33</f>
        <v>0</v>
      </c>
      <c r="K34" s="72"/>
      <c r="L34" s="73">
        <f>M33</f>
        <v>0</v>
      </c>
      <c r="M34" s="599"/>
      <c r="N34" s="600"/>
      <c r="O34" s="562"/>
      <c r="P34" s="563"/>
      <c r="Q34" s="563"/>
      <c r="R34" s="564"/>
      <c r="S34" s="565"/>
      <c r="T34" s="566"/>
      <c r="U34" s="566"/>
      <c r="V34" s="566"/>
      <c r="W34" s="567"/>
      <c r="X34" s="89" t="s">
        <v>395</v>
      </c>
      <c r="Y34" s="90"/>
      <c r="Z34" s="91"/>
      <c r="AA34" s="77" t="str">
        <f>IF(AA33="","",VLOOKUP(AA33,'（勤務形態一覧表）シフト記号表'!$C$6:$L$47,10,FALSE))</f>
        <v/>
      </c>
      <c r="AB34" s="78" t="str">
        <f>IF(AB33="","",VLOOKUP(AB33,'（勤務形態一覧表）シフト記号表'!$C$6:$L$47,10,FALSE))</f>
        <v/>
      </c>
      <c r="AC34" s="78" t="str">
        <f>IF(AC33="","",VLOOKUP(AC33,'（勤務形態一覧表）シフト記号表'!$C$6:$L$47,10,FALSE))</f>
        <v/>
      </c>
      <c r="AD34" s="78" t="str">
        <f>IF(AD33="","",VLOOKUP(AD33,'（勤務形態一覧表）シフト記号表'!$C$6:$L$47,10,FALSE))</f>
        <v/>
      </c>
      <c r="AE34" s="78" t="str">
        <f>IF(AE33="","",VLOOKUP(AE33,'（勤務形態一覧表）シフト記号表'!$C$6:$L$47,10,FALSE))</f>
        <v/>
      </c>
      <c r="AF34" s="78" t="str">
        <f>IF(AF33="","",VLOOKUP(AF33,'（勤務形態一覧表）シフト記号表'!$C$6:$L$47,10,FALSE))</f>
        <v/>
      </c>
      <c r="AG34" s="79" t="str">
        <f>IF(AG33="","",VLOOKUP(AG33,'（勤務形態一覧表）シフト記号表'!$C$6:$L$47,10,FALSE))</f>
        <v/>
      </c>
      <c r="AH34" s="77" t="str">
        <f>IF(AH33="","",VLOOKUP(AH33,'（勤務形態一覧表）シフト記号表'!$C$6:$L$47,10,FALSE))</f>
        <v/>
      </c>
      <c r="AI34" s="78" t="str">
        <f>IF(AI33="","",VLOOKUP(AI33,'（勤務形態一覧表）シフト記号表'!$C$6:$L$47,10,FALSE))</f>
        <v/>
      </c>
      <c r="AJ34" s="78" t="str">
        <f>IF(AJ33="","",VLOOKUP(AJ33,'（勤務形態一覧表）シフト記号表'!$C$6:$L$47,10,FALSE))</f>
        <v/>
      </c>
      <c r="AK34" s="78" t="str">
        <f>IF(AK33="","",VLOOKUP(AK33,'（勤務形態一覧表）シフト記号表'!$C$6:$L$47,10,FALSE))</f>
        <v/>
      </c>
      <c r="AL34" s="78" t="str">
        <f>IF(AL33="","",VLOOKUP(AL33,'（勤務形態一覧表）シフト記号表'!$C$6:$L$47,10,FALSE))</f>
        <v/>
      </c>
      <c r="AM34" s="78" t="str">
        <f>IF(AM33="","",VLOOKUP(AM33,'（勤務形態一覧表）シフト記号表'!$C$6:$L$47,10,FALSE))</f>
        <v/>
      </c>
      <c r="AN34" s="79" t="str">
        <f>IF(AN33="","",VLOOKUP(AN33,'（勤務形態一覧表）シフト記号表'!$C$6:$L$47,10,FALSE))</f>
        <v/>
      </c>
      <c r="AO34" s="77" t="str">
        <f>IF(AO33="","",VLOOKUP(AO33,'（勤務形態一覧表）シフト記号表'!$C$6:$L$47,10,FALSE))</f>
        <v/>
      </c>
      <c r="AP34" s="78" t="str">
        <f>IF(AP33="","",VLOOKUP(AP33,'（勤務形態一覧表）シフト記号表'!$C$6:$L$47,10,FALSE))</f>
        <v/>
      </c>
      <c r="AQ34" s="78" t="str">
        <f>IF(AQ33="","",VLOOKUP(AQ33,'（勤務形態一覧表）シフト記号表'!$C$6:$L$47,10,FALSE))</f>
        <v/>
      </c>
      <c r="AR34" s="78" t="str">
        <f>IF(AR33="","",VLOOKUP(AR33,'（勤務形態一覧表）シフト記号表'!$C$6:$L$47,10,FALSE))</f>
        <v/>
      </c>
      <c r="AS34" s="78" t="str">
        <f>IF(AS33="","",VLOOKUP(AS33,'（勤務形態一覧表）シフト記号表'!$C$6:$L$47,10,FALSE))</f>
        <v/>
      </c>
      <c r="AT34" s="78" t="str">
        <f>IF(AT33="","",VLOOKUP(AT33,'（勤務形態一覧表）シフト記号表'!$C$6:$L$47,10,FALSE))</f>
        <v/>
      </c>
      <c r="AU34" s="79" t="str">
        <f>IF(AU33="","",VLOOKUP(AU33,'（勤務形態一覧表）シフト記号表'!$C$6:$L$47,10,FALSE))</f>
        <v/>
      </c>
      <c r="AV34" s="77" t="str">
        <f>IF(AV33="","",VLOOKUP(AV33,'（勤務形態一覧表）シフト記号表'!$C$6:$L$47,10,FALSE))</f>
        <v/>
      </c>
      <c r="AW34" s="78" t="str">
        <f>IF(AW33="","",VLOOKUP(AW33,'（勤務形態一覧表）シフト記号表'!$C$6:$L$47,10,FALSE))</f>
        <v/>
      </c>
      <c r="AX34" s="78" t="str">
        <f>IF(AX33="","",VLOOKUP(AX33,'（勤務形態一覧表）シフト記号表'!$C$6:$L$47,10,FALSE))</f>
        <v/>
      </c>
      <c r="AY34" s="78" t="str">
        <f>IF(AY33="","",VLOOKUP(AY33,'（勤務形態一覧表）シフト記号表'!$C$6:$L$47,10,FALSE))</f>
        <v/>
      </c>
      <c r="AZ34" s="78" t="str">
        <f>IF(AZ33="","",VLOOKUP(AZ33,'（勤務形態一覧表）シフト記号表'!$C$6:$L$47,10,FALSE))</f>
        <v/>
      </c>
      <c r="BA34" s="78" t="str">
        <f>IF(BA33="","",VLOOKUP(BA33,'（勤務形態一覧表）シフト記号表'!$C$6:$L$47,10,FALSE))</f>
        <v/>
      </c>
      <c r="BB34" s="79" t="str">
        <f>IF(BB33="","",VLOOKUP(BB33,'（勤務形態一覧表）シフト記号表'!$C$6:$L$47,10,FALSE))</f>
        <v/>
      </c>
      <c r="BC34" s="77" t="str">
        <f>IF(BC33="","",VLOOKUP(BC33,'（勤務形態一覧表）シフト記号表'!$C$6:$L$47,10,FALSE))</f>
        <v/>
      </c>
      <c r="BD34" s="78" t="str">
        <f>IF(BD33="","",VLOOKUP(BD33,'（勤務形態一覧表）シフト記号表'!$C$6:$L$47,10,FALSE))</f>
        <v/>
      </c>
      <c r="BE34" s="78" t="str">
        <f>IF(BE33="","",VLOOKUP(BE33,'（勤務形態一覧表）シフト記号表'!$C$6:$L$47,10,FALSE))</f>
        <v/>
      </c>
      <c r="BF34" s="578">
        <f>IF($BI$3="４週",SUM(AA34:BB34),IF($BI$3="暦月",SUM(AA34:BE34),""))</f>
        <v>0</v>
      </c>
      <c r="BG34" s="579"/>
      <c r="BH34" s="580">
        <f>IF($BI$3="４週",BF34/4,IF($BI$3="暦月",(BF34/($BI$8/7)),""))</f>
        <v>0</v>
      </c>
      <c r="BI34" s="579"/>
      <c r="BJ34" s="575"/>
      <c r="BK34" s="576"/>
      <c r="BL34" s="576"/>
      <c r="BM34" s="576"/>
      <c r="BN34" s="577"/>
    </row>
    <row r="35" spans="2:66" ht="20.25" customHeight="1" x14ac:dyDescent="0.4">
      <c r="B35" s="588">
        <f>B33+1</f>
        <v>10</v>
      </c>
      <c r="C35" s="590"/>
      <c r="D35" s="592"/>
      <c r="E35" s="502"/>
      <c r="F35" s="593"/>
      <c r="G35" s="595"/>
      <c r="H35" s="561"/>
      <c r="I35" s="72"/>
      <c r="J35" s="73"/>
      <c r="K35" s="72"/>
      <c r="L35" s="73"/>
      <c r="M35" s="597"/>
      <c r="N35" s="598"/>
      <c r="O35" s="559"/>
      <c r="P35" s="560"/>
      <c r="Q35" s="560"/>
      <c r="R35" s="561"/>
      <c r="S35" s="565"/>
      <c r="T35" s="566"/>
      <c r="U35" s="566"/>
      <c r="V35" s="566"/>
      <c r="W35" s="567"/>
      <c r="X35" s="92" t="s">
        <v>394</v>
      </c>
      <c r="Y35" s="93"/>
      <c r="Z35" s="94"/>
      <c r="AA35" s="85"/>
      <c r="AB35" s="86"/>
      <c r="AC35" s="86"/>
      <c r="AD35" s="86"/>
      <c r="AE35" s="86"/>
      <c r="AF35" s="86"/>
      <c r="AG35" s="87"/>
      <c r="AH35" s="85"/>
      <c r="AI35" s="86"/>
      <c r="AJ35" s="86"/>
      <c r="AK35" s="86"/>
      <c r="AL35" s="86"/>
      <c r="AM35" s="86"/>
      <c r="AN35" s="87"/>
      <c r="AO35" s="85"/>
      <c r="AP35" s="86"/>
      <c r="AQ35" s="86"/>
      <c r="AR35" s="86"/>
      <c r="AS35" s="86"/>
      <c r="AT35" s="86"/>
      <c r="AU35" s="87"/>
      <c r="AV35" s="85"/>
      <c r="AW35" s="86"/>
      <c r="AX35" s="86"/>
      <c r="AY35" s="86"/>
      <c r="AZ35" s="86"/>
      <c r="BA35" s="86"/>
      <c r="BB35" s="87"/>
      <c r="BC35" s="85"/>
      <c r="BD35" s="86"/>
      <c r="BE35" s="88"/>
      <c r="BF35" s="568"/>
      <c r="BG35" s="569"/>
      <c r="BH35" s="570"/>
      <c r="BI35" s="571"/>
      <c r="BJ35" s="572"/>
      <c r="BK35" s="573"/>
      <c r="BL35" s="573"/>
      <c r="BM35" s="573"/>
      <c r="BN35" s="574"/>
    </row>
    <row r="36" spans="2:66" ht="20.25" customHeight="1" x14ac:dyDescent="0.4">
      <c r="B36" s="589"/>
      <c r="C36" s="591"/>
      <c r="D36" s="594"/>
      <c r="E36" s="502"/>
      <c r="F36" s="593"/>
      <c r="G36" s="596"/>
      <c r="H36" s="564"/>
      <c r="I36" s="72"/>
      <c r="J36" s="73">
        <f>G35</f>
        <v>0</v>
      </c>
      <c r="K36" s="72"/>
      <c r="L36" s="73">
        <f>M35</f>
        <v>0</v>
      </c>
      <c r="M36" s="599"/>
      <c r="N36" s="600"/>
      <c r="O36" s="562"/>
      <c r="P36" s="563"/>
      <c r="Q36" s="563"/>
      <c r="R36" s="564"/>
      <c r="S36" s="565"/>
      <c r="T36" s="566"/>
      <c r="U36" s="566"/>
      <c r="V36" s="566"/>
      <c r="W36" s="567"/>
      <c r="X36" s="89" t="s">
        <v>395</v>
      </c>
      <c r="Y36" s="90"/>
      <c r="Z36" s="91"/>
      <c r="AA36" s="77" t="str">
        <f>IF(AA35="","",VLOOKUP(AA35,'（勤務形態一覧表）シフト記号表'!$C$6:$L$47,10,FALSE))</f>
        <v/>
      </c>
      <c r="AB36" s="78" t="str">
        <f>IF(AB35="","",VLOOKUP(AB35,'（勤務形態一覧表）シフト記号表'!$C$6:$L$47,10,FALSE))</f>
        <v/>
      </c>
      <c r="AC36" s="78" t="str">
        <f>IF(AC35="","",VLOOKUP(AC35,'（勤務形態一覧表）シフト記号表'!$C$6:$L$47,10,FALSE))</f>
        <v/>
      </c>
      <c r="AD36" s="78" t="str">
        <f>IF(AD35="","",VLOOKUP(AD35,'（勤務形態一覧表）シフト記号表'!$C$6:$L$47,10,FALSE))</f>
        <v/>
      </c>
      <c r="AE36" s="78" t="str">
        <f>IF(AE35="","",VLOOKUP(AE35,'（勤務形態一覧表）シフト記号表'!$C$6:$L$47,10,FALSE))</f>
        <v/>
      </c>
      <c r="AF36" s="78" t="str">
        <f>IF(AF35="","",VLOOKUP(AF35,'（勤務形態一覧表）シフト記号表'!$C$6:$L$47,10,FALSE))</f>
        <v/>
      </c>
      <c r="AG36" s="79" t="str">
        <f>IF(AG35="","",VLOOKUP(AG35,'（勤務形態一覧表）シフト記号表'!$C$6:$L$47,10,FALSE))</f>
        <v/>
      </c>
      <c r="AH36" s="77" t="str">
        <f>IF(AH35="","",VLOOKUP(AH35,'（勤務形態一覧表）シフト記号表'!$C$6:$L$47,10,FALSE))</f>
        <v/>
      </c>
      <c r="AI36" s="78" t="str">
        <f>IF(AI35="","",VLOOKUP(AI35,'（勤務形態一覧表）シフト記号表'!$C$6:$L$47,10,FALSE))</f>
        <v/>
      </c>
      <c r="AJ36" s="78" t="str">
        <f>IF(AJ35="","",VLOOKUP(AJ35,'（勤務形態一覧表）シフト記号表'!$C$6:$L$47,10,FALSE))</f>
        <v/>
      </c>
      <c r="AK36" s="78" t="str">
        <f>IF(AK35="","",VLOOKUP(AK35,'（勤務形態一覧表）シフト記号表'!$C$6:$L$47,10,FALSE))</f>
        <v/>
      </c>
      <c r="AL36" s="78" t="str">
        <f>IF(AL35="","",VLOOKUP(AL35,'（勤務形態一覧表）シフト記号表'!$C$6:$L$47,10,FALSE))</f>
        <v/>
      </c>
      <c r="AM36" s="78" t="str">
        <f>IF(AM35="","",VLOOKUP(AM35,'（勤務形態一覧表）シフト記号表'!$C$6:$L$47,10,FALSE))</f>
        <v/>
      </c>
      <c r="AN36" s="79" t="str">
        <f>IF(AN35="","",VLOOKUP(AN35,'（勤務形態一覧表）シフト記号表'!$C$6:$L$47,10,FALSE))</f>
        <v/>
      </c>
      <c r="AO36" s="77" t="str">
        <f>IF(AO35="","",VLOOKUP(AO35,'（勤務形態一覧表）シフト記号表'!$C$6:$L$47,10,FALSE))</f>
        <v/>
      </c>
      <c r="AP36" s="78" t="str">
        <f>IF(AP35="","",VLOOKUP(AP35,'（勤務形態一覧表）シフト記号表'!$C$6:$L$47,10,FALSE))</f>
        <v/>
      </c>
      <c r="AQ36" s="78" t="str">
        <f>IF(AQ35="","",VLOOKUP(AQ35,'（勤務形態一覧表）シフト記号表'!$C$6:$L$47,10,FALSE))</f>
        <v/>
      </c>
      <c r="AR36" s="78" t="str">
        <f>IF(AR35="","",VLOOKUP(AR35,'（勤務形態一覧表）シフト記号表'!$C$6:$L$47,10,FALSE))</f>
        <v/>
      </c>
      <c r="AS36" s="78" t="str">
        <f>IF(AS35="","",VLOOKUP(AS35,'（勤務形態一覧表）シフト記号表'!$C$6:$L$47,10,FALSE))</f>
        <v/>
      </c>
      <c r="AT36" s="78" t="str">
        <f>IF(AT35="","",VLOOKUP(AT35,'（勤務形態一覧表）シフト記号表'!$C$6:$L$47,10,FALSE))</f>
        <v/>
      </c>
      <c r="AU36" s="79" t="str">
        <f>IF(AU35="","",VLOOKUP(AU35,'（勤務形態一覧表）シフト記号表'!$C$6:$L$47,10,FALSE))</f>
        <v/>
      </c>
      <c r="AV36" s="77" t="str">
        <f>IF(AV35="","",VLOOKUP(AV35,'（勤務形態一覧表）シフト記号表'!$C$6:$L$47,10,FALSE))</f>
        <v/>
      </c>
      <c r="AW36" s="78" t="str">
        <f>IF(AW35="","",VLOOKUP(AW35,'（勤務形態一覧表）シフト記号表'!$C$6:$L$47,10,FALSE))</f>
        <v/>
      </c>
      <c r="AX36" s="78" t="str">
        <f>IF(AX35="","",VLOOKUP(AX35,'（勤務形態一覧表）シフト記号表'!$C$6:$L$47,10,FALSE))</f>
        <v/>
      </c>
      <c r="AY36" s="78" t="str">
        <f>IF(AY35="","",VLOOKUP(AY35,'（勤務形態一覧表）シフト記号表'!$C$6:$L$47,10,FALSE))</f>
        <v/>
      </c>
      <c r="AZ36" s="78" t="str">
        <f>IF(AZ35="","",VLOOKUP(AZ35,'（勤務形態一覧表）シフト記号表'!$C$6:$L$47,10,FALSE))</f>
        <v/>
      </c>
      <c r="BA36" s="78" t="str">
        <f>IF(BA35="","",VLOOKUP(BA35,'（勤務形態一覧表）シフト記号表'!$C$6:$L$47,10,FALSE))</f>
        <v/>
      </c>
      <c r="BB36" s="79" t="str">
        <f>IF(BB35="","",VLOOKUP(BB35,'（勤務形態一覧表）シフト記号表'!$C$6:$L$47,10,FALSE))</f>
        <v/>
      </c>
      <c r="BC36" s="77" t="str">
        <f>IF(BC35="","",VLOOKUP(BC35,'（勤務形態一覧表）シフト記号表'!$C$6:$L$47,10,FALSE))</f>
        <v/>
      </c>
      <c r="BD36" s="78" t="str">
        <f>IF(BD35="","",VLOOKUP(BD35,'（勤務形態一覧表）シフト記号表'!$C$6:$L$47,10,FALSE))</f>
        <v/>
      </c>
      <c r="BE36" s="78" t="str">
        <f>IF(BE35="","",VLOOKUP(BE35,'（勤務形態一覧表）シフト記号表'!$C$6:$L$47,10,FALSE))</f>
        <v/>
      </c>
      <c r="BF36" s="578">
        <f>IF($BI$3="４週",SUM(AA36:BB36),IF($BI$3="暦月",SUM(AA36:BE36),""))</f>
        <v>0</v>
      </c>
      <c r="BG36" s="579"/>
      <c r="BH36" s="580">
        <f>IF($BI$3="４週",BF36/4,IF($BI$3="暦月",(BF36/($BI$8/7)),""))</f>
        <v>0</v>
      </c>
      <c r="BI36" s="579"/>
      <c r="BJ36" s="575"/>
      <c r="BK36" s="576"/>
      <c r="BL36" s="576"/>
      <c r="BM36" s="576"/>
      <c r="BN36" s="577"/>
    </row>
    <row r="37" spans="2:66" ht="20.25" customHeight="1" x14ac:dyDescent="0.4">
      <c r="B37" s="588">
        <f>B35+1</f>
        <v>11</v>
      </c>
      <c r="C37" s="590"/>
      <c r="D37" s="592"/>
      <c r="E37" s="502"/>
      <c r="F37" s="593"/>
      <c r="G37" s="595"/>
      <c r="H37" s="561"/>
      <c r="I37" s="72"/>
      <c r="J37" s="73"/>
      <c r="K37" s="72"/>
      <c r="L37" s="73"/>
      <c r="M37" s="597"/>
      <c r="N37" s="598"/>
      <c r="O37" s="559"/>
      <c r="P37" s="560"/>
      <c r="Q37" s="560"/>
      <c r="R37" s="561"/>
      <c r="S37" s="565"/>
      <c r="T37" s="566"/>
      <c r="U37" s="566"/>
      <c r="V37" s="566"/>
      <c r="W37" s="567"/>
      <c r="X37" s="92" t="s">
        <v>394</v>
      </c>
      <c r="Y37" s="93"/>
      <c r="Z37" s="94"/>
      <c r="AA37" s="85"/>
      <c r="AB37" s="86"/>
      <c r="AC37" s="86"/>
      <c r="AD37" s="86"/>
      <c r="AE37" s="86"/>
      <c r="AF37" s="86"/>
      <c r="AG37" s="87"/>
      <c r="AH37" s="85"/>
      <c r="AI37" s="86"/>
      <c r="AJ37" s="86"/>
      <c r="AK37" s="86"/>
      <c r="AL37" s="86"/>
      <c r="AM37" s="86"/>
      <c r="AN37" s="87"/>
      <c r="AO37" s="85"/>
      <c r="AP37" s="86"/>
      <c r="AQ37" s="86"/>
      <c r="AR37" s="86"/>
      <c r="AS37" s="86"/>
      <c r="AT37" s="86"/>
      <c r="AU37" s="87"/>
      <c r="AV37" s="85"/>
      <c r="AW37" s="86"/>
      <c r="AX37" s="86"/>
      <c r="AY37" s="86"/>
      <c r="AZ37" s="86"/>
      <c r="BA37" s="86"/>
      <c r="BB37" s="87"/>
      <c r="BC37" s="85"/>
      <c r="BD37" s="86"/>
      <c r="BE37" s="88"/>
      <c r="BF37" s="568"/>
      <c r="BG37" s="569"/>
      <c r="BH37" s="570"/>
      <c r="BI37" s="571"/>
      <c r="BJ37" s="572"/>
      <c r="BK37" s="573"/>
      <c r="BL37" s="573"/>
      <c r="BM37" s="573"/>
      <c r="BN37" s="574"/>
    </row>
    <row r="38" spans="2:66" ht="20.25" customHeight="1" x14ac:dyDescent="0.4">
      <c r="B38" s="589"/>
      <c r="C38" s="591"/>
      <c r="D38" s="594"/>
      <c r="E38" s="502"/>
      <c r="F38" s="593"/>
      <c r="G38" s="596"/>
      <c r="H38" s="564"/>
      <c r="I38" s="72"/>
      <c r="J38" s="73">
        <f>G37</f>
        <v>0</v>
      </c>
      <c r="K38" s="72"/>
      <c r="L38" s="73">
        <f>M37</f>
        <v>0</v>
      </c>
      <c r="M38" s="599"/>
      <c r="N38" s="600"/>
      <c r="O38" s="562"/>
      <c r="P38" s="563"/>
      <c r="Q38" s="563"/>
      <c r="R38" s="564"/>
      <c r="S38" s="565"/>
      <c r="T38" s="566"/>
      <c r="U38" s="566"/>
      <c r="V38" s="566"/>
      <c r="W38" s="567"/>
      <c r="X38" s="89" t="s">
        <v>395</v>
      </c>
      <c r="Y38" s="90"/>
      <c r="Z38" s="91"/>
      <c r="AA38" s="77" t="str">
        <f>IF(AA37="","",VLOOKUP(AA37,'（勤務形態一覧表）シフト記号表'!$C$6:$L$47,10,FALSE))</f>
        <v/>
      </c>
      <c r="AB38" s="78" t="str">
        <f>IF(AB37="","",VLOOKUP(AB37,'（勤務形態一覧表）シフト記号表'!$C$6:$L$47,10,FALSE))</f>
        <v/>
      </c>
      <c r="AC38" s="78" t="str">
        <f>IF(AC37="","",VLOOKUP(AC37,'（勤務形態一覧表）シフト記号表'!$C$6:$L$47,10,FALSE))</f>
        <v/>
      </c>
      <c r="AD38" s="78" t="str">
        <f>IF(AD37="","",VLOOKUP(AD37,'（勤務形態一覧表）シフト記号表'!$C$6:$L$47,10,FALSE))</f>
        <v/>
      </c>
      <c r="AE38" s="78" t="str">
        <f>IF(AE37="","",VLOOKUP(AE37,'（勤務形態一覧表）シフト記号表'!$C$6:$L$47,10,FALSE))</f>
        <v/>
      </c>
      <c r="AF38" s="78" t="str">
        <f>IF(AF37="","",VLOOKUP(AF37,'（勤務形態一覧表）シフト記号表'!$C$6:$L$47,10,FALSE))</f>
        <v/>
      </c>
      <c r="AG38" s="79" t="str">
        <f>IF(AG37="","",VLOOKUP(AG37,'（勤務形態一覧表）シフト記号表'!$C$6:$L$47,10,FALSE))</f>
        <v/>
      </c>
      <c r="AH38" s="77" t="str">
        <f>IF(AH37="","",VLOOKUP(AH37,'（勤務形態一覧表）シフト記号表'!$C$6:$L$47,10,FALSE))</f>
        <v/>
      </c>
      <c r="AI38" s="78" t="str">
        <f>IF(AI37="","",VLOOKUP(AI37,'（勤務形態一覧表）シフト記号表'!$C$6:$L$47,10,FALSE))</f>
        <v/>
      </c>
      <c r="AJ38" s="78" t="str">
        <f>IF(AJ37="","",VLOOKUP(AJ37,'（勤務形態一覧表）シフト記号表'!$C$6:$L$47,10,FALSE))</f>
        <v/>
      </c>
      <c r="AK38" s="78" t="str">
        <f>IF(AK37="","",VLOOKUP(AK37,'（勤務形態一覧表）シフト記号表'!$C$6:$L$47,10,FALSE))</f>
        <v/>
      </c>
      <c r="AL38" s="78" t="str">
        <f>IF(AL37="","",VLOOKUP(AL37,'（勤務形態一覧表）シフト記号表'!$C$6:$L$47,10,FALSE))</f>
        <v/>
      </c>
      <c r="AM38" s="78" t="str">
        <f>IF(AM37="","",VLOOKUP(AM37,'（勤務形態一覧表）シフト記号表'!$C$6:$L$47,10,FALSE))</f>
        <v/>
      </c>
      <c r="AN38" s="79" t="str">
        <f>IF(AN37="","",VLOOKUP(AN37,'（勤務形態一覧表）シフト記号表'!$C$6:$L$47,10,FALSE))</f>
        <v/>
      </c>
      <c r="AO38" s="77" t="str">
        <f>IF(AO37="","",VLOOKUP(AO37,'（勤務形態一覧表）シフト記号表'!$C$6:$L$47,10,FALSE))</f>
        <v/>
      </c>
      <c r="AP38" s="78" t="str">
        <f>IF(AP37="","",VLOOKUP(AP37,'（勤務形態一覧表）シフト記号表'!$C$6:$L$47,10,FALSE))</f>
        <v/>
      </c>
      <c r="AQ38" s="78" t="str">
        <f>IF(AQ37="","",VLOOKUP(AQ37,'（勤務形態一覧表）シフト記号表'!$C$6:$L$47,10,FALSE))</f>
        <v/>
      </c>
      <c r="AR38" s="78" t="str">
        <f>IF(AR37="","",VLOOKUP(AR37,'（勤務形態一覧表）シフト記号表'!$C$6:$L$47,10,FALSE))</f>
        <v/>
      </c>
      <c r="AS38" s="78" t="str">
        <f>IF(AS37="","",VLOOKUP(AS37,'（勤務形態一覧表）シフト記号表'!$C$6:$L$47,10,FALSE))</f>
        <v/>
      </c>
      <c r="AT38" s="78" t="str">
        <f>IF(AT37="","",VLOOKUP(AT37,'（勤務形態一覧表）シフト記号表'!$C$6:$L$47,10,FALSE))</f>
        <v/>
      </c>
      <c r="AU38" s="79" t="str">
        <f>IF(AU37="","",VLOOKUP(AU37,'（勤務形態一覧表）シフト記号表'!$C$6:$L$47,10,FALSE))</f>
        <v/>
      </c>
      <c r="AV38" s="77" t="str">
        <f>IF(AV37="","",VLOOKUP(AV37,'（勤務形態一覧表）シフト記号表'!$C$6:$L$47,10,FALSE))</f>
        <v/>
      </c>
      <c r="AW38" s="78" t="str">
        <f>IF(AW37="","",VLOOKUP(AW37,'（勤務形態一覧表）シフト記号表'!$C$6:$L$47,10,FALSE))</f>
        <v/>
      </c>
      <c r="AX38" s="78" t="str">
        <f>IF(AX37="","",VLOOKUP(AX37,'（勤務形態一覧表）シフト記号表'!$C$6:$L$47,10,FALSE))</f>
        <v/>
      </c>
      <c r="AY38" s="78" t="str">
        <f>IF(AY37="","",VLOOKUP(AY37,'（勤務形態一覧表）シフト記号表'!$C$6:$L$47,10,FALSE))</f>
        <v/>
      </c>
      <c r="AZ38" s="78" t="str">
        <f>IF(AZ37="","",VLOOKUP(AZ37,'（勤務形態一覧表）シフト記号表'!$C$6:$L$47,10,FALSE))</f>
        <v/>
      </c>
      <c r="BA38" s="78" t="str">
        <f>IF(BA37="","",VLOOKUP(BA37,'（勤務形態一覧表）シフト記号表'!$C$6:$L$47,10,FALSE))</f>
        <v/>
      </c>
      <c r="BB38" s="79" t="str">
        <f>IF(BB37="","",VLOOKUP(BB37,'（勤務形態一覧表）シフト記号表'!$C$6:$L$47,10,FALSE))</f>
        <v/>
      </c>
      <c r="BC38" s="77" t="str">
        <f>IF(BC37="","",VLOOKUP(BC37,'（勤務形態一覧表）シフト記号表'!$C$6:$L$47,10,FALSE))</f>
        <v/>
      </c>
      <c r="BD38" s="78" t="str">
        <f>IF(BD37="","",VLOOKUP(BD37,'（勤務形態一覧表）シフト記号表'!$C$6:$L$47,10,FALSE))</f>
        <v/>
      </c>
      <c r="BE38" s="78" t="str">
        <f>IF(BE37="","",VLOOKUP(BE37,'（勤務形態一覧表）シフト記号表'!$C$6:$L$47,10,FALSE))</f>
        <v/>
      </c>
      <c r="BF38" s="578">
        <f>IF($BI$3="４週",SUM(AA38:BB38),IF($BI$3="暦月",SUM(AA38:BE38),""))</f>
        <v>0</v>
      </c>
      <c r="BG38" s="579"/>
      <c r="BH38" s="580">
        <f>IF($BI$3="４週",BF38/4,IF($BI$3="暦月",(BF38/($BI$8/7)),""))</f>
        <v>0</v>
      </c>
      <c r="BI38" s="579"/>
      <c r="BJ38" s="575"/>
      <c r="BK38" s="576"/>
      <c r="BL38" s="576"/>
      <c r="BM38" s="576"/>
      <c r="BN38" s="577"/>
    </row>
    <row r="39" spans="2:66" ht="20.25" customHeight="1" x14ac:dyDescent="0.4">
      <c r="B39" s="588">
        <f>B37+1</f>
        <v>12</v>
      </c>
      <c r="C39" s="590"/>
      <c r="D39" s="592"/>
      <c r="E39" s="502"/>
      <c r="F39" s="593"/>
      <c r="G39" s="595"/>
      <c r="H39" s="561"/>
      <c r="I39" s="72"/>
      <c r="J39" s="73"/>
      <c r="K39" s="72"/>
      <c r="L39" s="73"/>
      <c r="M39" s="597"/>
      <c r="N39" s="598"/>
      <c r="O39" s="559"/>
      <c r="P39" s="560"/>
      <c r="Q39" s="560"/>
      <c r="R39" s="561"/>
      <c r="S39" s="565"/>
      <c r="T39" s="566"/>
      <c r="U39" s="566"/>
      <c r="V39" s="566"/>
      <c r="W39" s="567"/>
      <c r="X39" s="92" t="s">
        <v>394</v>
      </c>
      <c r="Y39" s="93"/>
      <c r="Z39" s="94"/>
      <c r="AA39" s="85"/>
      <c r="AB39" s="86"/>
      <c r="AC39" s="86"/>
      <c r="AD39" s="86"/>
      <c r="AE39" s="86"/>
      <c r="AF39" s="86"/>
      <c r="AG39" s="87"/>
      <c r="AH39" s="85"/>
      <c r="AI39" s="86"/>
      <c r="AJ39" s="86"/>
      <c r="AK39" s="86"/>
      <c r="AL39" s="86"/>
      <c r="AM39" s="86"/>
      <c r="AN39" s="87"/>
      <c r="AO39" s="85"/>
      <c r="AP39" s="86"/>
      <c r="AQ39" s="86"/>
      <c r="AR39" s="86"/>
      <c r="AS39" s="86"/>
      <c r="AT39" s="86"/>
      <c r="AU39" s="87"/>
      <c r="AV39" s="85"/>
      <c r="AW39" s="86"/>
      <c r="AX39" s="86"/>
      <c r="AY39" s="86"/>
      <c r="AZ39" s="86"/>
      <c r="BA39" s="86"/>
      <c r="BB39" s="87"/>
      <c r="BC39" s="85"/>
      <c r="BD39" s="86"/>
      <c r="BE39" s="88"/>
      <c r="BF39" s="568"/>
      <c r="BG39" s="569"/>
      <c r="BH39" s="570"/>
      <c r="BI39" s="571"/>
      <c r="BJ39" s="572"/>
      <c r="BK39" s="573"/>
      <c r="BL39" s="573"/>
      <c r="BM39" s="573"/>
      <c r="BN39" s="574"/>
    </row>
    <row r="40" spans="2:66" ht="20.25" customHeight="1" x14ac:dyDescent="0.4">
      <c r="B40" s="589"/>
      <c r="C40" s="591"/>
      <c r="D40" s="594"/>
      <c r="E40" s="502"/>
      <c r="F40" s="593"/>
      <c r="G40" s="596"/>
      <c r="H40" s="564"/>
      <c r="I40" s="72"/>
      <c r="J40" s="73">
        <f>G39</f>
        <v>0</v>
      </c>
      <c r="K40" s="72"/>
      <c r="L40" s="73">
        <f>M39</f>
        <v>0</v>
      </c>
      <c r="M40" s="599"/>
      <c r="N40" s="600"/>
      <c r="O40" s="562"/>
      <c r="P40" s="563"/>
      <c r="Q40" s="563"/>
      <c r="R40" s="564"/>
      <c r="S40" s="565"/>
      <c r="T40" s="566"/>
      <c r="U40" s="566"/>
      <c r="V40" s="566"/>
      <c r="W40" s="567"/>
      <c r="X40" s="89" t="s">
        <v>395</v>
      </c>
      <c r="Y40" s="90"/>
      <c r="Z40" s="91"/>
      <c r="AA40" s="77" t="str">
        <f>IF(AA39="","",VLOOKUP(AA39,'（勤務形態一覧表）シフト記号表'!$C$6:$L$47,10,FALSE))</f>
        <v/>
      </c>
      <c r="AB40" s="78" t="str">
        <f>IF(AB39="","",VLOOKUP(AB39,'（勤務形態一覧表）シフト記号表'!$C$6:$L$47,10,FALSE))</f>
        <v/>
      </c>
      <c r="AC40" s="78" t="str">
        <f>IF(AC39="","",VLOOKUP(AC39,'（勤務形態一覧表）シフト記号表'!$C$6:$L$47,10,FALSE))</f>
        <v/>
      </c>
      <c r="AD40" s="78" t="str">
        <f>IF(AD39="","",VLOOKUP(AD39,'（勤務形態一覧表）シフト記号表'!$C$6:$L$47,10,FALSE))</f>
        <v/>
      </c>
      <c r="AE40" s="78" t="str">
        <f>IF(AE39="","",VLOOKUP(AE39,'（勤務形態一覧表）シフト記号表'!$C$6:$L$47,10,FALSE))</f>
        <v/>
      </c>
      <c r="AF40" s="78" t="str">
        <f>IF(AF39="","",VLOOKUP(AF39,'（勤務形態一覧表）シフト記号表'!$C$6:$L$47,10,FALSE))</f>
        <v/>
      </c>
      <c r="AG40" s="79" t="str">
        <f>IF(AG39="","",VLOOKUP(AG39,'（勤務形態一覧表）シフト記号表'!$C$6:$L$47,10,FALSE))</f>
        <v/>
      </c>
      <c r="AH40" s="77" t="str">
        <f>IF(AH39="","",VLOOKUP(AH39,'（勤務形態一覧表）シフト記号表'!$C$6:$L$47,10,FALSE))</f>
        <v/>
      </c>
      <c r="AI40" s="78" t="str">
        <f>IF(AI39="","",VLOOKUP(AI39,'（勤務形態一覧表）シフト記号表'!$C$6:$L$47,10,FALSE))</f>
        <v/>
      </c>
      <c r="AJ40" s="78" t="str">
        <f>IF(AJ39="","",VLOOKUP(AJ39,'（勤務形態一覧表）シフト記号表'!$C$6:$L$47,10,FALSE))</f>
        <v/>
      </c>
      <c r="AK40" s="78" t="str">
        <f>IF(AK39="","",VLOOKUP(AK39,'（勤務形態一覧表）シフト記号表'!$C$6:$L$47,10,FALSE))</f>
        <v/>
      </c>
      <c r="AL40" s="78" t="str">
        <f>IF(AL39="","",VLOOKUP(AL39,'（勤務形態一覧表）シフト記号表'!$C$6:$L$47,10,FALSE))</f>
        <v/>
      </c>
      <c r="AM40" s="78" t="str">
        <f>IF(AM39="","",VLOOKUP(AM39,'（勤務形態一覧表）シフト記号表'!$C$6:$L$47,10,FALSE))</f>
        <v/>
      </c>
      <c r="AN40" s="79" t="str">
        <f>IF(AN39="","",VLOOKUP(AN39,'（勤務形態一覧表）シフト記号表'!$C$6:$L$47,10,FALSE))</f>
        <v/>
      </c>
      <c r="AO40" s="77" t="str">
        <f>IF(AO39="","",VLOOKUP(AO39,'（勤務形態一覧表）シフト記号表'!$C$6:$L$47,10,FALSE))</f>
        <v/>
      </c>
      <c r="AP40" s="78" t="str">
        <f>IF(AP39="","",VLOOKUP(AP39,'（勤務形態一覧表）シフト記号表'!$C$6:$L$47,10,FALSE))</f>
        <v/>
      </c>
      <c r="AQ40" s="78" t="str">
        <f>IF(AQ39="","",VLOOKUP(AQ39,'（勤務形態一覧表）シフト記号表'!$C$6:$L$47,10,FALSE))</f>
        <v/>
      </c>
      <c r="AR40" s="78" t="str">
        <f>IF(AR39="","",VLOOKUP(AR39,'（勤務形態一覧表）シフト記号表'!$C$6:$L$47,10,FALSE))</f>
        <v/>
      </c>
      <c r="AS40" s="78" t="str">
        <f>IF(AS39="","",VLOOKUP(AS39,'（勤務形態一覧表）シフト記号表'!$C$6:$L$47,10,FALSE))</f>
        <v/>
      </c>
      <c r="AT40" s="78" t="str">
        <f>IF(AT39="","",VLOOKUP(AT39,'（勤務形態一覧表）シフト記号表'!$C$6:$L$47,10,FALSE))</f>
        <v/>
      </c>
      <c r="AU40" s="79" t="str">
        <f>IF(AU39="","",VLOOKUP(AU39,'（勤務形態一覧表）シフト記号表'!$C$6:$L$47,10,FALSE))</f>
        <v/>
      </c>
      <c r="AV40" s="77" t="str">
        <f>IF(AV39="","",VLOOKUP(AV39,'（勤務形態一覧表）シフト記号表'!$C$6:$L$47,10,FALSE))</f>
        <v/>
      </c>
      <c r="AW40" s="78" t="str">
        <f>IF(AW39="","",VLOOKUP(AW39,'（勤務形態一覧表）シフト記号表'!$C$6:$L$47,10,FALSE))</f>
        <v/>
      </c>
      <c r="AX40" s="78" t="str">
        <f>IF(AX39="","",VLOOKUP(AX39,'（勤務形態一覧表）シフト記号表'!$C$6:$L$47,10,FALSE))</f>
        <v/>
      </c>
      <c r="AY40" s="78" t="str">
        <f>IF(AY39="","",VLOOKUP(AY39,'（勤務形態一覧表）シフト記号表'!$C$6:$L$47,10,FALSE))</f>
        <v/>
      </c>
      <c r="AZ40" s="78" t="str">
        <f>IF(AZ39="","",VLOOKUP(AZ39,'（勤務形態一覧表）シフト記号表'!$C$6:$L$47,10,FALSE))</f>
        <v/>
      </c>
      <c r="BA40" s="78" t="str">
        <f>IF(BA39="","",VLOOKUP(BA39,'（勤務形態一覧表）シフト記号表'!$C$6:$L$47,10,FALSE))</f>
        <v/>
      </c>
      <c r="BB40" s="79" t="str">
        <f>IF(BB39="","",VLOOKUP(BB39,'（勤務形態一覧表）シフト記号表'!$C$6:$L$47,10,FALSE))</f>
        <v/>
      </c>
      <c r="BC40" s="77" t="str">
        <f>IF(BC39="","",VLOOKUP(BC39,'（勤務形態一覧表）シフト記号表'!$C$6:$L$47,10,FALSE))</f>
        <v/>
      </c>
      <c r="BD40" s="78" t="str">
        <f>IF(BD39="","",VLOOKUP(BD39,'（勤務形態一覧表）シフト記号表'!$C$6:$L$47,10,FALSE))</f>
        <v/>
      </c>
      <c r="BE40" s="78" t="str">
        <f>IF(BE39="","",VLOOKUP(BE39,'（勤務形態一覧表）シフト記号表'!$C$6:$L$47,10,FALSE))</f>
        <v/>
      </c>
      <c r="BF40" s="578">
        <f>IF($BI$3="４週",SUM(AA40:BB40),IF($BI$3="暦月",SUM(AA40:BE40),""))</f>
        <v>0</v>
      </c>
      <c r="BG40" s="579"/>
      <c r="BH40" s="580">
        <f>IF($BI$3="４週",BF40/4,IF($BI$3="暦月",(BF40/($BI$8/7)),""))</f>
        <v>0</v>
      </c>
      <c r="BI40" s="579"/>
      <c r="BJ40" s="575"/>
      <c r="BK40" s="576"/>
      <c r="BL40" s="576"/>
      <c r="BM40" s="576"/>
      <c r="BN40" s="577"/>
    </row>
    <row r="41" spans="2:66" ht="20.25" customHeight="1" x14ac:dyDescent="0.4">
      <c r="B41" s="588">
        <f>B39+1</f>
        <v>13</v>
      </c>
      <c r="C41" s="590"/>
      <c r="D41" s="592"/>
      <c r="E41" s="502"/>
      <c r="F41" s="593"/>
      <c r="G41" s="595"/>
      <c r="H41" s="561"/>
      <c r="I41" s="72"/>
      <c r="J41" s="73"/>
      <c r="K41" s="72"/>
      <c r="L41" s="73"/>
      <c r="M41" s="597"/>
      <c r="N41" s="598"/>
      <c r="O41" s="559"/>
      <c r="P41" s="560"/>
      <c r="Q41" s="560"/>
      <c r="R41" s="561"/>
      <c r="S41" s="565"/>
      <c r="T41" s="566"/>
      <c r="U41" s="566"/>
      <c r="V41" s="566"/>
      <c r="W41" s="567"/>
      <c r="X41" s="92" t="s">
        <v>394</v>
      </c>
      <c r="Y41" s="93"/>
      <c r="Z41" s="94"/>
      <c r="AA41" s="85"/>
      <c r="AB41" s="86"/>
      <c r="AC41" s="86"/>
      <c r="AD41" s="86"/>
      <c r="AE41" s="86"/>
      <c r="AF41" s="86"/>
      <c r="AG41" s="87"/>
      <c r="AH41" s="85"/>
      <c r="AI41" s="86"/>
      <c r="AJ41" s="86"/>
      <c r="AK41" s="86"/>
      <c r="AL41" s="86"/>
      <c r="AM41" s="86"/>
      <c r="AN41" s="87"/>
      <c r="AO41" s="85"/>
      <c r="AP41" s="86"/>
      <c r="AQ41" s="86"/>
      <c r="AR41" s="86"/>
      <c r="AS41" s="86"/>
      <c r="AT41" s="86"/>
      <c r="AU41" s="87"/>
      <c r="AV41" s="85"/>
      <c r="AW41" s="86"/>
      <c r="AX41" s="86"/>
      <c r="AY41" s="86"/>
      <c r="AZ41" s="86"/>
      <c r="BA41" s="86"/>
      <c r="BB41" s="87"/>
      <c r="BC41" s="85"/>
      <c r="BD41" s="86"/>
      <c r="BE41" s="88"/>
      <c r="BF41" s="568"/>
      <c r="BG41" s="569"/>
      <c r="BH41" s="570"/>
      <c r="BI41" s="571"/>
      <c r="BJ41" s="572"/>
      <c r="BK41" s="573"/>
      <c r="BL41" s="573"/>
      <c r="BM41" s="573"/>
      <c r="BN41" s="574"/>
    </row>
    <row r="42" spans="2:66" ht="20.25" customHeight="1" x14ac:dyDescent="0.4">
      <c r="B42" s="589"/>
      <c r="C42" s="591"/>
      <c r="D42" s="594"/>
      <c r="E42" s="502"/>
      <c r="F42" s="593"/>
      <c r="G42" s="596"/>
      <c r="H42" s="564"/>
      <c r="I42" s="72"/>
      <c r="J42" s="73">
        <f>G41</f>
        <v>0</v>
      </c>
      <c r="K42" s="72"/>
      <c r="L42" s="73">
        <f>M41</f>
        <v>0</v>
      </c>
      <c r="M42" s="599"/>
      <c r="N42" s="600"/>
      <c r="O42" s="562"/>
      <c r="P42" s="563"/>
      <c r="Q42" s="563"/>
      <c r="R42" s="564"/>
      <c r="S42" s="565"/>
      <c r="T42" s="566"/>
      <c r="U42" s="566"/>
      <c r="V42" s="566"/>
      <c r="W42" s="567"/>
      <c r="X42" s="89" t="s">
        <v>395</v>
      </c>
      <c r="Y42" s="90"/>
      <c r="Z42" s="91"/>
      <c r="AA42" s="77" t="str">
        <f>IF(AA41="","",VLOOKUP(AA41,'（勤務形態一覧表）シフト記号表'!$C$6:$L$47,10,FALSE))</f>
        <v/>
      </c>
      <c r="AB42" s="78" t="str">
        <f>IF(AB41="","",VLOOKUP(AB41,'（勤務形態一覧表）シフト記号表'!$C$6:$L$47,10,FALSE))</f>
        <v/>
      </c>
      <c r="AC42" s="78" t="str">
        <f>IF(AC41="","",VLOOKUP(AC41,'（勤務形態一覧表）シフト記号表'!$C$6:$L$47,10,FALSE))</f>
        <v/>
      </c>
      <c r="AD42" s="78" t="str">
        <f>IF(AD41="","",VLOOKUP(AD41,'（勤務形態一覧表）シフト記号表'!$C$6:$L$47,10,FALSE))</f>
        <v/>
      </c>
      <c r="AE42" s="78" t="str">
        <f>IF(AE41="","",VLOOKUP(AE41,'（勤務形態一覧表）シフト記号表'!$C$6:$L$47,10,FALSE))</f>
        <v/>
      </c>
      <c r="AF42" s="78" t="str">
        <f>IF(AF41="","",VLOOKUP(AF41,'（勤務形態一覧表）シフト記号表'!$C$6:$L$47,10,FALSE))</f>
        <v/>
      </c>
      <c r="AG42" s="79" t="str">
        <f>IF(AG41="","",VLOOKUP(AG41,'（勤務形態一覧表）シフト記号表'!$C$6:$L$47,10,FALSE))</f>
        <v/>
      </c>
      <c r="AH42" s="77" t="str">
        <f>IF(AH41="","",VLOOKUP(AH41,'（勤務形態一覧表）シフト記号表'!$C$6:$L$47,10,FALSE))</f>
        <v/>
      </c>
      <c r="AI42" s="78" t="str">
        <f>IF(AI41="","",VLOOKUP(AI41,'（勤務形態一覧表）シフト記号表'!$C$6:$L$47,10,FALSE))</f>
        <v/>
      </c>
      <c r="AJ42" s="78" t="str">
        <f>IF(AJ41="","",VLOOKUP(AJ41,'（勤務形態一覧表）シフト記号表'!$C$6:$L$47,10,FALSE))</f>
        <v/>
      </c>
      <c r="AK42" s="78" t="str">
        <f>IF(AK41="","",VLOOKUP(AK41,'（勤務形態一覧表）シフト記号表'!$C$6:$L$47,10,FALSE))</f>
        <v/>
      </c>
      <c r="AL42" s="78" t="str">
        <f>IF(AL41="","",VLOOKUP(AL41,'（勤務形態一覧表）シフト記号表'!$C$6:$L$47,10,FALSE))</f>
        <v/>
      </c>
      <c r="AM42" s="78" t="str">
        <f>IF(AM41="","",VLOOKUP(AM41,'（勤務形態一覧表）シフト記号表'!$C$6:$L$47,10,FALSE))</f>
        <v/>
      </c>
      <c r="AN42" s="79" t="str">
        <f>IF(AN41="","",VLOOKUP(AN41,'（勤務形態一覧表）シフト記号表'!$C$6:$L$47,10,FALSE))</f>
        <v/>
      </c>
      <c r="AO42" s="77" t="str">
        <f>IF(AO41="","",VLOOKUP(AO41,'（勤務形態一覧表）シフト記号表'!$C$6:$L$47,10,FALSE))</f>
        <v/>
      </c>
      <c r="AP42" s="78" t="str">
        <f>IF(AP41="","",VLOOKUP(AP41,'（勤務形態一覧表）シフト記号表'!$C$6:$L$47,10,FALSE))</f>
        <v/>
      </c>
      <c r="AQ42" s="78" t="str">
        <f>IF(AQ41="","",VLOOKUP(AQ41,'（勤務形態一覧表）シフト記号表'!$C$6:$L$47,10,FALSE))</f>
        <v/>
      </c>
      <c r="AR42" s="78" t="str">
        <f>IF(AR41="","",VLOOKUP(AR41,'（勤務形態一覧表）シフト記号表'!$C$6:$L$47,10,FALSE))</f>
        <v/>
      </c>
      <c r="AS42" s="78" t="str">
        <f>IF(AS41="","",VLOOKUP(AS41,'（勤務形態一覧表）シフト記号表'!$C$6:$L$47,10,FALSE))</f>
        <v/>
      </c>
      <c r="AT42" s="78" t="str">
        <f>IF(AT41="","",VLOOKUP(AT41,'（勤務形態一覧表）シフト記号表'!$C$6:$L$47,10,FALSE))</f>
        <v/>
      </c>
      <c r="AU42" s="79" t="str">
        <f>IF(AU41="","",VLOOKUP(AU41,'（勤務形態一覧表）シフト記号表'!$C$6:$L$47,10,FALSE))</f>
        <v/>
      </c>
      <c r="AV42" s="77" t="str">
        <f>IF(AV41="","",VLOOKUP(AV41,'（勤務形態一覧表）シフト記号表'!$C$6:$L$47,10,FALSE))</f>
        <v/>
      </c>
      <c r="AW42" s="78" t="str">
        <f>IF(AW41="","",VLOOKUP(AW41,'（勤務形態一覧表）シフト記号表'!$C$6:$L$47,10,FALSE))</f>
        <v/>
      </c>
      <c r="AX42" s="78" t="str">
        <f>IF(AX41="","",VLOOKUP(AX41,'（勤務形態一覧表）シフト記号表'!$C$6:$L$47,10,FALSE))</f>
        <v/>
      </c>
      <c r="AY42" s="78" t="str">
        <f>IF(AY41="","",VLOOKUP(AY41,'（勤務形態一覧表）シフト記号表'!$C$6:$L$47,10,FALSE))</f>
        <v/>
      </c>
      <c r="AZ42" s="78" t="str">
        <f>IF(AZ41="","",VLOOKUP(AZ41,'（勤務形態一覧表）シフト記号表'!$C$6:$L$47,10,FALSE))</f>
        <v/>
      </c>
      <c r="BA42" s="78" t="str">
        <f>IF(BA41="","",VLOOKUP(BA41,'（勤務形態一覧表）シフト記号表'!$C$6:$L$47,10,FALSE))</f>
        <v/>
      </c>
      <c r="BB42" s="79" t="str">
        <f>IF(BB41="","",VLOOKUP(BB41,'（勤務形態一覧表）シフト記号表'!$C$6:$L$47,10,FALSE))</f>
        <v/>
      </c>
      <c r="BC42" s="77" t="str">
        <f>IF(BC41="","",VLOOKUP(BC41,'（勤務形態一覧表）シフト記号表'!$C$6:$L$47,10,FALSE))</f>
        <v/>
      </c>
      <c r="BD42" s="78" t="str">
        <f>IF(BD41="","",VLOOKUP(BD41,'（勤務形態一覧表）シフト記号表'!$C$6:$L$47,10,FALSE))</f>
        <v/>
      </c>
      <c r="BE42" s="78" t="str">
        <f>IF(BE41="","",VLOOKUP(BE41,'（勤務形態一覧表）シフト記号表'!$C$6:$L$47,10,FALSE))</f>
        <v/>
      </c>
      <c r="BF42" s="578">
        <f>IF($BI$3="４週",SUM(AA42:BB42),IF($BI$3="暦月",SUM(AA42:BE42),""))</f>
        <v>0</v>
      </c>
      <c r="BG42" s="579"/>
      <c r="BH42" s="580">
        <f>IF($BI$3="４週",BF42/4,IF($BI$3="暦月",(BF42/($BI$8/7)),""))</f>
        <v>0</v>
      </c>
      <c r="BI42" s="579"/>
      <c r="BJ42" s="575"/>
      <c r="BK42" s="576"/>
      <c r="BL42" s="576"/>
      <c r="BM42" s="576"/>
      <c r="BN42" s="577"/>
    </row>
    <row r="43" spans="2:66" ht="20.25" customHeight="1" x14ac:dyDescent="0.4">
      <c r="B43" s="588">
        <f>B41+1</f>
        <v>14</v>
      </c>
      <c r="C43" s="590"/>
      <c r="D43" s="592"/>
      <c r="E43" s="502"/>
      <c r="F43" s="593"/>
      <c r="G43" s="595"/>
      <c r="H43" s="561"/>
      <c r="I43" s="72"/>
      <c r="J43" s="73"/>
      <c r="K43" s="72"/>
      <c r="L43" s="73"/>
      <c r="M43" s="597"/>
      <c r="N43" s="598"/>
      <c r="O43" s="559"/>
      <c r="P43" s="560"/>
      <c r="Q43" s="560"/>
      <c r="R43" s="561"/>
      <c r="S43" s="565"/>
      <c r="T43" s="566"/>
      <c r="U43" s="566"/>
      <c r="V43" s="566"/>
      <c r="W43" s="567"/>
      <c r="X43" s="92" t="s">
        <v>394</v>
      </c>
      <c r="Y43" s="93"/>
      <c r="Z43" s="94"/>
      <c r="AA43" s="85"/>
      <c r="AB43" s="86"/>
      <c r="AC43" s="86"/>
      <c r="AD43" s="86"/>
      <c r="AE43" s="86"/>
      <c r="AF43" s="86"/>
      <c r="AG43" s="87"/>
      <c r="AH43" s="85"/>
      <c r="AI43" s="86"/>
      <c r="AJ43" s="86"/>
      <c r="AK43" s="86"/>
      <c r="AL43" s="86"/>
      <c r="AM43" s="86"/>
      <c r="AN43" s="87"/>
      <c r="AO43" s="85"/>
      <c r="AP43" s="86"/>
      <c r="AQ43" s="86"/>
      <c r="AR43" s="86"/>
      <c r="AS43" s="86"/>
      <c r="AT43" s="86"/>
      <c r="AU43" s="87"/>
      <c r="AV43" s="85"/>
      <c r="AW43" s="86"/>
      <c r="AX43" s="86"/>
      <c r="AY43" s="86"/>
      <c r="AZ43" s="86"/>
      <c r="BA43" s="86"/>
      <c r="BB43" s="87"/>
      <c r="BC43" s="85"/>
      <c r="BD43" s="86"/>
      <c r="BE43" s="88"/>
      <c r="BF43" s="568"/>
      <c r="BG43" s="569"/>
      <c r="BH43" s="570"/>
      <c r="BI43" s="571"/>
      <c r="BJ43" s="572"/>
      <c r="BK43" s="573"/>
      <c r="BL43" s="573"/>
      <c r="BM43" s="573"/>
      <c r="BN43" s="574"/>
    </row>
    <row r="44" spans="2:66" ht="20.25" customHeight="1" x14ac:dyDescent="0.4">
      <c r="B44" s="589"/>
      <c r="C44" s="591"/>
      <c r="D44" s="594"/>
      <c r="E44" s="502"/>
      <c r="F44" s="593"/>
      <c r="G44" s="596"/>
      <c r="H44" s="564"/>
      <c r="I44" s="72"/>
      <c r="J44" s="73">
        <f>G43</f>
        <v>0</v>
      </c>
      <c r="K44" s="72"/>
      <c r="L44" s="73">
        <f>M43</f>
        <v>0</v>
      </c>
      <c r="M44" s="599"/>
      <c r="N44" s="600"/>
      <c r="O44" s="562"/>
      <c r="P44" s="563"/>
      <c r="Q44" s="563"/>
      <c r="R44" s="564"/>
      <c r="S44" s="565"/>
      <c r="T44" s="566"/>
      <c r="U44" s="566"/>
      <c r="V44" s="566"/>
      <c r="W44" s="567"/>
      <c r="X44" s="89" t="s">
        <v>395</v>
      </c>
      <c r="Y44" s="90"/>
      <c r="Z44" s="91"/>
      <c r="AA44" s="77" t="str">
        <f>IF(AA43="","",VLOOKUP(AA43,'（勤務形態一覧表）シフト記号表'!$C$6:$L$47,10,FALSE))</f>
        <v/>
      </c>
      <c r="AB44" s="78" t="str">
        <f>IF(AB43="","",VLOOKUP(AB43,'（勤務形態一覧表）シフト記号表'!$C$6:$L$47,10,FALSE))</f>
        <v/>
      </c>
      <c r="AC44" s="78" t="str">
        <f>IF(AC43="","",VLOOKUP(AC43,'（勤務形態一覧表）シフト記号表'!$C$6:$L$47,10,FALSE))</f>
        <v/>
      </c>
      <c r="AD44" s="78" t="str">
        <f>IF(AD43="","",VLOOKUP(AD43,'（勤務形態一覧表）シフト記号表'!$C$6:$L$47,10,FALSE))</f>
        <v/>
      </c>
      <c r="AE44" s="78" t="str">
        <f>IF(AE43="","",VLOOKUP(AE43,'（勤務形態一覧表）シフト記号表'!$C$6:$L$47,10,FALSE))</f>
        <v/>
      </c>
      <c r="AF44" s="78" t="str">
        <f>IF(AF43="","",VLOOKUP(AF43,'（勤務形態一覧表）シフト記号表'!$C$6:$L$47,10,FALSE))</f>
        <v/>
      </c>
      <c r="AG44" s="79" t="str">
        <f>IF(AG43="","",VLOOKUP(AG43,'（勤務形態一覧表）シフト記号表'!$C$6:$L$47,10,FALSE))</f>
        <v/>
      </c>
      <c r="AH44" s="77" t="str">
        <f>IF(AH43="","",VLOOKUP(AH43,'（勤務形態一覧表）シフト記号表'!$C$6:$L$47,10,FALSE))</f>
        <v/>
      </c>
      <c r="AI44" s="78" t="str">
        <f>IF(AI43="","",VLOOKUP(AI43,'（勤務形態一覧表）シフト記号表'!$C$6:$L$47,10,FALSE))</f>
        <v/>
      </c>
      <c r="AJ44" s="78" t="str">
        <f>IF(AJ43="","",VLOOKUP(AJ43,'（勤務形態一覧表）シフト記号表'!$C$6:$L$47,10,FALSE))</f>
        <v/>
      </c>
      <c r="AK44" s="78" t="str">
        <f>IF(AK43="","",VLOOKUP(AK43,'（勤務形態一覧表）シフト記号表'!$C$6:$L$47,10,FALSE))</f>
        <v/>
      </c>
      <c r="AL44" s="78" t="str">
        <f>IF(AL43="","",VLOOKUP(AL43,'（勤務形態一覧表）シフト記号表'!$C$6:$L$47,10,FALSE))</f>
        <v/>
      </c>
      <c r="AM44" s="78" t="str">
        <f>IF(AM43="","",VLOOKUP(AM43,'（勤務形態一覧表）シフト記号表'!$C$6:$L$47,10,FALSE))</f>
        <v/>
      </c>
      <c r="AN44" s="79" t="str">
        <f>IF(AN43="","",VLOOKUP(AN43,'（勤務形態一覧表）シフト記号表'!$C$6:$L$47,10,FALSE))</f>
        <v/>
      </c>
      <c r="AO44" s="77" t="str">
        <f>IF(AO43="","",VLOOKUP(AO43,'（勤務形態一覧表）シフト記号表'!$C$6:$L$47,10,FALSE))</f>
        <v/>
      </c>
      <c r="AP44" s="78" t="str">
        <f>IF(AP43="","",VLOOKUP(AP43,'（勤務形態一覧表）シフト記号表'!$C$6:$L$47,10,FALSE))</f>
        <v/>
      </c>
      <c r="AQ44" s="78" t="str">
        <f>IF(AQ43="","",VLOOKUP(AQ43,'（勤務形態一覧表）シフト記号表'!$C$6:$L$47,10,FALSE))</f>
        <v/>
      </c>
      <c r="AR44" s="78" t="str">
        <f>IF(AR43="","",VLOOKUP(AR43,'（勤務形態一覧表）シフト記号表'!$C$6:$L$47,10,FALSE))</f>
        <v/>
      </c>
      <c r="AS44" s="78" t="str">
        <f>IF(AS43="","",VLOOKUP(AS43,'（勤務形態一覧表）シフト記号表'!$C$6:$L$47,10,FALSE))</f>
        <v/>
      </c>
      <c r="AT44" s="78" t="str">
        <f>IF(AT43="","",VLOOKUP(AT43,'（勤務形態一覧表）シフト記号表'!$C$6:$L$47,10,FALSE))</f>
        <v/>
      </c>
      <c r="AU44" s="79" t="str">
        <f>IF(AU43="","",VLOOKUP(AU43,'（勤務形態一覧表）シフト記号表'!$C$6:$L$47,10,FALSE))</f>
        <v/>
      </c>
      <c r="AV44" s="77" t="str">
        <f>IF(AV43="","",VLOOKUP(AV43,'（勤務形態一覧表）シフト記号表'!$C$6:$L$47,10,FALSE))</f>
        <v/>
      </c>
      <c r="AW44" s="78" t="str">
        <f>IF(AW43="","",VLOOKUP(AW43,'（勤務形態一覧表）シフト記号表'!$C$6:$L$47,10,FALSE))</f>
        <v/>
      </c>
      <c r="AX44" s="78" t="str">
        <f>IF(AX43="","",VLOOKUP(AX43,'（勤務形態一覧表）シフト記号表'!$C$6:$L$47,10,FALSE))</f>
        <v/>
      </c>
      <c r="AY44" s="78" t="str">
        <f>IF(AY43="","",VLOOKUP(AY43,'（勤務形態一覧表）シフト記号表'!$C$6:$L$47,10,FALSE))</f>
        <v/>
      </c>
      <c r="AZ44" s="78" t="str">
        <f>IF(AZ43="","",VLOOKUP(AZ43,'（勤務形態一覧表）シフト記号表'!$C$6:$L$47,10,FALSE))</f>
        <v/>
      </c>
      <c r="BA44" s="78" t="str">
        <f>IF(BA43="","",VLOOKUP(BA43,'（勤務形態一覧表）シフト記号表'!$C$6:$L$47,10,FALSE))</f>
        <v/>
      </c>
      <c r="BB44" s="79" t="str">
        <f>IF(BB43="","",VLOOKUP(BB43,'（勤務形態一覧表）シフト記号表'!$C$6:$L$47,10,FALSE))</f>
        <v/>
      </c>
      <c r="BC44" s="77" t="str">
        <f>IF(BC43="","",VLOOKUP(BC43,'（勤務形態一覧表）シフト記号表'!$C$6:$L$47,10,FALSE))</f>
        <v/>
      </c>
      <c r="BD44" s="78" t="str">
        <f>IF(BD43="","",VLOOKUP(BD43,'（勤務形態一覧表）シフト記号表'!$C$6:$L$47,10,FALSE))</f>
        <v/>
      </c>
      <c r="BE44" s="78" t="str">
        <f>IF(BE43="","",VLOOKUP(BE43,'（勤務形態一覧表）シフト記号表'!$C$6:$L$47,10,FALSE))</f>
        <v/>
      </c>
      <c r="BF44" s="578">
        <f>IF($BI$3="４週",SUM(AA44:BB44),IF($BI$3="暦月",SUM(AA44:BE44),""))</f>
        <v>0</v>
      </c>
      <c r="BG44" s="579"/>
      <c r="BH44" s="580">
        <f>IF($BI$3="４週",BF44/4,IF($BI$3="暦月",(BF44/($BI$8/7)),""))</f>
        <v>0</v>
      </c>
      <c r="BI44" s="579"/>
      <c r="BJ44" s="575"/>
      <c r="BK44" s="576"/>
      <c r="BL44" s="576"/>
      <c r="BM44" s="576"/>
      <c r="BN44" s="577"/>
    </row>
    <row r="45" spans="2:66" ht="20.25" customHeight="1" x14ac:dyDescent="0.4">
      <c r="B45" s="588">
        <f>B43+1</f>
        <v>15</v>
      </c>
      <c r="C45" s="590"/>
      <c r="D45" s="592"/>
      <c r="E45" s="502"/>
      <c r="F45" s="593"/>
      <c r="G45" s="595"/>
      <c r="H45" s="561"/>
      <c r="I45" s="72"/>
      <c r="J45" s="73"/>
      <c r="K45" s="72"/>
      <c r="L45" s="73"/>
      <c r="M45" s="597"/>
      <c r="N45" s="598"/>
      <c r="O45" s="559"/>
      <c r="P45" s="560"/>
      <c r="Q45" s="560"/>
      <c r="R45" s="561"/>
      <c r="S45" s="565"/>
      <c r="T45" s="566"/>
      <c r="U45" s="566"/>
      <c r="V45" s="566"/>
      <c r="W45" s="567"/>
      <c r="X45" s="92" t="s">
        <v>394</v>
      </c>
      <c r="Y45" s="93"/>
      <c r="Z45" s="94"/>
      <c r="AA45" s="85"/>
      <c r="AB45" s="86"/>
      <c r="AC45" s="86"/>
      <c r="AD45" s="86"/>
      <c r="AE45" s="86"/>
      <c r="AF45" s="86"/>
      <c r="AG45" s="87"/>
      <c r="AH45" s="85"/>
      <c r="AI45" s="86"/>
      <c r="AJ45" s="86"/>
      <c r="AK45" s="86"/>
      <c r="AL45" s="86"/>
      <c r="AM45" s="86"/>
      <c r="AN45" s="87"/>
      <c r="AO45" s="85"/>
      <c r="AP45" s="86"/>
      <c r="AQ45" s="86"/>
      <c r="AR45" s="86"/>
      <c r="AS45" s="86"/>
      <c r="AT45" s="86"/>
      <c r="AU45" s="87"/>
      <c r="AV45" s="85"/>
      <c r="AW45" s="86"/>
      <c r="AX45" s="86"/>
      <c r="AY45" s="86"/>
      <c r="AZ45" s="86"/>
      <c r="BA45" s="86"/>
      <c r="BB45" s="87"/>
      <c r="BC45" s="85"/>
      <c r="BD45" s="86"/>
      <c r="BE45" s="88"/>
      <c r="BF45" s="568"/>
      <c r="BG45" s="569"/>
      <c r="BH45" s="570"/>
      <c r="BI45" s="571"/>
      <c r="BJ45" s="572"/>
      <c r="BK45" s="573"/>
      <c r="BL45" s="573"/>
      <c r="BM45" s="573"/>
      <c r="BN45" s="574"/>
    </row>
    <row r="46" spans="2:66" ht="20.25" customHeight="1" x14ac:dyDescent="0.4">
      <c r="B46" s="589"/>
      <c r="C46" s="591"/>
      <c r="D46" s="594"/>
      <c r="E46" s="502"/>
      <c r="F46" s="593"/>
      <c r="G46" s="596"/>
      <c r="H46" s="564"/>
      <c r="I46" s="72"/>
      <c r="J46" s="73">
        <f>G45</f>
        <v>0</v>
      </c>
      <c r="K46" s="72"/>
      <c r="L46" s="73">
        <f>M45</f>
        <v>0</v>
      </c>
      <c r="M46" s="599"/>
      <c r="N46" s="600"/>
      <c r="O46" s="562"/>
      <c r="P46" s="563"/>
      <c r="Q46" s="563"/>
      <c r="R46" s="564"/>
      <c r="S46" s="565"/>
      <c r="T46" s="566"/>
      <c r="U46" s="566"/>
      <c r="V46" s="566"/>
      <c r="W46" s="567"/>
      <c r="X46" s="89" t="s">
        <v>395</v>
      </c>
      <c r="Y46" s="90"/>
      <c r="Z46" s="91"/>
      <c r="AA46" s="77" t="str">
        <f>IF(AA45="","",VLOOKUP(AA45,'（勤務形態一覧表）シフト記号表'!$C$6:$L$47,10,FALSE))</f>
        <v/>
      </c>
      <c r="AB46" s="78" t="str">
        <f>IF(AB45="","",VLOOKUP(AB45,'（勤務形態一覧表）シフト記号表'!$C$6:$L$47,10,FALSE))</f>
        <v/>
      </c>
      <c r="AC46" s="78" t="str">
        <f>IF(AC45="","",VLOOKUP(AC45,'（勤務形態一覧表）シフト記号表'!$C$6:$L$47,10,FALSE))</f>
        <v/>
      </c>
      <c r="AD46" s="78" t="str">
        <f>IF(AD45="","",VLOOKUP(AD45,'（勤務形態一覧表）シフト記号表'!$C$6:$L$47,10,FALSE))</f>
        <v/>
      </c>
      <c r="AE46" s="78" t="str">
        <f>IF(AE45="","",VLOOKUP(AE45,'（勤務形態一覧表）シフト記号表'!$C$6:$L$47,10,FALSE))</f>
        <v/>
      </c>
      <c r="AF46" s="78" t="str">
        <f>IF(AF45="","",VLOOKUP(AF45,'（勤務形態一覧表）シフト記号表'!$C$6:$L$47,10,FALSE))</f>
        <v/>
      </c>
      <c r="AG46" s="79" t="str">
        <f>IF(AG45="","",VLOOKUP(AG45,'（勤務形態一覧表）シフト記号表'!$C$6:$L$47,10,FALSE))</f>
        <v/>
      </c>
      <c r="AH46" s="77" t="str">
        <f>IF(AH45="","",VLOOKUP(AH45,'（勤務形態一覧表）シフト記号表'!$C$6:$L$47,10,FALSE))</f>
        <v/>
      </c>
      <c r="AI46" s="78" t="str">
        <f>IF(AI45="","",VLOOKUP(AI45,'（勤務形態一覧表）シフト記号表'!$C$6:$L$47,10,FALSE))</f>
        <v/>
      </c>
      <c r="AJ46" s="78" t="str">
        <f>IF(AJ45="","",VLOOKUP(AJ45,'（勤務形態一覧表）シフト記号表'!$C$6:$L$47,10,FALSE))</f>
        <v/>
      </c>
      <c r="AK46" s="78" t="str">
        <f>IF(AK45="","",VLOOKUP(AK45,'（勤務形態一覧表）シフト記号表'!$C$6:$L$47,10,FALSE))</f>
        <v/>
      </c>
      <c r="AL46" s="78" t="str">
        <f>IF(AL45="","",VLOOKUP(AL45,'（勤務形態一覧表）シフト記号表'!$C$6:$L$47,10,FALSE))</f>
        <v/>
      </c>
      <c r="AM46" s="78" t="str">
        <f>IF(AM45="","",VLOOKUP(AM45,'（勤務形態一覧表）シフト記号表'!$C$6:$L$47,10,FALSE))</f>
        <v/>
      </c>
      <c r="AN46" s="79" t="str">
        <f>IF(AN45="","",VLOOKUP(AN45,'（勤務形態一覧表）シフト記号表'!$C$6:$L$47,10,FALSE))</f>
        <v/>
      </c>
      <c r="AO46" s="77" t="str">
        <f>IF(AO45="","",VLOOKUP(AO45,'（勤務形態一覧表）シフト記号表'!$C$6:$L$47,10,FALSE))</f>
        <v/>
      </c>
      <c r="AP46" s="78" t="str">
        <f>IF(AP45="","",VLOOKUP(AP45,'（勤務形態一覧表）シフト記号表'!$C$6:$L$47,10,FALSE))</f>
        <v/>
      </c>
      <c r="AQ46" s="78" t="str">
        <f>IF(AQ45="","",VLOOKUP(AQ45,'（勤務形態一覧表）シフト記号表'!$C$6:$L$47,10,FALSE))</f>
        <v/>
      </c>
      <c r="AR46" s="78" t="str">
        <f>IF(AR45="","",VLOOKUP(AR45,'（勤務形態一覧表）シフト記号表'!$C$6:$L$47,10,FALSE))</f>
        <v/>
      </c>
      <c r="AS46" s="78" t="str">
        <f>IF(AS45="","",VLOOKUP(AS45,'（勤務形態一覧表）シフト記号表'!$C$6:$L$47,10,FALSE))</f>
        <v/>
      </c>
      <c r="AT46" s="78" t="str">
        <f>IF(AT45="","",VLOOKUP(AT45,'（勤務形態一覧表）シフト記号表'!$C$6:$L$47,10,FALSE))</f>
        <v/>
      </c>
      <c r="AU46" s="79" t="str">
        <f>IF(AU45="","",VLOOKUP(AU45,'（勤務形態一覧表）シフト記号表'!$C$6:$L$47,10,FALSE))</f>
        <v/>
      </c>
      <c r="AV46" s="77" t="str">
        <f>IF(AV45="","",VLOOKUP(AV45,'（勤務形態一覧表）シフト記号表'!$C$6:$L$47,10,FALSE))</f>
        <v/>
      </c>
      <c r="AW46" s="78" t="str">
        <f>IF(AW45="","",VLOOKUP(AW45,'（勤務形態一覧表）シフト記号表'!$C$6:$L$47,10,FALSE))</f>
        <v/>
      </c>
      <c r="AX46" s="78" t="str">
        <f>IF(AX45="","",VLOOKUP(AX45,'（勤務形態一覧表）シフト記号表'!$C$6:$L$47,10,FALSE))</f>
        <v/>
      </c>
      <c r="AY46" s="78" t="str">
        <f>IF(AY45="","",VLOOKUP(AY45,'（勤務形態一覧表）シフト記号表'!$C$6:$L$47,10,FALSE))</f>
        <v/>
      </c>
      <c r="AZ46" s="78" t="str">
        <f>IF(AZ45="","",VLOOKUP(AZ45,'（勤務形態一覧表）シフト記号表'!$C$6:$L$47,10,FALSE))</f>
        <v/>
      </c>
      <c r="BA46" s="78" t="str">
        <f>IF(BA45="","",VLOOKUP(BA45,'（勤務形態一覧表）シフト記号表'!$C$6:$L$47,10,FALSE))</f>
        <v/>
      </c>
      <c r="BB46" s="79" t="str">
        <f>IF(BB45="","",VLOOKUP(BB45,'（勤務形態一覧表）シフト記号表'!$C$6:$L$47,10,FALSE))</f>
        <v/>
      </c>
      <c r="BC46" s="77" t="str">
        <f>IF(BC45="","",VLOOKUP(BC45,'（勤務形態一覧表）シフト記号表'!$C$6:$L$47,10,FALSE))</f>
        <v/>
      </c>
      <c r="BD46" s="78" t="str">
        <f>IF(BD45="","",VLOOKUP(BD45,'（勤務形態一覧表）シフト記号表'!$C$6:$L$47,10,FALSE))</f>
        <v/>
      </c>
      <c r="BE46" s="78" t="str">
        <f>IF(BE45="","",VLOOKUP(BE45,'（勤務形態一覧表）シフト記号表'!$C$6:$L$47,10,FALSE))</f>
        <v/>
      </c>
      <c r="BF46" s="578">
        <f>IF($BI$3="４週",SUM(AA46:BB46),IF($BI$3="暦月",SUM(AA46:BE46),""))</f>
        <v>0</v>
      </c>
      <c r="BG46" s="579"/>
      <c r="BH46" s="580">
        <f>IF($BI$3="４週",BF46/4,IF($BI$3="暦月",(BF46/($BI$8/7)),""))</f>
        <v>0</v>
      </c>
      <c r="BI46" s="579"/>
      <c r="BJ46" s="575"/>
      <c r="BK46" s="576"/>
      <c r="BL46" s="576"/>
      <c r="BM46" s="576"/>
      <c r="BN46" s="577"/>
    </row>
    <row r="47" spans="2:66" ht="20.25" customHeight="1" x14ac:dyDescent="0.4">
      <c r="B47" s="588">
        <f>B45+1</f>
        <v>16</v>
      </c>
      <c r="C47" s="590"/>
      <c r="D47" s="592"/>
      <c r="E47" s="502"/>
      <c r="F47" s="593"/>
      <c r="G47" s="595"/>
      <c r="H47" s="561"/>
      <c r="I47" s="72"/>
      <c r="J47" s="73"/>
      <c r="K47" s="72"/>
      <c r="L47" s="73"/>
      <c r="M47" s="597"/>
      <c r="N47" s="598"/>
      <c r="O47" s="559"/>
      <c r="P47" s="560"/>
      <c r="Q47" s="560"/>
      <c r="R47" s="561"/>
      <c r="S47" s="565"/>
      <c r="T47" s="566"/>
      <c r="U47" s="566"/>
      <c r="V47" s="566"/>
      <c r="W47" s="567"/>
      <c r="X47" s="92" t="s">
        <v>394</v>
      </c>
      <c r="Y47" s="93"/>
      <c r="Z47" s="94"/>
      <c r="AA47" s="85"/>
      <c r="AB47" s="86"/>
      <c r="AC47" s="86"/>
      <c r="AD47" s="86"/>
      <c r="AE47" s="86"/>
      <c r="AF47" s="86"/>
      <c r="AG47" s="87"/>
      <c r="AH47" s="85"/>
      <c r="AI47" s="86"/>
      <c r="AJ47" s="86"/>
      <c r="AK47" s="86"/>
      <c r="AL47" s="86"/>
      <c r="AM47" s="86"/>
      <c r="AN47" s="87"/>
      <c r="AO47" s="85"/>
      <c r="AP47" s="86"/>
      <c r="AQ47" s="86"/>
      <c r="AR47" s="86"/>
      <c r="AS47" s="86"/>
      <c r="AT47" s="86"/>
      <c r="AU47" s="87"/>
      <c r="AV47" s="85"/>
      <c r="AW47" s="86"/>
      <c r="AX47" s="86"/>
      <c r="AY47" s="86"/>
      <c r="AZ47" s="86"/>
      <c r="BA47" s="86"/>
      <c r="BB47" s="87"/>
      <c r="BC47" s="85"/>
      <c r="BD47" s="86"/>
      <c r="BE47" s="88"/>
      <c r="BF47" s="568"/>
      <c r="BG47" s="569"/>
      <c r="BH47" s="570"/>
      <c r="BI47" s="571"/>
      <c r="BJ47" s="572"/>
      <c r="BK47" s="573"/>
      <c r="BL47" s="573"/>
      <c r="BM47" s="573"/>
      <c r="BN47" s="574"/>
    </row>
    <row r="48" spans="2:66" ht="20.25" customHeight="1" x14ac:dyDescent="0.4">
      <c r="B48" s="589"/>
      <c r="C48" s="591"/>
      <c r="D48" s="594"/>
      <c r="E48" s="502"/>
      <c r="F48" s="593"/>
      <c r="G48" s="596"/>
      <c r="H48" s="564"/>
      <c r="I48" s="72"/>
      <c r="J48" s="73">
        <f>G47</f>
        <v>0</v>
      </c>
      <c r="K48" s="72"/>
      <c r="L48" s="73">
        <f>M47</f>
        <v>0</v>
      </c>
      <c r="M48" s="599"/>
      <c r="N48" s="600"/>
      <c r="O48" s="562"/>
      <c r="P48" s="563"/>
      <c r="Q48" s="563"/>
      <c r="R48" s="564"/>
      <c r="S48" s="565"/>
      <c r="T48" s="566"/>
      <c r="U48" s="566"/>
      <c r="V48" s="566"/>
      <c r="W48" s="567"/>
      <c r="X48" s="89" t="s">
        <v>395</v>
      </c>
      <c r="Y48" s="90"/>
      <c r="Z48" s="91"/>
      <c r="AA48" s="77" t="str">
        <f>IF(AA47="","",VLOOKUP(AA47,'（勤務形態一覧表）シフト記号表'!$C$6:$L$47,10,FALSE))</f>
        <v/>
      </c>
      <c r="AB48" s="78" t="str">
        <f>IF(AB47="","",VLOOKUP(AB47,'（勤務形態一覧表）シフト記号表'!$C$6:$L$47,10,FALSE))</f>
        <v/>
      </c>
      <c r="AC48" s="78" t="str">
        <f>IF(AC47="","",VLOOKUP(AC47,'（勤務形態一覧表）シフト記号表'!$C$6:$L$47,10,FALSE))</f>
        <v/>
      </c>
      <c r="AD48" s="78" t="str">
        <f>IF(AD47="","",VLOOKUP(AD47,'（勤務形態一覧表）シフト記号表'!$C$6:$L$47,10,FALSE))</f>
        <v/>
      </c>
      <c r="AE48" s="78" t="str">
        <f>IF(AE47="","",VLOOKUP(AE47,'（勤務形態一覧表）シフト記号表'!$C$6:$L$47,10,FALSE))</f>
        <v/>
      </c>
      <c r="AF48" s="78" t="str">
        <f>IF(AF47="","",VLOOKUP(AF47,'（勤務形態一覧表）シフト記号表'!$C$6:$L$47,10,FALSE))</f>
        <v/>
      </c>
      <c r="AG48" s="79" t="str">
        <f>IF(AG47="","",VLOOKUP(AG47,'（勤務形態一覧表）シフト記号表'!$C$6:$L$47,10,FALSE))</f>
        <v/>
      </c>
      <c r="AH48" s="77" t="str">
        <f>IF(AH47="","",VLOOKUP(AH47,'（勤務形態一覧表）シフト記号表'!$C$6:$L$47,10,FALSE))</f>
        <v/>
      </c>
      <c r="AI48" s="78" t="str">
        <f>IF(AI47="","",VLOOKUP(AI47,'（勤務形態一覧表）シフト記号表'!$C$6:$L$47,10,FALSE))</f>
        <v/>
      </c>
      <c r="AJ48" s="78" t="str">
        <f>IF(AJ47="","",VLOOKUP(AJ47,'（勤務形態一覧表）シフト記号表'!$C$6:$L$47,10,FALSE))</f>
        <v/>
      </c>
      <c r="AK48" s="78" t="str">
        <f>IF(AK47="","",VLOOKUP(AK47,'（勤務形態一覧表）シフト記号表'!$C$6:$L$47,10,FALSE))</f>
        <v/>
      </c>
      <c r="AL48" s="78" t="str">
        <f>IF(AL47="","",VLOOKUP(AL47,'（勤務形態一覧表）シフト記号表'!$C$6:$L$47,10,FALSE))</f>
        <v/>
      </c>
      <c r="AM48" s="78" t="str">
        <f>IF(AM47="","",VLOOKUP(AM47,'（勤務形態一覧表）シフト記号表'!$C$6:$L$47,10,FALSE))</f>
        <v/>
      </c>
      <c r="AN48" s="79" t="str">
        <f>IF(AN47="","",VLOOKUP(AN47,'（勤務形態一覧表）シフト記号表'!$C$6:$L$47,10,FALSE))</f>
        <v/>
      </c>
      <c r="AO48" s="77" t="str">
        <f>IF(AO47="","",VLOOKUP(AO47,'（勤務形態一覧表）シフト記号表'!$C$6:$L$47,10,FALSE))</f>
        <v/>
      </c>
      <c r="AP48" s="78" t="str">
        <f>IF(AP47="","",VLOOKUP(AP47,'（勤務形態一覧表）シフト記号表'!$C$6:$L$47,10,FALSE))</f>
        <v/>
      </c>
      <c r="AQ48" s="78" t="str">
        <f>IF(AQ47="","",VLOOKUP(AQ47,'（勤務形態一覧表）シフト記号表'!$C$6:$L$47,10,FALSE))</f>
        <v/>
      </c>
      <c r="AR48" s="78" t="str">
        <f>IF(AR47="","",VLOOKUP(AR47,'（勤務形態一覧表）シフト記号表'!$C$6:$L$47,10,FALSE))</f>
        <v/>
      </c>
      <c r="AS48" s="78" t="str">
        <f>IF(AS47="","",VLOOKUP(AS47,'（勤務形態一覧表）シフト記号表'!$C$6:$L$47,10,FALSE))</f>
        <v/>
      </c>
      <c r="AT48" s="78" t="str">
        <f>IF(AT47="","",VLOOKUP(AT47,'（勤務形態一覧表）シフト記号表'!$C$6:$L$47,10,FALSE))</f>
        <v/>
      </c>
      <c r="AU48" s="79" t="str">
        <f>IF(AU47="","",VLOOKUP(AU47,'（勤務形態一覧表）シフト記号表'!$C$6:$L$47,10,FALSE))</f>
        <v/>
      </c>
      <c r="AV48" s="77" t="str">
        <f>IF(AV47="","",VLOOKUP(AV47,'（勤務形態一覧表）シフト記号表'!$C$6:$L$47,10,FALSE))</f>
        <v/>
      </c>
      <c r="AW48" s="78" t="str">
        <f>IF(AW47="","",VLOOKUP(AW47,'（勤務形態一覧表）シフト記号表'!$C$6:$L$47,10,FALSE))</f>
        <v/>
      </c>
      <c r="AX48" s="78" t="str">
        <f>IF(AX47="","",VLOOKUP(AX47,'（勤務形態一覧表）シフト記号表'!$C$6:$L$47,10,FALSE))</f>
        <v/>
      </c>
      <c r="AY48" s="78" t="str">
        <f>IF(AY47="","",VLOOKUP(AY47,'（勤務形態一覧表）シフト記号表'!$C$6:$L$47,10,FALSE))</f>
        <v/>
      </c>
      <c r="AZ48" s="78" t="str">
        <f>IF(AZ47="","",VLOOKUP(AZ47,'（勤務形態一覧表）シフト記号表'!$C$6:$L$47,10,FALSE))</f>
        <v/>
      </c>
      <c r="BA48" s="78" t="str">
        <f>IF(BA47="","",VLOOKUP(BA47,'（勤務形態一覧表）シフト記号表'!$C$6:$L$47,10,FALSE))</f>
        <v/>
      </c>
      <c r="BB48" s="79" t="str">
        <f>IF(BB47="","",VLOOKUP(BB47,'（勤務形態一覧表）シフト記号表'!$C$6:$L$47,10,FALSE))</f>
        <v/>
      </c>
      <c r="BC48" s="77" t="str">
        <f>IF(BC47="","",VLOOKUP(BC47,'（勤務形態一覧表）シフト記号表'!$C$6:$L$47,10,FALSE))</f>
        <v/>
      </c>
      <c r="BD48" s="78" t="str">
        <f>IF(BD47="","",VLOOKUP(BD47,'（勤務形態一覧表）シフト記号表'!$C$6:$L$47,10,FALSE))</f>
        <v/>
      </c>
      <c r="BE48" s="78" t="str">
        <f>IF(BE47="","",VLOOKUP(BE47,'（勤務形態一覧表）シフト記号表'!$C$6:$L$47,10,FALSE))</f>
        <v/>
      </c>
      <c r="BF48" s="578">
        <f>IF($BI$3="４週",SUM(AA48:BB48),IF($BI$3="暦月",SUM(AA48:BE48),""))</f>
        <v>0</v>
      </c>
      <c r="BG48" s="579"/>
      <c r="BH48" s="580">
        <f>IF($BI$3="４週",BF48/4,IF($BI$3="暦月",(BF48/($BI$8/7)),""))</f>
        <v>0</v>
      </c>
      <c r="BI48" s="579"/>
      <c r="BJ48" s="575"/>
      <c r="BK48" s="576"/>
      <c r="BL48" s="576"/>
      <c r="BM48" s="576"/>
      <c r="BN48" s="577"/>
    </row>
    <row r="49" spans="2:66" ht="20.25" customHeight="1" x14ac:dyDescent="0.4">
      <c r="B49" s="588">
        <f>B47+1</f>
        <v>17</v>
      </c>
      <c r="C49" s="590"/>
      <c r="D49" s="592"/>
      <c r="E49" s="502"/>
      <c r="F49" s="593"/>
      <c r="G49" s="595"/>
      <c r="H49" s="561"/>
      <c r="I49" s="72"/>
      <c r="J49" s="73"/>
      <c r="K49" s="72"/>
      <c r="L49" s="73"/>
      <c r="M49" s="597"/>
      <c r="N49" s="598"/>
      <c r="O49" s="559"/>
      <c r="P49" s="560"/>
      <c r="Q49" s="560"/>
      <c r="R49" s="561"/>
      <c r="S49" s="565"/>
      <c r="T49" s="566"/>
      <c r="U49" s="566"/>
      <c r="V49" s="566"/>
      <c r="W49" s="567"/>
      <c r="X49" s="92" t="s">
        <v>394</v>
      </c>
      <c r="Y49" s="93"/>
      <c r="Z49" s="94"/>
      <c r="AA49" s="85"/>
      <c r="AB49" s="86"/>
      <c r="AC49" s="86"/>
      <c r="AD49" s="86"/>
      <c r="AE49" s="86"/>
      <c r="AF49" s="86"/>
      <c r="AG49" s="87"/>
      <c r="AH49" s="85"/>
      <c r="AI49" s="86"/>
      <c r="AJ49" s="86"/>
      <c r="AK49" s="86"/>
      <c r="AL49" s="86"/>
      <c r="AM49" s="86"/>
      <c r="AN49" s="87"/>
      <c r="AO49" s="85"/>
      <c r="AP49" s="86"/>
      <c r="AQ49" s="86"/>
      <c r="AR49" s="86"/>
      <c r="AS49" s="86"/>
      <c r="AT49" s="86"/>
      <c r="AU49" s="87"/>
      <c r="AV49" s="85"/>
      <c r="AW49" s="86"/>
      <c r="AX49" s="86"/>
      <c r="AY49" s="86"/>
      <c r="AZ49" s="86"/>
      <c r="BA49" s="86"/>
      <c r="BB49" s="87"/>
      <c r="BC49" s="85"/>
      <c r="BD49" s="86"/>
      <c r="BE49" s="88"/>
      <c r="BF49" s="568"/>
      <c r="BG49" s="569"/>
      <c r="BH49" s="570"/>
      <c r="BI49" s="571"/>
      <c r="BJ49" s="572"/>
      <c r="BK49" s="573"/>
      <c r="BL49" s="573"/>
      <c r="BM49" s="573"/>
      <c r="BN49" s="574"/>
    </row>
    <row r="50" spans="2:66" ht="20.25" customHeight="1" x14ac:dyDescent="0.4">
      <c r="B50" s="589"/>
      <c r="C50" s="591"/>
      <c r="D50" s="594"/>
      <c r="E50" s="502"/>
      <c r="F50" s="593"/>
      <c r="G50" s="596"/>
      <c r="H50" s="564"/>
      <c r="I50" s="72"/>
      <c r="J50" s="73">
        <f>G49</f>
        <v>0</v>
      </c>
      <c r="K50" s="72"/>
      <c r="L50" s="73">
        <f>M49</f>
        <v>0</v>
      </c>
      <c r="M50" s="599"/>
      <c r="N50" s="600"/>
      <c r="O50" s="562"/>
      <c r="P50" s="563"/>
      <c r="Q50" s="563"/>
      <c r="R50" s="564"/>
      <c r="S50" s="565"/>
      <c r="T50" s="566"/>
      <c r="U50" s="566"/>
      <c r="V50" s="566"/>
      <c r="W50" s="567"/>
      <c r="X50" s="89" t="s">
        <v>395</v>
      </c>
      <c r="Y50" s="90"/>
      <c r="Z50" s="91"/>
      <c r="AA50" s="77" t="str">
        <f>IF(AA49="","",VLOOKUP(AA49,'（勤務形態一覧表）シフト記号表'!$C$6:$L$47,10,FALSE))</f>
        <v/>
      </c>
      <c r="AB50" s="78" t="str">
        <f>IF(AB49="","",VLOOKUP(AB49,'（勤務形態一覧表）シフト記号表'!$C$6:$L$47,10,FALSE))</f>
        <v/>
      </c>
      <c r="AC50" s="78" t="str">
        <f>IF(AC49="","",VLOOKUP(AC49,'（勤務形態一覧表）シフト記号表'!$C$6:$L$47,10,FALSE))</f>
        <v/>
      </c>
      <c r="AD50" s="78" t="str">
        <f>IF(AD49="","",VLOOKUP(AD49,'（勤務形態一覧表）シフト記号表'!$C$6:$L$47,10,FALSE))</f>
        <v/>
      </c>
      <c r="AE50" s="78" t="str">
        <f>IF(AE49="","",VLOOKUP(AE49,'（勤務形態一覧表）シフト記号表'!$C$6:$L$47,10,FALSE))</f>
        <v/>
      </c>
      <c r="AF50" s="78" t="str">
        <f>IF(AF49="","",VLOOKUP(AF49,'（勤務形態一覧表）シフト記号表'!$C$6:$L$47,10,FALSE))</f>
        <v/>
      </c>
      <c r="AG50" s="79" t="str">
        <f>IF(AG49="","",VLOOKUP(AG49,'（勤務形態一覧表）シフト記号表'!$C$6:$L$47,10,FALSE))</f>
        <v/>
      </c>
      <c r="AH50" s="77" t="str">
        <f>IF(AH49="","",VLOOKUP(AH49,'（勤務形態一覧表）シフト記号表'!$C$6:$L$47,10,FALSE))</f>
        <v/>
      </c>
      <c r="AI50" s="78" t="str">
        <f>IF(AI49="","",VLOOKUP(AI49,'（勤務形態一覧表）シフト記号表'!$C$6:$L$47,10,FALSE))</f>
        <v/>
      </c>
      <c r="AJ50" s="78" t="str">
        <f>IF(AJ49="","",VLOOKUP(AJ49,'（勤務形態一覧表）シフト記号表'!$C$6:$L$47,10,FALSE))</f>
        <v/>
      </c>
      <c r="AK50" s="78" t="str">
        <f>IF(AK49="","",VLOOKUP(AK49,'（勤務形態一覧表）シフト記号表'!$C$6:$L$47,10,FALSE))</f>
        <v/>
      </c>
      <c r="AL50" s="78" t="str">
        <f>IF(AL49="","",VLOOKUP(AL49,'（勤務形態一覧表）シフト記号表'!$C$6:$L$47,10,FALSE))</f>
        <v/>
      </c>
      <c r="AM50" s="78" t="str">
        <f>IF(AM49="","",VLOOKUP(AM49,'（勤務形態一覧表）シフト記号表'!$C$6:$L$47,10,FALSE))</f>
        <v/>
      </c>
      <c r="AN50" s="79" t="str">
        <f>IF(AN49="","",VLOOKUP(AN49,'（勤務形態一覧表）シフト記号表'!$C$6:$L$47,10,FALSE))</f>
        <v/>
      </c>
      <c r="AO50" s="77" t="str">
        <f>IF(AO49="","",VLOOKUP(AO49,'（勤務形態一覧表）シフト記号表'!$C$6:$L$47,10,FALSE))</f>
        <v/>
      </c>
      <c r="AP50" s="78" t="str">
        <f>IF(AP49="","",VLOOKUP(AP49,'（勤務形態一覧表）シフト記号表'!$C$6:$L$47,10,FALSE))</f>
        <v/>
      </c>
      <c r="AQ50" s="78" t="str">
        <f>IF(AQ49="","",VLOOKUP(AQ49,'（勤務形態一覧表）シフト記号表'!$C$6:$L$47,10,FALSE))</f>
        <v/>
      </c>
      <c r="AR50" s="78" t="str">
        <f>IF(AR49="","",VLOOKUP(AR49,'（勤務形態一覧表）シフト記号表'!$C$6:$L$47,10,FALSE))</f>
        <v/>
      </c>
      <c r="AS50" s="78" t="str">
        <f>IF(AS49="","",VLOOKUP(AS49,'（勤務形態一覧表）シフト記号表'!$C$6:$L$47,10,FALSE))</f>
        <v/>
      </c>
      <c r="AT50" s="78" t="str">
        <f>IF(AT49="","",VLOOKUP(AT49,'（勤務形態一覧表）シフト記号表'!$C$6:$L$47,10,FALSE))</f>
        <v/>
      </c>
      <c r="AU50" s="79" t="str">
        <f>IF(AU49="","",VLOOKUP(AU49,'（勤務形態一覧表）シフト記号表'!$C$6:$L$47,10,FALSE))</f>
        <v/>
      </c>
      <c r="AV50" s="77" t="str">
        <f>IF(AV49="","",VLOOKUP(AV49,'（勤務形態一覧表）シフト記号表'!$C$6:$L$47,10,FALSE))</f>
        <v/>
      </c>
      <c r="AW50" s="78" t="str">
        <f>IF(AW49="","",VLOOKUP(AW49,'（勤務形態一覧表）シフト記号表'!$C$6:$L$47,10,FALSE))</f>
        <v/>
      </c>
      <c r="AX50" s="78" t="str">
        <f>IF(AX49="","",VLOOKUP(AX49,'（勤務形態一覧表）シフト記号表'!$C$6:$L$47,10,FALSE))</f>
        <v/>
      </c>
      <c r="AY50" s="78" t="str">
        <f>IF(AY49="","",VLOOKUP(AY49,'（勤務形態一覧表）シフト記号表'!$C$6:$L$47,10,FALSE))</f>
        <v/>
      </c>
      <c r="AZ50" s="78" t="str">
        <f>IF(AZ49="","",VLOOKUP(AZ49,'（勤務形態一覧表）シフト記号表'!$C$6:$L$47,10,FALSE))</f>
        <v/>
      </c>
      <c r="BA50" s="78" t="str">
        <f>IF(BA49="","",VLOOKUP(BA49,'（勤務形態一覧表）シフト記号表'!$C$6:$L$47,10,FALSE))</f>
        <v/>
      </c>
      <c r="BB50" s="79" t="str">
        <f>IF(BB49="","",VLOOKUP(BB49,'（勤務形態一覧表）シフト記号表'!$C$6:$L$47,10,FALSE))</f>
        <v/>
      </c>
      <c r="BC50" s="77" t="str">
        <f>IF(BC49="","",VLOOKUP(BC49,'（勤務形態一覧表）シフト記号表'!$C$6:$L$47,10,FALSE))</f>
        <v/>
      </c>
      <c r="BD50" s="78" t="str">
        <f>IF(BD49="","",VLOOKUP(BD49,'（勤務形態一覧表）シフト記号表'!$C$6:$L$47,10,FALSE))</f>
        <v/>
      </c>
      <c r="BE50" s="78" t="str">
        <f>IF(BE49="","",VLOOKUP(BE49,'（勤務形態一覧表）シフト記号表'!$C$6:$L$47,10,FALSE))</f>
        <v/>
      </c>
      <c r="BF50" s="578">
        <f>IF($BI$3="４週",SUM(AA50:BB50),IF($BI$3="暦月",SUM(AA50:BE50),""))</f>
        <v>0</v>
      </c>
      <c r="BG50" s="579"/>
      <c r="BH50" s="580">
        <f>IF($BI$3="４週",BF50/4,IF($BI$3="暦月",(BF50/($BI$8/7)),""))</f>
        <v>0</v>
      </c>
      <c r="BI50" s="579"/>
      <c r="BJ50" s="575"/>
      <c r="BK50" s="576"/>
      <c r="BL50" s="576"/>
      <c r="BM50" s="576"/>
      <c r="BN50" s="577"/>
    </row>
    <row r="51" spans="2:66" ht="20.25" customHeight="1" x14ac:dyDescent="0.4">
      <c r="B51" s="588">
        <f>B49+1</f>
        <v>18</v>
      </c>
      <c r="C51" s="590"/>
      <c r="D51" s="592"/>
      <c r="E51" s="502"/>
      <c r="F51" s="593"/>
      <c r="G51" s="595"/>
      <c r="H51" s="561"/>
      <c r="I51" s="72"/>
      <c r="J51" s="73"/>
      <c r="K51" s="72"/>
      <c r="L51" s="73"/>
      <c r="M51" s="597"/>
      <c r="N51" s="598"/>
      <c r="O51" s="559"/>
      <c r="P51" s="560"/>
      <c r="Q51" s="560"/>
      <c r="R51" s="561"/>
      <c r="S51" s="565"/>
      <c r="T51" s="566"/>
      <c r="U51" s="566"/>
      <c r="V51" s="566"/>
      <c r="W51" s="567"/>
      <c r="X51" s="92" t="s">
        <v>394</v>
      </c>
      <c r="Y51" s="93"/>
      <c r="Z51" s="94"/>
      <c r="AA51" s="85"/>
      <c r="AB51" s="86"/>
      <c r="AC51" s="86"/>
      <c r="AD51" s="86"/>
      <c r="AE51" s="86"/>
      <c r="AF51" s="86"/>
      <c r="AG51" s="87"/>
      <c r="AH51" s="85"/>
      <c r="AI51" s="86"/>
      <c r="AJ51" s="86"/>
      <c r="AK51" s="86"/>
      <c r="AL51" s="86"/>
      <c r="AM51" s="86"/>
      <c r="AN51" s="87"/>
      <c r="AO51" s="85"/>
      <c r="AP51" s="86"/>
      <c r="AQ51" s="86"/>
      <c r="AR51" s="86"/>
      <c r="AS51" s="86"/>
      <c r="AT51" s="86"/>
      <c r="AU51" s="87"/>
      <c r="AV51" s="85"/>
      <c r="AW51" s="86"/>
      <c r="AX51" s="86"/>
      <c r="AY51" s="86"/>
      <c r="AZ51" s="86"/>
      <c r="BA51" s="86"/>
      <c r="BB51" s="87"/>
      <c r="BC51" s="85"/>
      <c r="BD51" s="86"/>
      <c r="BE51" s="88"/>
      <c r="BF51" s="568"/>
      <c r="BG51" s="569"/>
      <c r="BH51" s="570"/>
      <c r="BI51" s="571"/>
      <c r="BJ51" s="572"/>
      <c r="BK51" s="573"/>
      <c r="BL51" s="573"/>
      <c r="BM51" s="573"/>
      <c r="BN51" s="574"/>
    </row>
    <row r="52" spans="2:66" ht="20.25" customHeight="1" x14ac:dyDescent="0.4">
      <c r="B52" s="589"/>
      <c r="C52" s="591"/>
      <c r="D52" s="594"/>
      <c r="E52" s="502"/>
      <c r="F52" s="593"/>
      <c r="G52" s="596"/>
      <c r="H52" s="564"/>
      <c r="I52" s="72"/>
      <c r="J52" s="73">
        <f>G51</f>
        <v>0</v>
      </c>
      <c r="K52" s="72"/>
      <c r="L52" s="73">
        <f>M51</f>
        <v>0</v>
      </c>
      <c r="M52" s="599"/>
      <c r="N52" s="600"/>
      <c r="O52" s="562"/>
      <c r="P52" s="563"/>
      <c r="Q52" s="563"/>
      <c r="R52" s="564"/>
      <c r="S52" s="565"/>
      <c r="T52" s="566"/>
      <c r="U52" s="566"/>
      <c r="V52" s="566"/>
      <c r="W52" s="567"/>
      <c r="X52" s="89" t="s">
        <v>395</v>
      </c>
      <c r="Y52" s="90"/>
      <c r="Z52" s="91"/>
      <c r="AA52" s="77" t="str">
        <f>IF(AA51="","",VLOOKUP(AA51,'（勤務形態一覧表）シフト記号表'!$C$6:$L$47,10,FALSE))</f>
        <v/>
      </c>
      <c r="AB52" s="78" t="str">
        <f>IF(AB51="","",VLOOKUP(AB51,'（勤務形態一覧表）シフト記号表'!$C$6:$L$47,10,FALSE))</f>
        <v/>
      </c>
      <c r="AC52" s="78" t="str">
        <f>IF(AC51="","",VLOOKUP(AC51,'（勤務形態一覧表）シフト記号表'!$C$6:$L$47,10,FALSE))</f>
        <v/>
      </c>
      <c r="AD52" s="78" t="str">
        <f>IF(AD51="","",VLOOKUP(AD51,'（勤務形態一覧表）シフト記号表'!$C$6:$L$47,10,FALSE))</f>
        <v/>
      </c>
      <c r="AE52" s="78" t="str">
        <f>IF(AE51="","",VLOOKUP(AE51,'（勤務形態一覧表）シフト記号表'!$C$6:$L$47,10,FALSE))</f>
        <v/>
      </c>
      <c r="AF52" s="78" t="str">
        <f>IF(AF51="","",VLOOKUP(AF51,'（勤務形態一覧表）シフト記号表'!$C$6:$L$47,10,FALSE))</f>
        <v/>
      </c>
      <c r="AG52" s="79" t="str">
        <f>IF(AG51="","",VLOOKUP(AG51,'（勤務形態一覧表）シフト記号表'!$C$6:$L$47,10,FALSE))</f>
        <v/>
      </c>
      <c r="AH52" s="77" t="str">
        <f>IF(AH51="","",VLOOKUP(AH51,'（勤務形態一覧表）シフト記号表'!$C$6:$L$47,10,FALSE))</f>
        <v/>
      </c>
      <c r="AI52" s="78" t="str">
        <f>IF(AI51="","",VLOOKUP(AI51,'（勤務形態一覧表）シフト記号表'!$C$6:$L$47,10,FALSE))</f>
        <v/>
      </c>
      <c r="AJ52" s="78" t="str">
        <f>IF(AJ51="","",VLOOKUP(AJ51,'（勤務形態一覧表）シフト記号表'!$C$6:$L$47,10,FALSE))</f>
        <v/>
      </c>
      <c r="AK52" s="78" t="str">
        <f>IF(AK51="","",VLOOKUP(AK51,'（勤務形態一覧表）シフト記号表'!$C$6:$L$47,10,FALSE))</f>
        <v/>
      </c>
      <c r="AL52" s="78" t="str">
        <f>IF(AL51="","",VLOOKUP(AL51,'（勤務形態一覧表）シフト記号表'!$C$6:$L$47,10,FALSE))</f>
        <v/>
      </c>
      <c r="AM52" s="78" t="str">
        <f>IF(AM51="","",VLOOKUP(AM51,'（勤務形態一覧表）シフト記号表'!$C$6:$L$47,10,FALSE))</f>
        <v/>
      </c>
      <c r="AN52" s="79" t="str">
        <f>IF(AN51="","",VLOOKUP(AN51,'（勤務形態一覧表）シフト記号表'!$C$6:$L$47,10,FALSE))</f>
        <v/>
      </c>
      <c r="AO52" s="77" t="str">
        <f>IF(AO51="","",VLOOKUP(AO51,'（勤務形態一覧表）シフト記号表'!$C$6:$L$47,10,FALSE))</f>
        <v/>
      </c>
      <c r="AP52" s="78" t="str">
        <f>IF(AP51="","",VLOOKUP(AP51,'（勤務形態一覧表）シフト記号表'!$C$6:$L$47,10,FALSE))</f>
        <v/>
      </c>
      <c r="AQ52" s="78" t="str">
        <f>IF(AQ51="","",VLOOKUP(AQ51,'（勤務形態一覧表）シフト記号表'!$C$6:$L$47,10,FALSE))</f>
        <v/>
      </c>
      <c r="AR52" s="78" t="str">
        <f>IF(AR51="","",VLOOKUP(AR51,'（勤務形態一覧表）シフト記号表'!$C$6:$L$47,10,FALSE))</f>
        <v/>
      </c>
      <c r="AS52" s="78" t="str">
        <f>IF(AS51="","",VLOOKUP(AS51,'（勤務形態一覧表）シフト記号表'!$C$6:$L$47,10,FALSE))</f>
        <v/>
      </c>
      <c r="AT52" s="78" t="str">
        <f>IF(AT51="","",VLOOKUP(AT51,'（勤務形態一覧表）シフト記号表'!$C$6:$L$47,10,FALSE))</f>
        <v/>
      </c>
      <c r="AU52" s="79" t="str">
        <f>IF(AU51="","",VLOOKUP(AU51,'（勤務形態一覧表）シフト記号表'!$C$6:$L$47,10,FALSE))</f>
        <v/>
      </c>
      <c r="AV52" s="77" t="str">
        <f>IF(AV51="","",VLOOKUP(AV51,'（勤務形態一覧表）シフト記号表'!$C$6:$L$47,10,FALSE))</f>
        <v/>
      </c>
      <c r="AW52" s="78" t="str">
        <f>IF(AW51="","",VLOOKUP(AW51,'（勤務形態一覧表）シフト記号表'!$C$6:$L$47,10,FALSE))</f>
        <v/>
      </c>
      <c r="AX52" s="78" t="str">
        <f>IF(AX51="","",VLOOKUP(AX51,'（勤務形態一覧表）シフト記号表'!$C$6:$L$47,10,FALSE))</f>
        <v/>
      </c>
      <c r="AY52" s="78" t="str">
        <f>IF(AY51="","",VLOOKUP(AY51,'（勤務形態一覧表）シフト記号表'!$C$6:$L$47,10,FALSE))</f>
        <v/>
      </c>
      <c r="AZ52" s="78" t="str">
        <f>IF(AZ51="","",VLOOKUP(AZ51,'（勤務形態一覧表）シフト記号表'!$C$6:$L$47,10,FALSE))</f>
        <v/>
      </c>
      <c r="BA52" s="78" t="str">
        <f>IF(BA51="","",VLOOKUP(BA51,'（勤務形態一覧表）シフト記号表'!$C$6:$L$47,10,FALSE))</f>
        <v/>
      </c>
      <c r="BB52" s="79" t="str">
        <f>IF(BB51="","",VLOOKUP(BB51,'（勤務形態一覧表）シフト記号表'!$C$6:$L$47,10,FALSE))</f>
        <v/>
      </c>
      <c r="BC52" s="77" t="str">
        <f>IF(BC51="","",VLOOKUP(BC51,'（勤務形態一覧表）シフト記号表'!$C$6:$L$47,10,FALSE))</f>
        <v/>
      </c>
      <c r="BD52" s="78" t="str">
        <f>IF(BD51="","",VLOOKUP(BD51,'（勤務形態一覧表）シフト記号表'!$C$6:$L$47,10,FALSE))</f>
        <v/>
      </c>
      <c r="BE52" s="78" t="str">
        <f>IF(BE51="","",VLOOKUP(BE51,'（勤務形態一覧表）シフト記号表'!$C$6:$L$47,10,FALSE))</f>
        <v/>
      </c>
      <c r="BF52" s="578">
        <f>IF($BI$3="４週",SUM(AA52:BB52),IF($BI$3="暦月",SUM(AA52:BE52),""))</f>
        <v>0</v>
      </c>
      <c r="BG52" s="579"/>
      <c r="BH52" s="580">
        <f>IF($BI$3="４週",BF52/4,IF($BI$3="暦月",(BF52/($BI$8/7)),""))</f>
        <v>0</v>
      </c>
      <c r="BI52" s="579"/>
      <c r="BJ52" s="575"/>
      <c r="BK52" s="576"/>
      <c r="BL52" s="576"/>
      <c r="BM52" s="576"/>
      <c r="BN52" s="577"/>
    </row>
    <row r="53" spans="2:66" ht="20.25" customHeight="1" x14ac:dyDescent="0.4">
      <c r="B53" s="588">
        <f>B51+1</f>
        <v>19</v>
      </c>
      <c r="C53" s="590"/>
      <c r="D53" s="592"/>
      <c r="E53" s="502"/>
      <c r="F53" s="593"/>
      <c r="G53" s="595"/>
      <c r="H53" s="561"/>
      <c r="I53" s="80"/>
      <c r="J53" s="81"/>
      <c r="K53" s="80"/>
      <c r="L53" s="81"/>
      <c r="M53" s="597"/>
      <c r="N53" s="598"/>
      <c r="O53" s="559"/>
      <c r="P53" s="560"/>
      <c r="Q53" s="560"/>
      <c r="R53" s="561"/>
      <c r="S53" s="565"/>
      <c r="T53" s="566"/>
      <c r="U53" s="566"/>
      <c r="V53" s="566"/>
      <c r="W53" s="567"/>
      <c r="X53" s="82" t="s">
        <v>394</v>
      </c>
      <c r="Y53" s="83"/>
      <c r="Z53" s="84"/>
      <c r="AA53" s="85"/>
      <c r="AB53" s="86"/>
      <c r="AC53" s="86"/>
      <c r="AD53" s="86"/>
      <c r="AE53" s="86"/>
      <c r="AF53" s="86"/>
      <c r="AG53" s="87"/>
      <c r="AH53" s="85"/>
      <c r="AI53" s="86"/>
      <c r="AJ53" s="86"/>
      <c r="AK53" s="86"/>
      <c r="AL53" s="86"/>
      <c r="AM53" s="86"/>
      <c r="AN53" s="87"/>
      <c r="AO53" s="85"/>
      <c r="AP53" s="86"/>
      <c r="AQ53" s="86"/>
      <c r="AR53" s="86"/>
      <c r="AS53" s="86"/>
      <c r="AT53" s="86"/>
      <c r="AU53" s="87"/>
      <c r="AV53" s="85"/>
      <c r="AW53" s="86"/>
      <c r="AX53" s="86"/>
      <c r="AY53" s="86"/>
      <c r="AZ53" s="86"/>
      <c r="BA53" s="86"/>
      <c r="BB53" s="87"/>
      <c r="BC53" s="85"/>
      <c r="BD53" s="86"/>
      <c r="BE53" s="88"/>
      <c r="BF53" s="568"/>
      <c r="BG53" s="569"/>
      <c r="BH53" s="570"/>
      <c r="BI53" s="571"/>
      <c r="BJ53" s="572"/>
      <c r="BK53" s="573"/>
      <c r="BL53" s="573"/>
      <c r="BM53" s="573"/>
      <c r="BN53" s="574"/>
    </row>
    <row r="54" spans="2:66" ht="20.25" customHeight="1" x14ac:dyDescent="0.4">
      <c r="B54" s="589"/>
      <c r="C54" s="591"/>
      <c r="D54" s="594"/>
      <c r="E54" s="502"/>
      <c r="F54" s="593"/>
      <c r="G54" s="596"/>
      <c r="H54" s="564"/>
      <c r="I54" s="72"/>
      <c r="J54" s="73">
        <f>G53</f>
        <v>0</v>
      </c>
      <c r="K54" s="72"/>
      <c r="L54" s="73">
        <f>M53</f>
        <v>0</v>
      </c>
      <c r="M54" s="599"/>
      <c r="N54" s="600"/>
      <c r="O54" s="562"/>
      <c r="P54" s="563"/>
      <c r="Q54" s="563"/>
      <c r="R54" s="564"/>
      <c r="S54" s="565"/>
      <c r="T54" s="566"/>
      <c r="U54" s="566"/>
      <c r="V54" s="566"/>
      <c r="W54" s="567"/>
      <c r="X54" s="89" t="s">
        <v>395</v>
      </c>
      <c r="Y54" s="75"/>
      <c r="Z54" s="76"/>
      <c r="AA54" s="77" t="str">
        <f>IF(AA53="","",VLOOKUP(AA53,'（勤務形態一覧表）シフト記号表'!$C$6:$L$47,10,FALSE))</f>
        <v/>
      </c>
      <c r="AB54" s="78" t="str">
        <f>IF(AB53="","",VLOOKUP(AB53,'（勤務形態一覧表）シフト記号表'!$C$6:$L$47,10,FALSE))</f>
        <v/>
      </c>
      <c r="AC54" s="78" t="str">
        <f>IF(AC53="","",VLOOKUP(AC53,'（勤務形態一覧表）シフト記号表'!$C$6:$L$47,10,FALSE))</f>
        <v/>
      </c>
      <c r="AD54" s="78" t="str">
        <f>IF(AD53="","",VLOOKUP(AD53,'（勤務形態一覧表）シフト記号表'!$C$6:$L$47,10,FALSE))</f>
        <v/>
      </c>
      <c r="AE54" s="78" t="str">
        <f>IF(AE53="","",VLOOKUP(AE53,'（勤務形態一覧表）シフト記号表'!$C$6:$L$47,10,FALSE))</f>
        <v/>
      </c>
      <c r="AF54" s="78" t="str">
        <f>IF(AF53="","",VLOOKUP(AF53,'（勤務形態一覧表）シフト記号表'!$C$6:$L$47,10,FALSE))</f>
        <v/>
      </c>
      <c r="AG54" s="79" t="str">
        <f>IF(AG53="","",VLOOKUP(AG53,'（勤務形態一覧表）シフト記号表'!$C$6:$L$47,10,FALSE))</f>
        <v/>
      </c>
      <c r="AH54" s="77" t="str">
        <f>IF(AH53="","",VLOOKUP(AH53,'（勤務形態一覧表）シフト記号表'!$C$6:$L$47,10,FALSE))</f>
        <v/>
      </c>
      <c r="AI54" s="78" t="str">
        <f>IF(AI53="","",VLOOKUP(AI53,'（勤務形態一覧表）シフト記号表'!$C$6:$L$47,10,FALSE))</f>
        <v/>
      </c>
      <c r="AJ54" s="78" t="str">
        <f>IF(AJ53="","",VLOOKUP(AJ53,'（勤務形態一覧表）シフト記号表'!$C$6:$L$47,10,FALSE))</f>
        <v/>
      </c>
      <c r="AK54" s="78" t="str">
        <f>IF(AK53="","",VLOOKUP(AK53,'（勤務形態一覧表）シフト記号表'!$C$6:$L$47,10,FALSE))</f>
        <v/>
      </c>
      <c r="AL54" s="78" t="str">
        <f>IF(AL53="","",VLOOKUP(AL53,'（勤務形態一覧表）シフト記号表'!$C$6:$L$47,10,FALSE))</f>
        <v/>
      </c>
      <c r="AM54" s="78" t="str">
        <f>IF(AM53="","",VLOOKUP(AM53,'（勤務形態一覧表）シフト記号表'!$C$6:$L$47,10,FALSE))</f>
        <v/>
      </c>
      <c r="AN54" s="79" t="str">
        <f>IF(AN53="","",VLOOKUP(AN53,'（勤務形態一覧表）シフト記号表'!$C$6:$L$47,10,FALSE))</f>
        <v/>
      </c>
      <c r="AO54" s="77" t="str">
        <f>IF(AO53="","",VLOOKUP(AO53,'（勤務形態一覧表）シフト記号表'!$C$6:$L$47,10,FALSE))</f>
        <v/>
      </c>
      <c r="AP54" s="78" t="str">
        <f>IF(AP53="","",VLOOKUP(AP53,'（勤務形態一覧表）シフト記号表'!$C$6:$L$47,10,FALSE))</f>
        <v/>
      </c>
      <c r="AQ54" s="78" t="str">
        <f>IF(AQ53="","",VLOOKUP(AQ53,'（勤務形態一覧表）シフト記号表'!$C$6:$L$47,10,FALSE))</f>
        <v/>
      </c>
      <c r="AR54" s="78" t="str">
        <f>IF(AR53="","",VLOOKUP(AR53,'（勤務形態一覧表）シフト記号表'!$C$6:$L$47,10,FALSE))</f>
        <v/>
      </c>
      <c r="AS54" s="78" t="str">
        <f>IF(AS53="","",VLOOKUP(AS53,'（勤務形態一覧表）シフト記号表'!$C$6:$L$47,10,FALSE))</f>
        <v/>
      </c>
      <c r="AT54" s="78" t="str">
        <f>IF(AT53="","",VLOOKUP(AT53,'（勤務形態一覧表）シフト記号表'!$C$6:$L$47,10,FALSE))</f>
        <v/>
      </c>
      <c r="AU54" s="79" t="str">
        <f>IF(AU53="","",VLOOKUP(AU53,'（勤務形態一覧表）シフト記号表'!$C$6:$L$47,10,FALSE))</f>
        <v/>
      </c>
      <c r="AV54" s="77" t="str">
        <f>IF(AV53="","",VLOOKUP(AV53,'（勤務形態一覧表）シフト記号表'!$C$6:$L$47,10,FALSE))</f>
        <v/>
      </c>
      <c r="AW54" s="78" t="str">
        <f>IF(AW53="","",VLOOKUP(AW53,'（勤務形態一覧表）シフト記号表'!$C$6:$L$47,10,FALSE))</f>
        <v/>
      </c>
      <c r="AX54" s="78" t="str">
        <f>IF(AX53="","",VLOOKUP(AX53,'（勤務形態一覧表）シフト記号表'!$C$6:$L$47,10,FALSE))</f>
        <v/>
      </c>
      <c r="AY54" s="78" t="str">
        <f>IF(AY53="","",VLOOKUP(AY53,'（勤務形態一覧表）シフト記号表'!$C$6:$L$47,10,FALSE))</f>
        <v/>
      </c>
      <c r="AZ54" s="78" t="str">
        <f>IF(AZ53="","",VLOOKUP(AZ53,'（勤務形態一覧表）シフト記号表'!$C$6:$L$47,10,FALSE))</f>
        <v/>
      </c>
      <c r="BA54" s="78" t="str">
        <f>IF(BA53="","",VLOOKUP(BA53,'（勤務形態一覧表）シフト記号表'!$C$6:$L$47,10,FALSE))</f>
        <v/>
      </c>
      <c r="BB54" s="79" t="str">
        <f>IF(BB53="","",VLOOKUP(BB53,'（勤務形態一覧表）シフト記号表'!$C$6:$L$47,10,FALSE))</f>
        <v/>
      </c>
      <c r="BC54" s="77" t="str">
        <f>IF(BC53="","",VLOOKUP(BC53,'（勤務形態一覧表）シフト記号表'!$C$6:$L$47,10,FALSE))</f>
        <v/>
      </c>
      <c r="BD54" s="78" t="str">
        <f>IF(BD53="","",VLOOKUP(BD53,'（勤務形態一覧表）シフト記号表'!$C$6:$L$47,10,FALSE))</f>
        <v/>
      </c>
      <c r="BE54" s="78" t="str">
        <f>IF(BE53="","",VLOOKUP(BE53,'（勤務形態一覧表）シフト記号表'!$C$6:$L$47,10,FALSE))</f>
        <v/>
      </c>
      <c r="BF54" s="578">
        <f>IF($BI$3="４週",SUM(AA54:BB54),IF($BI$3="暦月",SUM(AA54:BE54),""))</f>
        <v>0</v>
      </c>
      <c r="BG54" s="579"/>
      <c r="BH54" s="580">
        <f>IF($BI$3="４週",BF54/4,IF($BI$3="暦月",(BF54/($BI$8/7)),""))</f>
        <v>0</v>
      </c>
      <c r="BI54" s="579"/>
      <c r="BJ54" s="575"/>
      <c r="BK54" s="576"/>
      <c r="BL54" s="576"/>
      <c r="BM54" s="576"/>
      <c r="BN54" s="577"/>
    </row>
    <row r="55" spans="2:66" ht="20.25" customHeight="1" x14ac:dyDescent="0.4">
      <c r="B55" s="588">
        <f>B53+1</f>
        <v>20</v>
      </c>
      <c r="C55" s="590"/>
      <c r="D55" s="592"/>
      <c r="E55" s="502"/>
      <c r="F55" s="593"/>
      <c r="G55" s="595"/>
      <c r="H55" s="561"/>
      <c r="I55" s="80"/>
      <c r="J55" s="81"/>
      <c r="K55" s="80"/>
      <c r="L55" s="81"/>
      <c r="M55" s="597"/>
      <c r="N55" s="598"/>
      <c r="O55" s="559"/>
      <c r="P55" s="560"/>
      <c r="Q55" s="560"/>
      <c r="R55" s="561"/>
      <c r="S55" s="565"/>
      <c r="T55" s="566"/>
      <c r="U55" s="566"/>
      <c r="V55" s="566"/>
      <c r="W55" s="567"/>
      <c r="X55" s="82" t="s">
        <v>394</v>
      </c>
      <c r="Y55" s="83"/>
      <c r="Z55" s="84"/>
      <c r="AA55" s="85"/>
      <c r="AB55" s="86"/>
      <c r="AC55" s="86"/>
      <c r="AD55" s="86"/>
      <c r="AE55" s="86"/>
      <c r="AF55" s="86"/>
      <c r="AG55" s="87"/>
      <c r="AH55" s="85"/>
      <c r="AI55" s="86"/>
      <c r="AJ55" s="86"/>
      <c r="AK55" s="86"/>
      <c r="AL55" s="86"/>
      <c r="AM55" s="86"/>
      <c r="AN55" s="87"/>
      <c r="AO55" s="85"/>
      <c r="AP55" s="86"/>
      <c r="AQ55" s="86"/>
      <c r="AR55" s="86"/>
      <c r="AS55" s="86"/>
      <c r="AT55" s="86"/>
      <c r="AU55" s="87"/>
      <c r="AV55" s="85"/>
      <c r="AW55" s="86"/>
      <c r="AX55" s="86"/>
      <c r="AY55" s="86"/>
      <c r="AZ55" s="86"/>
      <c r="BA55" s="86"/>
      <c r="BB55" s="87"/>
      <c r="BC55" s="85"/>
      <c r="BD55" s="86"/>
      <c r="BE55" s="88"/>
      <c r="BF55" s="568"/>
      <c r="BG55" s="569"/>
      <c r="BH55" s="570"/>
      <c r="BI55" s="571"/>
      <c r="BJ55" s="572"/>
      <c r="BK55" s="573"/>
      <c r="BL55" s="573"/>
      <c r="BM55" s="573"/>
      <c r="BN55" s="574"/>
    </row>
    <row r="56" spans="2:66" ht="20.25" customHeight="1" x14ac:dyDescent="0.4">
      <c r="B56" s="589"/>
      <c r="C56" s="591"/>
      <c r="D56" s="594"/>
      <c r="E56" s="502"/>
      <c r="F56" s="593"/>
      <c r="G56" s="596"/>
      <c r="H56" s="564"/>
      <c r="I56" s="72"/>
      <c r="J56" s="73">
        <f>G55</f>
        <v>0</v>
      </c>
      <c r="K56" s="72"/>
      <c r="L56" s="73">
        <f>M55</f>
        <v>0</v>
      </c>
      <c r="M56" s="599"/>
      <c r="N56" s="600"/>
      <c r="O56" s="562"/>
      <c r="P56" s="563"/>
      <c r="Q56" s="563"/>
      <c r="R56" s="564"/>
      <c r="S56" s="565"/>
      <c r="T56" s="566"/>
      <c r="U56" s="566"/>
      <c r="V56" s="566"/>
      <c r="W56" s="567"/>
      <c r="X56" s="89" t="s">
        <v>395</v>
      </c>
      <c r="Y56" s="90"/>
      <c r="Z56" s="91"/>
      <c r="AA56" s="77" t="str">
        <f>IF(AA55="","",VLOOKUP(AA55,'（勤務形態一覧表）シフト記号表'!$C$6:$L$47,10,FALSE))</f>
        <v/>
      </c>
      <c r="AB56" s="78" t="str">
        <f>IF(AB55="","",VLOOKUP(AB55,'（勤務形態一覧表）シフト記号表'!$C$6:$L$47,10,FALSE))</f>
        <v/>
      </c>
      <c r="AC56" s="78" t="str">
        <f>IF(AC55="","",VLOOKUP(AC55,'（勤務形態一覧表）シフト記号表'!$C$6:$L$47,10,FALSE))</f>
        <v/>
      </c>
      <c r="AD56" s="78" t="str">
        <f>IF(AD55="","",VLOOKUP(AD55,'（勤務形態一覧表）シフト記号表'!$C$6:$L$47,10,FALSE))</f>
        <v/>
      </c>
      <c r="AE56" s="78" t="str">
        <f>IF(AE55="","",VLOOKUP(AE55,'（勤務形態一覧表）シフト記号表'!$C$6:$L$47,10,FALSE))</f>
        <v/>
      </c>
      <c r="AF56" s="78" t="str">
        <f>IF(AF55="","",VLOOKUP(AF55,'（勤務形態一覧表）シフト記号表'!$C$6:$L$47,10,FALSE))</f>
        <v/>
      </c>
      <c r="AG56" s="79" t="str">
        <f>IF(AG55="","",VLOOKUP(AG55,'（勤務形態一覧表）シフト記号表'!$C$6:$L$47,10,FALSE))</f>
        <v/>
      </c>
      <c r="AH56" s="77" t="str">
        <f>IF(AH55="","",VLOOKUP(AH55,'（勤務形態一覧表）シフト記号表'!$C$6:$L$47,10,FALSE))</f>
        <v/>
      </c>
      <c r="AI56" s="78" t="str">
        <f>IF(AI55="","",VLOOKUP(AI55,'（勤務形態一覧表）シフト記号表'!$C$6:$L$47,10,FALSE))</f>
        <v/>
      </c>
      <c r="AJ56" s="78" t="str">
        <f>IF(AJ55="","",VLOOKUP(AJ55,'（勤務形態一覧表）シフト記号表'!$C$6:$L$47,10,FALSE))</f>
        <v/>
      </c>
      <c r="AK56" s="78" t="str">
        <f>IF(AK55="","",VLOOKUP(AK55,'（勤務形態一覧表）シフト記号表'!$C$6:$L$47,10,FALSE))</f>
        <v/>
      </c>
      <c r="AL56" s="78" t="str">
        <f>IF(AL55="","",VLOOKUP(AL55,'（勤務形態一覧表）シフト記号表'!$C$6:$L$47,10,FALSE))</f>
        <v/>
      </c>
      <c r="AM56" s="78" t="str">
        <f>IF(AM55="","",VLOOKUP(AM55,'（勤務形態一覧表）シフト記号表'!$C$6:$L$47,10,FALSE))</f>
        <v/>
      </c>
      <c r="AN56" s="79" t="str">
        <f>IF(AN55="","",VLOOKUP(AN55,'（勤務形態一覧表）シフト記号表'!$C$6:$L$47,10,FALSE))</f>
        <v/>
      </c>
      <c r="AO56" s="77" t="str">
        <f>IF(AO55="","",VLOOKUP(AO55,'（勤務形態一覧表）シフト記号表'!$C$6:$L$47,10,FALSE))</f>
        <v/>
      </c>
      <c r="AP56" s="78" t="str">
        <f>IF(AP55="","",VLOOKUP(AP55,'（勤務形態一覧表）シフト記号表'!$C$6:$L$47,10,FALSE))</f>
        <v/>
      </c>
      <c r="AQ56" s="78" t="str">
        <f>IF(AQ55="","",VLOOKUP(AQ55,'（勤務形態一覧表）シフト記号表'!$C$6:$L$47,10,FALSE))</f>
        <v/>
      </c>
      <c r="AR56" s="78" t="str">
        <f>IF(AR55="","",VLOOKUP(AR55,'（勤務形態一覧表）シフト記号表'!$C$6:$L$47,10,FALSE))</f>
        <v/>
      </c>
      <c r="AS56" s="78" t="str">
        <f>IF(AS55="","",VLOOKUP(AS55,'（勤務形態一覧表）シフト記号表'!$C$6:$L$47,10,FALSE))</f>
        <v/>
      </c>
      <c r="AT56" s="78" t="str">
        <f>IF(AT55="","",VLOOKUP(AT55,'（勤務形態一覧表）シフト記号表'!$C$6:$L$47,10,FALSE))</f>
        <v/>
      </c>
      <c r="AU56" s="79" t="str">
        <f>IF(AU55="","",VLOOKUP(AU55,'（勤務形態一覧表）シフト記号表'!$C$6:$L$47,10,FALSE))</f>
        <v/>
      </c>
      <c r="AV56" s="77" t="str">
        <f>IF(AV55="","",VLOOKUP(AV55,'（勤務形態一覧表）シフト記号表'!$C$6:$L$47,10,FALSE))</f>
        <v/>
      </c>
      <c r="AW56" s="78" t="str">
        <f>IF(AW55="","",VLOOKUP(AW55,'（勤務形態一覧表）シフト記号表'!$C$6:$L$47,10,FALSE))</f>
        <v/>
      </c>
      <c r="AX56" s="78" t="str">
        <f>IF(AX55="","",VLOOKUP(AX55,'（勤務形態一覧表）シフト記号表'!$C$6:$L$47,10,FALSE))</f>
        <v/>
      </c>
      <c r="AY56" s="78" t="str">
        <f>IF(AY55="","",VLOOKUP(AY55,'（勤務形態一覧表）シフト記号表'!$C$6:$L$47,10,FALSE))</f>
        <v/>
      </c>
      <c r="AZ56" s="78" t="str">
        <f>IF(AZ55="","",VLOOKUP(AZ55,'（勤務形態一覧表）シフト記号表'!$C$6:$L$47,10,FALSE))</f>
        <v/>
      </c>
      <c r="BA56" s="78" t="str">
        <f>IF(BA55="","",VLOOKUP(BA55,'（勤務形態一覧表）シフト記号表'!$C$6:$L$47,10,FALSE))</f>
        <v/>
      </c>
      <c r="BB56" s="79" t="str">
        <f>IF(BB55="","",VLOOKUP(BB55,'（勤務形態一覧表）シフト記号表'!$C$6:$L$47,10,FALSE))</f>
        <v/>
      </c>
      <c r="BC56" s="77" t="str">
        <f>IF(BC55="","",VLOOKUP(BC55,'（勤務形態一覧表）シフト記号表'!$C$6:$L$47,10,FALSE))</f>
        <v/>
      </c>
      <c r="BD56" s="78" t="str">
        <f>IF(BD55="","",VLOOKUP(BD55,'（勤務形態一覧表）シフト記号表'!$C$6:$L$47,10,FALSE))</f>
        <v/>
      </c>
      <c r="BE56" s="78" t="str">
        <f>IF(BE55="","",VLOOKUP(BE55,'（勤務形態一覧表）シフト記号表'!$C$6:$L$47,10,FALSE))</f>
        <v/>
      </c>
      <c r="BF56" s="578">
        <f>IF($BI$3="４週",SUM(AA56:BB56),IF($BI$3="暦月",SUM(AA56:BE56),""))</f>
        <v>0</v>
      </c>
      <c r="BG56" s="579"/>
      <c r="BH56" s="580">
        <f>IF($BI$3="４週",BF56/4,IF($BI$3="暦月",(BF56/($BI$8/7)),""))</f>
        <v>0</v>
      </c>
      <c r="BI56" s="579"/>
      <c r="BJ56" s="575"/>
      <c r="BK56" s="576"/>
      <c r="BL56" s="576"/>
      <c r="BM56" s="576"/>
      <c r="BN56" s="577"/>
    </row>
    <row r="57" spans="2:66" ht="20.25" customHeight="1" x14ac:dyDescent="0.4">
      <c r="B57" s="588">
        <f>B55+1</f>
        <v>21</v>
      </c>
      <c r="C57" s="590"/>
      <c r="D57" s="592"/>
      <c r="E57" s="502"/>
      <c r="F57" s="593"/>
      <c r="G57" s="595"/>
      <c r="H57" s="561"/>
      <c r="I57" s="72"/>
      <c r="J57" s="73"/>
      <c r="K57" s="72"/>
      <c r="L57" s="73"/>
      <c r="M57" s="597"/>
      <c r="N57" s="598"/>
      <c r="O57" s="559"/>
      <c r="P57" s="560"/>
      <c r="Q57" s="560"/>
      <c r="R57" s="561"/>
      <c r="S57" s="565"/>
      <c r="T57" s="566"/>
      <c r="U57" s="566"/>
      <c r="V57" s="566"/>
      <c r="W57" s="567"/>
      <c r="X57" s="92" t="s">
        <v>394</v>
      </c>
      <c r="Y57" s="93"/>
      <c r="Z57" s="94"/>
      <c r="AA57" s="85"/>
      <c r="AB57" s="86"/>
      <c r="AC57" s="86"/>
      <c r="AD57" s="86"/>
      <c r="AE57" s="86"/>
      <c r="AF57" s="86"/>
      <c r="AG57" s="87"/>
      <c r="AH57" s="85"/>
      <c r="AI57" s="86"/>
      <c r="AJ57" s="86"/>
      <c r="AK57" s="86"/>
      <c r="AL57" s="86"/>
      <c r="AM57" s="86"/>
      <c r="AN57" s="87"/>
      <c r="AO57" s="85"/>
      <c r="AP57" s="86"/>
      <c r="AQ57" s="86"/>
      <c r="AR57" s="86"/>
      <c r="AS57" s="86"/>
      <c r="AT57" s="86"/>
      <c r="AU57" s="87"/>
      <c r="AV57" s="85"/>
      <c r="AW57" s="86"/>
      <c r="AX57" s="86"/>
      <c r="AY57" s="86"/>
      <c r="AZ57" s="86"/>
      <c r="BA57" s="86"/>
      <c r="BB57" s="87"/>
      <c r="BC57" s="85"/>
      <c r="BD57" s="86"/>
      <c r="BE57" s="88"/>
      <c r="BF57" s="568"/>
      <c r="BG57" s="569"/>
      <c r="BH57" s="570"/>
      <c r="BI57" s="571"/>
      <c r="BJ57" s="572"/>
      <c r="BK57" s="573"/>
      <c r="BL57" s="573"/>
      <c r="BM57" s="573"/>
      <c r="BN57" s="574"/>
    </row>
    <row r="58" spans="2:66" ht="20.25" customHeight="1" x14ac:dyDescent="0.4">
      <c r="B58" s="589"/>
      <c r="C58" s="591"/>
      <c r="D58" s="594"/>
      <c r="E58" s="502"/>
      <c r="F58" s="593"/>
      <c r="G58" s="596"/>
      <c r="H58" s="564"/>
      <c r="I58" s="72"/>
      <c r="J58" s="73">
        <f>G57</f>
        <v>0</v>
      </c>
      <c r="K58" s="72"/>
      <c r="L58" s="73">
        <f>M57</f>
        <v>0</v>
      </c>
      <c r="M58" s="599"/>
      <c r="N58" s="600"/>
      <c r="O58" s="562"/>
      <c r="P58" s="563"/>
      <c r="Q58" s="563"/>
      <c r="R58" s="564"/>
      <c r="S58" s="565"/>
      <c r="T58" s="566"/>
      <c r="U58" s="566"/>
      <c r="V58" s="566"/>
      <c r="W58" s="567"/>
      <c r="X58" s="89" t="s">
        <v>395</v>
      </c>
      <c r="Y58" s="90"/>
      <c r="Z58" s="91"/>
      <c r="AA58" s="77" t="str">
        <f>IF(AA57="","",VLOOKUP(AA57,'（勤務形態一覧表）シフト記号表'!$C$6:$L$47,10,FALSE))</f>
        <v/>
      </c>
      <c r="AB58" s="78" t="str">
        <f>IF(AB57="","",VLOOKUP(AB57,'（勤務形態一覧表）シフト記号表'!$C$6:$L$47,10,FALSE))</f>
        <v/>
      </c>
      <c r="AC58" s="78" t="str">
        <f>IF(AC57="","",VLOOKUP(AC57,'（勤務形態一覧表）シフト記号表'!$C$6:$L$47,10,FALSE))</f>
        <v/>
      </c>
      <c r="AD58" s="78" t="str">
        <f>IF(AD57="","",VLOOKUP(AD57,'（勤務形態一覧表）シフト記号表'!$C$6:$L$47,10,FALSE))</f>
        <v/>
      </c>
      <c r="AE58" s="78" t="str">
        <f>IF(AE57="","",VLOOKUP(AE57,'（勤務形態一覧表）シフト記号表'!$C$6:$L$47,10,FALSE))</f>
        <v/>
      </c>
      <c r="AF58" s="78" t="str">
        <f>IF(AF57="","",VLOOKUP(AF57,'（勤務形態一覧表）シフト記号表'!$C$6:$L$47,10,FALSE))</f>
        <v/>
      </c>
      <c r="AG58" s="79" t="str">
        <f>IF(AG57="","",VLOOKUP(AG57,'（勤務形態一覧表）シフト記号表'!$C$6:$L$47,10,FALSE))</f>
        <v/>
      </c>
      <c r="AH58" s="77" t="str">
        <f>IF(AH57="","",VLOOKUP(AH57,'（勤務形態一覧表）シフト記号表'!$C$6:$L$47,10,FALSE))</f>
        <v/>
      </c>
      <c r="AI58" s="78" t="str">
        <f>IF(AI57="","",VLOOKUP(AI57,'（勤務形態一覧表）シフト記号表'!$C$6:$L$47,10,FALSE))</f>
        <v/>
      </c>
      <c r="AJ58" s="78" t="str">
        <f>IF(AJ57="","",VLOOKUP(AJ57,'（勤務形態一覧表）シフト記号表'!$C$6:$L$47,10,FALSE))</f>
        <v/>
      </c>
      <c r="AK58" s="78" t="str">
        <f>IF(AK57="","",VLOOKUP(AK57,'（勤務形態一覧表）シフト記号表'!$C$6:$L$47,10,FALSE))</f>
        <v/>
      </c>
      <c r="AL58" s="78" t="str">
        <f>IF(AL57="","",VLOOKUP(AL57,'（勤務形態一覧表）シフト記号表'!$C$6:$L$47,10,FALSE))</f>
        <v/>
      </c>
      <c r="AM58" s="78" t="str">
        <f>IF(AM57="","",VLOOKUP(AM57,'（勤務形態一覧表）シフト記号表'!$C$6:$L$47,10,FALSE))</f>
        <v/>
      </c>
      <c r="AN58" s="79" t="str">
        <f>IF(AN57="","",VLOOKUP(AN57,'（勤務形態一覧表）シフト記号表'!$C$6:$L$47,10,FALSE))</f>
        <v/>
      </c>
      <c r="AO58" s="77" t="str">
        <f>IF(AO57="","",VLOOKUP(AO57,'（勤務形態一覧表）シフト記号表'!$C$6:$L$47,10,FALSE))</f>
        <v/>
      </c>
      <c r="AP58" s="78" t="str">
        <f>IF(AP57="","",VLOOKUP(AP57,'（勤務形態一覧表）シフト記号表'!$C$6:$L$47,10,FALSE))</f>
        <v/>
      </c>
      <c r="AQ58" s="78" t="str">
        <f>IF(AQ57="","",VLOOKUP(AQ57,'（勤務形態一覧表）シフト記号表'!$C$6:$L$47,10,FALSE))</f>
        <v/>
      </c>
      <c r="AR58" s="78" t="str">
        <f>IF(AR57="","",VLOOKUP(AR57,'（勤務形態一覧表）シフト記号表'!$C$6:$L$47,10,FALSE))</f>
        <v/>
      </c>
      <c r="AS58" s="78" t="str">
        <f>IF(AS57="","",VLOOKUP(AS57,'（勤務形態一覧表）シフト記号表'!$C$6:$L$47,10,FALSE))</f>
        <v/>
      </c>
      <c r="AT58" s="78" t="str">
        <f>IF(AT57="","",VLOOKUP(AT57,'（勤務形態一覧表）シフト記号表'!$C$6:$L$47,10,FALSE))</f>
        <v/>
      </c>
      <c r="AU58" s="79" t="str">
        <f>IF(AU57="","",VLOOKUP(AU57,'（勤務形態一覧表）シフト記号表'!$C$6:$L$47,10,FALSE))</f>
        <v/>
      </c>
      <c r="AV58" s="77" t="str">
        <f>IF(AV57="","",VLOOKUP(AV57,'（勤務形態一覧表）シフト記号表'!$C$6:$L$47,10,FALSE))</f>
        <v/>
      </c>
      <c r="AW58" s="78" t="str">
        <f>IF(AW57="","",VLOOKUP(AW57,'（勤務形態一覧表）シフト記号表'!$C$6:$L$47,10,FALSE))</f>
        <v/>
      </c>
      <c r="AX58" s="78" t="str">
        <f>IF(AX57="","",VLOOKUP(AX57,'（勤務形態一覧表）シフト記号表'!$C$6:$L$47,10,FALSE))</f>
        <v/>
      </c>
      <c r="AY58" s="78" t="str">
        <f>IF(AY57="","",VLOOKUP(AY57,'（勤務形態一覧表）シフト記号表'!$C$6:$L$47,10,FALSE))</f>
        <v/>
      </c>
      <c r="AZ58" s="78" t="str">
        <f>IF(AZ57="","",VLOOKUP(AZ57,'（勤務形態一覧表）シフト記号表'!$C$6:$L$47,10,FALSE))</f>
        <v/>
      </c>
      <c r="BA58" s="78" t="str">
        <f>IF(BA57="","",VLOOKUP(BA57,'（勤務形態一覧表）シフト記号表'!$C$6:$L$47,10,FALSE))</f>
        <v/>
      </c>
      <c r="BB58" s="79" t="str">
        <f>IF(BB57="","",VLOOKUP(BB57,'（勤務形態一覧表）シフト記号表'!$C$6:$L$47,10,FALSE))</f>
        <v/>
      </c>
      <c r="BC58" s="77" t="str">
        <f>IF(BC57="","",VLOOKUP(BC57,'（勤務形態一覧表）シフト記号表'!$C$6:$L$47,10,FALSE))</f>
        <v/>
      </c>
      <c r="BD58" s="78" t="str">
        <f>IF(BD57="","",VLOOKUP(BD57,'（勤務形態一覧表）シフト記号表'!$C$6:$L$47,10,FALSE))</f>
        <v/>
      </c>
      <c r="BE58" s="78" t="str">
        <f>IF(BE57="","",VLOOKUP(BE57,'（勤務形態一覧表）シフト記号表'!$C$6:$L$47,10,FALSE))</f>
        <v/>
      </c>
      <c r="BF58" s="578">
        <f>IF($BI$3="４週",SUM(AA58:BB58),IF($BI$3="暦月",SUM(AA58:BE58),""))</f>
        <v>0</v>
      </c>
      <c r="BG58" s="579"/>
      <c r="BH58" s="580">
        <f>IF($BI$3="４週",BF58/4,IF($BI$3="暦月",(BF58/($BI$8/7)),""))</f>
        <v>0</v>
      </c>
      <c r="BI58" s="579"/>
      <c r="BJ58" s="575"/>
      <c r="BK58" s="576"/>
      <c r="BL58" s="576"/>
      <c r="BM58" s="576"/>
      <c r="BN58" s="577"/>
    </row>
    <row r="59" spans="2:66" ht="20.25" customHeight="1" x14ac:dyDescent="0.4">
      <c r="B59" s="588">
        <f>B57+1</f>
        <v>22</v>
      </c>
      <c r="C59" s="590"/>
      <c r="D59" s="592"/>
      <c r="E59" s="502"/>
      <c r="F59" s="593"/>
      <c r="G59" s="595"/>
      <c r="H59" s="561"/>
      <c r="I59" s="72"/>
      <c r="J59" s="73"/>
      <c r="K59" s="72"/>
      <c r="L59" s="73"/>
      <c r="M59" s="597"/>
      <c r="N59" s="598"/>
      <c r="O59" s="559"/>
      <c r="P59" s="560"/>
      <c r="Q59" s="560"/>
      <c r="R59" s="561"/>
      <c r="S59" s="565"/>
      <c r="T59" s="566"/>
      <c r="U59" s="566"/>
      <c r="V59" s="566"/>
      <c r="W59" s="567"/>
      <c r="X59" s="92" t="s">
        <v>394</v>
      </c>
      <c r="Y59" s="93"/>
      <c r="Z59" s="94"/>
      <c r="AA59" s="85"/>
      <c r="AB59" s="86"/>
      <c r="AC59" s="86"/>
      <c r="AD59" s="86"/>
      <c r="AE59" s="86"/>
      <c r="AF59" s="86"/>
      <c r="AG59" s="87"/>
      <c r="AH59" s="85"/>
      <c r="AI59" s="86"/>
      <c r="AJ59" s="86"/>
      <c r="AK59" s="86"/>
      <c r="AL59" s="86"/>
      <c r="AM59" s="86"/>
      <c r="AN59" s="87"/>
      <c r="AO59" s="85"/>
      <c r="AP59" s="86"/>
      <c r="AQ59" s="86"/>
      <c r="AR59" s="86"/>
      <c r="AS59" s="86"/>
      <c r="AT59" s="86"/>
      <c r="AU59" s="87"/>
      <c r="AV59" s="85"/>
      <c r="AW59" s="86"/>
      <c r="AX59" s="86"/>
      <c r="AY59" s="86"/>
      <c r="AZ59" s="86"/>
      <c r="BA59" s="86"/>
      <c r="BB59" s="87"/>
      <c r="BC59" s="85"/>
      <c r="BD59" s="86"/>
      <c r="BE59" s="88"/>
      <c r="BF59" s="568"/>
      <c r="BG59" s="569"/>
      <c r="BH59" s="570"/>
      <c r="BI59" s="571"/>
      <c r="BJ59" s="572"/>
      <c r="BK59" s="573"/>
      <c r="BL59" s="573"/>
      <c r="BM59" s="573"/>
      <c r="BN59" s="574"/>
    </row>
    <row r="60" spans="2:66" ht="20.25" customHeight="1" x14ac:dyDescent="0.4">
      <c r="B60" s="589"/>
      <c r="C60" s="591"/>
      <c r="D60" s="594"/>
      <c r="E60" s="502"/>
      <c r="F60" s="593"/>
      <c r="G60" s="596"/>
      <c r="H60" s="564"/>
      <c r="I60" s="72"/>
      <c r="J60" s="73">
        <f>G59</f>
        <v>0</v>
      </c>
      <c r="K60" s="72"/>
      <c r="L60" s="73">
        <f>M59</f>
        <v>0</v>
      </c>
      <c r="M60" s="599"/>
      <c r="N60" s="600"/>
      <c r="O60" s="562"/>
      <c r="P60" s="563"/>
      <c r="Q60" s="563"/>
      <c r="R60" s="564"/>
      <c r="S60" s="565"/>
      <c r="T60" s="566"/>
      <c r="U60" s="566"/>
      <c r="V60" s="566"/>
      <c r="W60" s="567"/>
      <c r="X60" s="89" t="s">
        <v>395</v>
      </c>
      <c r="Y60" s="90"/>
      <c r="Z60" s="91"/>
      <c r="AA60" s="77" t="str">
        <f>IF(AA59="","",VLOOKUP(AA59,'（勤務形態一覧表）シフト記号表'!$C$6:$L$47,10,FALSE))</f>
        <v/>
      </c>
      <c r="AB60" s="78" t="str">
        <f>IF(AB59="","",VLOOKUP(AB59,'（勤務形態一覧表）シフト記号表'!$C$6:$L$47,10,FALSE))</f>
        <v/>
      </c>
      <c r="AC60" s="78" t="str">
        <f>IF(AC59="","",VLOOKUP(AC59,'（勤務形態一覧表）シフト記号表'!$C$6:$L$47,10,FALSE))</f>
        <v/>
      </c>
      <c r="AD60" s="78" t="str">
        <f>IF(AD59="","",VLOOKUP(AD59,'（勤務形態一覧表）シフト記号表'!$C$6:$L$47,10,FALSE))</f>
        <v/>
      </c>
      <c r="AE60" s="78" t="str">
        <f>IF(AE59="","",VLOOKUP(AE59,'（勤務形態一覧表）シフト記号表'!$C$6:$L$47,10,FALSE))</f>
        <v/>
      </c>
      <c r="AF60" s="78" t="str">
        <f>IF(AF59="","",VLOOKUP(AF59,'（勤務形態一覧表）シフト記号表'!$C$6:$L$47,10,FALSE))</f>
        <v/>
      </c>
      <c r="AG60" s="79" t="str">
        <f>IF(AG59="","",VLOOKUP(AG59,'（勤務形態一覧表）シフト記号表'!$C$6:$L$47,10,FALSE))</f>
        <v/>
      </c>
      <c r="AH60" s="77" t="str">
        <f>IF(AH59="","",VLOOKUP(AH59,'（勤務形態一覧表）シフト記号表'!$C$6:$L$47,10,FALSE))</f>
        <v/>
      </c>
      <c r="AI60" s="78" t="str">
        <f>IF(AI59="","",VLOOKUP(AI59,'（勤務形態一覧表）シフト記号表'!$C$6:$L$47,10,FALSE))</f>
        <v/>
      </c>
      <c r="AJ60" s="78" t="str">
        <f>IF(AJ59="","",VLOOKUP(AJ59,'（勤務形態一覧表）シフト記号表'!$C$6:$L$47,10,FALSE))</f>
        <v/>
      </c>
      <c r="AK60" s="78" t="str">
        <f>IF(AK59="","",VLOOKUP(AK59,'（勤務形態一覧表）シフト記号表'!$C$6:$L$47,10,FALSE))</f>
        <v/>
      </c>
      <c r="AL60" s="78" t="str">
        <f>IF(AL59="","",VLOOKUP(AL59,'（勤務形態一覧表）シフト記号表'!$C$6:$L$47,10,FALSE))</f>
        <v/>
      </c>
      <c r="AM60" s="78" t="str">
        <f>IF(AM59="","",VLOOKUP(AM59,'（勤務形態一覧表）シフト記号表'!$C$6:$L$47,10,FALSE))</f>
        <v/>
      </c>
      <c r="AN60" s="79" t="str">
        <f>IF(AN59="","",VLOOKUP(AN59,'（勤務形態一覧表）シフト記号表'!$C$6:$L$47,10,FALSE))</f>
        <v/>
      </c>
      <c r="AO60" s="77" t="str">
        <f>IF(AO59="","",VLOOKUP(AO59,'（勤務形態一覧表）シフト記号表'!$C$6:$L$47,10,FALSE))</f>
        <v/>
      </c>
      <c r="AP60" s="78" t="str">
        <f>IF(AP59="","",VLOOKUP(AP59,'（勤務形態一覧表）シフト記号表'!$C$6:$L$47,10,FALSE))</f>
        <v/>
      </c>
      <c r="AQ60" s="78" t="str">
        <f>IF(AQ59="","",VLOOKUP(AQ59,'（勤務形態一覧表）シフト記号表'!$C$6:$L$47,10,FALSE))</f>
        <v/>
      </c>
      <c r="AR60" s="78" t="str">
        <f>IF(AR59="","",VLOOKUP(AR59,'（勤務形態一覧表）シフト記号表'!$C$6:$L$47,10,FALSE))</f>
        <v/>
      </c>
      <c r="AS60" s="78" t="str">
        <f>IF(AS59="","",VLOOKUP(AS59,'（勤務形態一覧表）シフト記号表'!$C$6:$L$47,10,FALSE))</f>
        <v/>
      </c>
      <c r="AT60" s="78" t="str">
        <f>IF(AT59="","",VLOOKUP(AT59,'（勤務形態一覧表）シフト記号表'!$C$6:$L$47,10,FALSE))</f>
        <v/>
      </c>
      <c r="AU60" s="79" t="str">
        <f>IF(AU59="","",VLOOKUP(AU59,'（勤務形態一覧表）シフト記号表'!$C$6:$L$47,10,FALSE))</f>
        <v/>
      </c>
      <c r="AV60" s="77" t="str">
        <f>IF(AV59="","",VLOOKUP(AV59,'（勤務形態一覧表）シフト記号表'!$C$6:$L$47,10,FALSE))</f>
        <v/>
      </c>
      <c r="AW60" s="78" t="str">
        <f>IF(AW59="","",VLOOKUP(AW59,'（勤務形態一覧表）シフト記号表'!$C$6:$L$47,10,FALSE))</f>
        <v/>
      </c>
      <c r="AX60" s="78" t="str">
        <f>IF(AX59="","",VLOOKUP(AX59,'（勤務形態一覧表）シフト記号表'!$C$6:$L$47,10,FALSE))</f>
        <v/>
      </c>
      <c r="AY60" s="78" t="str">
        <f>IF(AY59="","",VLOOKUP(AY59,'（勤務形態一覧表）シフト記号表'!$C$6:$L$47,10,FALSE))</f>
        <v/>
      </c>
      <c r="AZ60" s="78" t="str">
        <f>IF(AZ59="","",VLOOKUP(AZ59,'（勤務形態一覧表）シフト記号表'!$C$6:$L$47,10,FALSE))</f>
        <v/>
      </c>
      <c r="BA60" s="78" t="str">
        <f>IF(BA59="","",VLOOKUP(BA59,'（勤務形態一覧表）シフト記号表'!$C$6:$L$47,10,FALSE))</f>
        <v/>
      </c>
      <c r="BB60" s="79" t="str">
        <f>IF(BB59="","",VLOOKUP(BB59,'（勤務形態一覧表）シフト記号表'!$C$6:$L$47,10,FALSE))</f>
        <v/>
      </c>
      <c r="BC60" s="77" t="str">
        <f>IF(BC59="","",VLOOKUP(BC59,'（勤務形態一覧表）シフト記号表'!$C$6:$L$47,10,FALSE))</f>
        <v/>
      </c>
      <c r="BD60" s="78" t="str">
        <f>IF(BD59="","",VLOOKUP(BD59,'（勤務形態一覧表）シフト記号表'!$C$6:$L$47,10,FALSE))</f>
        <v/>
      </c>
      <c r="BE60" s="78" t="str">
        <f>IF(BE59="","",VLOOKUP(BE59,'（勤務形態一覧表）シフト記号表'!$C$6:$L$47,10,FALSE))</f>
        <v/>
      </c>
      <c r="BF60" s="578">
        <f>IF($BI$3="４週",SUM(AA60:BB60),IF($BI$3="暦月",SUM(AA60:BE60),""))</f>
        <v>0</v>
      </c>
      <c r="BG60" s="579"/>
      <c r="BH60" s="580">
        <f>IF($BI$3="４週",BF60/4,IF($BI$3="暦月",(BF60/($BI$8/7)),""))</f>
        <v>0</v>
      </c>
      <c r="BI60" s="579"/>
      <c r="BJ60" s="575"/>
      <c r="BK60" s="576"/>
      <c r="BL60" s="576"/>
      <c r="BM60" s="576"/>
      <c r="BN60" s="577"/>
    </row>
    <row r="61" spans="2:66" ht="20.25" customHeight="1" x14ac:dyDescent="0.4">
      <c r="B61" s="588">
        <f>B59+1</f>
        <v>23</v>
      </c>
      <c r="C61" s="590"/>
      <c r="D61" s="592"/>
      <c r="E61" s="502"/>
      <c r="F61" s="593"/>
      <c r="G61" s="595"/>
      <c r="H61" s="561"/>
      <c r="I61" s="72"/>
      <c r="J61" s="73"/>
      <c r="K61" s="72"/>
      <c r="L61" s="73"/>
      <c r="M61" s="597"/>
      <c r="N61" s="598"/>
      <c r="O61" s="559"/>
      <c r="P61" s="560"/>
      <c r="Q61" s="560"/>
      <c r="R61" s="561"/>
      <c r="S61" s="565"/>
      <c r="T61" s="566"/>
      <c r="U61" s="566"/>
      <c r="V61" s="566"/>
      <c r="W61" s="567"/>
      <c r="X61" s="92" t="s">
        <v>394</v>
      </c>
      <c r="Y61" s="93"/>
      <c r="Z61" s="94"/>
      <c r="AA61" s="85"/>
      <c r="AB61" s="86"/>
      <c r="AC61" s="86"/>
      <c r="AD61" s="86"/>
      <c r="AE61" s="86"/>
      <c r="AF61" s="86"/>
      <c r="AG61" s="87"/>
      <c r="AH61" s="85"/>
      <c r="AI61" s="86"/>
      <c r="AJ61" s="86"/>
      <c r="AK61" s="86"/>
      <c r="AL61" s="86"/>
      <c r="AM61" s="86"/>
      <c r="AN61" s="87"/>
      <c r="AO61" s="85"/>
      <c r="AP61" s="86"/>
      <c r="AQ61" s="86"/>
      <c r="AR61" s="86"/>
      <c r="AS61" s="86"/>
      <c r="AT61" s="86"/>
      <c r="AU61" s="87"/>
      <c r="AV61" s="85"/>
      <c r="AW61" s="86"/>
      <c r="AX61" s="86"/>
      <c r="AY61" s="86"/>
      <c r="AZ61" s="86"/>
      <c r="BA61" s="86"/>
      <c r="BB61" s="87"/>
      <c r="BC61" s="85"/>
      <c r="BD61" s="86"/>
      <c r="BE61" s="88"/>
      <c r="BF61" s="568"/>
      <c r="BG61" s="569"/>
      <c r="BH61" s="570"/>
      <c r="BI61" s="571"/>
      <c r="BJ61" s="572"/>
      <c r="BK61" s="573"/>
      <c r="BL61" s="573"/>
      <c r="BM61" s="573"/>
      <c r="BN61" s="574"/>
    </row>
    <row r="62" spans="2:66" ht="20.25" customHeight="1" x14ac:dyDescent="0.4">
      <c r="B62" s="589"/>
      <c r="C62" s="591"/>
      <c r="D62" s="594"/>
      <c r="E62" s="502"/>
      <c r="F62" s="593"/>
      <c r="G62" s="596"/>
      <c r="H62" s="564"/>
      <c r="I62" s="72"/>
      <c r="J62" s="73">
        <f>G61</f>
        <v>0</v>
      </c>
      <c r="K62" s="72"/>
      <c r="L62" s="73">
        <f>M61</f>
        <v>0</v>
      </c>
      <c r="M62" s="599"/>
      <c r="N62" s="600"/>
      <c r="O62" s="562"/>
      <c r="P62" s="563"/>
      <c r="Q62" s="563"/>
      <c r="R62" s="564"/>
      <c r="S62" s="565"/>
      <c r="T62" s="566"/>
      <c r="U62" s="566"/>
      <c r="V62" s="566"/>
      <c r="W62" s="567"/>
      <c r="X62" s="89" t="s">
        <v>395</v>
      </c>
      <c r="Y62" s="90"/>
      <c r="Z62" s="91"/>
      <c r="AA62" s="77" t="str">
        <f>IF(AA61="","",VLOOKUP(AA61,'（勤務形態一覧表）シフト記号表'!$C$6:$L$47,10,FALSE))</f>
        <v/>
      </c>
      <c r="AB62" s="78" t="str">
        <f>IF(AB61="","",VLOOKUP(AB61,'（勤務形態一覧表）シフト記号表'!$C$6:$L$47,10,FALSE))</f>
        <v/>
      </c>
      <c r="AC62" s="78" t="str">
        <f>IF(AC61="","",VLOOKUP(AC61,'（勤務形態一覧表）シフト記号表'!$C$6:$L$47,10,FALSE))</f>
        <v/>
      </c>
      <c r="AD62" s="78" t="str">
        <f>IF(AD61="","",VLOOKUP(AD61,'（勤務形態一覧表）シフト記号表'!$C$6:$L$47,10,FALSE))</f>
        <v/>
      </c>
      <c r="AE62" s="78" t="str">
        <f>IF(AE61="","",VLOOKUP(AE61,'（勤務形態一覧表）シフト記号表'!$C$6:$L$47,10,FALSE))</f>
        <v/>
      </c>
      <c r="AF62" s="78" t="str">
        <f>IF(AF61="","",VLOOKUP(AF61,'（勤務形態一覧表）シフト記号表'!$C$6:$L$47,10,FALSE))</f>
        <v/>
      </c>
      <c r="AG62" s="79" t="str">
        <f>IF(AG61="","",VLOOKUP(AG61,'（勤務形態一覧表）シフト記号表'!$C$6:$L$47,10,FALSE))</f>
        <v/>
      </c>
      <c r="AH62" s="77" t="str">
        <f>IF(AH61="","",VLOOKUP(AH61,'（勤務形態一覧表）シフト記号表'!$C$6:$L$47,10,FALSE))</f>
        <v/>
      </c>
      <c r="AI62" s="78" t="str">
        <f>IF(AI61="","",VLOOKUP(AI61,'（勤務形態一覧表）シフト記号表'!$C$6:$L$47,10,FALSE))</f>
        <v/>
      </c>
      <c r="AJ62" s="78" t="str">
        <f>IF(AJ61="","",VLOOKUP(AJ61,'（勤務形態一覧表）シフト記号表'!$C$6:$L$47,10,FALSE))</f>
        <v/>
      </c>
      <c r="AK62" s="78" t="str">
        <f>IF(AK61="","",VLOOKUP(AK61,'（勤務形態一覧表）シフト記号表'!$C$6:$L$47,10,FALSE))</f>
        <v/>
      </c>
      <c r="AL62" s="78" t="str">
        <f>IF(AL61="","",VLOOKUP(AL61,'（勤務形態一覧表）シフト記号表'!$C$6:$L$47,10,FALSE))</f>
        <v/>
      </c>
      <c r="AM62" s="78" t="str">
        <f>IF(AM61="","",VLOOKUP(AM61,'（勤務形態一覧表）シフト記号表'!$C$6:$L$47,10,FALSE))</f>
        <v/>
      </c>
      <c r="AN62" s="79" t="str">
        <f>IF(AN61="","",VLOOKUP(AN61,'（勤務形態一覧表）シフト記号表'!$C$6:$L$47,10,FALSE))</f>
        <v/>
      </c>
      <c r="AO62" s="77" t="str">
        <f>IF(AO61="","",VLOOKUP(AO61,'（勤務形態一覧表）シフト記号表'!$C$6:$L$47,10,FALSE))</f>
        <v/>
      </c>
      <c r="AP62" s="78" t="str">
        <f>IF(AP61="","",VLOOKUP(AP61,'（勤務形態一覧表）シフト記号表'!$C$6:$L$47,10,FALSE))</f>
        <v/>
      </c>
      <c r="AQ62" s="78" t="str">
        <f>IF(AQ61="","",VLOOKUP(AQ61,'（勤務形態一覧表）シフト記号表'!$C$6:$L$47,10,FALSE))</f>
        <v/>
      </c>
      <c r="AR62" s="78" t="str">
        <f>IF(AR61="","",VLOOKUP(AR61,'（勤務形態一覧表）シフト記号表'!$C$6:$L$47,10,FALSE))</f>
        <v/>
      </c>
      <c r="AS62" s="78" t="str">
        <f>IF(AS61="","",VLOOKUP(AS61,'（勤務形態一覧表）シフト記号表'!$C$6:$L$47,10,FALSE))</f>
        <v/>
      </c>
      <c r="AT62" s="78" t="str">
        <f>IF(AT61="","",VLOOKUP(AT61,'（勤務形態一覧表）シフト記号表'!$C$6:$L$47,10,FALSE))</f>
        <v/>
      </c>
      <c r="AU62" s="79" t="str">
        <f>IF(AU61="","",VLOOKUP(AU61,'（勤務形態一覧表）シフト記号表'!$C$6:$L$47,10,FALSE))</f>
        <v/>
      </c>
      <c r="AV62" s="77" t="str">
        <f>IF(AV61="","",VLOOKUP(AV61,'（勤務形態一覧表）シフト記号表'!$C$6:$L$47,10,FALSE))</f>
        <v/>
      </c>
      <c r="AW62" s="78" t="str">
        <f>IF(AW61="","",VLOOKUP(AW61,'（勤務形態一覧表）シフト記号表'!$C$6:$L$47,10,FALSE))</f>
        <v/>
      </c>
      <c r="AX62" s="78" t="str">
        <f>IF(AX61="","",VLOOKUP(AX61,'（勤務形態一覧表）シフト記号表'!$C$6:$L$47,10,FALSE))</f>
        <v/>
      </c>
      <c r="AY62" s="78" t="str">
        <f>IF(AY61="","",VLOOKUP(AY61,'（勤務形態一覧表）シフト記号表'!$C$6:$L$47,10,FALSE))</f>
        <v/>
      </c>
      <c r="AZ62" s="78" t="str">
        <f>IF(AZ61="","",VLOOKUP(AZ61,'（勤務形態一覧表）シフト記号表'!$C$6:$L$47,10,FALSE))</f>
        <v/>
      </c>
      <c r="BA62" s="78" t="str">
        <f>IF(BA61="","",VLOOKUP(BA61,'（勤務形態一覧表）シフト記号表'!$C$6:$L$47,10,FALSE))</f>
        <v/>
      </c>
      <c r="BB62" s="79" t="str">
        <f>IF(BB61="","",VLOOKUP(BB61,'（勤務形態一覧表）シフト記号表'!$C$6:$L$47,10,FALSE))</f>
        <v/>
      </c>
      <c r="BC62" s="77" t="str">
        <f>IF(BC61="","",VLOOKUP(BC61,'（勤務形態一覧表）シフト記号表'!$C$6:$L$47,10,FALSE))</f>
        <v/>
      </c>
      <c r="BD62" s="78" t="str">
        <f>IF(BD61="","",VLOOKUP(BD61,'（勤務形態一覧表）シフト記号表'!$C$6:$L$47,10,FALSE))</f>
        <v/>
      </c>
      <c r="BE62" s="78" t="str">
        <f>IF(BE61="","",VLOOKUP(BE61,'（勤務形態一覧表）シフト記号表'!$C$6:$L$47,10,FALSE))</f>
        <v/>
      </c>
      <c r="BF62" s="578">
        <f>IF($BI$3="４週",SUM(AA62:BB62),IF($BI$3="暦月",SUM(AA62:BE62),""))</f>
        <v>0</v>
      </c>
      <c r="BG62" s="579"/>
      <c r="BH62" s="580">
        <f>IF($BI$3="４週",BF62/4,IF($BI$3="暦月",(BF62/($BI$8/7)),""))</f>
        <v>0</v>
      </c>
      <c r="BI62" s="579"/>
      <c r="BJ62" s="575"/>
      <c r="BK62" s="576"/>
      <c r="BL62" s="576"/>
      <c r="BM62" s="576"/>
      <c r="BN62" s="577"/>
    </row>
    <row r="63" spans="2:66" ht="20.25" customHeight="1" x14ac:dyDescent="0.4">
      <c r="B63" s="588">
        <f>B61+1</f>
        <v>24</v>
      </c>
      <c r="C63" s="590"/>
      <c r="D63" s="592"/>
      <c r="E63" s="502"/>
      <c r="F63" s="593"/>
      <c r="G63" s="595"/>
      <c r="H63" s="561"/>
      <c r="I63" s="72"/>
      <c r="J63" s="73"/>
      <c r="K63" s="72"/>
      <c r="L63" s="73"/>
      <c r="M63" s="597"/>
      <c r="N63" s="598"/>
      <c r="O63" s="559"/>
      <c r="P63" s="560"/>
      <c r="Q63" s="560"/>
      <c r="R63" s="561"/>
      <c r="S63" s="565"/>
      <c r="T63" s="566"/>
      <c r="U63" s="566"/>
      <c r="V63" s="566"/>
      <c r="W63" s="567"/>
      <c r="X63" s="92" t="s">
        <v>394</v>
      </c>
      <c r="Y63" s="93"/>
      <c r="Z63" s="94"/>
      <c r="AA63" s="85"/>
      <c r="AB63" s="86"/>
      <c r="AC63" s="86"/>
      <c r="AD63" s="86"/>
      <c r="AE63" s="86"/>
      <c r="AF63" s="86"/>
      <c r="AG63" s="87"/>
      <c r="AH63" s="85"/>
      <c r="AI63" s="86"/>
      <c r="AJ63" s="86"/>
      <c r="AK63" s="86"/>
      <c r="AL63" s="86"/>
      <c r="AM63" s="86"/>
      <c r="AN63" s="87"/>
      <c r="AO63" s="85"/>
      <c r="AP63" s="86"/>
      <c r="AQ63" s="86"/>
      <c r="AR63" s="86"/>
      <c r="AS63" s="86"/>
      <c r="AT63" s="86"/>
      <c r="AU63" s="87"/>
      <c r="AV63" s="85"/>
      <c r="AW63" s="86"/>
      <c r="AX63" s="86"/>
      <c r="AY63" s="86"/>
      <c r="AZ63" s="86"/>
      <c r="BA63" s="86"/>
      <c r="BB63" s="87"/>
      <c r="BC63" s="85"/>
      <c r="BD63" s="86"/>
      <c r="BE63" s="88"/>
      <c r="BF63" s="568"/>
      <c r="BG63" s="569"/>
      <c r="BH63" s="570"/>
      <c r="BI63" s="571"/>
      <c r="BJ63" s="572"/>
      <c r="BK63" s="573"/>
      <c r="BL63" s="573"/>
      <c r="BM63" s="573"/>
      <c r="BN63" s="574"/>
    </row>
    <row r="64" spans="2:66" ht="20.25" customHeight="1" x14ac:dyDescent="0.4">
      <c r="B64" s="589"/>
      <c r="C64" s="591"/>
      <c r="D64" s="594"/>
      <c r="E64" s="502"/>
      <c r="F64" s="593"/>
      <c r="G64" s="596"/>
      <c r="H64" s="564"/>
      <c r="I64" s="72"/>
      <c r="J64" s="73">
        <f>G63</f>
        <v>0</v>
      </c>
      <c r="K64" s="72"/>
      <c r="L64" s="73">
        <f>M63</f>
        <v>0</v>
      </c>
      <c r="M64" s="599"/>
      <c r="N64" s="600"/>
      <c r="O64" s="562"/>
      <c r="P64" s="563"/>
      <c r="Q64" s="563"/>
      <c r="R64" s="564"/>
      <c r="S64" s="565"/>
      <c r="T64" s="566"/>
      <c r="U64" s="566"/>
      <c r="V64" s="566"/>
      <c r="W64" s="567"/>
      <c r="X64" s="89" t="s">
        <v>395</v>
      </c>
      <c r="Y64" s="90"/>
      <c r="Z64" s="91"/>
      <c r="AA64" s="77" t="str">
        <f>IF(AA63="","",VLOOKUP(AA63,'（勤務形態一覧表）シフト記号表'!$C$6:$L$47,10,FALSE))</f>
        <v/>
      </c>
      <c r="AB64" s="78" t="str">
        <f>IF(AB63="","",VLOOKUP(AB63,'（勤務形態一覧表）シフト記号表'!$C$6:$L$47,10,FALSE))</f>
        <v/>
      </c>
      <c r="AC64" s="78" t="str">
        <f>IF(AC63="","",VLOOKUP(AC63,'（勤務形態一覧表）シフト記号表'!$C$6:$L$47,10,FALSE))</f>
        <v/>
      </c>
      <c r="AD64" s="78" t="str">
        <f>IF(AD63="","",VLOOKUP(AD63,'（勤務形態一覧表）シフト記号表'!$C$6:$L$47,10,FALSE))</f>
        <v/>
      </c>
      <c r="AE64" s="78" t="str">
        <f>IF(AE63="","",VLOOKUP(AE63,'（勤務形態一覧表）シフト記号表'!$C$6:$L$47,10,FALSE))</f>
        <v/>
      </c>
      <c r="AF64" s="78" t="str">
        <f>IF(AF63="","",VLOOKUP(AF63,'（勤務形態一覧表）シフト記号表'!$C$6:$L$47,10,FALSE))</f>
        <v/>
      </c>
      <c r="AG64" s="79" t="str">
        <f>IF(AG63="","",VLOOKUP(AG63,'（勤務形態一覧表）シフト記号表'!$C$6:$L$47,10,FALSE))</f>
        <v/>
      </c>
      <c r="AH64" s="77" t="str">
        <f>IF(AH63="","",VLOOKUP(AH63,'（勤務形態一覧表）シフト記号表'!$C$6:$L$47,10,FALSE))</f>
        <v/>
      </c>
      <c r="AI64" s="78" t="str">
        <f>IF(AI63="","",VLOOKUP(AI63,'（勤務形態一覧表）シフト記号表'!$C$6:$L$47,10,FALSE))</f>
        <v/>
      </c>
      <c r="AJ64" s="78" t="str">
        <f>IF(AJ63="","",VLOOKUP(AJ63,'（勤務形態一覧表）シフト記号表'!$C$6:$L$47,10,FALSE))</f>
        <v/>
      </c>
      <c r="AK64" s="78" t="str">
        <f>IF(AK63="","",VLOOKUP(AK63,'（勤務形態一覧表）シフト記号表'!$C$6:$L$47,10,FALSE))</f>
        <v/>
      </c>
      <c r="AL64" s="78" t="str">
        <f>IF(AL63="","",VLOOKUP(AL63,'（勤務形態一覧表）シフト記号表'!$C$6:$L$47,10,FALSE))</f>
        <v/>
      </c>
      <c r="AM64" s="78" t="str">
        <f>IF(AM63="","",VLOOKUP(AM63,'（勤務形態一覧表）シフト記号表'!$C$6:$L$47,10,FALSE))</f>
        <v/>
      </c>
      <c r="AN64" s="79" t="str">
        <f>IF(AN63="","",VLOOKUP(AN63,'（勤務形態一覧表）シフト記号表'!$C$6:$L$47,10,FALSE))</f>
        <v/>
      </c>
      <c r="AO64" s="77" t="str">
        <f>IF(AO63="","",VLOOKUP(AO63,'（勤務形態一覧表）シフト記号表'!$C$6:$L$47,10,FALSE))</f>
        <v/>
      </c>
      <c r="AP64" s="78" t="str">
        <f>IF(AP63="","",VLOOKUP(AP63,'（勤務形態一覧表）シフト記号表'!$C$6:$L$47,10,FALSE))</f>
        <v/>
      </c>
      <c r="AQ64" s="78" t="str">
        <f>IF(AQ63="","",VLOOKUP(AQ63,'（勤務形態一覧表）シフト記号表'!$C$6:$L$47,10,FALSE))</f>
        <v/>
      </c>
      <c r="AR64" s="78" t="str">
        <f>IF(AR63="","",VLOOKUP(AR63,'（勤務形態一覧表）シフト記号表'!$C$6:$L$47,10,FALSE))</f>
        <v/>
      </c>
      <c r="AS64" s="78" t="str">
        <f>IF(AS63="","",VLOOKUP(AS63,'（勤務形態一覧表）シフト記号表'!$C$6:$L$47,10,FALSE))</f>
        <v/>
      </c>
      <c r="AT64" s="78" t="str">
        <f>IF(AT63="","",VLOOKUP(AT63,'（勤務形態一覧表）シフト記号表'!$C$6:$L$47,10,FALSE))</f>
        <v/>
      </c>
      <c r="AU64" s="79" t="str">
        <f>IF(AU63="","",VLOOKUP(AU63,'（勤務形態一覧表）シフト記号表'!$C$6:$L$47,10,FALSE))</f>
        <v/>
      </c>
      <c r="AV64" s="77" t="str">
        <f>IF(AV63="","",VLOOKUP(AV63,'（勤務形態一覧表）シフト記号表'!$C$6:$L$47,10,FALSE))</f>
        <v/>
      </c>
      <c r="AW64" s="78" t="str">
        <f>IF(AW63="","",VLOOKUP(AW63,'（勤務形態一覧表）シフト記号表'!$C$6:$L$47,10,FALSE))</f>
        <v/>
      </c>
      <c r="AX64" s="78" t="str">
        <f>IF(AX63="","",VLOOKUP(AX63,'（勤務形態一覧表）シフト記号表'!$C$6:$L$47,10,FALSE))</f>
        <v/>
      </c>
      <c r="AY64" s="78" t="str">
        <f>IF(AY63="","",VLOOKUP(AY63,'（勤務形態一覧表）シフト記号表'!$C$6:$L$47,10,FALSE))</f>
        <v/>
      </c>
      <c r="AZ64" s="78" t="str">
        <f>IF(AZ63="","",VLOOKUP(AZ63,'（勤務形態一覧表）シフト記号表'!$C$6:$L$47,10,FALSE))</f>
        <v/>
      </c>
      <c r="BA64" s="78" t="str">
        <f>IF(BA63="","",VLOOKUP(BA63,'（勤務形態一覧表）シフト記号表'!$C$6:$L$47,10,FALSE))</f>
        <v/>
      </c>
      <c r="BB64" s="79" t="str">
        <f>IF(BB63="","",VLOOKUP(BB63,'（勤務形態一覧表）シフト記号表'!$C$6:$L$47,10,FALSE))</f>
        <v/>
      </c>
      <c r="BC64" s="77" t="str">
        <f>IF(BC63="","",VLOOKUP(BC63,'（勤務形態一覧表）シフト記号表'!$C$6:$L$47,10,FALSE))</f>
        <v/>
      </c>
      <c r="BD64" s="78" t="str">
        <f>IF(BD63="","",VLOOKUP(BD63,'（勤務形態一覧表）シフト記号表'!$C$6:$L$47,10,FALSE))</f>
        <v/>
      </c>
      <c r="BE64" s="78" t="str">
        <f>IF(BE63="","",VLOOKUP(BE63,'（勤務形態一覧表）シフト記号表'!$C$6:$L$47,10,FALSE))</f>
        <v/>
      </c>
      <c r="BF64" s="578">
        <f>IF($BI$3="４週",SUM(AA64:BB64),IF($BI$3="暦月",SUM(AA64:BE64),""))</f>
        <v>0</v>
      </c>
      <c r="BG64" s="579"/>
      <c r="BH64" s="580">
        <f>IF($BI$3="４週",BF64/4,IF($BI$3="暦月",(BF64/($BI$8/7)),""))</f>
        <v>0</v>
      </c>
      <c r="BI64" s="579"/>
      <c r="BJ64" s="575"/>
      <c r="BK64" s="576"/>
      <c r="BL64" s="576"/>
      <c r="BM64" s="576"/>
      <c r="BN64" s="577"/>
    </row>
    <row r="65" spans="2:66" ht="20.25" customHeight="1" x14ac:dyDescent="0.4">
      <c r="B65" s="588">
        <f>B63+1</f>
        <v>25</v>
      </c>
      <c r="C65" s="590"/>
      <c r="D65" s="592"/>
      <c r="E65" s="502"/>
      <c r="F65" s="593"/>
      <c r="G65" s="595"/>
      <c r="H65" s="561"/>
      <c r="I65" s="72"/>
      <c r="J65" s="73"/>
      <c r="K65" s="72"/>
      <c r="L65" s="73"/>
      <c r="M65" s="597"/>
      <c r="N65" s="598"/>
      <c r="O65" s="559"/>
      <c r="P65" s="560"/>
      <c r="Q65" s="560"/>
      <c r="R65" s="561"/>
      <c r="S65" s="565"/>
      <c r="T65" s="566"/>
      <c r="U65" s="566"/>
      <c r="V65" s="566"/>
      <c r="W65" s="567"/>
      <c r="X65" s="92" t="s">
        <v>394</v>
      </c>
      <c r="Y65" s="93"/>
      <c r="Z65" s="94"/>
      <c r="AA65" s="85"/>
      <c r="AB65" s="86"/>
      <c r="AC65" s="86"/>
      <c r="AD65" s="86"/>
      <c r="AE65" s="86"/>
      <c r="AF65" s="86"/>
      <c r="AG65" s="87"/>
      <c r="AH65" s="85"/>
      <c r="AI65" s="86"/>
      <c r="AJ65" s="86"/>
      <c r="AK65" s="86"/>
      <c r="AL65" s="86"/>
      <c r="AM65" s="86"/>
      <c r="AN65" s="87"/>
      <c r="AO65" s="85"/>
      <c r="AP65" s="86"/>
      <c r="AQ65" s="86"/>
      <c r="AR65" s="86"/>
      <c r="AS65" s="86"/>
      <c r="AT65" s="86"/>
      <c r="AU65" s="87"/>
      <c r="AV65" s="85"/>
      <c r="AW65" s="86"/>
      <c r="AX65" s="86"/>
      <c r="AY65" s="86"/>
      <c r="AZ65" s="86"/>
      <c r="BA65" s="86"/>
      <c r="BB65" s="87"/>
      <c r="BC65" s="85"/>
      <c r="BD65" s="86"/>
      <c r="BE65" s="88"/>
      <c r="BF65" s="568"/>
      <c r="BG65" s="569"/>
      <c r="BH65" s="570"/>
      <c r="BI65" s="571"/>
      <c r="BJ65" s="572"/>
      <c r="BK65" s="573"/>
      <c r="BL65" s="573"/>
      <c r="BM65" s="573"/>
      <c r="BN65" s="574"/>
    </row>
    <row r="66" spans="2:66" ht="20.25" customHeight="1" x14ac:dyDescent="0.4">
      <c r="B66" s="589"/>
      <c r="C66" s="591"/>
      <c r="D66" s="594"/>
      <c r="E66" s="502"/>
      <c r="F66" s="593"/>
      <c r="G66" s="596"/>
      <c r="H66" s="564"/>
      <c r="I66" s="72"/>
      <c r="J66" s="73">
        <f>G65</f>
        <v>0</v>
      </c>
      <c r="K66" s="72"/>
      <c r="L66" s="73">
        <f>M65</f>
        <v>0</v>
      </c>
      <c r="M66" s="599"/>
      <c r="N66" s="600"/>
      <c r="O66" s="562"/>
      <c r="P66" s="563"/>
      <c r="Q66" s="563"/>
      <c r="R66" s="564"/>
      <c r="S66" s="565"/>
      <c r="T66" s="566"/>
      <c r="U66" s="566"/>
      <c r="V66" s="566"/>
      <c r="W66" s="567"/>
      <c r="X66" s="89" t="s">
        <v>395</v>
      </c>
      <c r="Y66" s="90"/>
      <c r="Z66" s="91"/>
      <c r="AA66" s="77" t="str">
        <f>IF(AA65="","",VLOOKUP(AA65,'（勤務形態一覧表）シフト記号表'!$C$6:$L$47,10,FALSE))</f>
        <v/>
      </c>
      <c r="AB66" s="78" t="str">
        <f>IF(AB65="","",VLOOKUP(AB65,'（勤務形態一覧表）シフト記号表'!$C$6:$L$47,10,FALSE))</f>
        <v/>
      </c>
      <c r="AC66" s="78" t="str">
        <f>IF(AC65="","",VLOOKUP(AC65,'（勤務形態一覧表）シフト記号表'!$C$6:$L$47,10,FALSE))</f>
        <v/>
      </c>
      <c r="AD66" s="78" t="str">
        <f>IF(AD65="","",VLOOKUP(AD65,'（勤務形態一覧表）シフト記号表'!$C$6:$L$47,10,FALSE))</f>
        <v/>
      </c>
      <c r="AE66" s="78" t="str">
        <f>IF(AE65="","",VLOOKUP(AE65,'（勤務形態一覧表）シフト記号表'!$C$6:$L$47,10,FALSE))</f>
        <v/>
      </c>
      <c r="AF66" s="78" t="str">
        <f>IF(AF65="","",VLOOKUP(AF65,'（勤務形態一覧表）シフト記号表'!$C$6:$L$47,10,FALSE))</f>
        <v/>
      </c>
      <c r="AG66" s="79" t="str">
        <f>IF(AG65="","",VLOOKUP(AG65,'（勤務形態一覧表）シフト記号表'!$C$6:$L$47,10,FALSE))</f>
        <v/>
      </c>
      <c r="AH66" s="77" t="str">
        <f>IF(AH65="","",VLOOKUP(AH65,'（勤務形態一覧表）シフト記号表'!$C$6:$L$47,10,FALSE))</f>
        <v/>
      </c>
      <c r="AI66" s="78" t="str">
        <f>IF(AI65="","",VLOOKUP(AI65,'（勤務形態一覧表）シフト記号表'!$C$6:$L$47,10,FALSE))</f>
        <v/>
      </c>
      <c r="AJ66" s="78" t="str">
        <f>IF(AJ65="","",VLOOKUP(AJ65,'（勤務形態一覧表）シフト記号表'!$C$6:$L$47,10,FALSE))</f>
        <v/>
      </c>
      <c r="AK66" s="78" t="str">
        <f>IF(AK65="","",VLOOKUP(AK65,'（勤務形態一覧表）シフト記号表'!$C$6:$L$47,10,FALSE))</f>
        <v/>
      </c>
      <c r="AL66" s="78" t="str">
        <f>IF(AL65="","",VLOOKUP(AL65,'（勤務形態一覧表）シフト記号表'!$C$6:$L$47,10,FALSE))</f>
        <v/>
      </c>
      <c r="AM66" s="78" t="str">
        <f>IF(AM65="","",VLOOKUP(AM65,'（勤務形態一覧表）シフト記号表'!$C$6:$L$47,10,FALSE))</f>
        <v/>
      </c>
      <c r="AN66" s="79" t="str">
        <f>IF(AN65="","",VLOOKUP(AN65,'（勤務形態一覧表）シフト記号表'!$C$6:$L$47,10,FALSE))</f>
        <v/>
      </c>
      <c r="AO66" s="77" t="str">
        <f>IF(AO65="","",VLOOKUP(AO65,'（勤務形態一覧表）シフト記号表'!$C$6:$L$47,10,FALSE))</f>
        <v/>
      </c>
      <c r="AP66" s="78" t="str">
        <f>IF(AP65="","",VLOOKUP(AP65,'（勤務形態一覧表）シフト記号表'!$C$6:$L$47,10,FALSE))</f>
        <v/>
      </c>
      <c r="AQ66" s="78" t="str">
        <f>IF(AQ65="","",VLOOKUP(AQ65,'（勤務形態一覧表）シフト記号表'!$C$6:$L$47,10,FALSE))</f>
        <v/>
      </c>
      <c r="AR66" s="78" t="str">
        <f>IF(AR65="","",VLOOKUP(AR65,'（勤務形態一覧表）シフト記号表'!$C$6:$L$47,10,FALSE))</f>
        <v/>
      </c>
      <c r="AS66" s="78" t="str">
        <f>IF(AS65="","",VLOOKUP(AS65,'（勤務形態一覧表）シフト記号表'!$C$6:$L$47,10,FALSE))</f>
        <v/>
      </c>
      <c r="AT66" s="78" t="str">
        <f>IF(AT65="","",VLOOKUP(AT65,'（勤務形態一覧表）シフト記号表'!$C$6:$L$47,10,FALSE))</f>
        <v/>
      </c>
      <c r="AU66" s="79" t="str">
        <f>IF(AU65="","",VLOOKUP(AU65,'（勤務形態一覧表）シフト記号表'!$C$6:$L$47,10,FALSE))</f>
        <v/>
      </c>
      <c r="AV66" s="77" t="str">
        <f>IF(AV65="","",VLOOKUP(AV65,'（勤務形態一覧表）シフト記号表'!$C$6:$L$47,10,FALSE))</f>
        <v/>
      </c>
      <c r="AW66" s="78" t="str">
        <f>IF(AW65="","",VLOOKUP(AW65,'（勤務形態一覧表）シフト記号表'!$C$6:$L$47,10,FALSE))</f>
        <v/>
      </c>
      <c r="AX66" s="78" t="str">
        <f>IF(AX65="","",VLOOKUP(AX65,'（勤務形態一覧表）シフト記号表'!$C$6:$L$47,10,FALSE))</f>
        <v/>
      </c>
      <c r="AY66" s="78" t="str">
        <f>IF(AY65="","",VLOOKUP(AY65,'（勤務形態一覧表）シフト記号表'!$C$6:$L$47,10,FALSE))</f>
        <v/>
      </c>
      <c r="AZ66" s="78" t="str">
        <f>IF(AZ65="","",VLOOKUP(AZ65,'（勤務形態一覧表）シフト記号表'!$C$6:$L$47,10,FALSE))</f>
        <v/>
      </c>
      <c r="BA66" s="78" t="str">
        <f>IF(BA65="","",VLOOKUP(BA65,'（勤務形態一覧表）シフト記号表'!$C$6:$L$47,10,FALSE))</f>
        <v/>
      </c>
      <c r="BB66" s="79" t="str">
        <f>IF(BB65="","",VLOOKUP(BB65,'（勤務形態一覧表）シフト記号表'!$C$6:$L$47,10,FALSE))</f>
        <v/>
      </c>
      <c r="BC66" s="77" t="str">
        <f>IF(BC65="","",VLOOKUP(BC65,'（勤務形態一覧表）シフト記号表'!$C$6:$L$47,10,FALSE))</f>
        <v/>
      </c>
      <c r="BD66" s="78" t="str">
        <f>IF(BD65="","",VLOOKUP(BD65,'（勤務形態一覧表）シフト記号表'!$C$6:$L$47,10,FALSE))</f>
        <v/>
      </c>
      <c r="BE66" s="78" t="str">
        <f>IF(BE65="","",VLOOKUP(BE65,'（勤務形態一覧表）シフト記号表'!$C$6:$L$47,10,FALSE))</f>
        <v/>
      </c>
      <c r="BF66" s="578">
        <f>IF($BI$3="４週",SUM(AA66:BB66),IF($BI$3="暦月",SUM(AA66:BE66),""))</f>
        <v>0</v>
      </c>
      <c r="BG66" s="579"/>
      <c r="BH66" s="580">
        <f>IF($BI$3="４週",BF66/4,IF($BI$3="暦月",(BF66/($BI$8/7)),""))</f>
        <v>0</v>
      </c>
      <c r="BI66" s="579"/>
      <c r="BJ66" s="575"/>
      <c r="BK66" s="576"/>
      <c r="BL66" s="576"/>
      <c r="BM66" s="576"/>
      <c r="BN66" s="577"/>
    </row>
    <row r="67" spans="2:66" ht="20.25" customHeight="1" x14ac:dyDescent="0.4">
      <c r="B67" s="588">
        <f>B65+1</f>
        <v>26</v>
      </c>
      <c r="C67" s="590"/>
      <c r="D67" s="592"/>
      <c r="E67" s="502"/>
      <c r="F67" s="593"/>
      <c r="G67" s="595"/>
      <c r="H67" s="561"/>
      <c r="I67" s="72"/>
      <c r="J67" s="73"/>
      <c r="K67" s="72"/>
      <c r="L67" s="73"/>
      <c r="M67" s="597"/>
      <c r="N67" s="598"/>
      <c r="O67" s="559"/>
      <c r="P67" s="560"/>
      <c r="Q67" s="560"/>
      <c r="R67" s="561"/>
      <c r="S67" s="565"/>
      <c r="T67" s="566"/>
      <c r="U67" s="566"/>
      <c r="V67" s="566"/>
      <c r="W67" s="567"/>
      <c r="X67" s="92" t="s">
        <v>394</v>
      </c>
      <c r="Y67" s="93"/>
      <c r="Z67" s="94"/>
      <c r="AA67" s="85"/>
      <c r="AB67" s="86"/>
      <c r="AC67" s="86"/>
      <c r="AD67" s="86"/>
      <c r="AE67" s="86"/>
      <c r="AF67" s="86"/>
      <c r="AG67" s="87"/>
      <c r="AH67" s="85"/>
      <c r="AI67" s="86"/>
      <c r="AJ67" s="86"/>
      <c r="AK67" s="86"/>
      <c r="AL67" s="86"/>
      <c r="AM67" s="86"/>
      <c r="AN67" s="87"/>
      <c r="AO67" s="85"/>
      <c r="AP67" s="86"/>
      <c r="AQ67" s="86"/>
      <c r="AR67" s="86"/>
      <c r="AS67" s="86"/>
      <c r="AT67" s="86"/>
      <c r="AU67" s="87"/>
      <c r="AV67" s="85"/>
      <c r="AW67" s="86"/>
      <c r="AX67" s="86"/>
      <c r="AY67" s="86"/>
      <c r="AZ67" s="86"/>
      <c r="BA67" s="86"/>
      <c r="BB67" s="87"/>
      <c r="BC67" s="85"/>
      <c r="BD67" s="86"/>
      <c r="BE67" s="88"/>
      <c r="BF67" s="568"/>
      <c r="BG67" s="569"/>
      <c r="BH67" s="570"/>
      <c r="BI67" s="571"/>
      <c r="BJ67" s="572"/>
      <c r="BK67" s="573"/>
      <c r="BL67" s="573"/>
      <c r="BM67" s="573"/>
      <c r="BN67" s="574"/>
    </row>
    <row r="68" spans="2:66" ht="20.25" customHeight="1" x14ac:dyDescent="0.4">
      <c r="B68" s="589"/>
      <c r="C68" s="591"/>
      <c r="D68" s="594"/>
      <c r="E68" s="502"/>
      <c r="F68" s="593"/>
      <c r="G68" s="596"/>
      <c r="H68" s="564"/>
      <c r="I68" s="72"/>
      <c r="J68" s="73">
        <f>G67</f>
        <v>0</v>
      </c>
      <c r="K68" s="72"/>
      <c r="L68" s="73">
        <f>M67</f>
        <v>0</v>
      </c>
      <c r="M68" s="599"/>
      <c r="N68" s="600"/>
      <c r="O68" s="562"/>
      <c r="P68" s="563"/>
      <c r="Q68" s="563"/>
      <c r="R68" s="564"/>
      <c r="S68" s="565"/>
      <c r="T68" s="566"/>
      <c r="U68" s="566"/>
      <c r="V68" s="566"/>
      <c r="W68" s="567"/>
      <c r="X68" s="89" t="s">
        <v>395</v>
      </c>
      <c r="Y68" s="90"/>
      <c r="Z68" s="91"/>
      <c r="AA68" s="77" t="str">
        <f>IF(AA67="","",VLOOKUP(AA67,'（勤務形態一覧表）シフト記号表'!$C$6:$L$47,10,FALSE))</f>
        <v/>
      </c>
      <c r="AB68" s="78" t="str">
        <f>IF(AB67="","",VLOOKUP(AB67,'（勤務形態一覧表）シフト記号表'!$C$6:$L$47,10,FALSE))</f>
        <v/>
      </c>
      <c r="AC68" s="78" t="str">
        <f>IF(AC67="","",VLOOKUP(AC67,'（勤務形態一覧表）シフト記号表'!$C$6:$L$47,10,FALSE))</f>
        <v/>
      </c>
      <c r="AD68" s="78" t="str">
        <f>IF(AD67="","",VLOOKUP(AD67,'（勤務形態一覧表）シフト記号表'!$C$6:$L$47,10,FALSE))</f>
        <v/>
      </c>
      <c r="AE68" s="78" t="str">
        <f>IF(AE67="","",VLOOKUP(AE67,'（勤務形態一覧表）シフト記号表'!$C$6:$L$47,10,FALSE))</f>
        <v/>
      </c>
      <c r="AF68" s="78" t="str">
        <f>IF(AF67="","",VLOOKUP(AF67,'（勤務形態一覧表）シフト記号表'!$C$6:$L$47,10,FALSE))</f>
        <v/>
      </c>
      <c r="AG68" s="79" t="str">
        <f>IF(AG67="","",VLOOKUP(AG67,'（勤務形態一覧表）シフト記号表'!$C$6:$L$47,10,FALSE))</f>
        <v/>
      </c>
      <c r="AH68" s="77" t="str">
        <f>IF(AH67="","",VLOOKUP(AH67,'（勤務形態一覧表）シフト記号表'!$C$6:$L$47,10,FALSE))</f>
        <v/>
      </c>
      <c r="AI68" s="78" t="str">
        <f>IF(AI67="","",VLOOKUP(AI67,'（勤務形態一覧表）シフト記号表'!$C$6:$L$47,10,FALSE))</f>
        <v/>
      </c>
      <c r="AJ68" s="78" t="str">
        <f>IF(AJ67="","",VLOOKUP(AJ67,'（勤務形態一覧表）シフト記号表'!$C$6:$L$47,10,FALSE))</f>
        <v/>
      </c>
      <c r="AK68" s="78" t="str">
        <f>IF(AK67="","",VLOOKUP(AK67,'（勤務形態一覧表）シフト記号表'!$C$6:$L$47,10,FALSE))</f>
        <v/>
      </c>
      <c r="AL68" s="78" t="str">
        <f>IF(AL67="","",VLOOKUP(AL67,'（勤務形態一覧表）シフト記号表'!$C$6:$L$47,10,FALSE))</f>
        <v/>
      </c>
      <c r="AM68" s="78" t="str">
        <f>IF(AM67="","",VLOOKUP(AM67,'（勤務形態一覧表）シフト記号表'!$C$6:$L$47,10,FALSE))</f>
        <v/>
      </c>
      <c r="AN68" s="79" t="str">
        <f>IF(AN67="","",VLOOKUP(AN67,'（勤務形態一覧表）シフト記号表'!$C$6:$L$47,10,FALSE))</f>
        <v/>
      </c>
      <c r="AO68" s="77" t="str">
        <f>IF(AO67="","",VLOOKUP(AO67,'（勤務形態一覧表）シフト記号表'!$C$6:$L$47,10,FALSE))</f>
        <v/>
      </c>
      <c r="AP68" s="78" t="str">
        <f>IF(AP67="","",VLOOKUP(AP67,'（勤務形態一覧表）シフト記号表'!$C$6:$L$47,10,FALSE))</f>
        <v/>
      </c>
      <c r="AQ68" s="78" t="str">
        <f>IF(AQ67="","",VLOOKUP(AQ67,'（勤務形態一覧表）シフト記号表'!$C$6:$L$47,10,FALSE))</f>
        <v/>
      </c>
      <c r="AR68" s="78" t="str">
        <f>IF(AR67="","",VLOOKUP(AR67,'（勤務形態一覧表）シフト記号表'!$C$6:$L$47,10,FALSE))</f>
        <v/>
      </c>
      <c r="AS68" s="78" t="str">
        <f>IF(AS67="","",VLOOKUP(AS67,'（勤務形態一覧表）シフト記号表'!$C$6:$L$47,10,FALSE))</f>
        <v/>
      </c>
      <c r="AT68" s="78" t="str">
        <f>IF(AT67="","",VLOOKUP(AT67,'（勤務形態一覧表）シフト記号表'!$C$6:$L$47,10,FALSE))</f>
        <v/>
      </c>
      <c r="AU68" s="79" t="str">
        <f>IF(AU67="","",VLOOKUP(AU67,'（勤務形態一覧表）シフト記号表'!$C$6:$L$47,10,FALSE))</f>
        <v/>
      </c>
      <c r="AV68" s="77" t="str">
        <f>IF(AV67="","",VLOOKUP(AV67,'（勤務形態一覧表）シフト記号表'!$C$6:$L$47,10,FALSE))</f>
        <v/>
      </c>
      <c r="AW68" s="78" t="str">
        <f>IF(AW67="","",VLOOKUP(AW67,'（勤務形態一覧表）シフト記号表'!$C$6:$L$47,10,FALSE))</f>
        <v/>
      </c>
      <c r="AX68" s="78" t="str">
        <f>IF(AX67="","",VLOOKUP(AX67,'（勤務形態一覧表）シフト記号表'!$C$6:$L$47,10,FALSE))</f>
        <v/>
      </c>
      <c r="AY68" s="78" t="str">
        <f>IF(AY67="","",VLOOKUP(AY67,'（勤務形態一覧表）シフト記号表'!$C$6:$L$47,10,FALSE))</f>
        <v/>
      </c>
      <c r="AZ68" s="78" t="str">
        <f>IF(AZ67="","",VLOOKUP(AZ67,'（勤務形態一覧表）シフト記号表'!$C$6:$L$47,10,FALSE))</f>
        <v/>
      </c>
      <c r="BA68" s="78" t="str">
        <f>IF(BA67="","",VLOOKUP(BA67,'（勤務形態一覧表）シフト記号表'!$C$6:$L$47,10,FALSE))</f>
        <v/>
      </c>
      <c r="BB68" s="79" t="str">
        <f>IF(BB67="","",VLOOKUP(BB67,'（勤務形態一覧表）シフト記号表'!$C$6:$L$47,10,FALSE))</f>
        <v/>
      </c>
      <c r="BC68" s="77" t="str">
        <f>IF(BC67="","",VLOOKUP(BC67,'（勤務形態一覧表）シフト記号表'!$C$6:$L$47,10,FALSE))</f>
        <v/>
      </c>
      <c r="BD68" s="78" t="str">
        <f>IF(BD67="","",VLOOKUP(BD67,'（勤務形態一覧表）シフト記号表'!$C$6:$L$47,10,FALSE))</f>
        <v/>
      </c>
      <c r="BE68" s="78" t="str">
        <f>IF(BE67="","",VLOOKUP(BE67,'（勤務形態一覧表）シフト記号表'!$C$6:$L$47,10,FALSE))</f>
        <v/>
      </c>
      <c r="BF68" s="578">
        <f>IF($BI$3="４週",SUM(AA68:BB68),IF($BI$3="暦月",SUM(AA68:BE68),""))</f>
        <v>0</v>
      </c>
      <c r="BG68" s="579"/>
      <c r="BH68" s="580">
        <f>IF($BI$3="４週",BF68/4,IF($BI$3="暦月",(BF68/($BI$8/7)),""))</f>
        <v>0</v>
      </c>
      <c r="BI68" s="579"/>
      <c r="BJ68" s="575"/>
      <c r="BK68" s="576"/>
      <c r="BL68" s="576"/>
      <c r="BM68" s="576"/>
      <c r="BN68" s="577"/>
    </row>
    <row r="69" spans="2:66" ht="20.25" customHeight="1" x14ac:dyDescent="0.4">
      <c r="B69" s="588">
        <f>B67+1</f>
        <v>27</v>
      </c>
      <c r="C69" s="590"/>
      <c r="D69" s="592"/>
      <c r="E69" s="502"/>
      <c r="F69" s="593"/>
      <c r="G69" s="595"/>
      <c r="H69" s="561"/>
      <c r="I69" s="72"/>
      <c r="J69" s="73"/>
      <c r="K69" s="72"/>
      <c r="L69" s="73"/>
      <c r="M69" s="597"/>
      <c r="N69" s="598"/>
      <c r="O69" s="559"/>
      <c r="P69" s="560"/>
      <c r="Q69" s="560"/>
      <c r="R69" s="561"/>
      <c r="S69" s="565"/>
      <c r="T69" s="566"/>
      <c r="U69" s="566"/>
      <c r="V69" s="566"/>
      <c r="W69" s="567"/>
      <c r="X69" s="92" t="s">
        <v>394</v>
      </c>
      <c r="Y69" s="93"/>
      <c r="Z69" s="94"/>
      <c r="AA69" s="85"/>
      <c r="AB69" s="86"/>
      <c r="AC69" s="86"/>
      <c r="AD69" s="86"/>
      <c r="AE69" s="86"/>
      <c r="AF69" s="86"/>
      <c r="AG69" s="87"/>
      <c r="AH69" s="85"/>
      <c r="AI69" s="86"/>
      <c r="AJ69" s="86"/>
      <c r="AK69" s="86"/>
      <c r="AL69" s="86"/>
      <c r="AM69" s="86"/>
      <c r="AN69" s="87"/>
      <c r="AO69" s="85"/>
      <c r="AP69" s="86"/>
      <c r="AQ69" s="86"/>
      <c r="AR69" s="86"/>
      <c r="AS69" s="86"/>
      <c r="AT69" s="86"/>
      <c r="AU69" s="87"/>
      <c r="AV69" s="85"/>
      <c r="AW69" s="86"/>
      <c r="AX69" s="86"/>
      <c r="AY69" s="86"/>
      <c r="AZ69" s="86"/>
      <c r="BA69" s="86"/>
      <c r="BB69" s="87"/>
      <c r="BC69" s="85"/>
      <c r="BD69" s="86"/>
      <c r="BE69" s="88"/>
      <c r="BF69" s="568"/>
      <c r="BG69" s="569"/>
      <c r="BH69" s="570"/>
      <c r="BI69" s="571"/>
      <c r="BJ69" s="572"/>
      <c r="BK69" s="573"/>
      <c r="BL69" s="573"/>
      <c r="BM69" s="573"/>
      <c r="BN69" s="574"/>
    </row>
    <row r="70" spans="2:66" ht="20.25" customHeight="1" x14ac:dyDescent="0.4">
      <c r="B70" s="589"/>
      <c r="C70" s="591"/>
      <c r="D70" s="594"/>
      <c r="E70" s="502"/>
      <c r="F70" s="593"/>
      <c r="G70" s="596"/>
      <c r="H70" s="564"/>
      <c r="I70" s="72"/>
      <c r="J70" s="73">
        <f>G69</f>
        <v>0</v>
      </c>
      <c r="K70" s="72"/>
      <c r="L70" s="73">
        <f>M69</f>
        <v>0</v>
      </c>
      <c r="M70" s="599"/>
      <c r="N70" s="600"/>
      <c r="O70" s="562"/>
      <c r="P70" s="563"/>
      <c r="Q70" s="563"/>
      <c r="R70" s="564"/>
      <c r="S70" s="565"/>
      <c r="T70" s="566"/>
      <c r="U70" s="566"/>
      <c r="V70" s="566"/>
      <c r="W70" s="567"/>
      <c r="X70" s="89" t="s">
        <v>395</v>
      </c>
      <c r="Y70" s="90"/>
      <c r="Z70" s="91"/>
      <c r="AA70" s="77" t="str">
        <f>IF(AA69="","",VLOOKUP(AA69,'（勤務形態一覧表）シフト記号表'!$C$6:$L$47,10,FALSE))</f>
        <v/>
      </c>
      <c r="AB70" s="78" t="str">
        <f>IF(AB69="","",VLOOKUP(AB69,'（勤務形態一覧表）シフト記号表'!$C$6:$L$47,10,FALSE))</f>
        <v/>
      </c>
      <c r="AC70" s="78" t="str">
        <f>IF(AC69="","",VLOOKUP(AC69,'（勤務形態一覧表）シフト記号表'!$C$6:$L$47,10,FALSE))</f>
        <v/>
      </c>
      <c r="AD70" s="78" t="str">
        <f>IF(AD69="","",VLOOKUP(AD69,'（勤務形態一覧表）シフト記号表'!$C$6:$L$47,10,FALSE))</f>
        <v/>
      </c>
      <c r="AE70" s="78" t="str">
        <f>IF(AE69="","",VLOOKUP(AE69,'（勤務形態一覧表）シフト記号表'!$C$6:$L$47,10,FALSE))</f>
        <v/>
      </c>
      <c r="AF70" s="78" t="str">
        <f>IF(AF69="","",VLOOKUP(AF69,'（勤務形態一覧表）シフト記号表'!$C$6:$L$47,10,FALSE))</f>
        <v/>
      </c>
      <c r="AG70" s="79" t="str">
        <f>IF(AG69="","",VLOOKUP(AG69,'（勤務形態一覧表）シフト記号表'!$C$6:$L$47,10,FALSE))</f>
        <v/>
      </c>
      <c r="AH70" s="77" t="str">
        <f>IF(AH69="","",VLOOKUP(AH69,'（勤務形態一覧表）シフト記号表'!$C$6:$L$47,10,FALSE))</f>
        <v/>
      </c>
      <c r="AI70" s="78" t="str">
        <f>IF(AI69="","",VLOOKUP(AI69,'（勤務形態一覧表）シフト記号表'!$C$6:$L$47,10,FALSE))</f>
        <v/>
      </c>
      <c r="AJ70" s="78" t="str">
        <f>IF(AJ69="","",VLOOKUP(AJ69,'（勤務形態一覧表）シフト記号表'!$C$6:$L$47,10,FALSE))</f>
        <v/>
      </c>
      <c r="AK70" s="78" t="str">
        <f>IF(AK69="","",VLOOKUP(AK69,'（勤務形態一覧表）シフト記号表'!$C$6:$L$47,10,FALSE))</f>
        <v/>
      </c>
      <c r="AL70" s="78" t="str">
        <f>IF(AL69="","",VLOOKUP(AL69,'（勤務形態一覧表）シフト記号表'!$C$6:$L$47,10,FALSE))</f>
        <v/>
      </c>
      <c r="AM70" s="78" t="str">
        <f>IF(AM69="","",VLOOKUP(AM69,'（勤務形態一覧表）シフト記号表'!$C$6:$L$47,10,FALSE))</f>
        <v/>
      </c>
      <c r="AN70" s="79" t="str">
        <f>IF(AN69="","",VLOOKUP(AN69,'（勤務形態一覧表）シフト記号表'!$C$6:$L$47,10,FALSE))</f>
        <v/>
      </c>
      <c r="AO70" s="77" t="str">
        <f>IF(AO69="","",VLOOKUP(AO69,'（勤務形態一覧表）シフト記号表'!$C$6:$L$47,10,FALSE))</f>
        <v/>
      </c>
      <c r="AP70" s="78" t="str">
        <f>IF(AP69="","",VLOOKUP(AP69,'（勤務形態一覧表）シフト記号表'!$C$6:$L$47,10,FALSE))</f>
        <v/>
      </c>
      <c r="AQ70" s="78" t="str">
        <f>IF(AQ69="","",VLOOKUP(AQ69,'（勤務形態一覧表）シフト記号表'!$C$6:$L$47,10,FALSE))</f>
        <v/>
      </c>
      <c r="AR70" s="78" t="str">
        <f>IF(AR69="","",VLOOKUP(AR69,'（勤務形態一覧表）シフト記号表'!$C$6:$L$47,10,FALSE))</f>
        <v/>
      </c>
      <c r="AS70" s="78" t="str">
        <f>IF(AS69="","",VLOOKUP(AS69,'（勤務形態一覧表）シフト記号表'!$C$6:$L$47,10,FALSE))</f>
        <v/>
      </c>
      <c r="AT70" s="78" t="str">
        <f>IF(AT69="","",VLOOKUP(AT69,'（勤務形態一覧表）シフト記号表'!$C$6:$L$47,10,FALSE))</f>
        <v/>
      </c>
      <c r="AU70" s="79" t="str">
        <f>IF(AU69="","",VLOOKUP(AU69,'（勤務形態一覧表）シフト記号表'!$C$6:$L$47,10,FALSE))</f>
        <v/>
      </c>
      <c r="AV70" s="77" t="str">
        <f>IF(AV69="","",VLOOKUP(AV69,'（勤務形態一覧表）シフト記号表'!$C$6:$L$47,10,FALSE))</f>
        <v/>
      </c>
      <c r="AW70" s="78" t="str">
        <f>IF(AW69="","",VLOOKUP(AW69,'（勤務形態一覧表）シフト記号表'!$C$6:$L$47,10,FALSE))</f>
        <v/>
      </c>
      <c r="AX70" s="78" t="str">
        <f>IF(AX69="","",VLOOKUP(AX69,'（勤務形態一覧表）シフト記号表'!$C$6:$L$47,10,FALSE))</f>
        <v/>
      </c>
      <c r="AY70" s="78" t="str">
        <f>IF(AY69="","",VLOOKUP(AY69,'（勤務形態一覧表）シフト記号表'!$C$6:$L$47,10,FALSE))</f>
        <v/>
      </c>
      <c r="AZ70" s="78" t="str">
        <f>IF(AZ69="","",VLOOKUP(AZ69,'（勤務形態一覧表）シフト記号表'!$C$6:$L$47,10,FALSE))</f>
        <v/>
      </c>
      <c r="BA70" s="78" t="str">
        <f>IF(BA69="","",VLOOKUP(BA69,'（勤務形態一覧表）シフト記号表'!$C$6:$L$47,10,FALSE))</f>
        <v/>
      </c>
      <c r="BB70" s="79" t="str">
        <f>IF(BB69="","",VLOOKUP(BB69,'（勤務形態一覧表）シフト記号表'!$C$6:$L$47,10,FALSE))</f>
        <v/>
      </c>
      <c r="BC70" s="77" t="str">
        <f>IF(BC69="","",VLOOKUP(BC69,'（勤務形態一覧表）シフト記号表'!$C$6:$L$47,10,FALSE))</f>
        <v/>
      </c>
      <c r="BD70" s="78" t="str">
        <f>IF(BD69="","",VLOOKUP(BD69,'（勤務形態一覧表）シフト記号表'!$C$6:$L$47,10,FALSE))</f>
        <v/>
      </c>
      <c r="BE70" s="78" t="str">
        <f>IF(BE69="","",VLOOKUP(BE69,'（勤務形態一覧表）シフト記号表'!$C$6:$L$47,10,FALSE))</f>
        <v/>
      </c>
      <c r="BF70" s="578">
        <f>IF($BI$3="４週",SUM(AA70:BB70),IF($BI$3="暦月",SUM(AA70:BE70),""))</f>
        <v>0</v>
      </c>
      <c r="BG70" s="579"/>
      <c r="BH70" s="580">
        <f>IF($BI$3="４週",BF70/4,IF($BI$3="暦月",(BF70/($BI$8/7)),""))</f>
        <v>0</v>
      </c>
      <c r="BI70" s="579"/>
      <c r="BJ70" s="575"/>
      <c r="BK70" s="576"/>
      <c r="BL70" s="576"/>
      <c r="BM70" s="576"/>
      <c r="BN70" s="577"/>
    </row>
    <row r="71" spans="2:66" ht="20.25" customHeight="1" x14ac:dyDescent="0.4">
      <c r="B71" s="588">
        <f>B69+1</f>
        <v>28</v>
      </c>
      <c r="C71" s="590"/>
      <c r="D71" s="592"/>
      <c r="E71" s="502"/>
      <c r="F71" s="593"/>
      <c r="G71" s="595"/>
      <c r="H71" s="561"/>
      <c r="I71" s="72"/>
      <c r="J71" s="73"/>
      <c r="K71" s="72"/>
      <c r="L71" s="73"/>
      <c r="M71" s="597"/>
      <c r="N71" s="598"/>
      <c r="O71" s="559"/>
      <c r="P71" s="560"/>
      <c r="Q71" s="560"/>
      <c r="R71" s="561"/>
      <c r="S71" s="565"/>
      <c r="T71" s="566"/>
      <c r="U71" s="566"/>
      <c r="V71" s="566"/>
      <c r="W71" s="567"/>
      <c r="X71" s="92" t="s">
        <v>394</v>
      </c>
      <c r="Y71" s="93"/>
      <c r="Z71" s="94"/>
      <c r="AA71" s="85"/>
      <c r="AB71" s="86"/>
      <c r="AC71" s="86"/>
      <c r="AD71" s="86"/>
      <c r="AE71" s="86"/>
      <c r="AF71" s="86"/>
      <c r="AG71" s="87"/>
      <c r="AH71" s="85"/>
      <c r="AI71" s="86"/>
      <c r="AJ71" s="86"/>
      <c r="AK71" s="86"/>
      <c r="AL71" s="86"/>
      <c r="AM71" s="86"/>
      <c r="AN71" s="87"/>
      <c r="AO71" s="85"/>
      <c r="AP71" s="86"/>
      <c r="AQ71" s="86"/>
      <c r="AR71" s="86"/>
      <c r="AS71" s="86"/>
      <c r="AT71" s="86"/>
      <c r="AU71" s="87"/>
      <c r="AV71" s="85"/>
      <c r="AW71" s="86"/>
      <c r="AX71" s="86"/>
      <c r="AY71" s="86"/>
      <c r="AZ71" s="86"/>
      <c r="BA71" s="86"/>
      <c r="BB71" s="87"/>
      <c r="BC71" s="85"/>
      <c r="BD71" s="86"/>
      <c r="BE71" s="88"/>
      <c r="BF71" s="568"/>
      <c r="BG71" s="569"/>
      <c r="BH71" s="570"/>
      <c r="BI71" s="571"/>
      <c r="BJ71" s="572"/>
      <c r="BK71" s="573"/>
      <c r="BL71" s="573"/>
      <c r="BM71" s="573"/>
      <c r="BN71" s="574"/>
    </row>
    <row r="72" spans="2:66" ht="20.25" customHeight="1" x14ac:dyDescent="0.4">
      <c r="B72" s="589"/>
      <c r="C72" s="591"/>
      <c r="D72" s="594"/>
      <c r="E72" s="502"/>
      <c r="F72" s="593"/>
      <c r="G72" s="596"/>
      <c r="H72" s="564"/>
      <c r="I72" s="72"/>
      <c r="J72" s="73">
        <f>G71</f>
        <v>0</v>
      </c>
      <c r="K72" s="72"/>
      <c r="L72" s="73">
        <f>M71</f>
        <v>0</v>
      </c>
      <c r="M72" s="599"/>
      <c r="N72" s="600"/>
      <c r="O72" s="562"/>
      <c r="P72" s="563"/>
      <c r="Q72" s="563"/>
      <c r="R72" s="564"/>
      <c r="S72" s="565"/>
      <c r="T72" s="566"/>
      <c r="U72" s="566"/>
      <c r="V72" s="566"/>
      <c r="W72" s="567"/>
      <c r="X72" s="89" t="s">
        <v>395</v>
      </c>
      <c r="Y72" s="90"/>
      <c r="Z72" s="91"/>
      <c r="AA72" s="77" t="str">
        <f>IF(AA71="","",VLOOKUP(AA71,'（勤務形態一覧表）シフト記号表'!$C$6:$L$47,10,FALSE))</f>
        <v/>
      </c>
      <c r="AB72" s="78" t="str">
        <f>IF(AB71="","",VLOOKUP(AB71,'（勤務形態一覧表）シフト記号表'!$C$6:$L$47,10,FALSE))</f>
        <v/>
      </c>
      <c r="AC72" s="78" t="str">
        <f>IF(AC71="","",VLOOKUP(AC71,'（勤務形態一覧表）シフト記号表'!$C$6:$L$47,10,FALSE))</f>
        <v/>
      </c>
      <c r="AD72" s="78" t="str">
        <f>IF(AD71="","",VLOOKUP(AD71,'（勤務形態一覧表）シフト記号表'!$C$6:$L$47,10,FALSE))</f>
        <v/>
      </c>
      <c r="AE72" s="78" t="str">
        <f>IF(AE71="","",VLOOKUP(AE71,'（勤務形態一覧表）シフト記号表'!$C$6:$L$47,10,FALSE))</f>
        <v/>
      </c>
      <c r="AF72" s="78" t="str">
        <f>IF(AF71="","",VLOOKUP(AF71,'（勤務形態一覧表）シフト記号表'!$C$6:$L$47,10,FALSE))</f>
        <v/>
      </c>
      <c r="AG72" s="79" t="str">
        <f>IF(AG71="","",VLOOKUP(AG71,'（勤務形態一覧表）シフト記号表'!$C$6:$L$47,10,FALSE))</f>
        <v/>
      </c>
      <c r="AH72" s="77" t="str">
        <f>IF(AH71="","",VLOOKUP(AH71,'（勤務形態一覧表）シフト記号表'!$C$6:$L$47,10,FALSE))</f>
        <v/>
      </c>
      <c r="AI72" s="78" t="str">
        <f>IF(AI71="","",VLOOKUP(AI71,'（勤務形態一覧表）シフト記号表'!$C$6:$L$47,10,FALSE))</f>
        <v/>
      </c>
      <c r="AJ72" s="78" t="str">
        <f>IF(AJ71="","",VLOOKUP(AJ71,'（勤務形態一覧表）シフト記号表'!$C$6:$L$47,10,FALSE))</f>
        <v/>
      </c>
      <c r="AK72" s="78" t="str">
        <f>IF(AK71="","",VLOOKUP(AK71,'（勤務形態一覧表）シフト記号表'!$C$6:$L$47,10,FALSE))</f>
        <v/>
      </c>
      <c r="AL72" s="78" t="str">
        <f>IF(AL71="","",VLOOKUP(AL71,'（勤務形態一覧表）シフト記号表'!$C$6:$L$47,10,FALSE))</f>
        <v/>
      </c>
      <c r="AM72" s="78" t="str">
        <f>IF(AM71="","",VLOOKUP(AM71,'（勤務形態一覧表）シフト記号表'!$C$6:$L$47,10,FALSE))</f>
        <v/>
      </c>
      <c r="AN72" s="79" t="str">
        <f>IF(AN71="","",VLOOKUP(AN71,'（勤務形態一覧表）シフト記号表'!$C$6:$L$47,10,FALSE))</f>
        <v/>
      </c>
      <c r="AO72" s="77" t="str">
        <f>IF(AO71="","",VLOOKUP(AO71,'（勤務形態一覧表）シフト記号表'!$C$6:$L$47,10,FALSE))</f>
        <v/>
      </c>
      <c r="AP72" s="78" t="str">
        <f>IF(AP71="","",VLOOKUP(AP71,'（勤務形態一覧表）シフト記号表'!$C$6:$L$47,10,FALSE))</f>
        <v/>
      </c>
      <c r="AQ72" s="78" t="str">
        <f>IF(AQ71="","",VLOOKUP(AQ71,'（勤務形態一覧表）シフト記号表'!$C$6:$L$47,10,FALSE))</f>
        <v/>
      </c>
      <c r="AR72" s="78" t="str">
        <f>IF(AR71="","",VLOOKUP(AR71,'（勤務形態一覧表）シフト記号表'!$C$6:$L$47,10,FALSE))</f>
        <v/>
      </c>
      <c r="AS72" s="78" t="str">
        <f>IF(AS71="","",VLOOKUP(AS71,'（勤務形態一覧表）シフト記号表'!$C$6:$L$47,10,FALSE))</f>
        <v/>
      </c>
      <c r="AT72" s="78" t="str">
        <f>IF(AT71="","",VLOOKUP(AT71,'（勤務形態一覧表）シフト記号表'!$C$6:$L$47,10,FALSE))</f>
        <v/>
      </c>
      <c r="AU72" s="79" t="str">
        <f>IF(AU71="","",VLOOKUP(AU71,'（勤務形態一覧表）シフト記号表'!$C$6:$L$47,10,FALSE))</f>
        <v/>
      </c>
      <c r="AV72" s="77" t="str">
        <f>IF(AV71="","",VLOOKUP(AV71,'（勤務形態一覧表）シフト記号表'!$C$6:$L$47,10,FALSE))</f>
        <v/>
      </c>
      <c r="AW72" s="78" t="str">
        <f>IF(AW71="","",VLOOKUP(AW71,'（勤務形態一覧表）シフト記号表'!$C$6:$L$47,10,FALSE))</f>
        <v/>
      </c>
      <c r="AX72" s="78" t="str">
        <f>IF(AX71="","",VLOOKUP(AX71,'（勤務形態一覧表）シフト記号表'!$C$6:$L$47,10,FALSE))</f>
        <v/>
      </c>
      <c r="AY72" s="78" t="str">
        <f>IF(AY71="","",VLOOKUP(AY71,'（勤務形態一覧表）シフト記号表'!$C$6:$L$47,10,FALSE))</f>
        <v/>
      </c>
      <c r="AZ72" s="78" t="str">
        <f>IF(AZ71="","",VLOOKUP(AZ71,'（勤務形態一覧表）シフト記号表'!$C$6:$L$47,10,FALSE))</f>
        <v/>
      </c>
      <c r="BA72" s="78" t="str">
        <f>IF(BA71="","",VLOOKUP(BA71,'（勤務形態一覧表）シフト記号表'!$C$6:$L$47,10,FALSE))</f>
        <v/>
      </c>
      <c r="BB72" s="79" t="str">
        <f>IF(BB71="","",VLOOKUP(BB71,'（勤務形態一覧表）シフト記号表'!$C$6:$L$47,10,FALSE))</f>
        <v/>
      </c>
      <c r="BC72" s="77" t="str">
        <f>IF(BC71="","",VLOOKUP(BC71,'（勤務形態一覧表）シフト記号表'!$C$6:$L$47,10,FALSE))</f>
        <v/>
      </c>
      <c r="BD72" s="78" t="str">
        <f>IF(BD71="","",VLOOKUP(BD71,'（勤務形態一覧表）シフト記号表'!$C$6:$L$47,10,FALSE))</f>
        <v/>
      </c>
      <c r="BE72" s="78" t="str">
        <f>IF(BE71="","",VLOOKUP(BE71,'（勤務形態一覧表）シフト記号表'!$C$6:$L$47,10,FALSE))</f>
        <v/>
      </c>
      <c r="BF72" s="578">
        <f>IF($BI$3="４週",SUM(AA72:BB72),IF($BI$3="暦月",SUM(AA72:BE72),""))</f>
        <v>0</v>
      </c>
      <c r="BG72" s="579"/>
      <c r="BH72" s="580">
        <f>IF($BI$3="４週",BF72/4,IF($BI$3="暦月",(BF72/($BI$8/7)),""))</f>
        <v>0</v>
      </c>
      <c r="BI72" s="579"/>
      <c r="BJ72" s="575"/>
      <c r="BK72" s="576"/>
      <c r="BL72" s="576"/>
      <c r="BM72" s="576"/>
      <c r="BN72" s="577"/>
    </row>
    <row r="73" spans="2:66" ht="20.25" customHeight="1" x14ac:dyDescent="0.4">
      <c r="B73" s="588">
        <f>B71+1</f>
        <v>29</v>
      </c>
      <c r="C73" s="590"/>
      <c r="D73" s="592"/>
      <c r="E73" s="502"/>
      <c r="F73" s="593"/>
      <c r="G73" s="595"/>
      <c r="H73" s="561"/>
      <c r="I73" s="72"/>
      <c r="J73" s="73"/>
      <c r="K73" s="72"/>
      <c r="L73" s="73"/>
      <c r="M73" s="597"/>
      <c r="N73" s="598"/>
      <c r="O73" s="559"/>
      <c r="P73" s="560"/>
      <c r="Q73" s="560"/>
      <c r="R73" s="561"/>
      <c r="S73" s="565"/>
      <c r="T73" s="566"/>
      <c r="U73" s="566"/>
      <c r="V73" s="566"/>
      <c r="W73" s="567"/>
      <c r="X73" s="92" t="s">
        <v>394</v>
      </c>
      <c r="Y73" s="93"/>
      <c r="Z73" s="94"/>
      <c r="AA73" s="85"/>
      <c r="AB73" s="86"/>
      <c r="AC73" s="86"/>
      <c r="AD73" s="86"/>
      <c r="AE73" s="86"/>
      <c r="AF73" s="86"/>
      <c r="AG73" s="87"/>
      <c r="AH73" s="85"/>
      <c r="AI73" s="86"/>
      <c r="AJ73" s="86"/>
      <c r="AK73" s="86"/>
      <c r="AL73" s="86"/>
      <c r="AM73" s="86"/>
      <c r="AN73" s="87"/>
      <c r="AO73" s="85"/>
      <c r="AP73" s="86"/>
      <c r="AQ73" s="86"/>
      <c r="AR73" s="86"/>
      <c r="AS73" s="86"/>
      <c r="AT73" s="86"/>
      <c r="AU73" s="87"/>
      <c r="AV73" s="85"/>
      <c r="AW73" s="86"/>
      <c r="AX73" s="86"/>
      <c r="AY73" s="86"/>
      <c r="AZ73" s="86"/>
      <c r="BA73" s="86"/>
      <c r="BB73" s="87"/>
      <c r="BC73" s="85"/>
      <c r="BD73" s="86"/>
      <c r="BE73" s="88"/>
      <c r="BF73" s="568"/>
      <c r="BG73" s="569"/>
      <c r="BH73" s="570"/>
      <c r="BI73" s="571"/>
      <c r="BJ73" s="572"/>
      <c r="BK73" s="573"/>
      <c r="BL73" s="573"/>
      <c r="BM73" s="573"/>
      <c r="BN73" s="574"/>
    </row>
    <row r="74" spans="2:66" ht="20.25" customHeight="1" x14ac:dyDescent="0.4">
      <c r="B74" s="589"/>
      <c r="C74" s="591"/>
      <c r="D74" s="594"/>
      <c r="E74" s="502"/>
      <c r="F74" s="593"/>
      <c r="G74" s="620"/>
      <c r="H74" s="621"/>
      <c r="I74" s="95"/>
      <c r="J74" s="96">
        <f>G73</f>
        <v>0</v>
      </c>
      <c r="K74" s="95"/>
      <c r="L74" s="96">
        <f>M73</f>
        <v>0</v>
      </c>
      <c r="M74" s="622"/>
      <c r="N74" s="623"/>
      <c r="O74" s="624"/>
      <c r="P74" s="625"/>
      <c r="Q74" s="625"/>
      <c r="R74" s="621"/>
      <c r="S74" s="565"/>
      <c r="T74" s="566"/>
      <c r="U74" s="566"/>
      <c r="V74" s="566"/>
      <c r="W74" s="567"/>
      <c r="X74" s="89" t="s">
        <v>395</v>
      </c>
      <c r="Y74" s="90"/>
      <c r="Z74" s="91"/>
      <c r="AA74" s="77" t="str">
        <f>IF(AA73="","",VLOOKUP(AA73,'（勤務形態一覧表）シフト記号表'!$C$6:$L$47,10,FALSE))</f>
        <v/>
      </c>
      <c r="AB74" s="78" t="str">
        <f>IF(AB73="","",VLOOKUP(AB73,'（勤務形態一覧表）シフト記号表'!$C$6:$L$47,10,FALSE))</f>
        <v/>
      </c>
      <c r="AC74" s="78" t="str">
        <f>IF(AC73="","",VLOOKUP(AC73,'（勤務形態一覧表）シフト記号表'!$C$6:$L$47,10,FALSE))</f>
        <v/>
      </c>
      <c r="AD74" s="78" t="str">
        <f>IF(AD73="","",VLOOKUP(AD73,'（勤務形態一覧表）シフト記号表'!$C$6:$L$47,10,FALSE))</f>
        <v/>
      </c>
      <c r="AE74" s="78" t="str">
        <f>IF(AE73="","",VLOOKUP(AE73,'（勤務形態一覧表）シフト記号表'!$C$6:$L$47,10,FALSE))</f>
        <v/>
      </c>
      <c r="AF74" s="78" t="str">
        <f>IF(AF73="","",VLOOKUP(AF73,'（勤務形態一覧表）シフト記号表'!$C$6:$L$47,10,FALSE))</f>
        <v/>
      </c>
      <c r="AG74" s="79" t="str">
        <f>IF(AG73="","",VLOOKUP(AG73,'（勤務形態一覧表）シフト記号表'!$C$6:$L$47,10,FALSE))</f>
        <v/>
      </c>
      <c r="AH74" s="77" t="str">
        <f>IF(AH73="","",VLOOKUP(AH73,'（勤務形態一覧表）シフト記号表'!$C$6:$L$47,10,FALSE))</f>
        <v/>
      </c>
      <c r="AI74" s="78" t="str">
        <f>IF(AI73="","",VLOOKUP(AI73,'（勤務形態一覧表）シフト記号表'!$C$6:$L$47,10,FALSE))</f>
        <v/>
      </c>
      <c r="AJ74" s="78" t="str">
        <f>IF(AJ73="","",VLOOKUP(AJ73,'（勤務形態一覧表）シフト記号表'!$C$6:$L$47,10,FALSE))</f>
        <v/>
      </c>
      <c r="AK74" s="78" t="str">
        <f>IF(AK73="","",VLOOKUP(AK73,'（勤務形態一覧表）シフト記号表'!$C$6:$L$47,10,FALSE))</f>
        <v/>
      </c>
      <c r="AL74" s="78" t="str">
        <f>IF(AL73="","",VLOOKUP(AL73,'（勤務形態一覧表）シフト記号表'!$C$6:$L$47,10,FALSE))</f>
        <v/>
      </c>
      <c r="AM74" s="78" t="str">
        <f>IF(AM73="","",VLOOKUP(AM73,'（勤務形態一覧表）シフト記号表'!$C$6:$L$47,10,FALSE))</f>
        <v/>
      </c>
      <c r="AN74" s="79" t="str">
        <f>IF(AN73="","",VLOOKUP(AN73,'（勤務形態一覧表）シフト記号表'!$C$6:$L$47,10,FALSE))</f>
        <v/>
      </c>
      <c r="AO74" s="77" t="str">
        <f>IF(AO73="","",VLOOKUP(AO73,'（勤務形態一覧表）シフト記号表'!$C$6:$L$47,10,FALSE))</f>
        <v/>
      </c>
      <c r="AP74" s="78" t="str">
        <f>IF(AP73="","",VLOOKUP(AP73,'（勤務形態一覧表）シフト記号表'!$C$6:$L$47,10,FALSE))</f>
        <v/>
      </c>
      <c r="AQ74" s="78" t="str">
        <f>IF(AQ73="","",VLOOKUP(AQ73,'（勤務形態一覧表）シフト記号表'!$C$6:$L$47,10,FALSE))</f>
        <v/>
      </c>
      <c r="AR74" s="78" t="str">
        <f>IF(AR73="","",VLOOKUP(AR73,'（勤務形態一覧表）シフト記号表'!$C$6:$L$47,10,FALSE))</f>
        <v/>
      </c>
      <c r="AS74" s="78" t="str">
        <f>IF(AS73="","",VLOOKUP(AS73,'（勤務形態一覧表）シフト記号表'!$C$6:$L$47,10,FALSE))</f>
        <v/>
      </c>
      <c r="AT74" s="78" t="str">
        <f>IF(AT73="","",VLOOKUP(AT73,'（勤務形態一覧表）シフト記号表'!$C$6:$L$47,10,FALSE))</f>
        <v/>
      </c>
      <c r="AU74" s="79" t="str">
        <f>IF(AU73="","",VLOOKUP(AU73,'（勤務形態一覧表）シフト記号表'!$C$6:$L$47,10,FALSE))</f>
        <v/>
      </c>
      <c r="AV74" s="77" t="str">
        <f>IF(AV73="","",VLOOKUP(AV73,'（勤務形態一覧表）シフト記号表'!$C$6:$L$47,10,FALSE))</f>
        <v/>
      </c>
      <c r="AW74" s="78" t="str">
        <f>IF(AW73="","",VLOOKUP(AW73,'（勤務形態一覧表）シフト記号表'!$C$6:$L$47,10,FALSE))</f>
        <v/>
      </c>
      <c r="AX74" s="78" t="str">
        <f>IF(AX73="","",VLOOKUP(AX73,'（勤務形態一覧表）シフト記号表'!$C$6:$L$47,10,FALSE))</f>
        <v/>
      </c>
      <c r="AY74" s="78" t="str">
        <f>IF(AY73="","",VLOOKUP(AY73,'（勤務形態一覧表）シフト記号表'!$C$6:$L$47,10,FALSE))</f>
        <v/>
      </c>
      <c r="AZ74" s="78" t="str">
        <f>IF(AZ73="","",VLOOKUP(AZ73,'（勤務形態一覧表）シフト記号表'!$C$6:$L$47,10,FALSE))</f>
        <v/>
      </c>
      <c r="BA74" s="78" t="str">
        <f>IF(BA73="","",VLOOKUP(BA73,'（勤務形態一覧表）シフト記号表'!$C$6:$L$47,10,FALSE))</f>
        <v/>
      </c>
      <c r="BB74" s="79" t="str">
        <f>IF(BB73="","",VLOOKUP(BB73,'（勤務形態一覧表）シフト記号表'!$C$6:$L$47,10,FALSE))</f>
        <v/>
      </c>
      <c r="BC74" s="77" t="str">
        <f>IF(BC73="","",VLOOKUP(BC73,'（勤務形態一覧表）シフト記号表'!$C$6:$L$47,10,FALSE))</f>
        <v/>
      </c>
      <c r="BD74" s="78" t="str">
        <f>IF(BD73="","",VLOOKUP(BD73,'（勤務形態一覧表）シフト記号表'!$C$6:$L$47,10,FALSE))</f>
        <v/>
      </c>
      <c r="BE74" s="78" t="str">
        <f>IF(BE73="","",VLOOKUP(BE73,'（勤務形態一覧表）シフト記号表'!$C$6:$L$47,10,FALSE))</f>
        <v/>
      </c>
      <c r="BF74" s="617">
        <f>IF($BI$3="４週",SUM(AA74:BB74),IF($BI$3="暦月",SUM(AA74:BE74),""))</f>
        <v>0</v>
      </c>
      <c r="BG74" s="618"/>
      <c r="BH74" s="619">
        <f>IF($BI$3="４週",BF74/4,IF($BI$3="暦月",(BF74/($BI$8/7)),""))</f>
        <v>0</v>
      </c>
      <c r="BI74" s="618"/>
      <c r="BJ74" s="614"/>
      <c r="BK74" s="615"/>
      <c r="BL74" s="615"/>
      <c r="BM74" s="615"/>
      <c r="BN74" s="616"/>
    </row>
    <row r="75" spans="2:66" ht="20.25" customHeight="1" x14ac:dyDescent="0.4">
      <c r="B75" s="588">
        <f>B73+1</f>
        <v>30</v>
      </c>
      <c r="C75" s="590"/>
      <c r="D75" s="592"/>
      <c r="E75" s="502"/>
      <c r="F75" s="593"/>
      <c r="G75" s="595"/>
      <c r="H75" s="561"/>
      <c r="I75" s="72"/>
      <c r="J75" s="73"/>
      <c r="K75" s="72"/>
      <c r="L75" s="73"/>
      <c r="M75" s="597"/>
      <c r="N75" s="598"/>
      <c r="O75" s="559"/>
      <c r="P75" s="560"/>
      <c r="Q75" s="560"/>
      <c r="R75" s="561"/>
      <c r="S75" s="565"/>
      <c r="T75" s="566"/>
      <c r="U75" s="566"/>
      <c r="V75" s="566"/>
      <c r="W75" s="567"/>
      <c r="X75" s="92" t="s">
        <v>394</v>
      </c>
      <c r="Y75" s="93"/>
      <c r="Z75" s="94"/>
      <c r="AA75" s="85"/>
      <c r="AB75" s="86"/>
      <c r="AC75" s="86"/>
      <c r="AD75" s="86"/>
      <c r="AE75" s="86"/>
      <c r="AF75" s="86"/>
      <c r="AG75" s="87"/>
      <c r="AH75" s="85"/>
      <c r="AI75" s="86"/>
      <c r="AJ75" s="86"/>
      <c r="AK75" s="86"/>
      <c r="AL75" s="86"/>
      <c r="AM75" s="86"/>
      <c r="AN75" s="87"/>
      <c r="AO75" s="85"/>
      <c r="AP75" s="86"/>
      <c r="AQ75" s="86"/>
      <c r="AR75" s="86"/>
      <c r="AS75" s="86"/>
      <c r="AT75" s="86"/>
      <c r="AU75" s="87"/>
      <c r="AV75" s="85"/>
      <c r="AW75" s="86"/>
      <c r="AX75" s="86"/>
      <c r="AY75" s="86"/>
      <c r="AZ75" s="86"/>
      <c r="BA75" s="86"/>
      <c r="BB75" s="87"/>
      <c r="BC75" s="85"/>
      <c r="BD75" s="86"/>
      <c r="BE75" s="88"/>
      <c r="BF75" s="568"/>
      <c r="BG75" s="569"/>
      <c r="BH75" s="570"/>
      <c r="BI75" s="571"/>
      <c r="BJ75" s="572"/>
      <c r="BK75" s="573"/>
      <c r="BL75" s="573"/>
      <c r="BM75" s="573"/>
      <c r="BN75" s="574"/>
    </row>
    <row r="76" spans="2:66" ht="20.25" customHeight="1" x14ac:dyDescent="0.4">
      <c r="B76" s="589"/>
      <c r="C76" s="591"/>
      <c r="D76" s="594"/>
      <c r="E76" s="502"/>
      <c r="F76" s="593"/>
      <c r="G76" s="620"/>
      <c r="H76" s="621"/>
      <c r="I76" s="95"/>
      <c r="J76" s="96">
        <f>G75</f>
        <v>0</v>
      </c>
      <c r="K76" s="95"/>
      <c r="L76" s="96">
        <f>M75</f>
        <v>0</v>
      </c>
      <c r="M76" s="622"/>
      <c r="N76" s="623"/>
      <c r="O76" s="624"/>
      <c r="P76" s="625"/>
      <c r="Q76" s="625"/>
      <c r="R76" s="621"/>
      <c r="S76" s="565"/>
      <c r="T76" s="566"/>
      <c r="U76" s="566"/>
      <c r="V76" s="566"/>
      <c r="W76" s="567"/>
      <c r="X76" s="89" t="s">
        <v>395</v>
      </c>
      <c r="Y76" s="90"/>
      <c r="Z76" s="91"/>
      <c r="AA76" s="77" t="str">
        <f>IF(AA75="","",VLOOKUP(AA75,'（勤務形態一覧表）シフト記号表'!$C$6:$L$47,10,FALSE))</f>
        <v/>
      </c>
      <c r="AB76" s="78" t="str">
        <f>IF(AB75="","",VLOOKUP(AB75,'（勤務形態一覧表）シフト記号表'!$C$6:$L$47,10,FALSE))</f>
        <v/>
      </c>
      <c r="AC76" s="78" t="str">
        <f>IF(AC75="","",VLOOKUP(AC75,'（勤務形態一覧表）シフト記号表'!$C$6:$L$47,10,FALSE))</f>
        <v/>
      </c>
      <c r="AD76" s="78" t="str">
        <f>IF(AD75="","",VLOOKUP(AD75,'（勤務形態一覧表）シフト記号表'!$C$6:$L$47,10,FALSE))</f>
        <v/>
      </c>
      <c r="AE76" s="78" t="str">
        <f>IF(AE75="","",VLOOKUP(AE75,'（勤務形態一覧表）シフト記号表'!$C$6:$L$47,10,FALSE))</f>
        <v/>
      </c>
      <c r="AF76" s="78" t="str">
        <f>IF(AF75="","",VLOOKUP(AF75,'（勤務形態一覧表）シフト記号表'!$C$6:$L$47,10,FALSE))</f>
        <v/>
      </c>
      <c r="AG76" s="79" t="str">
        <f>IF(AG75="","",VLOOKUP(AG75,'（勤務形態一覧表）シフト記号表'!$C$6:$L$47,10,FALSE))</f>
        <v/>
      </c>
      <c r="AH76" s="77" t="str">
        <f>IF(AH75="","",VLOOKUP(AH75,'（勤務形態一覧表）シフト記号表'!$C$6:$L$47,10,FALSE))</f>
        <v/>
      </c>
      <c r="AI76" s="78" t="str">
        <f>IF(AI75="","",VLOOKUP(AI75,'（勤務形態一覧表）シフト記号表'!$C$6:$L$47,10,FALSE))</f>
        <v/>
      </c>
      <c r="AJ76" s="78" t="str">
        <f>IF(AJ75="","",VLOOKUP(AJ75,'（勤務形態一覧表）シフト記号表'!$C$6:$L$47,10,FALSE))</f>
        <v/>
      </c>
      <c r="AK76" s="78" t="str">
        <f>IF(AK75="","",VLOOKUP(AK75,'（勤務形態一覧表）シフト記号表'!$C$6:$L$47,10,FALSE))</f>
        <v/>
      </c>
      <c r="AL76" s="78" t="str">
        <f>IF(AL75="","",VLOOKUP(AL75,'（勤務形態一覧表）シフト記号表'!$C$6:$L$47,10,FALSE))</f>
        <v/>
      </c>
      <c r="AM76" s="78" t="str">
        <f>IF(AM75="","",VLOOKUP(AM75,'（勤務形態一覧表）シフト記号表'!$C$6:$L$47,10,FALSE))</f>
        <v/>
      </c>
      <c r="AN76" s="79" t="str">
        <f>IF(AN75="","",VLOOKUP(AN75,'（勤務形態一覧表）シフト記号表'!$C$6:$L$47,10,FALSE))</f>
        <v/>
      </c>
      <c r="AO76" s="77" t="str">
        <f>IF(AO75="","",VLOOKUP(AO75,'（勤務形態一覧表）シフト記号表'!$C$6:$L$47,10,FALSE))</f>
        <v/>
      </c>
      <c r="AP76" s="78" t="str">
        <f>IF(AP75="","",VLOOKUP(AP75,'（勤務形態一覧表）シフト記号表'!$C$6:$L$47,10,FALSE))</f>
        <v/>
      </c>
      <c r="AQ76" s="78" t="str">
        <f>IF(AQ75="","",VLOOKUP(AQ75,'（勤務形態一覧表）シフト記号表'!$C$6:$L$47,10,FALSE))</f>
        <v/>
      </c>
      <c r="AR76" s="78" t="str">
        <f>IF(AR75="","",VLOOKUP(AR75,'（勤務形態一覧表）シフト記号表'!$C$6:$L$47,10,FALSE))</f>
        <v/>
      </c>
      <c r="AS76" s="78" t="str">
        <f>IF(AS75="","",VLOOKUP(AS75,'（勤務形態一覧表）シフト記号表'!$C$6:$L$47,10,FALSE))</f>
        <v/>
      </c>
      <c r="AT76" s="78" t="str">
        <f>IF(AT75="","",VLOOKUP(AT75,'（勤務形態一覧表）シフト記号表'!$C$6:$L$47,10,FALSE))</f>
        <v/>
      </c>
      <c r="AU76" s="79" t="str">
        <f>IF(AU75="","",VLOOKUP(AU75,'（勤務形態一覧表）シフト記号表'!$C$6:$L$47,10,FALSE))</f>
        <v/>
      </c>
      <c r="AV76" s="77" t="str">
        <f>IF(AV75="","",VLOOKUP(AV75,'（勤務形態一覧表）シフト記号表'!$C$6:$L$47,10,FALSE))</f>
        <v/>
      </c>
      <c r="AW76" s="78" t="str">
        <f>IF(AW75="","",VLOOKUP(AW75,'（勤務形態一覧表）シフト記号表'!$C$6:$L$47,10,FALSE))</f>
        <v/>
      </c>
      <c r="AX76" s="78" t="str">
        <f>IF(AX75="","",VLOOKUP(AX75,'（勤務形態一覧表）シフト記号表'!$C$6:$L$47,10,FALSE))</f>
        <v/>
      </c>
      <c r="AY76" s="78" t="str">
        <f>IF(AY75="","",VLOOKUP(AY75,'（勤務形態一覧表）シフト記号表'!$C$6:$L$47,10,FALSE))</f>
        <v/>
      </c>
      <c r="AZ76" s="78" t="str">
        <f>IF(AZ75="","",VLOOKUP(AZ75,'（勤務形態一覧表）シフト記号表'!$C$6:$L$47,10,FALSE))</f>
        <v/>
      </c>
      <c r="BA76" s="78" t="str">
        <f>IF(BA75="","",VLOOKUP(BA75,'（勤務形態一覧表）シフト記号表'!$C$6:$L$47,10,FALSE))</f>
        <v/>
      </c>
      <c r="BB76" s="79" t="str">
        <f>IF(BB75="","",VLOOKUP(BB75,'（勤務形態一覧表）シフト記号表'!$C$6:$L$47,10,FALSE))</f>
        <v/>
      </c>
      <c r="BC76" s="77" t="str">
        <f>IF(BC75="","",VLOOKUP(BC75,'（勤務形態一覧表）シフト記号表'!$C$6:$L$47,10,FALSE))</f>
        <v/>
      </c>
      <c r="BD76" s="78" t="str">
        <f>IF(BD75="","",VLOOKUP(BD75,'（勤務形態一覧表）シフト記号表'!$C$6:$L$47,10,FALSE))</f>
        <v/>
      </c>
      <c r="BE76" s="78" t="str">
        <f>IF(BE75="","",VLOOKUP(BE75,'（勤務形態一覧表）シフト記号表'!$C$6:$L$47,10,FALSE))</f>
        <v/>
      </c>
      <c r="BF76" s="617">
        <f>IF($BI$3="４週",SUM(AA76:BB76),IF($BI$3="暦月",SUM(AA76:BE76),""))</f>
        <v>0</v>
      </c>
      <c r="BG76" s="618"/>
      <c r="BH76" s="619">
        <f>IF($BI$3="４週",BF76/4,IF($BI$3="暦月",(BF76/($BI$8/7)),""))</f>
        <v>0</v>
      </c>
      <c r="BI76" s="618"/>
      <c r="BJ76" s="614"/>
      <c r="BK76" s="615"/>
      <c r="BL76" s="615"/>
      <c r="BM76" s="615"/>
      <c r="BN76" s="616"/>
    </row>
    <row r="77" spans="2:66" ht="20.25" customHeight="1" x14ac:dyDescent="0.4">
      <c r="B77" s="588">
        <f>B75+1</f>
        <v>31</v>
      </c>
      <c r="C77" s="590"/>
      <c r="D77" s="592"/>
      <c r="E77" s="502"/>
      <c r="F77" s="593"/>
      <c r="G77" s="595"/>
      <c r="H77" s="561"/>
      <c r="I77" s="72"/>
      <c r="J77" s="73"/>
      <c r="K77" s="72"/>
      <c r="L77" s="73"/>
      <c r="M77" s="597"/>
      <c r="N77" s="598"/>
      <c r="O77" s="559"/>
      <c r="P77" s="560"/>
      <c r="Q77" s="560"/>
      <c r="R77" s="561"/>
      <c r="S77" s="565"/>
      <c r="T77" s="566"/>
      <c r="U77" s="566"/>
      <c r="V77" s="566"/>
      <c r="W77" s="567"/>
      <c r="X77" s="92" t="s">
        <v>394</v>
      </c>
      <c r="Y77" s="93"/>
      <c r="Z77" s="94"/>
      <c r="AA77" s="85"/>
      <c r="AB77" s="86"/>
      <c r="AC77" s="86"/>
      <c r="AD77" s="86"/>
      <c r="AE77" s="86"/>
      <c r="AF77" s="86"/>
      <c r="AG77" s="87"/>
      <c r="AH77" s="85"/>
      <c r="AI77" s="86"/>
      <c r="AJ77" s="86"/>
      <c r="AK77" s="86"/>
      <c r="AL77" s="86"/>
      <c r="AM77" s="86"/>
      <c r="AN77" s="87"/>
      <c r="AO77" s="85"/>
      <c r="AP77" s="86"/>
      <c r="AQ77" s="86"/>
      <c r="AR77" s="86"/>
      <c r="AS77" s="86"/>
      <c r="AT77" s="86"/>
      <c r="AU77" s="87"/>
      <c r="AV77" s="85"/>
      <c r="AW77" s="86"/>
      <c r="AX77" s="86"/>
      <c r="AY77" s="86"/>
      <c r="AZ77" s="86"/>
      <c r="BA77" s="86"/>
      <c r="BB77" s="87"/>
      <c r="BC77" s="85"/>
      <c r="BD77" s="86"/>
      <c r="BE77" s="88"/>
      <c r="BF77" s="568"/>
      <c r="BG77" s="569"/>
      <c r="BH77" s="570"/>
      <c r="BI77" s="571"/>
      <c r="BJ77" s="572"/>
      <c r="BK77" s="573"/>
      <c r="BL77" s="573"/>
      <c r="BM77" s="573"/>
      <c r="BN77" s="574"/>
    </row>
    <row r="78" spans="2:66" ht="20.25" customHeight="1" x14ac:dyDescent="0.4">
      <c r="B78" s="589"/>
      <c r="C78" s="591"/>
      <c r="D78" s="594"/>
      <c r="E78" s="502"/>
      <c r="F78" s="593"/>
      <c r="G78" s="620"/>
      <c r="H78" s="621"/>
      <c r="I78" s="95"/>
      <c r="J78" s="96">
        <f>G77</f>
        <v>0</v>
      </c>
      <c r="K78" s="95"/>
      <c r="L78" s="96">
        <f>M77</f>
        <v>0</v>
      </c>
      <c r="M78" s="622"/>
      <c r="N78" s="623"/>
      <c r="O78" s="624"/>
      <c r="P78" s="625"/>
      <c r="Q78" s="625"/>
      <c r="R78" s="621"/>
      <c r="S78" s="565"/>
      <c r="T78" s="566"/>
      <c r="U78" s="566"/>
      <c r="V78" s="566"/>
      <c r="W78" s="567"/>
      <c r="X78" s="89" t="s">
        <v>395</v>
      </c>
      <c r="Y78" s="90"/>
      <c r="Z78" s="91"/>
      <c r="AA78" s="77" t="str">
        <f>IF(AA77="","",VLOOKUP(AA77,'（勤務形態一覧表）シフト記号表'!$C$6:$L$47,10,FALSE))</f>
        <v/>
      </c>
      <c r="AB78" s="78" t="str">
        <f>IF(AB77="","",VLOOKUP(AB77,'（勤務形態一覧表）シフト記号表'!$C$6:$L$47,10,FALSE))</f>
        <v/>
      </c>
      <c r="AC78" s="78" t="str">
        <f>IF(AC77="","",VLOOKUP(AC77,'（勤務形態一覧表）シフト記号表'!$C$6:$L$47,10,FALSE))</f>
        <v/>
      </c>
      <c r="AD78" s="78" t="str">
        <f>IF(AD77="","",VLOOKUP(AD77,'（勤務形態一覧表）シフト記号表'!$C$6:$L$47,10,FALSE))</f>
        <v/>
      </c>
      <c r="AE78" s="78" t="str">
        <f>IF(AE77="","",VLOOKUP(AE77,'（勤務形態一覧表）シフト記号表'!$C$6:$L$47,10,FALSE))</f>
        <v/>
      </c>
      <c r="AF78" s="78" t="str">
        <f>IF(AF77="","",VLOOKUP(AF77,'（勤務形態一覧表）シフト記号表'!$C$6:$L$47,10,FALSE))</f>
        <v/>
      </c>
      <c r="AG78" s="79" t="str">
        <f>IF(AG77="","",VLOOKUP(AG77,'（勤務形態一覧表）シフト記号表'!$C$6:$L$47,10,FALSE))</f>
        <v/>
      </c>
      <c r="AH78" s="77" t="str">
        <f>IF(AH77="","",VLOOKUP(AH77,'（勤務形態一覧表）シフト記号表'!$C$6:$L$47,10,FALSE))</f>
        <v/>
      </c>
      <c r="AI78" s="78" t="str">
        <f>IF(AI77="","",VLOOKUP(AI77,'（勤務形態一覧表）シフト記号表'!$C$6:$L$47,10,FALSE))</f>
        <v/>
      </c>
      <c r="AJ78" s="78" t="str">
        <f>IF(AJ77="","",VLOOKUP(AJ77,'（勤務形態一覧表）シフト記号表'!$C$6:$L$47,10,FALSE))</f>
        <v/>
      </c>
      <c r="AK78" s="78" t="str">
        <f>IF(AK77="","",VLOOKUP(AK77,'（勤務形態一覧表）シフト記号表'!$C$6:$L$47,10,FALSE))</f>
        <v/>
      </c>
      <c r="AL78" s="78" t="str">
        <f>IF(AL77="","",VLOOKUP(AL77,'（勤務形態一覧表）シフト記号表'!$C$6:$L$47,10,FALSE))</f>
        <v/>
      </c>
      <c r="AM78" s="78" t="str">
        <f>IF(AM77="","",VLOOKUP(AM77,'（勤務形態一覧表）シフト記号表'!$C$6:$L$47,10,FALSE))</f>
        <v/>
      </c>
      <c r="AN78" s="79" t="str">
        <f>IF(AN77="","",VLOOKUP(AN77,'（勤務形態一覧表）シフト記号表'!$C$6:$L$47,10,FALSE))</f>
        <v/>
      </c>
      <c r="AO78" s="77" t="str">
        <f>IF(AO77="","",VLOOKUP(AO77,'（勤務形態一覧表）シフト記号表'!$C$6:$L$47,10,FALSE))</f>
        <v/>
      </c>
      <c r="AP78" s="78" t="str">
        <f>IF(AP77="","",VLOOKUP(AP77,'（勤務形態一覧表）シフト記号表'!$C$6:$L$47,10,FALSE))</f>
        <v/>
      </c>
      <c r="AQ78" s="78" t="str">
        <f>IF(AQ77="","",VLOOKUP(AQ77,'（勤務形態一覧表）シフト記号表'!$C$6:$L$47,10,FALSE))</f>
        <v/>
      </c>
      <c r="AR78" s="78" t="str">
        <f>IF(AR77="","",VLOOKUP(AR77,'（勤務形態一覧表）シフト記号表'!$C$6:$L$47,10,FALSE))</f>
        <v/>
      </c>
      <c r="AS78" s="78" t="str">
        <f>IF(AS77="","",VLOOKUP(AS77,'（勤務形態一覧表）シフト記号表'!$C$6:$L$47,10,FALSE))</f>
        <v/>
      </c>
      <c r="AT78" s="78" t="str">
        <f>IF(AT77="","",VLOOKUP(AT77,'（勤務形態一覧表）シフト記号表'!$C$6:$L$47,10,FALSE))</f>
        <v/>
      </c>
      <c r="AU78" s="79" t="str">
        <f>IF(AU77="","",VLOOKUP(AU77,'（勤務形態一覧表）シフト記号表'!$C$6:$L$47,10,FALSE))</f>
        <v/>
      </c>
      <c r="AV78" s="77" t="str">
        <f>IF(AV77="","",VLOOKUP(AV77,'（勤務形態一覧表）シフト記号表'!$C$6:$L$47,10,FALSE))</f>
        <v/>
      </c>
      <c r="AW78" s="78" t="str">
        <f>IF(AW77="","",VLOOKUP(AW77,'（勤務形態一覧表）シフト記号表'!$C$6:$L$47,10,FALSE))</f>
        <v/>
      </c>
      <c r="AX78" s="78" t="str">
        <f>IF(AX77="","",VLOOKUP(AX77,'（勤務形態一覧表）シフト記号表'!$C$6:$L$47,10,FALSE))</f>
        <v/>
      </c>
      <c r="AY78" s="78" t="str">
        <f>IF(AY77="","",VLOOKUP(AY77,'（勤務形態一覧表）シフト記号表'!$C$6:$L$47,10,FALSE))</f>
        <v/>
      </c>
      <c r="AZ78" s="78" t="str">
        <f>IF(AZ77="","",VLOOKUP(AZ77,'（勤務形態一覧表）シフト記号表'!$C$6:$L$47,10,FALSE))</f>
        <v/>
      </c>
      <c r="BA78" s="78" t="str">
        <f>IF(BA77="","",VLOOKUP(BA77,'（勤務形態一覧表）シフト記号表'!$C$6:$L$47,10,FALSE))</f>
        <v/>
      </c>
      <c r="BB78" s="79" t="str">
        <f>IF(BB77="","",VLOOKUP(BB77,'（勤務形態一覧表）シフト記号表'!$C$6:$L$47,10,FALSE))</f>
        <v/>
      </c>
      <c r="BC78" s="77" t="str">
        <f>IF(BC77="","",VLOOKUP(BC77,'（勤務形態一覧表）シフト記号表'!$C$6:$L$47,10,FALSE))</f>
        <v/>
      </c>
      <c r="BD78" s="78" t="str">
        <f>IF(BD77="","",VLOOKUP(BD77,'（勤務形態一覧表）シフト記号表'!$C$6:$L$47,10,FALSE))</f>
        <v/>
      </c>
      <c r="BE78" s="78" t="str">
        <f>IF(BE77="","",VLOOKUP(BE77,'（勤務形態一覧表）シフト記号表'!$C$6:$L$47,10,FALSE))</f>
        <v/>
      </c>
      <c r="BF78" s="617">
        <f>IF($BI$3="４週",SUM(AA78:BB78),IF($BI$3="暦月",SUM(AA78:BE78),""))</f>
        <v>0</v>
      </c>
      <c r="BG78" s="618"/>
      <c r="BH78" s="619">
        <f>IF($BI$3="４週",BF78/4,IF($BI$3="暦月",(BF78/($BI$8/7)),""))</f>
        <v>0</v>
      </c>
      <c r="BI78" s="618"/>
      <c r="BJ78" s="614"/>
      <c r="BK78" s="615"/>
      <c r="BL78" s="615"/>
      <c r="BM78" s="615"/>
      <c r="BN78" s="616"/>
    </row>
    <row r="79" spans="2:66" ht="20.25" customHeight="1" x14ac:dyDescent="0.4">
      <c r="B79" s="588">
        <f>B77+1</f>
        <v>32</v>
      </c>
      <c r="C79" s="590"/>
      <c r="D79" s="592"/>
      <c r="E79" s="502"/>
      <c r="F79" s="593"/>
      <c r="G79" s="595"/>
      <c r="H79" s="561"/>
      <c r="I79" s="72"/>
      <c r="J79" s="73"/>
      <c r="K79" s="72"/>
      <c r="L79" s="73"/>
      <c r="M79" s="597"/>
      <c r="N79" s="598"/>
      <c r="O79" s="559"/>
      <c r="P79" s="560"/>
      <c r="Q79" s="560"/>
      <c r="R79" s="561"/>
      <c r="S79" s="565"/>
      <c r="T79" s="566"/>
      <c r="U79" s="566"/>
      <c r="V79" s="566"/>
      <c r="W79" s="567"/>
      <c r="X79" s="92" t="s">
        <v>394</v>
      </c>
      <c r="Y79" s="93"/>
      <c r="Z79" s="94"/>
      <c r="AA79" s="85"/>
      <c r="AB79" s="86"/>
      <c r="AC79" s="86"/>
      <c r="AD79" s="86"/>
      <c r="AE79" s="86"/>
      <c r="AF79" s="86"/>
      <c r="AG79" s="87"/>
      <c r="AH79" s="85"/>
      <c r="AI79" s="86"/>
      <c r="AJ79" s="86"/>
      <c r="AK79" s="86"/>
      <c r="AL79" s="86"/>
      <c r="AM79" s="86"/>
      <c r="AN79" s="87"/>
      <c r="AO79" s="85"/>
      <c r="AP79" s="86"/>
      <c r="AQ79" s="86"/>
      <c r="AR79" s="86"/>
      <c r="AS79" s="86"/>
      <c r="AT79" s="86"/>
      <c r="AU79" s="87"/>
      <c r="AV79" s="85"/>
      <c r="AW79" s="86"/>
      <c r="AX79" s="86"/>
      <c r="AY79" s="86"/>
      <c r="AZ79" s="86"/>
      <c r="BA79" s="86"/>
      <c r="BB79" s="87"/>
      <c r="BC79" s="85"/>
      <c r="BD79" s="86"/>
      <c r="BE79" s="88"/>
      <c r="BF79" s="568"/>
      <c r="BG79" s="569"/>
      <c r="BH79" s="570"/>
      <c r="BI79" s="571"/>
      <c r="BJ79" s="572"/>
      <c r="BK79" s="573"/>
      <c r="BL79" s="573"/>
      <c r="BM79" s="573"/>
      <c r="BN79" s="574"/>
    </row>
    <row r="80" spans="2:66" ht="20.25" customHeight="1" x14ac:dyDescent="0.4">
      <c r="B80" s="589"/>
      <c r="C80" s="591"/>
      <c r="D80" s="594"/>
      <c r="E80" s="502"/>
      <c r="F80" s="593"/>
      <c r="G80" s="620"/>
      <c r="H80" s="621"/>
      <c r="I80" s="95"/>
      <c r="J80" s="96">
        <f>G79</f>
        <v>0</v>
      </c>
      <c r="K80" s="95"/>
      <c r="L80" s="96">
        <f>M79</f>
        <v>0</v>
      </c>
      <c r="M80" s="622"/>
      <c r="N80" s="623"/>
      <c r="O80" s="624"/>
      <c r="P80" s="625"/>
      <c r="Q80" s="625"/>
      <c r="R80" s="621"/>
      <c r="S80" s="565"/>
      <c r="T80" s="566"/>
      <c r="U80" s="566"/>
      <c r="V80" s="566"/>
      <c r="W80" s="567"/>
      <c r="X80" s="89" t="s">
        <v>395</v>
      </c>
      <c r="Y80" s="90"/>
      <c r="Z80" s="91"/>
      <c r="AA80" s="77" t="str">
        <f>IF(AA79="","",VLOOKUP(AA79,'（勤務形態一覧表）シフト記号表'!$C$6:$L$47,10,FALSE))</f>
        <v/>
      </c>
      <c r="AB80" s="78" t="str">
        <f>IF(AB79="","",VLOOKUP(AB79,'（勤務形態一覧表）シフト記号表'!$C$6:$L$47,10,FALSE))</f>
        <v/>
      </c>
      <c r="AC80" s="78" t="str">
        <f>IF(AC79="","",VLOOKUP(AC79,'（勤務形態一覧表）シフト記号表'!$C$6:$L$47,10,FALSE))</f>
        <v/>
      </c>
      <c r="AD80" s="78" t="str">
        <f>IF(AD79="","",VLOOKUP(AD79,'（勤務形態一覧表）シフト記号表'!$C$6:$L$47,10,FALSE))</f>
        <v/>
      </c>
      <c r="AE80" s="78" t="str">
        <f>IF(AE79="","",VLOOKUP(AE79,'（勤務形態一覧表）シフト記号表'!$C$6:$L$47,10,FALSE))</f>
        <v/>
      </c>
      <c r="AF80" s="78" t="str">
        <f>IF(AF79="","",VLOOKUP(AF79,'（勤務形態一覧表）シフト記号表'!$C$6:$L$47,10,FALSE))</f>
        <v/>
      </c>
      <c r="AG80" s="79" t="str">
        <f>IF(AG79="","",VLOOKUP(AG79,'（勤務形態一覧表）シフト記号表'!$C$6:$L$47,10,FALSE))</f>
        <v/>
      </c>
      <c r="AH80" s="77" t="str">
        <f>IF(AH79="","",VLOOKUP(AH79,'（勤務形態一覧表）シフト記号表'!$C$6:$L$47,10,FALSE))</f>
        <v/>
      </c>
      <c r="AI80" s="78" t="str">
        <f>IF(AI79="","",VLOOKUP(AI79,'（勤務形態一覧表）シフト記号表'!$C$6:$L$47,10,FALSE))</f>
        <v/>
      </c>
      <c r="AJ80" s="78" t="str">
        <f>IF(AJ79="","",VLOOKUP(AJ79,'（勤務形態一覧表）シフト記号表'!$C$6:$L$47,10,FALSE))</f>
        <v/>
      </c>
      <c r="AK80" s="78" t="str">
        <f>IF(AK79="","",VLOOKUP(AK79,'（勤務形態一覧表）シフト記号表'!$C$6:$L$47,10,FALSE))</f>
        <v/>
      </c>
      <c r="AL80" s="78" t="str">
        <f>IF(AL79="","",VLOOKUP(AL79,'（勤務形態一覧表）シフト記号表'!$C$6:$L$47,10,FALSE))</f>
        <v/>
      </c>
      <c r="AM80" s="78" t="str">
        <f>IF(AM79="","",VLOOKUP(AM79,'（勤務形態一覧表）シフト記号表'!$C$6:$L$47,10,FALSE))</f>
        <v/>
      </c>
      <c r="AN80" s="79" t="str">
        <f>IF(AN79="","",VLOOKUP(AN79,'（勤務形態一覧表）シフト記号表'!$C$6:$L$47,10,FALSE))</f>
        <v/>
      </c>
      <c r="AO80" s="77" t="str">
        <f>IF(AO79="","",VLOOKUP(AO79,'（勤務形態一覧表）シフト記号表'!$C$6:$L$47,10,FALSE))</f>
        <v/>
      </c>
      <c r="AP80" s="78" t="str">
        <f>IF(AP79="","",VLOOKUP(AP79,'（勤務形態一覧表）シフト記号表'!$C$6:$L$47,10,FALSE))</f>
        <v/>
      </c>
      <c r="AQ80" s="78" t="str">
        <f>IF(AQ79="","",VLOOKUP(AQ79,'（勤務形態一覧表）シフト記号表'!$C$6:$L$47,10,FALSE))</f>
        <v/>
      </c>
      <c r="AR80" s="78" t="str">
        <f>IF(AR79="","",VLOOKUP(AR79,'（勤務形態一覧表）シフト記号表'!$C$6:$L$47,10,FALSE))</f>
        <v/>
      </c>
      <c r="AS80" s="78" t="str">
        <f>IF(AS79="","",VLOOKUP(AS79,'（勤務形態一覧表）シフト記号表'!$C$6:$L$47,10,FALSE))</f>
        <v/>
      </c>
      <c r="AT80" s="78" t="str">
        <f>IF(AT79="","",VLOOKUP(AT79,'（勤務形態一覧表）シフト記号表'!$C$6:$L$47,10,FALSE))</f>
        <v/>
      </c>
      <c r="AU80" s="79" t="str">
        <f>IF(AU79="","",VLOOKUP(AU79,'（勤務形態一覧表）シフト記号表'!$C$6:$L$47,10,FALSE))</f>
        <v/>
      </c>
      <c r="AV80" s="77" t="str">
        <f>IF(AV79="","",VLOOKUP(AV79,'（勤務形態一覧表）シフト記号表'!$C$6:$L$47,10,FALSE))</f>
        <v/>
      </c>
      <c r="AW80" s="78" t="str">
        <f>IF(AW79="","",VLOOKUP(AW79,'（勤務形態一覧表）シフト記号表'!$C$6:$L$47,10,FALSE))</f>
        <v/>
      </c>
      <c r="AX80" s="78" t="str">
        <f>IF(AX79="","",VLOOKUP(AX79,'（勤務形態一覧表）シフト記号表'!$C$6:$L$47,10,FALSE))</f>
        <v/>
      </c>
      <c r="AY80" s="78" t="str">
        <f>IF(AY79="","",VLOOKUP(AY79,'（勤務形態一覧表）シフト記号表'!$C$6:$L$47,10,FALSE))</f>
        <v/>
      </c>
      <c r="AZ80" s="78" t="str">
        <f>IF(AZ79="","",VLOOKUP(AZ79,'（勤務形態一覧表）シフト記号表'!$C$6:$L$47,10,FALSE))</f>
        <v/>
      </c>
      <c r="BA80" s="78" t="str">
        <f>IF(BA79="","",VLOOKUP(BA79,'（勤務形態一覧表）シフト記号表'!$C$6:$L$47,10,FALSE))</f>
        <v/>
      </c>
      <c r="BB80" s="79" t="str">
        <f>IF(BB79="","",VLOOKUP(BB79,'（勤務形態一覧表）シフト記号表'!$C$6:$L$47,10,FALSE))</f>
        <v/>
      </c>
      <c r="BC80" s="77" t="str">
        <f>IF(BC79="","",VLOOKUP(BC79,'（勤務形態一覧表）シフト記号表'!$C$6:$L$47,10,FALSE))</f>
        <v/>
      </c>
      <c r="BD80" s="78" t="str">
        <f>IF(BD79="","",VLOOKUP(BD79,'（勤務形態一覧表）シフト記号表'!$C$6:$L$47,10,FALSE))</f>
        <v/>
      </c>
      <c r="BE80" s="78" t="str">
        <f>IF(BE79="","",VLOOKUP(BE79,'（勤務形態一覧表）シフト記号表'!$C$6:$L$47,10,FALSE))</f>
        <v/>
      </c>
      <c r="BF80" s="617">
        <f>IF($BI$3="４週",SUM(AA80:BB80),IF($BI$3="暦月",SUM(AA80:BE80),""))</f>
        <v>0</v>
      </c>
      <c r="BG80" s="618"/>
      <c r="BH80" s="619">
        <f>IF($BI$3="４週",BF80/4,IF($BI$3="暦月",(BF80/($BI$8/7)),""))</f>
        <v>0</v>
      </c>
      <c r="BI80" s="618"/>
      <c r="BJ80" s="614"/>
      <c r="BK80" s="615"/>
      <c r="BL80" s="615"/>
      <c r="BM80" s="615"/>
      <c r="BN80" s="616"/>
    </row>
    <row r="81" spans="2:66" ht="20.25" customHeight="1" x14ac:dyDescent="0.4">
      <c r="B81" s="588">
        <f>B79+1</f>
        <v>33</v>
      </c>
      <c r="C81" s="590"/>
      <c r="D81" s="592"/>
      <c r="E81" s="502"/>
      <c r="F81" s="593"/>
      <c r="G81" s="595"/>
      <c r="H81" s="561"/>
      <c r="I81" s="72"/>
      <c r="J81" s="73"/>
      <c r="K81" s="72"/>
      <c r="L81" s="73"/>
      <c r="M81" s="597"/>
      <c r="N81" s="598"/>
      <c r="O81" s="559"/>
      <c r="P81" s="560"/>
      <c r="Q81" s="560"/>
      <c r="R81" s="561"/>
      <c r="S81" s="565"/>
      <c r="T81" s="566"/>
      <c r="U81" s="566"/>
      <c r="V81" s="566"/>
      <c r="W81" s="567"/>
      <c r="X81" s="92" t="s">
        <v>394</v>
      </c>
      <c r="Y81" s="93"/>
      <c r="Z81" s="94"/>
      <c r="AA81" s="85"/>
      <c r="AB81" s="86"/>
      <c r="AC81" s="86"/>
      <c r="AD81" s="86"/>
      <c r="AE81" s="86"/>
      <c r="AF81" s="86"/>
      <c r="AG81" s="87"/>
      <c r="AH81" s="85"/>
      <c r="AI81" s="86"/>
      <c r="AJ81" s="86"/>
      <c r="AK81" s="86"/>
      <c r="AL81" s="86"/>
      <c r="AM81" s="86"/>
      <c r="AN81" s="87"/>
      <c r="AO81" s="85"/>
      <c r="AP81" s="86"/>
      <c r="AQ81" s="86"/>
      <c r="AR81" s="86"/>
      <c r="AS81" s="86"/>
      <c r="AT81" s="86"/>
      <c r="AU81" s="87"/>
      <c r="AV81" s="85"/>
      <c r="AW81" s="86"/>
      <c r="AX81" s="86"/>
      <c r="AY81" s="86"/>
      <c r="AZ81" s="86"/>
      <c r="BA81" s="86"/>
      <c r="BB81" s="87"/>
      <c r="BC81" s="85"/>
      <c r="BD81" s="86"/>
      <c r="BE81" s="88"/>
      <c r="BF81" s="568"/>
      <c r="BG81" s="569"/>
      <c r="BH81" s="570"/>
      <c r="BI81" s="571"/>
      <c r="BJ81" s="572"/>
      <c r="BK81" s="573"/>
      <c r="BL81" s="573"/>
      <c r="BM81" s="573"/>
      <c r="BN81" s="574"/>
    </row>
    <row r="82" spans="2:66" ht="20.25" customHeight="1" x14ac:dyDescent="0.4">
      <c r="B82" s="589"/>
      <c r="C82" s="591"/>
      <c r="D82" s="594"/>
      <c r="E82" s="502"/>
      <c r="F82" s="593"/>
      <c r="G82" s="620"/>
      <c r="H82" s="621"/>
      <c r="I82" s="95"/>
      <c r="J82" s="96">
        <f>G81</f>
        <v>0</v>
      </c>
      <c r="K82" s="95"/>
      <c r="L82" s="96">
        <f>M81</f>
        <v>0</v>
      </c>
      <c r="M82" s="622"/>
      <c r="N82" s="623"/>
      <c r="O82" s="624"/>
      <c r="P82" s="625"/>
      <c r="Q82" s="625"/>
      <c r="R82" s="621"/>
      <c r="S82" s="565"/>
      <c r="T82" s="566"/>
      <c r="U82" s="566"/>
      <c r="V82" s="566"/>
      <c r="W82" s="567"/>
      <c r="X82" s="89" t="s">
        <v>395</v>
      </c>
      <c r="Y82" s="90"/>
      <c r="Z82" s="91"/>
      <c r="AA82" s="77" t="str">
        <f>IF(AA81="","",VLOOKUP(AA81,'（勤務形態一覧表）シフト記号表'!$C$6:$L$47,10,FALSE))</f>
        <v/>
      </c>
      <c r="AB82" s="78" t="str">
        <f>IF(AB81="","",VLOOKUP(AB81,'（勤務形態一覧表）シフト記号表'!$C$6:$L$47,10,FALSE))</f>
        <v/>
      </c>
      <c r="AC82" s="78" t="str">
        <f>IF(AC81="","",VLOOKUP(AC81,'（勤務形態一覧表）シフト記号表'!$C$6:$L$47,10,FALSE))</f>
        <v/>
      </c>
      <c r="AD82" s="78" t="str">
        <f>IF(AD81="","",VLOOKUP(AD81,'（勤務形態一覧表）シフト記号表'!$C$6:$L$47,10,FALSE))</f>
        <v/>
      </c>
      <c r="AE82" s="78" t="str">
        <f>IF(AE81="","",VLOOKUP(AE81,'（勤務形態一覧表）シフト記号表'!$C$6:$L$47,10,FALSE))</f>
        <v/>
      </c>
      <c r="AF82" s="78" t="str">
        <f>IF(AF81="","",VLOOKUP(AF81,'（勤務形態一覧表）シフト記号表'!$C$6:$L$47,10,FALSE))</f>
        <v/>
      </c>
      <c r="AG82" s="79" t="str">
        <f>IF(AG81="","",VLOOKUP(AG81,'（勤務形態一覧表）シフト記号表'!$C$6:$L$47,10,FALSE))</f>
        <v/>
      </c>
      <c r="AH82" s="77" t="str">
        <f>IF(AH81="","",VLOOKUP(AH81,'（勤務形態一覧表）シフト記号表'!$C$6:$L$47,10,FALSE))</f>
        <v/>
      </c>
      <c r="AI82" s="78" t="str">
        <f>IF(AI81="","",VLOOKUP(AI81,'（勤務形態一覧表）シフト記号表'!$C$6:$L$47,10,FALSE))</f>
        <v/>
      </c>
      <c r="AJ82" s="78" t="str">
        <f>IF(AJ81="","",VLOOKUP(AJ81,'（勤務形態一覧表）シフト記号表'!$C$6:$L$47,10,FALSE))</f>
        <v/>
      </c>
      <c r="AK82" s="78" t="str">
        <f>IF(AK81="","",VLOOKUP(AK81,'（勤務形態一覧表）シフト記号表'!$C$6:$L$47,10,FALSE))</f>
        <v/>
      </c>
      <c r="AL82" s="78" t="str">
        <f>IF(AL81="","",VLOOKUP(AL81,'（勤務形態一覧表）シフト記号表'!$C$6:$L$47,10,FALSE))</f>
        <v/>
      </c>
      <c r="AM82" s="78" t="str">
        <f>IF(AM81="","",VLOOKUP(AM81,'（勤務形態一覧表）シフト記号表'!$C$6:$L$47,10,FALSE))</f>
        <v/>
      </c>
      <c r="AN82" s="79" t="str">
        <f>IF(AN81="","",VLOOKUP(AN81,'（勤務形態一覧表）シフト記号表'!$C$6:$L$47,10,FALSE))</f>
        <v/>
      </c>
      <c r="AO82" s="77" t="str">
        <f>IF(AO81="","",VLOOKUP(AO81,'（勤務形態一覧表）シフト記号表'!$C$6:$L$47,10,FALSE))</f>
        <v/>
      </c>
      <c r="AP82" s="78" t="str">
        <f>IF(AP81="","",VLOOKUP(AP81,'（勤務形態一覧表）シフト記号表'!$C$6:$L$47,10,FALSE))</f>
        <v/>
      </c>
      <c r="AQ82" s="78" t="str">
        <f>IF(AQ81="","",VLOOKUP(AQ81,'（勤務形態一覧表）シフト記号表'!$C$6:$L$47,10,FALSE))</f>
        <v/>
      </c>
      <c r="AR82" s="78" t="str">
        <f>IF(AR81="","",VLOOKUP(AR81,'（勤務形態一覧表）シフト記号表'!$C$6:$L$47,10,FALSE))</f>
        <v/>
      </c>
      <c r="AS82" s="78" t="str">
        <f>IF(AS81="","",VLOOKUP(AS81,'（勤務形態一覧表）シフト記号表'!$C$6:$L$47,10,FALSE))</f>
        <v/>
      </c>
      <c r="AT82" s="78" t="str">
        <f>IF(AT81="","",VLOOKUP(AT81,'（勤務形態一覧表）シフト記号表'!$C$6:$L$47,10,FALSE))</f>
        <v/>
      </c>
      <c r="AU82" s="79" t="str">
        <f>IF(AU81="","",VLOOKUP(AU81,'（勤務形態一覧表）シフト記号表'!$C$6:$L$47,10,FALSE))</f>
        <v/>
      </c>
      <c r="AV82" s="77" t="str">
        <f>IF(AV81="","",VLOOKUP(AV81,'（勤務形態一覧表）シフト記号表'!$C$6:$L$47,10,FALSE))</f>
        <v/>
      </c>
      <c r="AW82" s="78" t="str">
        <f>IF(AW81="","",VLOOKUP(AW81,'（勤務形態一覧表）シフト記号表'!$C$6:$L$47,10,FALSE))</f>
        <v/>
      </c>
      <c r="AX82" s="78" t="str">
        <f>IF(AX81="","",VLOOKUP(AX81,'（勤務形態一覧表）シフト記号表'!$C$6:$L$47,10,FALSE))</f>
        <v/>
      </c>
      <c r="AY82" s="78" t="str">
        <f>IF(AY81="","",VLOOKUP(AY81,'（勤務形態一覧表）シフト記号表'!$C$6:$L$47,10,FALSE))</f>
        <v/>
      </c>
      <c r="AZ82" s="78" t="str">
        <f>IF(AZ81="","",VLOOKUP(AZ81,'（勤務形態一覧表）シフト記号表'!$C$6:$L$47,10,FALSE))</f>
        <v/>
      </c>
      <c r="BA82" s="78" t="str">
        <f>IF(BA81="","",VLOOKUP(BA81,'（勤務形態一覧表）シフト記号表'!$C$6:$L$47,10,FALSE))</f>
        <v/>
      </c>
      <c r="BB82" s="79" t="str">
        <f>IF(BB81="","",VLOOKUP(BB81,'（勤務形態一覧表）シフト記号表'!$C$6:$L$47,10,FALSE))</f>
        <v/>
      </c>
      <c r="BC82" s="77" t="str">
        <f>IF(BC81="","",VLOOKUP(BC81,'（勤務形態一覧表）シフト記号表'!$C$6:$L$47,10,FALSE))</f>
        <v/>
      </c>
      <c r="BD82" s="78" t="str">
        <f>IF(BD81="","",VLOOKUP(BD81,'（勤務形態一覧表）シフト記号表'!$C$6:$L$47,10,FALSE))</f>
        <v/>
      </c>
      <c r="BE82" s="78" t="str">
        <f>IF(BE81="","",VLOOKUP(BE81,'（勤務形態一覧表）シフト記号表'!$C$6:$L$47,10,FALSE))</f>
        <v/>
      </c>
      <c r="BF82" s="617">
        <f>IF($BI$3="４週",SUM(AA82:BB82),IF($BI$3="暦月",SUM(AA82:BE82),""))</f>
        <v>0</v>
      </c>
      <c r="BG82" s="618"/>
      <c r="BH82" s="619">
        <f>IF($BI$3="４週",BF82/4,IF($BI$3="暦月",(BF82/($BI$8/7)),""))</f>
        <v>0</v>
      </c>
      <c r="BI82" s="618"/>
      <c r="BJ82" s="614"/>
      <c r="BK82" s="615"/>
      <c r="BL82" s="615"/>
      <c r="BM82" s="615"/>
      <c r="BN82" s="616"/>
    </row>
    <row r="83" spans="2:66" ht="20.25" customHeight="1" x14ac:dyDescent="0.4">
      <c r="B83" s="588">
        <f>B81+1</f>
        <v>34</v>
      </c>
      <c r="C83" s="590"/>
      <c r="D83" s="592"/>
      <c r="E83" s="502"/>
      <c r="F83" s="593"/>
      <c r="G83" s="595"/>
      <c r="H83" s="561"/>
      <c r="I83" s="72"/>
      <c r="J83" s="73"/>
      <c r="K83" s="72"/>
      <c r="L83" s="73"/>
      <c r="M83" s="597"/>
      <c r="N83" s="598"/>
      <c r="O83" s="559"/>
      <c r="P83" s="560"/>
      <c r="Q83" s="560"/>
      <c r="R83" s="561"/>
      <c r="S83" s="565"/>
      <c r="T83" s="566"/>
      <c r="U83" s="566"/>
      <c r="V83" s="566"/>
      <c r="W83" s="567"/>
      <c r="X83" s="92" t="s">
        <v>394</v>
      </c>
      <c r="Y83" s="93"/>
      <c r="Z83" s="94"/>
      <c r="AA83" s="85"/>
      <c r="AB83" s="86"/>
      <c r="AC83" s="86"/>
      <c r="AD83" s="86"/>
      <c r="AE83" s="86"/>
      <c r="AF83" s="86"/>
      <c r="AG83" s="87"/>
      <c r="AH83" s="85"/>
      <c r="AI83" s="86"/>
      <c r="AJ83" s="86"/>
      <c r="AK83" s="86"/>
      <c r="AL83" s="86"/>
      <c r="AM83" s="86"/>
      <c r="AN83" s="87"/>
      <c r="AO83" s="85"/>
      <c r="AP83" s="86"/>
      <c r="AQ83" s="86"/>
      <c r="AR83" s="86"/>
      <c r="AS83" s="86"/>
      <c r="AT83" s="86"/>
      <c r="AU83" s="87"/>
      <c r="AV83" s="85"/>
      <c r="AW83" s="86"/>
      <c r="AX83" s="86"/>
      <c r="AY83" s="86"/>
      <c r="AZ83" s="86"/>
      <c r="BA83" s="86"/>
      <c r="BB83" s="87"/>
      <c r="BC83" s="85"/>
      <c r="BD83" s="86"/>
      <c r="BE83" s="88"/>
      <c r="BF83" s="568"/>
      <c r="BG83" s="569"/>
      <c r="BH83" s="570"/>
      <c r="BI83" s="571"/>
      <c r="BJ83" s="572"/>
      <c r="BK83" s="573"/>
      <c r="BL83" s="573"/>
      <c r="BM83" s="573"/>
      <c r="BN83" s="574"/>
    </row>
    <row r="84" spans="2:66" ht="20.25" customHeight="1" x14ac:dyDescent="0.4">
      <c r="B84" s="589"/>
      <c r="C84" s="591"/>
      <c r="D84" s="594"/>
      <c r="E84" s="502"/>
      <c r="F84" s="593"/>
      <c r="G84" s="620"/>
      <c r="H84" s="621"/>
      <c r="I84" s="95"/>
      <c r="J84" s="96">
        <f>G83</f>
        <v>0</v>
      </c>
      <c r="K84" s="95"/>
      <c r="L84" s="96">
        <f>M83</f>
        <v>0</v>
      </c>
      <c r="M84" s="622"/>
      <c r="N84" s="623"/>
      <c r="O84" s="624"/>
      <c r="P84" s="625"/>
      <c r="Q84" s="625"/>
      <c r="R84" s="621"/>
      <c r="S84" s="565"/>
      <c r="T84" s="566"/>
      <c r="U84" s="566"/>
      <c r="V84" s="566"/>
      <c r="W84" s="567"/>
      <c r="X84" s="89" t="s">
        <v>395</v>
      </c>
      <c r="Y84" s="90"/>
      <c r="Z84" s="91"/>
      <c r="AA84" s="77" t="str">
        <f>IF(AA83="","",VLOOKUP(AA83,'（勤務形態一覧表）シフト記号表'!$C$6:$L$47,10,FALSE))</f>
        <v/>
      </c>
      <c r="AB84" s="78" t="str">
        <f>IF(AB83="","",VLOOKUP(AB83,'（勤務形態一覧表）シフト記号表'!$C$6:$L$47,10,FALSE))</f>
        <v/>
      </c>
      <c r="AC84" s="78" t="str">
        <f>IF(AC83="","",VLOOKUP(AC83,'（勤務形態一覧表）シフト記号表'!$C$6:$L$47,10,FALSE))</f>
        <v/>
      </c>
      <c r="AD84" s="78" t="str">
        <f>IF(AD83="","",VLOOKUP(AD83,'（勤務形態一覧表）シフト記号表'!$C$6:$L$47,10,FALSE))</f>
        <v/>
      </c>
      <c r="AE84" s="78" t="str">
        <f>IF(AE83="","",VLOOKUP(AE83,'（勤務形態一覧表）シフト記号表'!$C$6:$L$47,10,FALSE))</f>
        <v/>
      </c>
      <c r="AF84" s="78" t="str">
        <f>IF(AF83="","",VLOOKUP(AF83,'（勤務形態一覧表）シフト記号表'!$C$6:$L$47,10,FALSE))</f>
        <v/>
      </c>
      <c r="AG84" s="79" t="str">
        <f>IF(AG83="","",VLOOKUP(AG83,'（勤務形態一覧表）シフト記号表'!$C$6:$L$47,10,FALSE))</f>
        <v/>
      </c>
      <c r="AH84" s="77" t="str">
        <f>IF(AH83="","",VLOOKUP(AH83,'（勤務形態一覧表）シフト記号表'!$C$6:$L$47,10,FALSE))</f>
        <v/>
      </c>
      <c r="AI84" s="78" t="str">
        <f>IF(AI83="","",VLOOKUP(AI83,'（勤務形態一覧表）シフト記号表'!$C$6:$L$47,10,FALSE))</f>
        <v/>
      </c>
      <c r="AJ84" s="78" t="str">
        <f>IF(AJ83="","",VLOOKUP(AJ83,'（勤務形態一覧表）シフト記号表'!$C$6:$L$47,10,FALSE))</f>
        <v/>
      </c>
      <c r="AK84" s="78" t="str">
        <f>IF(AK83="","",VLOOKUP(AK83,'（勤務形態一覧表）シフト記号表'!$C$6:$L$47,10,FALSE))</f>
        <v/>
      </c>
      <c r="AL84" s="78" t="str">
        <f>IF(AL83="","",VLOOKUP(AL83,'（勤務形態一覧表）シフト記号表'!$C$6:$L$47,10,FALSE))</f>
        <v/>
      </c>
      <c r="AM84" s="78" t="str">
        <f>IF(AM83="","",VLOOKUP(AM83,'（勤務形態一覧表）シフト記号表'!$C$6:$L$47,10,FALSE))</f>
        <v/>
      </c>
      <c r="AN84" s="79" t="str">
        <f>IF(AN83="","",VLOOKUP(AN83,'（勤務形態一覧表）シフト記号表'!$C$6:$L$47,10,FALSE))</f>
        <v/>
      </c>
      <c r="AO84" s="77" t="str">
        <f>IF(AO83="","",VLOOKUP(AO83,'（勤務形態一覧表）シフト記号表'!$C$6:$L$47,10,FALSE))</f>
        <v/>
      </c>
      <c r="AP84" s="78" t="str">
        <f>IF(AP83="","",VLOOKUP(AP83,'（勤務形態一覧表）シフト記号表'!$C$6:$L$47,10,FALSE))</f>
        <v/>
      </c>
      <c r="AQ84" s="78" t="str">
        <f>IF(AQ83="","",VLOOKUP(AQ83,'（勤務形態一覧表）シフト記号表'!$C$6:$L$47,10,FALSE))</f>
        <v/>
      </c>
      <c r="AR84" s="78" t="str">
        <f>IF(AR83="","",VLOOKUP(AR83,'（勤務形態一覧表）シフト記号表'!$C$6:$L$47,10,FALSE))</f>
        <v/>
      </c>
      <c r="AS84" s="78" t="str">
        <f>IF(AS83="","",VLOOKUP(AS83,'（勤務形態一覧表）シフト記号表'!$C$6:$L$47,10,FALSE))</f>
        <v/>
      </c>
      <c r="AT84" s="78" t="str">
        <f>IF(AT83="","",VLOOKUP(AT83,'（勤務形態一覧表）シフト記号表'!$C$6:$L$47,10,FALSE))</f>
        <v/>
      </c>
      <c r="AU84" s="79" t="str">
        <f>IF(AU83="","",VLOOKUP(AU83,'（勤務形態一覧表）シフト記号表'!$C$6:$L$47,10,FALSE))</f>
        <v/>
      </c>
      <c r="AV84" s="77" t="str">
        <f>IF(AV83="","",VLOOKUP(AV83,'（勤務形態一覧表）シフト記号表'!$C$6:$L$47,10,FALSE))</f>
        <v/>
      </c>
      <c r="AW84" s="78" t="str">
        <f>IF(AW83="","",VLOOKUP(AW83,'（勤務形態一覧表）シフト記号表'!$C$6:$L$47,10,FALSE))</f>
        <v/>
      </c>
      <c r="AX84" s="78" t="str">
        <f>IF(AX83="","",VLOOKUP(AX83,'（勤務形態一覧表）シフト記号表'!$C$6:$L$47,10,FALSE))</f>
        <v/>
      </c>
      <c r="AY84" s="78" t="str">
        <f>IF(AY83="","",VLOOKUP(AY83,'（勤務形態一覧表）シフト記号表'!$C$6:$L$47,10,FALSE))</f>
        <v/>
      </c>
      <c r="AZ84" s="78" t="str">
        <f>IF(AZ83="","",VLOOKUP(AZ83,'（勤務形態一覧表）シフト記号表'!$C$6:$L$47,10,FALSE))</f>
        <v/>
      </c>
      <c r="BA84" s="78" t="str">
        <f>IF(BA83="","",VLOOKUP(BA83,'（勤務形態一覧表）シフト記号表'!$C$6:$L$47,10,FALSE))</f>
        <v/>
      </c>
      <c r="BB84" s="79" t="str">
        <f>IF(BB83="","",VLOOKUP(BB83,'（勤務形態一覧表）シフト記号表'!$C$6:$L$47,10,FALSE))</f>
        <v/>
      </c>
      <c r="BC84" s="77" t="str">
        <f>IF(BC83="","",VLOOKUP(BC83,'（勤務形態一覧表）シフト記号表'!$C$6:$L$47,10,FALSE))</f>
        <v/>
      </c>
      <c r="BD84" s="78" t="str">
        <f>IF(BD83="","",VLOOKUP(BD83,'（勤務形態一覧表）シフト記号表'!$C$6:$L$47,10,FALSE))</f>
        <v/>
      </c>
      <c r="BE84" s="78" t="str">
        <f>IF(BE83="","",VLOOKUP(BE83,'（勤務形態一覧表）シフト記号表'!$C$6:$L$47,10,FALSE))</f>
        <v/>
      </c>
      <c r="BF84" s="617">
        <f>IF($BI$3="４週",SUM(AA84:BB84),IF($BI$3="暦月",SUM(AA84:BE84),""))</f>
        <v>0</v>
      </c>
      <c r="BG84" s="618"/>
      <c r="BH84" s="619">
        <f>IF($BI$3="４週",BF84/4,IF($BI$3="暦月",(BF84/($BI$8/7)),""))</f>
        <v>0</v>
      </c>
      <c r="BI84" s="618"/>
      <c r="BJ84" s="614"/>
      <c r="BK84" s="615"/>
      <c r="BL84" s="615"/>
      <c r="BM84" s="615"/>
      <c r="BN84" s="616"/>
    </row>
    <row r="85" spans="2:66" ht="20.25" customHeight="1" x14ac:dyDescent="0.4">
      <c r="B85" s="588">
        <f>B83+1</f>
        <v>35</v>
      </c>
      <c r="C85" s="590"/>
      <c r="D85" s="592"/>
      <c r="E85" s="502"/>
      <c r="F85" s="593"/>
      <c r="G85" s="595"/>
      <c r="H85" s="561"/>
      <c r="I85" s="72"/>
      <c r="J85" s="73"/>
      <c r="K85" s="72"/>
      <c r="L85" s="73"/>
      <c r="M85" s="597"/>
      <c r="N85" s="598"/>
      <c r="O85" s="559"/>
      <c r="P85" s="560"/>
      <c r="Q85" s="560"/>
      <c r="R85" s="561"/>
      <c r="S85" s="565"/>
      <c r="T85" s="566"/>
      <c r="U85" s="566"/>
      <c r="V85" s="566"/>
      <c r="W85" s="567"/>
      <c r="X85" s="92" t="s">
        <v>394</v>
      </c>
      <c r="Y85" s="93"/>
      <c r="Z85" s="94"/>
      <c r="AA85" s="85"/>
      <c r="AB85" s="86"/>
      <c r="AC85" s="86"/>
      <c r="AD85" s="86"/>
      <c r="AE85" s="86"/>
      <c r="AF85" s="86"/>
      <c r="AG85" s="87"/>
      <c r="AH85" s="85"/>
      <c r="AI85" s="86"/>
      <c r="AJ85" s="86"/>
      <c r="AK85" s="86"/>
      <c r="AL85" s="86"/>
      <c r="AM85" s="86"/>
      <c r="AN85" s="87"/>
      <c r="AO85" s="85"/>
      <c r="AP85" s="86"/>
      <c r="AQ85" s="86"/>
      <c r="AR85" s="86"/>
      <c r="AS85" s="86"/>
      <c r="AT85" s="86"/>
      <c r="AU85" s="87"/>
      <c r="AV85" s="85"/>
      <c r="AW85" s="86"/>
      <c r="AX85" s="86"/>
      <c r="AY85" s="86"/>
      <c r="AZ85" s="86"/>
      <c r="BA85" s="86"/>
      <c r="BB85" s="87"/>
      <c r="BC85" s="85"/>
      <c r="BD85" s="86"/>
      <c r="BE85" s="88"/>
      <c r="BF85" s="568"/>
      <c r="BG85" s="569"/>
      <c r="BH85" s="570"/>
      <c r="BI85" s="571"/>
      <c r="BJ85" s="572"/>
      <c r="BK85" s="573"/>
      <c r="BL85" s="573"/>
      <c r="BM85" s="573"/>
      <c r="BN85" s="574"/>
    </row>
    <row r="86" spans="2:66" ht="20.25" customHeight="1" x14ac:dyDescent="0.4">
      <c r="B86" s="589"/>
      <c r="C86" s="591"/>
      <c r="D86" s="594"/>
      <c r="E86" s="502"/>
      <c r="F86" s="593"/>
      <c r="G86" s="620"/>
      <c r="H86" s="621"/>
      <c r="I86" s="95"/>
      <c r="J86" s="96">
        <f>G85</f>
        <v>0</v>
      </c>
      <c r="K86" s="95"/>
      <c r="L86" s="96">
        <f>M85</f>
        <v>0</v>
      </c>
      <c r="M86" s="622"/>
      <c r="N86" s="623"/>
      <c r="O86" s="624"/>
      <c r="P86" s="625"/>
      <c r="Q86" s="625"/>
      <c r="R86" s="621"/>
      <c r="S86" s="565"/>
      <c r="T86" s="566"/>
      <c r="U86" s="566"/>
      <c r="V86" s="566"/>
      <c r="W86" s="567"/>
      <c r="X86" s="89" t="s">
        <v>395</v>
      </c>
      <c r="Y86" s="90"/>
      <c r="Z86" s="91"/>
      <c r="AA86" s="77" t="str">
        <f>IF(AA85="","",VLOOKUP(AA85,'（勤務形態一覧表）シフト記号表'!$C$6:$L$47,10,FALSE))</f>
        <v/>
      </c>
      <c r="AB86" s="78" t="str">
        <f>IF(AB85="","",VLOOKUP(AB85,'（勤務形態一覧表）シフト記号表'!$C$6:$L$47,10,FALSE))</f>
        <v/>
      </c>
      <c r="AC86" s="78" t="str">
        <f>IF(AC85="","",VLOOKUP(AC85,'（勤務形態一覧表）シフト記号表'!$C$6:$L$47,10,FALSE))</f>
        <v/>
      </c>
      <c r="AD86" s="78" t="str">
        <f>IF(AD85="","",VLOOKUP(AD85,'（勤務形態一覧表）シフト記号表'!$C$6:$L$47,10,FALSE))</f>
        <v/>
      </c>
      <c r="AE86" s="78" t="str">
        <f>IF(AE85="","",VLOOKUP(AE85,'（勤務形態一覧表）シフト記号表'!$C$6:$L$47,10,FALSE))</f>
        <v/>
      </c>
      <c r="AF86" s="78" t="str">
        <f>IF(AF85="","",VLOOKUP(AF85,'（勤務形態一覧表）シフト記号表'!$C$6:$L$47,10,FALSE))</f>
        <v/>
      </c>
      <c r="AG86" s="79" t="str">
        <f>IF(AG85="","",VLOOKUP(AG85,'（勤務形態一覧表）シフト記号表'!$C$6:$L$47,10,FALSE))</f>
        <v/>
      </c>
      <c r="AH86" s="77" t="str">
        <f>IF(AH85="","",VLOOKUP(AH85,'（勤務形態一覧表）シフト記号表'!$C$6:$L$47,10,FALSE))</f>
        <v/>
      </c>
      <c r="AI86" s="78" t="str">
        <f>IF(AI85="","",VLOOKUP(AI85,'（勤務形態一覧表）シフト記号表'!$C$6:$L$47,10,FALSE))</f>
        <v/>
      </c>
      <c r="AJ86" s="78" t="str">
        <f>IF(AJ85="","",VLOOKUP(AJ85,'（勤務形態一覧表）シフト記号表'!$C$6:$L$47,10,FALSE))</f>
        <v/>
      </c>
      <c r="AK86" s="78" t="str">
        <f>IF(AK85="","",VLOOKUP(AK85,'（勤務形態一覧表）シフト記号表'!$C$6:$L$47,10,FALSE))</f>
        <v/>
      </c>
      <c r="AL86" s="78" t="str">
        <f>IF(AL85="","",VLOOKUP(AL85,'（勤務形態一覧表）シフト記号表'!$C$6:$L$47,10,FALSE))</f>
        <v/>
      </c>
      <c r="AM86" s="78" t="str">
        <f>IF(AM85="","",VLOOKUP(AM85,'（勤務形態一覧表）シフト記号表'!$C$6:$L$47,10,FALSE))</f>
        <v/>
      </c>
      <c r="AN86" s="79" t="str">
        <f>IF(AN85="","",VLOOKUP(AN85,'（勤務形態一覧表）シフト記号表'!$C$6:$L$47,10,FALSE))</f>
        <v/>
      </c>
      <c r="AO86" s="77" t="str">
        <f>IF(AO85="","",VLOOKUP(AO85,'（勤務形態一覧表）シフト記号表'!$C$6:$L$47,10,FALSE))</f>
        <v/>
      </c>
      <c r="AP86" s="78" t="str">
        <f>IF(AP85="","",VLOOKUP(AP85,'（勤務形態一覧表）シフト記号表'!$C$6:$L$47,10,FALSE))</f>
        <v/>
      </c>
      <c r="AQ86" s="78" t="str">
        <f>IF(AQ85="","",VLOOKUP(AQ85,'（勤務形態一覧表）シフト記号表'!$C$6:$L$47,10,FALSE))</f>
        <v/>
      </c>
      <c r="AR86" s="78" t="str">
        <f>IF(AR85="","",VLOOKUP(AR85,'（勤務形態一覧表）シフト記号表'!$C$6:$L$47,10,FALSE))</f>
        <v/>
      </c>
      <c r="AS86" s="78" t="str">
        <f>IF(AS85="","",VLOOKUP(AS85,'（勤務形態一覧表）シフト記号表'!$C$6:$L$47,10,FALSE))</f>
        <v/>
      </c>
      <c r="AT86" s="78" t="str">
        <f>IF(AT85="","",VLOOKUP(AT85,'（勤務形態一覧表）シフト記号表'!$C$6:$L$47,10,FALSE))</f>
        <v/>
      </c>
      <c r="AU86" s="79" t="str">
        <f>IF(AU85="","",VLOOKUP(AU85,'（勤務形態一覧表）シフト記号表'!$C$6:$L$47,10,FALSE))</f>
        <v/>
      </c>
      <c r="AV86" s="77" t="str">
        <f>IF(AV85="","",VLOOKUP(AV85,'（勤務形態一覧表）シフト記号表'!$C$6:$L$47,10,FALSE))</f>
        <v/>
      </c>
      <c r="AW86" s="78" t="str">
        <f>IF(AW85="","",VLOOKUP(AW85,'（勤務形態一覧表）シフト記号表'!$C$6:$L$47,10,FALSE))</f>
        <v/>
      </c>
      <c r="AX86" s="78" t="str">
        <f>IF(AX85="","",VLOOKUP(AX85,'（勤務形態一覧表）シフト記号表'!$C$6:$L$47,10,FALSE))</f>
        <v/>
      </c>
      <c r="AY86" s="78" t="str">
        <f>IF(AY85="","",VLOOKUP(AY85,'（勤務形態一覧表）シフト記号表'!$C$6:$L$47,10,FALSE))</f>
        <v/>
      </c>
      <c r="AZ86" s="78" t="str">
        <f>IF(AZ85="","",VLOOKUP(AZ85,'（勤務形態一覧表）シフト記号表'!$C$6:$L$47,10,FALSE))</f>
        <v/>
      </c>
      <c r="BA86" s="78" t="str">
        <f>IF(BA85="","",VLOOKUP(BA85,'（勤務形態一覧表）シフト記号表'!$C$6:$L$47,10,FALSE))</f>
        <v/>
      </c>
      <c r="BB86" s="79" t="str">
        <f>IF(BB85="","",VLOOKUP(BB85,'（勤務形態一覧表）シフト記号表'!$C$6:$L$47,10,FALSE))</f>
        <v/>
      </c>
      <c r="BC86" s="77" t="str">
        <f>IF(BC85="","",VLOOKUP(BC85,'（勤務形態一覧表）シフト記号表'!$C$6:$L$47,10,FALSE))</f>
        <v/>
      </c>
      <c r="BD86" s="78" t="str">
        <f>IF(BD85="","",VLOOKUP(BD85,'（勤務形態一覧表）シフト記号表'!$C$6:$L$47,10,FALSE))</f>
        <v/>
      </c>
      <c r="BE86" s="78" t="str">
        <f>IF(BE85="","",VLOOKUP(BE85,'（勤務形態一覧表）シフト記号表'!$C$6:$L$47,10,FALSE))</f>
        <v/>
      </c>
      <c r="BF86" s="617">
        <f>IF($BI$3="４週",SUM(AA86:BB86),IF($BI$3="暦月",SUM(AA86:BE86),""))</f>
        <v>0</v>
      </c>
      <c r="BG86" s="618"/>
      <c r="BH86" s="619">
        <f>IF($BI$3="４週",BF86/4,IF($BI$3="暦月",(BF86/($BI$8/7)),""))</f>
        <v>0</v>
      </c>
      <c r="BI86" s="618"/>
      <c r="BJ86" s="614"/>
      <c r="BK86" s="615"/>
      <c r="BL86" s="615"/>
      <c r="BM86" s="615"/>
      <c r="BN86" s="616"/>
    </row>
    <row r="87" spans="2:66" ht="20.25" customHeight="1" x14ac:dyDescent="0.4">
      <c r="B87" s="588">
        <f>B85+1</f>
        <v>36</v>
      </c>
      <c r="C87" s="590"/>
      <c r="D87" s="592"/>
      <c r="E87" s="502"/>
      <c r="F87" s="593"/>
      <c r="G87" s="595"/>
      <c r="H87" s="561"/>
      <c r="I87" s="72"/>
      <c r="J87" s="73"/>
      <c r="K87" s="72"/>
      <c r="L87" s="73"/>
      <c r="M87" s="597"/>
      <c r="N87" s="598"/>
      <c r="O87" s="559"/>
      <c r="P87" s="560"/>
      <c r="Q87" s="560"/>
      <c r="R87" s="561"/>
      <c r="S87" s="565"/>
      <c r="T87" s="566"/>
      <c r="U87" s="566"/>
      <c r="V87" s="566"/>
      <c r="W87" s="567"/>
      <c r="X87" s="92" t="s">
        <v>394</v>
      </c>
      <c r="Y87" s="93"/>
      <c r="Z87" s="94"/>
      <c r="AA87" s="85"/>
      <c r="AB87" s="86"/>
      <c r="AC87" s="86"/>
      <c r="AD87" s="86"/>
      <c r="AE87" s="86"/>
      <c r="AF87" s="86"/>
      <c r="AG87" s="87"/>
      <c r="AH87" s="85"/>
      <c r="AI87" s="86"/>
      <c r="AJ87" s="86"/>
      <c r="AK87" s="86"/>
      <c r="AL87" s="86"/>
      <c r="AM87" s="86"/>
      <c r="AN87" s="87"/>
      <c r="AO87" s="85"/>
      <c r="AP87" s="86"/>
      <c r="AQ87" s="86"/>
      <c r="AR87" s="86"/>
      <c r="AS87" s="86"/>
      <c r="AT87" s="86"/>
      <c r="AU87" s="87"/>
      <c r="AV87" s="85"/>
      <c r="AW87" s="86"/>
      <c r="AX87" s="86"/>
      <c r="AY87" s="86"/>
      <c r="AZ87" s="86"/>
      <c r="BA87" s="86"/>
      <c r="BB87" s="87"/>
      <c r="BC87" s="85"/>
      <c r="BD87" s="86"/>
      <c r="BE87" s="88"/>
      <c r="BF87" s="568"/>
      <c r="BG87" s="569"/>
      <c r="BH87" s="570"/>
      <c r="BI87" s="571"/>
      <c r="BJ87" s="572"/>
      <c r="BK87" s="573"/>
      <c r="BL87" s="573"/>
      <c r="BM87" s="573"/>
      <c r="BN87" s="574"/>
    </row>
    <row r="88" spans="2:66" ht="20.25" customHeight="1" x14ac:dyDescent="0.4">
      <c r="B88" s="589"/>
      <c r="C88" s="591"/>
      <c r="D88" s="594"/>
      <c r="E88" s="502"/>
      <c r="F88" s="593"/>
      <c r="G88" s="620"/>
      <c r="H88" s="621"/>
      <c r="I88" s="95"/>
      <c r="J88" s="96">
        <f>G87</f>
        <v>0</v>
      </c>
      <c r="K88" s="95"/>
      <c r="L88" s="96">
        <f>M87</f>
        <v>0</v>
      </c>
      <c r="M88" s="622"/>
      <c r="N88" s="623"/>
      <c r="O88" s="624"/>
      <c r="P88" s="625"/>
      <c r="Q88" s="625"/>
      <c r="R88" s="621"/>
      <c r="S88" s="565"/>
      <c r="T88" s="566"/>
      <c r="U88" s="566"/>
      <c r="V88" s="566"/>
      <c r="W88" s="567"/>
      <c r="X88" s="89" t="s">
        <v>395</v>
      </c>
      <c r="Y88" s="90"/>
      <c r="Z88" s="91"/>
      <c r="AA88" s="77" t="str">
        <f>IF(AA87="","",VLOOKUP(AA87,'（勤務形態一覧表）シフト記号表'!$C$6:$L$47,10,FALSE))</f>
        <v/>
      </c>
      <c r="AB88" s="78" t="str">
        <f>IF(AB87="","",VLOOKUP(AB87,'（勤務形態一覧表）シフト記号表'!$C$6:$L$47,10,FALSE))</f>
        <v/>
      </c>
      <c r="AC88" s="78" t="str">
        <f>IF(AC87="","",VLOOKUP(AC87,'（勤務形態一覧表）シフト記号表'!$C$6:$L$47,10,FALSE))</f>
        <v/>
      </c>
      <c r="AD88" s="78" t="str">
        <f>IF(AD87="","",VLOOKUP(AD87,'（勤務形態一覧表）シフト記号表'!$C$6:$L$47,10,FALSE))</f>
        <v/>
      </c>
      <c r="AE88" s="78" t="str">
        <f>IF(AE87="","",VLOOKUP(AE87,'（勤務形態一覧表）シフト記号表'!$C$6:$L$47,10,FALSE))</f>
        <v/>
      </c>
      <c r="AF88" s="78" t="str">
        <f>IF(AF87="","",VLOOKUP(AF87,'（勤務形態一覧表）シフト記号表'!$C$6:$L$47,10,FALSE))</f>
        <v/>
      </c>
      <c r="AG88" s="79" t="str">
        <f>IF(AG87="","",VLOOKUP(AG87,'（勤務形態一覧表）シフト記号表'!$C$6:$L$47,10,FALSE))</f>
        <v/>
      </c>
      <c r="AH88" s="77" t="str">
        <f>IF(AH87="","",VLOOKUP(AH87,'（勤務形態一覧表）シフト記号表'!$C$6:$L$47,10,FALSE))</f>
        <v/>
      </c>
      <c r="AI88" s="78" t="str">
        <f>IF(AI87="","",VLOOKUP(AI87,'（勤務形態一覧表）シフト記号表'!$C$6:$L$47,10,FALSE))</f>
        <v/>
      </c>
      <c r="AJ88" s="78" t="str">
        <f>IF(AJ87="","",VLOOKUP(AJ87,'（勤務形態一覧表）シフト記号表'!$C$6:$L$47,10,FALSE))</f>
        <v/>
      </c>
      <c r="AK88" s="78" t="str">
        <f>IF(AK87="","",VLOOKUP(AK87,'（勤務形態一覧表）シフト記号表'!$C$6:$L$47,10,FALSE))</f>
        <v/>
      </c>
      <c r="AL88" s="78" t="str">
        <f>IF(AL87="","",VLOOKUP(AL87,'（勤務形態一覧表）シフト記号表'!$C$6:$L$47,10,FALSE))</f>
        <v/>
      </c>
      <c r="AM88" s="78" t="str">
        <f>IF(AM87="","",VLOOKUP(AM87,'（勤務形態一覧表）シフト記号表'!$C$6:$L$47,10,FALSE))</f>
        <v/>
      </c>
      <c r="AN88" s="79" t="str">
        <f>IF(AN87="","",VLOOKUP(AN87,'（勤務形態一覧表）シフト記号表'!$C$6:$L$47,10,FALSE))</f>
        <v/>
      </c>
      <c r="AO88" s="77" t="str">
        <f>IF(AO87="","",VLOOKUP(AO87,'（勤務形態一覧表）シフト記号表'!$C$6:$L$47,10,FALSE))</f>
        <v/>
      </c>
      <c r="AP88" s="78" t="str">
        <f>IF(AP87="","",VLOOKUP(AP87,'（勤務形態一覧表）シフト記号表'!$C$6:$L$47,10,FALSE))</f>
        <v/>
      </c>
      <c r="AQ88" s="78" t="str">
        <f>IF(AQ87="","",VLOOKUP(AQ87,'（勤務形態一覧表）シフト記号表'!$C$6:$L$47,10,FALSE))</f>
        <v/>
      </c>
      <c r="AR88" s="78" t="str">
        <f>IF(AR87="","",VLOOKUP(AR87,'（勤務形態一覧表）シフト記号表'!$C$6:$L$47,10,FALSE))</f>
        <v/>
      </c>
      <c r="AS88" s="78" t="str">
        <f>IF(AS87="","",VLOOKUP(AS87,'（勤務形態一覧表）シフト記号表'!$C$6:$L$47,10,FALSE))</f>
        <v/>
      </c>
      <c r="AT88" s="78" t="str">
        <f>IF(AT87="","",VLOOKUP(AT87,'（勤務形態一覧表）シフト記号表'!$C$6:$L$47,10,FALSE))</f>
        <v/>
      </c>
      <c r="AU88" s="79" t="str">
        <f>IF(AU87="","",VLOOKUP(AU87,'（勤務形態一覧表）シフト記号表'!$C$6:$L$47,10,FALSE))</f>
        <v/>
      </c>
      <c r="AV88" s="77" t="str">
        <f>IF(AV87="","",VLOOKUP(AV87,'（勤務形態一覧表）シフト記号表'!$C$6:$L$47,10,FALSE))</f>
        <v/>
      </c>
      <c r="AW88" s="78" t="str">
        <f>IF(AW87="","",VLOOKUP(AW87,'（勤務形態一覧表）シフト記号表'!$C$6:$L$47,10,FALSE))</f>
        <v/>
      </c>
      <c r="AX88" s="78" t="str">
        <f>IF(AX87="","",VLOOKUP(AX87,'（勤務形態一覧表）シフト記号表'!$C$6:$L$47,10,FALSE))</f>
        <v/>
      </c>
      <c r="AY88" s="78" t="str">
        <f>IF(AY87="","",VLOOKUP(AY87,'（勤務形態一覧表）シフト記号表'!$C$6:$L$47,10,FALSE))</f>
        <v/>
      </c>
      <c r="AZ88" s="78" t="str">
        <f>IF(AZ87="","",VLOOKUP(AZ87,'（勤務形態一覧表）シフト記号表'!$C$6:$L$47,10,FALSE))</f>
        <v/>
      </c>
      <c r="BA88" s="78" t="str">
        <f>IF(BA87="","",VLOOKUP(BA87,'（勤務形態一覧表）シフト記号表'!$C$6:$L$47,10,FALSE))</f>
        <v/>
      </c>
      <c r="BB88" s="79" t="str">
        <f>IF(BB87="","",VLOOKUP(BB87,'（勤務形態一覧表）シフト記号表'!$C$6:$L$47,10,FALSE))</f>
        <v/>
      </c>
      <c r="BC88" s="77" t="str">
        <f>IF(BC87="","",VLOOKUP(BC87,'（勤務形態一覧表）シフト記号表'!$C$6:$L$47,10,FALSE))</f>
        <v/>
      </c>
      <c r="BD88" s="78" t="str">
        <f>IF(BD87="","",VLOOKUP(BD87,'（勤務形態一覧表）シフト記号表'!$C$6:$L$47,10,FALSE))</f>
        <v/>
      </c>
      <c r="BE88" s="78" t="str">
        <f>IF(BE87="","",VLOOKUP(BE87,'（勤務形態一覧表）シフト記号表'!$C$6:$L$47,10,FALSE))</f>
        <v/>
      </c>
      <c r="BF88" s="617">
        <f>IF($BI$3="４週",SUM(AA88:BB88),IF($BI$3="暦月",SUM(AA88:BE88),""))</f>
        <v>0</v>
      </c>
      <c r="BG88" s="618"/>
      <c r="BH88" s="619">
        <f>IF($BI$3="４週",BF88/4,IF($BI$3="暦月",(BF88/($BI$8/7)),""))</f>
        <v>0</v>
      </c>
      <c r="BI88" s="618"/>
      <c r="BJ88" s="614"/>
      <c r="BK88" s="615"/>
      <c r="BL88" s="615"/>
      <c r="BM88" s="615"/>
      <c r="BN88" s="616"/>
    </row>
    <row r="89" spans="2:66" ht="20.25" customHeight="1" x14ac:dyDescent="0.4">
      <c r="B89" s="588">
        <f>B87+1</f>
        <v>37</v>
      </c>
      <c r="C89" s="590"/>
      <c r="D89" s="592"/>
      <c r="E89" s="502"/>
      <c r="F89" s="593"/>
      <c r="G89" s="595"/>
      <c r="H89" s="561"/>
      <c r="I89" s="72"/>
      <c r="J89" s="73"/>
      <c r="K89" s="72"/>
      <c r="L89" s="73"/>
      <c r="M89" s="597"/>
      <c r="N89" s="598"/>
      <c r="O89" s="559"/>
      <c r="P89" s="560"/>
      <c r="Q89" s="560"/>
      <c r="R89" s="561"/>
      <c r="S89" s="565"/>
      <c r="T89" s="566"/>
      <c r="U89" s="566"/>
      <c r="V89" s="566"/>
      <c r="W89" s="567"/>
      <c r="X89" s="92" t="s">
        <v>394</v>
      </c>
      <c r="Y89" s="93"/>
      <c r="Z89" s="94"/>
      <c r="AA89" s="85"/>
      <c r="AB89" s="86"/>
      <c r="AC89" s="86"/>
      <c r="AD89" s="86"/>
      <c r="AE89" s="86"/>
      <c r="AF89" s="86"/>
      <c r="AG89" s="87"/>
      <c r="AH89" s="85"/>
      <c r="AI89" s="86"/>
      <c r="AJ89" s="86"/>
      <c r="AK89" s="86"/>
      <c r="AL89" s="86"/>
      <c r="AM89" s="86"/>
      <c r="AN89" s="87"/>
      <c r="AO89" s="85"/>
      <c r="AP89" s="86"/>
      <c r="AQ89" s="86"/>
      <c r="AR89" s="86"/>
      <c r="AS89" s="86"/>
      <c r="AT89" s="86"/>
      <c r="AU89" s="87"/>
      <c r="AV89" s="85"/>
      <c r="AW89" s="86"/>
      <c r="AX89" s="86"/>
      <c r="AY89" s="86"/>
      <c r="AZ89" s="86"/>
      <c r="BA89" s="86"/>
      <c r="BB89" s="87"/>
      <c r="BC89" s="85"/>
      <c r="BD89" s="86"/>
      <c r="BE89" s="88"/>
      <c r="BF89" s="568"/>
      <c r="BG89" s="569"/>
      <c r="BH89" s="570"/>
      <c r="BI89" s="571"/>
      <c r="BJ89" s="572"/>
      <c r="BK89" s="573"/>
      <c r="BL89" s="573"/>
      <c r="BM89" s="573"/>
      <c r="BN89" s="574"/>
    </row>
    <row r="90" spans="2:66" ht="20.25" customHeight="1" x14ac:dyDescent="0.4">
      <c r="B90" s="589"/>
      <c r="C90" s="591"/>
      <c r="D90" s="594"/>
      <c r="E90" s="502"/>
      <c r="F90" s="593"/>
      <c r="G90" s="620"/>
      <c r="H90" s="621"/>
      <c r="I90" s="95"/>
      <c r="J90" s="96">
        <f>G89</f>
        <v>0</v>
      </c>
      <c r="K90" s="95"/>
      <c r="L90" s="96">
        <f>M89</f>
        <v>0</v>
      </c>
      <c r="M90" s="622"/>
      <c r="N90" s="623"/>
      <c r="O90" s="624"/>
      <c r="P90" s="625"/>
      <c r="Q90" s="625"/>
      <c r="R90" s="621"/>
      <c r="S90" s="565"/>
      <c r="T90" s="566"/>
      <c r="U90" s="566"/>
      <c r="V90" s="566"/>
      <c r="W90" s="567"/>
      <c r="X90" s="89" t="s">
        <v>395</v>
      </c>
      <c r="Y90" s="90"/>
      <c r="Z90" s="91"/>
      <c r="AA90" s="77" t="str">
        <f>IF(AA89="","",VLOOKUP(AA89,'（勤務形態一覧表）シフト記号表'!$C$6:$L$47,10,FALSE))</f>
        <v/>
      </c>
      <c r="AB90" s="78" t="str">
        <f>IF(AB89="","",VLOOKUP(AB89,'（勤務形態一覧表）シフト記号表'!$C$6:$L$47,10,FALSE))</f>
        <v/>
      </c>
      <c r="AC90" s="78" t="str">
        <f>IF(AC89="","",VLOOKUP(AC89,'（勤務形態一覧表）シフト記号表'!$C$6:$L$47,10,FALSE))</f>
        <v/>
      </c>
      <c r="AD90" s="78" t="str">
        <f>IF(AD89="","",VLOOKUP(AD89,'（勤務形態一覧表）シフト記号表'!$C$6:$L$47,10,FALSE))</f>
        <v/>
      </c>
      <c r="AE90" s="78" t="str">
        <f>IF(AE89="","",VLOOKUP(AE89,'（勤務形態一覧表）シフト記号表'!$C$6:$L$47,10,FALSE))</f>
        <v/>
      </c>
      <c r="AF90" s="78" t="str">
        <f>IF(AF89="","",VLOOKUP(AF89,'（勤務形態一覧表）シフト記号表'!$C$6:$L$47,10,FALSE))</f>
        <v/>
      </c>
      <c r="AG90" s="79" t="str">
        <f>IF(AG89="","",VLOOKUP(AG89,'（勤務形態一覧表）シフト記号表'!$C$6:$L$47,10,FALSE))</f>
        <v/>
      </c>
      <c r="AH90" s="77" t="str">
        <f>IF(AH89="","",VLOOKUP(AH89,'（勤務形態一覧表）シフト記号表'!$C$6:$L$47,10,FALSE))</f>
        <v/>
      </c>
      <c r="AI90" s="78" t="str">
        <f>IF(AI89="","",VLOOKUP(AI89,'（勤務形態一覧表）シフト記号表'!$C$6:$L$47,10,FALSE))</f>
        <v/>
      </c>
      <c r="AJ90" s="78" t="str">
        <f>IF(AJ89="","",VLOOKUP(AJ89,'（勤務形態一覧表）シフト記号表'!$C$6:$L$47,10,FALSE))</f>
        <v/>
      </c>
      <c r="AK90" s="78" t="str">
        <f>IF(AK89="","",VLOOKUP(AK89,'（勤務形態一覧表）シフト記号表'!$C$6:$L$47,10,FALSE))</f>
        <v/>
      </c>
      <c r="AL90" s="78" t="str">
        <f>IF(AL89="","",VLOOKUP(AL89,'（勤務形態一覧表）シフト記号表'!$C$6:$L$47,10,FALSE))</f>
        <v/>
      </c>
      <c r="AM90" s="78" t="str">
        <f>IF(AM89="","",VLOOKUP(AM89,'（勤務形態一覧表）シフト記号表'!$C$6:$L$47,10,FALSE))</f>
        <v/>
      </c>
      <c r="AN90" s="79" t="str">
        <f>IF(AN89="","",VLOOKUP(AN89,'（勤務形態一覧表）シフト記号表'!$C$6:$L$47,10,FALSE))</f>
        <v/>
      </c>
      <c r="AO90" s="77" t="str">
        <f>IF(AO89="","",VLOOKUP(AO89,'（勤務形態一覧表）シフト記号表'!$C$6:$L$47,10,FALSE))</f>
        <v/>
      </c>
      <c r="AP90" s="78" t="str">
        <f>IF(AP89="","",VLOOKUP(AP89,'（勤務形態一覧表）シフト記号表'!$C$6:$L$47,10,FALSE))</f>
        <v/>
      </c>
      <c r="AQ90" s="78" t="str">
        <f>IF(AQ89="","",VLOOKUP(AQ89,'（勤務形態一覧表）シフト記号表'!$C$6:$L$47,10,FALSE))</f>
        <v/>
      </c>
      <c r="AR90" s="78" t="str">
        <f>IF(AR89="","",VLOOKUP(AR89,'（勤務形態一覧表）シフト記号表'!$C$6:$L$47,10,FALSE))</f>
        <v/>
      </c>
      <c r="AS90" s="78" t="str">
        <f>IF(AS89="","",VLOOKUP(AS89,'（勤務形態一覧表）シフト記号表'!$C$6:$L$47,10,FALSE))</f>
        <v/>
      </c>
      <c r="AT90" s="78" t="str">
        <f>IF(AT89="","",VLOOKUP(AT89,'（勤務形態一覧表）シフト記号表'!$C$6:$L$47,10,FALSE))</f>
        <v/>
      </c>
      <c r="AU90" s="79" t="str">
        <f>IF(AU89="","",VLOOKUP(AU89,'（勤務形態一覧表）シフト記号表'!$C$6:$L$47,10,FALSE))</f>
        <v/>
      </c>
      <c r="AV90" s="77" t="str">
        <f>IF(AV89="","",VLOOKUP(AV89,'（勤務形態一覧表）シフト記号表'!$C$6:$L$47,10,FALSE))</f>
        <v/>
      </c>
      <c r="AW90" s="78" t="str">
        <f>IF(AW89="","",VLOOKUP(AW89,'（勤務形態一覧表）シフト記号表'!$C$6:$L$47,10,FALSE))</f>
        <v/>
      </c>
      <c r="AX90" s="78" t="str">
        <f>IF(AX89="","",VLOOKUP(AX89,'（勤務形態一覧表）シフト記号表'!$C$6:$L$47,10,FALSE))</f>
        <v/>
      </c>
      <c r="AY90" s="78" t="str">
        <f>IF(AY89="","",VLOOKUP(AY89,'（勤務形態一覧表）シフト記号表'!$C$6:$L$47,10,FALSE))</f>
        <v/>
      </c>
      <c r="AZ90" s="78" t="str">
        <f>IF(AZ89="","",VLOOKUP(AZ89,'（勤務形態一覧表）シフト記号表'!$C$6:$L$47,10,FALSE))</f>
        <v/>
      </c>
      <c r="BA90" s="78" t="str">
        <f>IF(BA89="","",VLOOKUP(BA89,'（勤務形態一覧表）シフト記号表'!$C$6:$L$47,10,FALSE))</f>
        <v/>
      </c>
      <c r="BB90" s="79" t="str">
        <f>IF(BB89="","",VLOOKUP(BB89,'（勤務形態一覧表）シフト記号表'!$C$6:$L$47,10,FALSE))</f>
        <v/>
      </c>
      <c r="BC90" s="77" t="str">
        <f>IF(BC89="","",VLOOKUP(BC89,'（勤務形態一覧表）シフト記号表'!$C$6:$L$47,10,FALSE))</f>
        <v/>
      </c>
      <c r="BD90" s="78" t="str">
        <f>IF(BD89="","",VLOOKUP(BD89,'（勤務形態一覧表）シフト記号表'!$C$6:$L$47,10,FALSE))</f>
        <v/>
      </c>
      <c r="BE90" s="78" t="str">
        <f>IF(BE89="","",VLOOKUP(BE89,'（勤務形態一覧表）シフト記号表'!$C$6:$L$47,10,FALSE))</f>
        <v/>
      </c>
      <c r="BF90" s="617">
        <f>IF($BI$3="４週",SUM(AA90:BB90),IF($BI$3="暦月",SUM(AA90:BE90),""))</f>
        <v>0</v>
      </c>
      <c r="BG90" s="618"/>
      <c r="BH90" s="619">
        <f>IF($BI$3="４週",BF90/4,IF($BI$3="暦月",(BF90/($BI$8/7)),""))</f>
        <v>0</v>
      </c>
      <c r="BI90" s="618"/>
      <c r="BJ90" s="614"/>
      <c r="BK90" s="615"/>
      <c r="BL90" s="615"/>
      <c r="BM90" s="615"/>
      <c r="BN90" s="616"/>
    </row>
    <row r="91" spans="2:66" ht="20.25" customHeight="1" x14ac:dyDescent="0.4">
      <c r="B91" s="588">
        <f>B89+1</f>
        <v>38</v>
      </c>
      <c r="C91" s="590"/>
      <c r="D91" s="592"/>
      <c r="E91" s="502"/>
      <c r="F91" s="593"/>
      <c r="G91" s="595"/>
      <c r="H91" s="561"/>
      <c r="I91" s="72"/>
      <c r="J91" s="73"/>
      <c r="K91" s="72"/>
      <c r="L91" s="73"/>
      <c r="M91" s="597"/>
      <c r="N91" s="598"/>
      <c r="O91" s="559"/>
      <c r="P91" s="560"/>
      <c r="Q91" s="560"/>
      <c r="R91" s="561"/>
      <c r="S91" s="565"/>
      <c r="T91" s="566"/>
      <c r="U91" s="566"/>
      <c r="V91" s="566"/>
      <c r="W91" s="567"/>
      <c r="X91" s="92" t="s">
        <v>394</v>
      </c>
      <c r="Y91" s="93"/>
      <c r="Z91" s="94"/>
      <c r="AA91" s="85"/>
      <c r="AB91" s="86"/>
      <c r="AC91" s="86"/>
      <c r="AD91" s="86"/>
      <c r="AE91" s="86"/>
      <c r="AF91" s="86"/>
      <c r="AG91" s="87"/>
      <c r="AH91" s="85"/>
      <c r="AI91" s="86"/>
      <c r="AJ91" s="86"/>
      <c r="AK91" s="86"/>
      <c r="AL91" s="86"/>
      <c r="AM91" s="86"/>
      <c r="AN91" s="87"/>
      <c r="AO91" s="85"/>
      <c r="AP91" s="86"/>
      <c r="AQ91" s="86"/>
      <c r="AR91" s="86"/>
      <c r="AS91" s="86"/>
      <c r="AT91" s="86"/>
      <c r="AU91" s="87"/>
      <c r="AV91" s="85"/>
      <c r="AW91" s="86"/>
      <c r="AX91" s="86"/>
      <c r="AY91" s="86"/>
      <c r="AZ91" s="86"/>
      <c r="BA91" s="86"/>
      <c r="BB91" s="87"/>
      <c r="BC91" s="85"/>
      <c r="BD91" s="86"/>
      <c r="BE91" s="88"/>
      <c r="BF91" s="568"/>
      <c r="BG91" s="569"/>
      <c r="BH91" s="570"/>
      <c r="BI91" s="571"/>
      <c r="BJ91" s="572"/>
      <c r="BK91" s="573"/>
      <c r="BL91" s="573"/>
      <c r="BM91" s="573"/>
      <c r="BN91" s="574"/>
    </row>
    <row r="92" spans="2:66" ht="20.25" customHeight="1" x14ac:dyDescent="0.4">
      <c r="B92" s="589"/>
      <c r="C92" s="591"/>
      <c r="D92" s="594"/>
      <c r="E92" s="502"/>
      <c r="F92" s="593"/>
      <c r="G92" s="620"/>
      <c r="H92" s="621"/>
      <c r="I92" s="95"/>
      <c r="J92" s="96">
        <f>G91</f>
        <v>0</v>
      </c>
      <c r="K92" s="95"/>
      <c r="L92" s="96">
        <f>M91</f>
        <v>0</v>
      </c>
      <c r="M92" s="622"/>
      <c r="N92" s="623"/>
      <c r="O92" s="624"/>
      <c r="P92" s="625"/>
      <c r="Q92" s="625"/>
      <c r="R92" s="621"/>
      <c r="S92" s="565"/>
      <c r="T92" s="566"/>
      <c r="U92" s="566"/>
      <c r="V92" s="566"/>
      <c r="W92" s="567"/>
      <c r="X92" s="89" t="s">
        <v>395</v>
      </c>
      <c r="Y92" s="90"/>
      <c r="Z92" s="91"/>
      <c r="AA92" s="77" t="str">
        <f>IF(AA91="","",VLOOKUP(AA91,'（勤務形態一覧表）シフト記号表'!$C$6:$L$47,10,FALSE))</f>
        <v/>
      </c>
      <c r="AB92" s="78" t="str">
        <f>IF(AB91="","",VLOOKUP(AB91,'（勤務形態一覧表）シフト記号表'!$C$6:$L$47,10,FALSE))</f>
        <v/>
      </c>
      <c r="AC92" s="78" t="str">
        <f>IF(AC91="","",VLOOKUP(AC91,'（勤務形態一覧表）シフト記号表'!$C$6:$L$47,10,FALSE))</f>
        <v/>
      </c>
      <c r="AD92" s="78" t="str">
        <f>IF(AD91="","",VLOOKUP(AD91,'（勤務形態一覧表）シフト記号表'!$C$6:$L$47,10,FALSE))</f>
        <v/>
      </c>
      <c r="AE92" s="78" t="str">
        <f>IF(AE91="","",VLOOKUP(AE91,'（勤務形態一覧表）シフト記号表'!$C$6:$L$47,10,FALSE))</f>
        <v/>
      </c>
      <c r="AF92" s="78" t="str">
        <f>IF(AF91="","",VLOOKUP(AF91,'（勤務形態一覧表）シフト記号表'!$C$6:$L$47,10,FALSE))</f>
        <v/>
      </c>
      <c r="AG92" s="79" t="str">
        <f>IF(AG91="","",VLOOKUP(AG91,'（勤務形態一覧表）シフト記号表'!$C$6:$L$47,10,FALSE))</f>
        <v/>
      </c>
      <c r="AH92" s="77" t="str">
        <f>IF(AH91="","",VLOOKUP(AH91,'（勤務形態一覧表）シフト記号表'!$C$6:$L$47,10,FALSE))</f>
        <v/>
      </c>
      <c r="AI92" s="78" t="str">
        <f>IF(AI91="","",VLOOKUP(AI91,'（勤務形態一覧表）シフト記号表'!$C$6:$L$47,10,FALSE))</f>
        <v/>
      </c>
      <c r="AJ92" s="78" t="str">
        <f>IF(AJ91="","",VLOOKUP(AJ91,'（勤務形態一覧表）シフト記号表'!$C$6:$L$47,10,FALSE))</f>
        <v/>
      </c>
      <c r="AK92" s="78" t="str">
        <f>IF(AK91="","",VLOOKUP(AK91,'（勤務形態一覧表）シフト記号表'!$C$6:$L$47,10,FALSE))</f>
        <v/>
      </c>
      <c r="AL92" s="78" t="str">
        <f>IF(AL91="","",VLOOKUP(AL91,'（勤務形態一覧表）シフト記号表'!$C$6:$L$47,10,FALSE))</f>
        <v/>
      </c>
      <c r="AM92" s="78" t="str">
        <f>IF(AM91="","",VLOOKUP(AM91,'（勤務形態一覧表）シフト記号表'!$C$6:$L$47,10,FALSE))</f>
        <v/>
      </c>
      <c r="AN92" s="79" t="str">
        <f>IF(AN91="","",VLOOKUP(AN91,'（勤務形態一覧表）シフト記号表'!$C$6:$L$47,10,FALSE))</f>
        <v/>
      </c>
      <c r="AO92" s="77" t="str">
        <f>IF(AO91="","",VLOOKUP(AO91,'（勤務形態一覧表）シフト記号表'!$C$6:$L$47,10,FALSE))</f>
        <v/>
      </c>
      <c r="AP92" s="78" t="str">
        <f>IF(AP91="","",VLOOKUP(AP91,'（勤務形態一覧表）シフト記号表'!$C$6:$L$47,10,FALSE))</f>
        <v/>
      </c>
      <c r="AQ92" s="78" t="str">
        <f>IF(AQ91="","",VLOOKUP(AQ91,'（勤務形態一覧表）シフト記号表'!$C$6:$L$47,10,FALSE))</f>
        <v/>
      </c>
      <c r="AR92" s="78" t="str">
        <f>IF(AR91="","",VLOOKUP(AR91,'（勤務形態一覧表）シフト記号表'!$C$6:$L$47,10,FALSE))</f>
        <v/>
      </c>
      <c r="AS92" s="78" t="str">
        <f>IF(AS91="","",VLOOKUP(AS91,'（勤務形態一覧表）シフト記号表'!$C$6:$L$47,10,FALSE))</f>
        <v/>
      </c>
      <c r="AT92" s="78" t="str">
        <f>IF(AT91="","",VLOOKUP(AT91,'（勤務形態一覧表）シフト記号表'!$C$6:$L$47,10,FALSE))</f>
        <v/>
      </c>
      <c r="AU92" s="79" t="str">
        <f>IF(AU91="","",VLOOKUP(AU91,'（勤務形態一覧表）シフト記号表'!$C$6:$L$47,10,FALSE))</f>
        <v/>
      </c>
      <c r="AV92" s="77" t="str">
        <f>IF(AV91="","",VLOOKUP(AV91,'（勤務形態一覧表）シフト記号表'!$C$6:$L$47,10,FALSE))</f>
        <v/>
      </c>
      <c r="AW92" s="78" t="str">
        <f>IF(AW91="","",VLOOKUP(AW91,'（勤務形態一覧表）シフト記号表'!$C$6:$L$47,10,FALSE))</f>
        <v/>
      </c>
      <c r="AX92" s="78" t="str">
        <f>IF(AX91="","",VLOOKUP(AX91,'（勤務形態一覧表）シフト記号表'!$C$6:$L$47,10,FALSE))</f>
        <v/>
      </c>
      <c r="AY92" s="78" t="str">
        <f>IF(AY91="","",VLOOKUP(AY91,'（勤務形態一覧表）シフト記号表'!$C$6:$L$47,10,FALSE))</f>
        <v/>
      </c>
      <c r="AZ92" s="78" t="str">
        <f>IF(AZ91="","",VLOOKUP(AZ91,'（勤務形態一覧表）シフト記号表'!$C$6:$L$47,10,FALSE))</f>
        <v/>
      </c>
      <c r="BA92" s="78" t="str">
        <f>IF(BA91="","",VLOOKUP(BA91,'（勤務形態一覧表）シフト記号表'!$C$6:$L$47,10,FALSE))</f>
        <v/>
      </c>
      <c r="BB92" s="79" t="str">
        <f>IF(BB91="","",VLOOKUP(BB91,'（勤務形態一覧表）シフト記号表'!$C$6:$L$47,10,FALSE))</f>
        <v/>
      </c>
      <c r="BC92" s="77" t="str">
        <f>IF(BC91="","",VLOOKUP(BC91,'（勤務形態一覧表）シフト記号表'!$C$6:$L$47,10,FALSE))</f>
        <v/>
      </c>
      <c r="BD92" s="78" t="str">
        <f>IF(BD91="","",VLOOKUP(BD91,'（勤務形態一覧表）シフト記号表'!$C$6:$L$47,10,FALSE))</f>
        <v/>
      </c>
      <c r="BE92" s="78" t="str">
        <f>IF(BE91="","",VLOOKUP(BE91,'（勤務形態一覧表）シフト記号表'!$C$6:$L$47,10,FALSE))</f>
        <v/>
      </c>
      <c r="BF92" s="617">
        <f>IF($BI$3="４週",SUM(AA92:BB92),IF($BI$3="暦月",SUM(AA92:BE92),""))</f>
        <v>0</v>
      </c>
      <c r="BG92" s="618"/>
      <c r="BH92" s="619">
        <f>IF($BI$3="４週",BF92/4,IF($BI$3="暦月",(BF92/($BI$8/7)),""))</f>
        <v>0</v>
      </c>
      <c r="BI92" s="618"/>
      <c r="BJ92" s="614"/>
      <c r="BK92" s="615"/>
      <c r="BL92" s="615"/>
      <c r="BM92" s="615"/>
      <c r="BN92" s="616"/>
    </row>
    <row r="93" spans="2:66" ht="20.25" customHeight="1" x14ac:dyDescent="0.4">
      <c r="B93" s="588">
        <f>B91+1</f>
        <v>39</v>
      </c>
      <c r="C93" s="590"/>
      <c r="D93" s="592"/>
      <c r="E93" s="502"/>
      <c r="F93" s="593"/>
      <c r="G93" s="595"/>
      <c r="H93" s="561"/>
      <c r="I93" s="72"/>
      <c r="J93" s="73"/>
      <c r="K93" s="72"/>
      <c r="L93" s="73"/>
      <c r="M93" s="597"/>
      <c r="N93" s="598"/>
      <c r="O93" s="559"/>
      <c r="P93" s="560"/>
      <c r="Q93" s="560"/>
      <c r="R93" s="561"/>
      <c r="S93" s="565"/>
      <c r="T93" s="566"/>
      <c r="U93" s="566"/>
      <c r="V93" s="566"/>
      <c r="W93" s="567"/>
      <c r="X93" s="92" t="s">
        <v>394</v>
      </c>
      <c r="Y93" s="93"/>
      <c r="Z93" s="94"/>
      <c r="AA93" s="85"/>
      <c r="AB93" s="86"/>
      <c r="AC93" s="86"/>
      <c r="AD93" s="86"/>
      <c r="AE93" s="86"/>
      <c r="AF93" s="86"/>
      <c r="AG93" s="87"/>
      <c r="AH93" s="85"/>
      <c r="AI93" s="86"/>
      <c r="AJ93" s="86"/>
      <c r="AK93" s="86"/>
      <c r="AL93" s="86"/>
      <c r="AM93" s="86"/>
      <c r="AN93" s="87"/>
      <c r="AO93" s="85"/>
      <c r="AP93" s="86"/>
      <c r="AQ93" s="86"/>
      <c r="AR93" s="86"/>
      <c r="AS93" s="86"/>
      <c r="AT93" s="86"/>
      <c r="AU93" s="87"/>
      <c r="AV93" s="85"/>
      <c r="AW93" s="86"/>
      <c r="AX93" s="86"/>
      <c r="AY93" s="86"/>
      <c r="AZ93" s="86"/>
      <c r="BA93" s="86"/>
      <c r="BB93" s="87"/>
      <c r="BC93" s="85"/>
      <c r="BD93" s="86"/>
      <c r="BE93" s="88"/>
      <c r="BF93" s="568"/>
      <c r="BG93" s="569"/>
      <c r="BH93" s="570"/>
      <c r="BI93" s="571"/>
      <c r="BJ93" s="572"/>
      <c r="BK93" s="573"/>
      <c r="BL93" s="573"/>
      <c r="BM93" s="573"/>
      <c r="BN93" s="574"/>
    </row>
    <row r="94" spans="2:66" ht="20.25" customHeight="1" x14ac:dyDescent="0.4">
      <c r="B94" s="589"/>
      <c r="C94" s="591"/>
      <c r="D94" s="594"/>
      <c r="E94" s="502"/>
      <c r="F94" s="593"/>
      <c r="G94" s="620"/>
      <c r="H94" s="621"/>
      <c r="I94" s="95"/>
      <c r="J94" s="96">
        <f>G93</f>
        <v>0</v>
      </c>
      <c r="K94" s="95"/>
      <c r="L94" s="96">
        <f>M93</f>
        <v>0</v>
      </c>
      <c r="M94" s="622"/>
      <c r="N94" s="623"/>
      <c r="O94" s="624"/>
      <c r="P94" s="625"/>
      <c r="Q94" s="625"/>
      <c r="R94" s="621"/>
      <c r="S94" s="565"/>
      <c r="T94" s="566"/>
      <c r="U94" s="566"/>
      <c r="V94" s="566"/>
      <c r="W94" s="567"/>
      <c r="X94" s="89" t="s">
        <v>395</v>
      </c>
      <c r="Y94" s="90"/>
      <c r="Z94" s="91"/>
      <c r="AA94" s="77" t="str">
        <f>IF(AA93="","",VLOOKUP(AA93,'（勤務形態一覧表）シフト記号表'!$C$6:$L$47,10,FALSE))</f>
        <v/>
      </c>
      <c r="AB94" s="78" t="str">
        <f>IF(AB93="","",VLOOKUP(AB93,'（勤務形態一覧表）シフト記号表'!$C$6:$L$47,10,FALSE))</f>
        <v/>
      </c>
      <c r="AC94" s="78" t="str">
        <f>IF(AC93="","",VLOOKUP(AC93,'（勤務形態一覧表）シフト記号表'!$C$6:$L$47,10,FALSE))</f>
        <v/>
      </c>
      <c r="AD94" s="78" t="str">
        <f>IF(AD93="","",VLOOKUP(AD93,'（勤務形態一覧表）シフト記号表'!$C$6:$L$47,10,FALSE))</f>
        <v/>
      </c>
      <c r="AE94" s="78" t="str">
        <f>IF(AE93="","",VLOOKUP(AE93,'（勤務形態一覧表）シフト記号表'!$C$6:$L$47,10,FALSE))</f>
        <v/>
      </c>
      <c r="AF94" s="78" t="str">
        <f>IF(AF93="","",VLOOKUP(AF93,'（勤務形態一覧表）シフト記号表'!$C$6:$L$47,10,FALSE))</f>
        <v/>
      </c>
      <c r="AG94" s="79" t="str">
        <f>IF(AG93="","",VLOOKUP(AG93,'（勤務形態一覧表）シフト記号表'!$C$6:$L$47,10,FALSE))</f>
        <v/>
      </c>
      <c r="AH94" s="77" t="str">
        <f>IF(AH93="","",VLOOKUP(AH93,'（勤務形態一覧表）シフト記号表'!$C$6:$L$47,10,FALSE))</f>
        <v/>
      </c>
      <c r="AI94" s="78" t="str">
        <f>IF(AI93="","",VLOOKUP(AI93,'（勤務形態一覧表）シフト記号表'!$C$6:$L$47,10,FALSE))</f>
        <v/>
      </c>
      <c r="AJ94" s="78" t="str">
        <f>IF(AJ93="","",VLOOKUP(AJ93,'（勤務形態一覧表）シフト記号表'!$C$6:$L$47,10,FALSE))</f>
        <v/>
      </c>
      <c r="AK94" s="78" t="str">
        <f>IF(AK93="","",VLOOKUP(AK93,'（勤務形態一覧表）シフト記号表'!$C$6:$L$47,10,FALSE))</f>
        <v/>
      </c>
      <c r="AL94" s="78" t="str">
        <f>IF(AL93="","",VLOOKUP(AL93,'（勤務形態一覧表）シフト記号表'!$C$6:$L$47,10,FALSE))</f>
        <v/>
      </c>
      <c r="AM94" s="78" t="str">
        <f>IF(AM93="","",VLOOKUP(AM93,'（勤務形態一覧表）シフト記号表'!$C$6:$L$47,10,FALSE))</f>
        <v/>
      </c>
      <c r="AN94" s="79" t="str">
        <f>IF(AN93="","",VLOOKUP(AN93,'（勤務形態一覧表）シフト記号表'!$C$6:$L$47,10,FALSE))</f>
        <v/>
      </c>
      <c r="AO94" s="77" t="str">
        <f>IF(AO93="","",VLOOKUP(AO93,'（勤務形態一覧表）シフト記号表'!$C$6:$L$47,10,FALSE))</f>
        <v/>
      </c>
      <c r="AP94" s="78" t="str">
        <f>IF(AP93="","",VLOOKUP(AP93,'（勤務形態一覧表）シフト記号表'!$C$6:$L$47,10,FALSE))</f>
        <v/>
      </c>
      <c r="AQ94" s="78" t="str">
        <f>IF(AQ93="","",VLOOKUP(AQ93,'（勤務形態一覧表）シフト記号表'!$C$6:$L$47,10,FALSE))</f>
        <v/>
      </c>
      <c r="AR94" s="78" t="str">
        <f>IF(AR93="","",VLOOKUP(AR93,'（勤務形態一覧表）シフト記号表'!$C$6:$L$47,10,FALSE))</f>
        <v/>
      </c>
      <c r="AS94" s="78" t="str">
        <f>IF(AS93="","",VLOOKUP(AS93,'（勤務形態一覧表）シフト記号表'!$C$6:$L$47,10,FALSE))</f>
        <v/>
      </c>
      <c r="AT94" s="78" t="str">
        <f>IF(AT93="","",VLOOKUP(AT93,'（勤務形態一覧表）シフト記号表'!$C$6:$L$47,10,FALSE))</f>
        <v/>
      </c>
      <c r="AU94" s="79" t="str">
        <f>IF(AU93="","",VLOOKUP(AU93,'（勤務形態一覧表）シフト記号表'!$C$6:$L$47,10,FALSE))</f>
        <v/>
      </c>
      <c r="AV94" s="77" t="str">
        <f>IF(AV93="","",VLOOKUP(AV93,'（勤務形態一覧表）シフト記号表'!$C$6:$L$47,10,FALSE))</f>
        <v/>
      </c>
      <c r="AW94" s="78" t="str">
        <f>IF(AW93="","",VLOOKUP(AW93,'（勤務形態一覧表）シフト記号表'!$C$6:$L$47,10,FALSE))</f>
        <v/>
      </c>
      <c r="AX94" s="78" t="str">
        <f>IF(AX93="","",VLOOKUP(AX93,'（勤務形態一覧表）シフト記号表'!$C$6:$L$47,10,FALSE))</f>
        <v/>
      </c>
      <c r="AY94" s="78" t="str">
        <f>IF(AY93="","",VLOOKUP(AY93,'（勤務形態一覧表）シフト記号表'!$C$6:$L$47,10,FALSE))</f>
        <v/>
      </c>
      <c r="AZ94" s="78" t="str">
        <f>IF(AZ93="","",VLOOKUP(AZ93,'（勤務形態一覧表）シフト記号表'!$C$6:$L$47,10,FALSE))</f>
        <v/>
      </c>
      <c r="BA94" s="78" t="str">
        <f>IF(BA93="","",VLOOKUP(BA93,'（勤務形態一覧表）シフト記号表'!$C$6:$L$47,10,FALSE))</f>
        <v/>
      </c>
      <c r="BB94" s="79" t="str">
        <f>IF(BB93="","",VLOOKUP(BB93,'（勤務形態一覧表）シフト記号表'!$C$6:$L$47,10,FALSE))</f>
        <v/>
      </c>
      <c r="BC94" s="77" t="str">
        <f>IF(BC93="","",VLOOKUP(BC93,'（勤務形態一覧表）シフト記号表'!$C$6:$L$47,10,FALSE))</f>
        <v/>
      </c>
      <c r="BD94" s="78" t="str">
        <f>IF(BD93="","",VLOOKUP(BD93,'（勤務形態一覧表）シフト記号表'!$C$6:$L$47,10,FALSE))</f>
        <v/>
      </c>
      <c r="BE94" s="78" t="str">
        <f>IF(BE93="","",VLOOKUP(BE93,'（勤務形態一覧表）シフト記号表'!$C$6:$L$47,10,FALSE))</f>
        <v/>
      </c>
      <c r="BF94" s="617">
        <f>IF($BI$3="４週",SUM(AA94:BB94),IF($BI$3="暦月",SUM(AA94:BE94),""))</f>
        <v>0</v>
      </c>
      <c r="BG94" s="618"/>
      <c r="BH94" s="619">
        <f>IF($BI$3="４週",BF94/4,IF($BI$3="暦月",(BF94/($BI$8/7)),""))</f>
        <v>0</v>
      </c>
      <c r="BI94" s="618"/>
      <c r="BJ94" s="614"/>
      <c r="BK94" s="615"/>
      <c r="BL94" s="615"/>
      <c r="BM94" s="615"/>
      <c r="BN94" s="616"/>
    </row>
    <row r="95" spans="2:66" ht="20.25" customHeight="1" x14ac:dyDescent="0.4">
      <c r="B95" s="588">
        <f>B93+1</f>
        <v>40</v>
      </c>
      <c r="C95" s="590"/>
      <c r="D95" s="592"/>
      <c r="E95" s="502"/>
      <c r="F95" s="593"/>
      <c r="G95" s="595"/>
      <c r="H95" s="561"/>
      <c r="I95" s="72"/>
      <c r="J95" s="73"/>
      <c r="K95" s="72"/>
      <c r="L95" s="73"/>
      <c r="M95" s="597"/>
      <c r="N95" s="598"/>
      <c r="O95" s="559"/>
      <c r="P95" s="560"/>
      <c r="Q95" s="560"/>
      <c r="R95" s="561"/>
      <c r="S95" s="565"/>
      <c r="T95" s="566"/>
      <c r="U95" s="566"/>
      <c r="V95" s="566"/>
      <c r="W95" s="567"/>
      <c r="X95" s="92" t="s">
        <v>394</v>
      </c>
      <c r="Y95" s="93"/>
      <c r="Z95" s="94"/>
      <c r="AA95" s="85"/>
      <c r="AB95" s="86"/>
      <c r="AC95" s="86"/>
      <c r="AD95" s="86"/>
      <c r="AE95" s="86"/>
      <c r="AF95" s="86"/>
      <c r="AG95" s="87"/>
      <c r="AH95" s="85"/>
      <c r="AI95" s="86"/>
      <c r="AJ95" s="86"/>
      <c r="AK95" s="86"/>
      <c r="AL95" s="86"/>
      <c r="AM95" s="86"/>
      <c r="AN95" s="87"/>
      <c r="AO95" s="85"/>
      <c r="AP95" s="86"/>
      <c r="AQ95" s="86"/>
      <c r="AR95" s="86"/>
      <c r="AS95" s="86"/>
      <c r="AT95" s="86"/>
      <c r="AU95" s="87"/>
      <c r="AV95" s="85"/>
      <c r="AW95" s="86"/>
      <c r="AX95" s="86"/>
      <c r="AY95" s="86"/>
      <c r="AZ95" s="86"/>
      <c r="BA95" s="86"/>
      <c r="BB95" s="87"/>
      <c r="BC95" s="85"/>
      <c r="BD95" s="86"/>
      <c r="BE95" s="88"/>
      <c r="BF95" s="568"/>
      <c r="BG95" s="569"/>
      <c r="BH95" s="570"/>
      <c r="BI95" s="571"/>
      <c r="BJ95" s="572"/>
      <c r="BK95" s="573"/>
      <c r="BL95" s="573"/>
      <c r="BM95" s="573"/>
      <c r="BN95" s="574"/>
    </row>
    <row r="96" spans="2:66" ht="20.25" customHeight="1" x14ac:dyDescent="0.4">
      <c r="B96" s="589"/>
      <c r="C96" s="591"/>
      <c r="D96" s="594"/>
      <c r="E96" s="502"/>
      <c r="F96" s="593"/>
      <c r="G96" s="620"/>
      <c r="H96" s="621"/>
      <c r="I96" s="95"/>
      <c r="J96" s="96">
        <f>G95</f>
        <v>0</v>
      </c>
      <c r="K96" s="95"/>
      <c r="L96" s="96">
        <f>M95</f>
        <v>0</v>
      </c>
      <c r="M96" s="622"/>
      <c r="N96" s="623"/>
      <c r="O96" s="624"/>
      <c r="P96" s="625"/>
      <c r="Q96" s="625"/>
      <c r="R96" s="621"/>
      <c r="S96" s="565"/>
      <c r="T96" s="566"/>
      <c r="U96" s="566"/>
      <c r="V96" s="566"/>
      <c r="W96" s="567"/>
      <c r="X96" s="89" t="s">
        <v>395</v>
      </c>
      <c r="Y96" s="90"/>
      <c r="Z96" s="91"/>
      <c r="AA96" s="77" t="str">
        <f>IF(AA95="","",VLOOKUP(AA95,'（勤務形態一覧表）シフト記号表'!$C$6:$L$47,10,FALSE))</f>
        <v/>
      </c>
      <c r="AB96" s="78" t="str">
        <f>IF(AB95="","",VLOOKUP(AB95,'（勤務形態一覧表）シフト記号表'!$C$6:$L$47,10,FALSE))</f>
        <v/>
      </c>
      <c r="AC96" s="78" t="str">
        <f>IF(AC95="","",VLOOKUP(AC95,'（勤務形態一覧表）シフト記号表'!$C$6:$L$47,10,FALSE))</f>
        <v/>
      </c>
      <c r="AD96" s="78" t="str">
        <f>IF(AD95="","",VLOOKUP(AD95,'（勤務形態一覧表）シフト記号表'!$C$6:$L$47,10,FALSE))</f>
        <v/>
      </c>
      <c r="AE96" s="78" t="str">
        <f>IF(AE95="","",VLOOKUP(AE95,'（勤務形態一覧表）シフト記号表'!$C$6:$L$47,10,FALSE))</f>
        <v/>
      </c>
      <c r="AF96" s="78" t="str">
        <f>IF(AF95="","",VLOOKUP(AF95,'（勤務形態一覧表）シフト記号表'!$C$6:$L$47,10,FALSE))</f>
        <v/>
      </c>
      <c r="AG96" s="79" t="str">
        <f>IF(AG95="","",VLOOKUP(AG95,'（勤務形態一覧表）シフト記号表'!$C$6:$L$47,10,FALSE))</f>
        <v/>
      </c>
      <c r="AH96" s="77" t="str">
        <f>IF(AH95="","",VLOOKUP(AH95,'（勤務形態一覧表）シフト記号表'!$C$6:$L$47,10,FALSE))</f>
        <v/>
      </c>
      <c r="AI96" s="78" t="str">
        <f>IF(AI95="","",VLOOKUP(AI95,'（勤務形態一覧表）シフト記号表'!$C$6:$L$47,10,FALSE))</f>
        <v/>
      </c>
      <c r="AJ96" s="78" t="str">
        <f>IF(AJ95="","",VLOOKUP(AJ95,'（勤務形態一覧表）シフト記号表'!$C$6:$L$47,10,FALSE))</f>
        <v/>
      </c>
      <c r="AK96" s="78" t="str">
        <f>IF(AK95="","",VLOOKUP(AK95,'（勤務形態一覧表）シフト記号表'!$C$6:$L$47,10,FALSE))</f>
        <v/>
      </c>
      <c r="AL96" s="78" t="str">
        <f>IF(AL95="","",VLOOKUP(AL95,'（勤務形態一覧表）シフト記号表'!$C$6:$L$47,10,FALSE))</f>
        <v/>
      </c>
      <c r="AM96" s="78" t="str">
        <f>IF(AM95="","",VLOOKUP(AM95,'（勤務形態一覧表）シフト記号表'!$C$6:$L$47,10,FALSE))</f>
        <v/>
      </c>
      <c r="AN96" s="79" t="str">
        <f>IF(AN95="","",VLOOKUP(AN95,'（勤務形態一覧表）シフト記号表'!$C$6:$L$47,10,FALSE))</f>
        <v/>
      </c>
      <c r="AO96" s="77" t="str">
        <f>IF(AO95="","",VLOOKUP(AO95,'（勤務形態一覧表）シフト記号表'!$C$6:$L$47,10,FALSE))</f>
        <v/>
      </c>
      <c r="AP96" s="78" t="str">
        <f>IF(AP95="","",VLOOKUP(AP95,'（勤務形態一覧表）シフト記号表'!$C$6:$L$47,10,FALSE))</f>
        <v/>
      </c>
      <c r="AQ96" s="78" t="str">
        <f>IF(AQ95="","",VLOOKUP(AQ95,'（勤務形態一覧表）シフト記号表'!$C$6:$L$47,10,FALSE))</f>
        <v/>
      </c>
      <c r="AR96" s="78" t="str">
        <f>IF(AR95="","",VLOOKUP(AR95,'（勤務形態一覧表）シフト記号表'!$C$6:$L$47,10,FALSE))</f>
        <v/>
      </c>
      <c r="AS96" s="78" t="str">
        <f>IF(AS95="","",VLOOKUP(AS95,'（勤務形態一覧表）シフト記号表'!$C$6:$L$47,10,FALSE))</f>
        <v/>
      </c>
      <c r="AT96" s="78" t="str">
        <f>IF(AT95="","",VLOOKUP(AT95,'（勤務形態一覧表）シフト記号表'!$C$6:$L$47,10,FALSE))</f>
        <v/>
      </c>
      <c r="AU96" s="79" t="str">
        <f>IF(AU95="","",VLOOKUP(AU95,'（勤務形態一覧表）シフト記号表'!$C$6:$L$47,10,FALSE))</f>
        <v/>
      </c>
      <c r="AV96" s="77" t="str">
        <f>IF(AV95="","",VLOOKUP(AV95,'（勤務形態一覧表）シフト記号表'!$C$6:$L$47,10,FALSE))</f>
        <v/>
      </c>
      <c r="AW96" s="78" t="str">
        <f>IF(AW95="","",VLOOKUP(AW95,'（勤務形態一覧表）シフト記号表'!$C$6:$L$47,10,FALSE))</f>
        <v/>
      </c>
      <c r="AX96" s="78" t="str">
        <f>IF(AX95="","",VLOOKUP(AX95,'（勤務形態一覧表）シフト記号表'!$C$6:$L$47,10,FALSE))</f>
        <v/>
      </c>
      <c r="AY96" s="78" t="str">
        <f>IF(AY95="","",VLOOKUP(AY95,'（勤務形態一覧表）シフト記号表'!$C$6:$L$47,10,FALSE))</f>
        <v/>
      </c>
      <c r="AZ96" s="78" t="str">
        <f>IF(AZ95="","",VLOOKUP(AZ95,'（勤務形態一覧表）シフト記号表'!$C$6:$L$47,10,FALSE))</f>
        <v/>
      </c>
      <c r="BA96" s="78" t="str">
        <f>IF(BA95="","",VLOOKUP(BA95,'（勤務形態一覧表）シフト記号表'!$C$6:$L$47,10,FALSE))</f>
        <v/>
      </c>
      <c r="BB96" s="79" t="str">
        <f>IF(BB95="","",VLOOKUP(BB95,'（勤務形態一覧表）シフト記号表'!$C$6:$L$47,10,FALSE))</f>
        <v/>
      </c>
      <c r="BC96" s="77" t="str">
        <f>IF(BC95="","",VLOOKUP(BC95,'（勤務形態一覧表）シフト記号表'!$C$6:$L$47,10,FALSE))</f>
        <v/>
      </c>
      <c r="BD96" s="78" t="str">
        <f>IF(BD95="","",VLOOKUP(BD95,'（勤務形態一覧表）シフト記号表'!$C$6:$L$47,10,FALSE))</f>
        <v/>
      </c>
      <c r="BE96" s="78" t="str">
        <f>IF(BE95="","",VLOOKUP(BE95,'（勤務形態一覧表）シフト記号表'!$C$6:$L$47,10,FALSE))</f>
        <v/>
      </c>
      <c r="BF96" s="617">
        <f>IF($BI$3="４週",SUM(AA96:BB96),IF($BI$3="暦月",SUM(AA96:BE96),""))</f>
        <v>0</v>
      </c>
      <c r="BG96" s="618"/>
      <c r="BH96" s="619">
        <f>IF($BI$3="４週",BF96/4,IF($BI$3="暦月",(BF96/($BI$8/7)),""))</f>
        <v>0</v>
      </c>
      <c r="BI96" s="618"/>
      <c r="BJ96" s="614"/>
      <c r="BK96" s="615"/>
      <c r="BL96" s="615"/>
      <c r="BM96" s="615"/>
      <c r="BN96" s="616"/>
    </row>
    <row r="97" spans="2:66" ht="20.25" customHeight="1" x14ac:dyDescent="0.4">
      <c r="B97" s="588">
        <f>B95+1</f>
        <v>41</v>
      </c>
      <c r="C97" s="590"/>
      <c r="D97" s="592"/>
      <c r="E97" s="502"/>
      <c r="F97" s="593"/>
      <c r="G97" s="595"/>
      <c r="H97" s="561"/>
      <c r="I97" s="72"/>
      <c r="J97" s="73"/>
      <c r="K97" s="72"/>
      <c r="L97" s="73"/>
      <c r="M97" s="597"/>
      <c r="N97" s="598"/>
      <c r="O97" s="559"/>
      <c r="P97" s="560"/>
      <c r="Q97" s="560"/>
      <c r="R97" s="561"/>
      <c r="S97" s="565"/>
      <c r="T97" s="566"/>
      <c r="U97" s="566"/>
      <c r="V97" s="566"/>
      <c r="W97" s="567"/>
      <c r="X97" s="92" t="s">
        <v>394</v>
      </c>
      <c r="Y97" s="93"/>
      <c r="Z97" s="94"/>
      <c r="AA97" s="85"/>
      <c r="AB97" s="86"/>
      <c r="AC97" s="86"/>
      <c r="AD97" s="86"/>
      <c r="AE97" s="86"/>
      <c r="AF97" s="86"/>
      <c r="AG97" s="87"/>
      <c r="AH97" s="85"/>
      <c r="AI97" s="86"/>
      <c r="AJ97" s="86"/>
      <c r="AK97" s="86"/>
      <c r="AL97" s="86"/>
      <c r="AM97" s="86"/>
      <c r="AN97" s="87"/>
      <c r="AO97" s="85"/>
      <c r="AP97" s="86"/>
      <c r="AQ97" s="86"/>
      <c r="AR97" s="86"/>
      <c r="AS97" s="86"/>
      <c r="AT97" s="86"/>
      <c r="AU97" s="87"/>
      <c r="AV97" s="85"/>
      <c r="AW97" s="86"/>
      <c r="AX97" s="86"/>
      <c r="AY97" s="86"/>
      <c r="AZ97" s="86"/>
      <c r="BA97" s="86"/>
      <c r="BB97" s="87"/>
      <c r="BC97" s="85"/>
      <c r="BD97" s="86"/>
      <c r="BE97" s="88"/>
      <c r="BF97" s="568"/>
      <c r="BG97" s="569"/>
      <c r="BH97" s="570"/>
      <c r="BI97" s="571"/>
      <c r="BJ97" s="572"/>
      <c r="BK97" s="573"/>
      <c r="BL97" s="573"/>
      <c r="BM97" s="573"/>
      <c r="BN97" s="574"/>
    </row>
    <row r="98" spans="2:66" ht="20.25" customHeight="1" x14ac:dyDescent="0.4">
      <c r="B98" s="589"/>
      <c r="C98" s="591"/>
      <c r="D98" s="594"/>
      <c r="E98" s="502"/>
      <c r="F98" s="593"/>
      <c r="G98" s="620"/>
      <c r="H98" s="621"/>
      <c r="I98" s="95"/>
      <c r="J98" s="96">
        <f>G97</f>
        <v>0</v>
      </c>
      <c r="K98" s="95"/>
      <c r="L98" s="96">
        <f>M97</f>
        <v>0</v>
      </c>
      <c r="M98" s="622"/>
      <c r="N98" s="623"/>
      <c r="O98" s="624"/>
      <c r="P98" s="625"/>
      <c r="Q98" s="625"/>
      <c r="R98" s="621"/>
      <c r="S98" s="565"/>
      <c r="T98" s="566"/>
      <c r="U98" s="566"/>
      <c r="V98" s="566"/>
      <c r="W98" s="567"/>
      <c r="X98" s="89" t="s">
        <v>395</v>
      </c>
      <c r="Y98" s="90"/>
      <c r="Z98" s="91"/>
      <c r="AA98" s="77" t="str">
        <f>IF(AA97="","",VLOOKUP(AA97,'（勤務形態一覧表）シフト記号表'!$C$6:$L$47,10,FALSE))</f>
        <v/>
      </c>
      <c r="AB98" s="78" t="str">
        <f>IF(AB97="","",VLOOKUP(AB97,'（勤務形態一覧表）シフト記号表'!$C$6:$L$47,10,FALSE))</f>
        <v/>
      </c>
      <c r="AC98" s="78" t="str">
        <f>IF(AC97="","",VLOOKUP(AC97,'（勤務形態一覧表）シフト記号表'!$C$6:$L$47,10,FALSE))</f>
        <v/>
      </c>
      <c r="AD98" s="78" t="str">
        <f>IF(AD97="","",VLOOKUP(AD97,'（勤務形態一覧表）シフト記号表'!$C$6:$L$47,10,FALSE))</f>
        <v/>
      </c>
      <c r="AE98" s="78" t="str">
        <f>IF(AE97="","",VLOOKUP(AE97,'（勤務形態一覧表）シフト記号表'!$C$6:$L$47,10,FALSE))</f>
        <v/>
      </c>
      <c r="AF98" s="78" t="str">
        <f>IF(AF97="","",VLOOKUP(AF97,'（勤務形態一覧表）シフト記号表'!$C$6:$L$47,10,FALSE))</f>
        <v/>
      </c>
      <c r="AG98" s="79" t="str">
        <f>IF(AG97="","",VLOOKUP(AG97,'（勤務形態一覧表）シフト記号表'!$C$6:$L$47,10,FALSE))</f>
        <v/>
      </c>
      <c r="AH98" s="77" t="str">
        <f>IF(AH97="","",VLOOKUP(AH97,'（勤務形態一覧表）シフト記号表'!$C$6:$L$47,10,FALSE))</f>
        <v/>
      </c>
      <c r="AI98" s="78" t="str">
        <f>IF(AI97="","",VLOOKUP(AI97,'（勤務形態一覧表）シフト記号表'!$C$6:$L$47,10,FALSE))</f>
        <v/>
      </c>
      <c r="AJ98" s="78" t="str">
        <f>IF(AJ97="","",VLOOKUP(AJ97,'（勤務形態一覧表）シフト記号表'!$C$6:$L$47,10,FALSE))</f>
        <v/>
      </c>
      <c r="AK98" s="78" t="str">
        <f>IF(AK97="","",VLOOKUP(AK97,'（勤務形態一覧表）シフト記号表'!$C$6:$L$47,10,FALSE))</f>
        <v/>
      </c>
      <c r="AL98" s="78" t="str">
        <f>IF(AL97="","",VLOOKUP(AL97,'（勤務形態一覧表）シフト記号表'!$C$6:$L$47,10,FALSE))</f>
        <v/>
      </c>
      <c r="AM98" s="78" t="str">
        <f>IF(AM97="","",VLOOKUP(AM97,'（勤務形態一覧表）シフト記号表'!$C$6:$L$47,10,FALSE))</f>
        <v/>
      </c>
      <c r="AN98" s="79" t="str">
        <f>IF(AN97="","",VLOOKUP(AN97,'（勤務形態一覧表）シフト記号表'!$C$6:$L$47,10,FALSE))</f>
        <v/>
      </c>
      <c r="AO98" s="77" t="str">
        <f>IF(AO97="","",VLOOKUP(AO97,'（勤務形態一覧表）シフト記号表'!$C$6:$L$47,10,FALSE))</f>
        <v/>
      </c>
      <c r="AP98" s="78" t="str">
        <f>IF(AP97="","",VLOOKUP(AP97,'（勤務形態一覧表）シフト記号表'!$C$6:$L$47,10,FALSE))</f>
        <v/>
      </c>
      <c r="AQ98" s="78" t="str">
        <f>IF(AQ97="","",VLOOKUP(AQ97,'（勤務形態一覧表）シフト記号表'!$C$6:$L$47,10,FALSE))</f>
        <v/>
      </c>
      <c r="AR98" s="78" t="str">
        <f>IF(AR97="","",VLOOKUP(AR97,'（勤務形態一覧表）シフト記号表'!$C$6:$L$47,10,FALSE))</f>
        <v/>
      </c>
      <c r="AS98" s="78" t="str">
        <f>IF(AS97="","",VLOOKUP(AS97,'（勤務形態一覧表）シフト記号表'!$C$6:$L$47,10,FALSE))</f>
        <v/>
      </c>
      <c r="AT98" s="78" t="str">
        <f>IF(AT97="","",VLOOKUP(AT97,'（勤務形態一覧表）シフト記号表'!$C$6:$L$47,10,FALSE))</f>
        <v/>
      </c>
      <c r="AU98" s="79" t="str">
        <f>IF(AU97="","",VLOOKUP(AU97,'（勤務形態一覧表）シフト記号表'!$C$6:$L$47,10,FALSE))</f>
        <v/>
      </c>
      <c r="AV98" s="77" t="str">
        <f>IF(AV97="","",VLOOKUP(AV97,'（勤務形態一覧表）シフト記号表'!$C$6:$L$47,10,FALSE))</f>
        <v/>
      </c>
      <c r="AW98" s="78" t="str">
        <f>IF(AW97="","",VLOOKUP(AW97,'（勤務形態一覧表）シフト記号表'!$C$6:$L$47,10,FALSE))</f>
        <v/>
      </c>
      <c r="AX98" s="78" t="str">
        <f>IF(AX97="","",VLOOKUP(AX97,'（勤務形態一覧表）シフト記号表'!$C$6:$L$47,10,FALSE))</f>
        <v/>
      </c>
      <c r="AY98" s="78" t="str">
        <f>IF(AY97="","",VLOOKUP(AY97,'（勤務形態一覧表）シフト記号表'!$C$6:$L$47,10,FALSE))</f>
        <v/>
      </c>
      <c r="AZ98" s="78" t="str">
        <f>IF(AZ97="","",VLOOKUP(AZ97,'（勤務形態一覧表）シフト記号表'!$C$6:$L$47,10,FALSE))</f>
        <v/>
      </c>
      <c r="BA98" s="78" t="str">
        <f>IF(BA97="","",VLOOKUP(BA97,'（勤務形態一覧表）シフト記号表'!$C$6:$L$47,10,FALSE))</f>
        <v/>
      </c>
      <c r="BB98" s="79" t="str">
        <f>IF(BB97="","",VLOOKUP(BB97,'（勤務形態一覧表）シフト記号表'!$C$6:$L$47,10,FALSE))</f>
        <v/>
      </c>
      <c r="BC98" s="77" t="str">
        <f>IF(BC97="","",VLOOKUP(BC97,'（勤務形態一覧表）シフト記号表'!$C$6:$L$47,10,FALSE))</f>
        <v/>
      </c>
      <c r="BD98" s="78" t="str">
        <f>IF(BD97="","",VLOOKUP(BD97,'（勤務形態一覧表）シフト記号表'!$C$6:$L$47,10,FALSE))</f>
        <v/>
      </c>
      <c r="BE98" s="78" t="str">
        <f>IF(BE97="","",VLOOKUP(BE97,'（勤務形態一覧表）シフト記号表'!$C$6:$L$47,10,FALSE))</f>
        <v/>
      </c>
      <c r="BF98" s="617">
        <f>IF($BI$3="４週",SUM(AA98:BB98),IF($BI$3="暦月",SUM(AA98:BE98),""))</f>
        <v>0</v>
      </c>
      <c r="BG98" s="618"/>
      <c r="BH98" s="619">
        <f>IF($BI$3="４週",BF98/4,IF($BI$3="暦月",(BF98/($BI$8/7)),""))</f>
        <v>0</v>
      </c>
      <c r="BI98" s="618"/>
      <c r="BJ98" s="614"/>
      <c r="BK98" s="615"/>
      <c r="BL98" s="615"/>
      <c r="BM98" s="615"/>
      <c r="BN98" s="616"/>
    </row>
    <row r="99" spans="2:66" ht="20.25" customHeight="1" x14ac:dyDescent="0.4">
      <c r="B99" s="588">
        <f>B97+1</f>
        <v>42</v>
      </c>
      <c r="C99" s="590"/>
      <c r="D99" s="592"/>
      <c r="E99" s="502"/>
      <c r="F99" s="593"/>
      <c r="G99" s="595"/>
      <c r="H99" s="561"/>
      <c r="I99" s="72"/>
      <c r="J99" s="73"/>
      <c r="K99" s="72"/>
      <c r="L99" s="73"/>
      <c r="M99" s="597"/>
      <c r="N99" s="598"/>
      <c r="O99" s="559"/>
      <c r="P99" s="560"/>
      <c r="Q99" s="560"/>
      <c r="R99" s="561"/>
      <c r="S99" s="565"/>
      <c r="T99" s="566"/>
      <c r="U99" s="566"/>
      <c r="V99" s="566"/>
      <c r="W99" s="567"/>
      <c r="X99" s="92" t="s">
        <v>394</v>
      </c>
      <c r="Y99" s="93"/>
      <c r="Z99" s="94"/>
      <c r="AA99" s="85"/>
      <c r="AB99" s="86"/>
      <c r="AC99" s="86"/>
      <c r="AD99" s="86"/>
      <c r="AE99" s="86"/>
      <c r="AF99" s="86"/>
      <c r="AG99" s="87"/>
      <c r="AH99" s="85"/>
      <c r="AI99" s="86"/>
      <c r="AJ99" s="86"/>
      <c r="AK99" s="86"/>
      <c r="AL99" s="86"/>
      <c r="AM99" s="86"/>
      <c r="AN99" s="87"/>
      <c r="AO99" s="85"/>
      <c r="AP99" s="86"/>
      <c r="AQ99" s="86"/>
      <c r="AR99" s="86"/>
      <c r="AS99" s="86"/>
      <c r="AT99" s="86"/>
      <c r="AU99" s="87"/>
      <c r="AV99" s="85"/>
      <c r="AW99" s="86"/>
      <c r="AX99" s="86"/>
      <c r="AY99" s="86"/>
      <c r="AZ99" s="86"/>
      <c r="BA99" s="86"/>
      <c r="BB99" s="87"/>
      <c r="BC99" s="85"/>
      <c r="BD99" s="86"/>
      <c r="BE99" s="88"/>
      <c r="BF99" s="568"/>
      <c r="BG99" s="569"/>
      <c r="BH99" s="570"/>
      <c r="BI99" s="571"/>
      <c r="BJ99" s="572"/>
      <c r="BK99" s="573"/>
      <c r="BL99" s="573"/>
      <c r="BM99" s="573"/>
      <c r="BN99" s="574"/>
    </row>
    <row r="100" spans="2:66" ht="20.25" customHeight="1" x14ac:dyDescent="0.4">
      <c r="B100" s="589"/>
      <c r="C100" s="591"/>
      <c r="D100" s="594"/>
      <c r="E100" s="502"/>
      <c r="F100" s="593"/>
      <c r="G100" s="620"/>
      <c r="H100" s="621"/>
      <c r="I100" s="95"/>
      <c r="J100" s="96">
        <f>G99</f>
        <v>0</v>
      </c>
      <c r="K100" s="95"/>
      <c r="L100" s="96">
        <f>M99</f>
        <v>0</v>
      </c>
      <c r="M100" s="622"/>
      <c r="N100" s="623"/>
      <c r="O100" s="624"/>
      <c r="P100" s="625"/>
      <c r="Q100" s="625"/>
      <c r="R100" s="621"/>
      <c r="S100" s="565"/>
      <c r="T100" s="566"/>
      <c r="U100" s="566"/>
      <c r="V100" s="566"/>
      <c r="W100" s="567"/>
      <c r="X100" s="89" t="s">
        <v>395</v>
      </c>
      <c r="Y100" s="90"/>
      <c r="Z100" s="91"/>
      <c r="AA100" s="77" t="str">
        <f>IF(AA99="","",VLOOKUP(AA99,'（勤務形態一覧表）シフト記号表'!$C$6:$L$47,10,FALSE))</f>
        <v/>
      </c>
      <c r="AB100" s="78" t="str">
        <f>IF(AB99="","",VLOOKUP(AB99,'（勤務形態一覧表）シフト記号表'!$C$6:$L$47,10,FALSE))</f>
        <v/>
      </c>
      <c r="AC100" s="78" t="str">
        <f>IF(AC99="","",VLOOKUP(AC99,'（勤務形態一覧表）シフト記号表'!$C$6:$L$47,10,FALSE))</f>
        <v/>
      </c>
      <c r="AD100" s="78" t="str">
        <f>IF(AD99="","",VLOOKUP(AD99,'（勤務形態一覧表）シフト記号表'!$C$6:$L$47,10,FALSE))</f>
        <v/>
      </c>
      <c r="AE100" s="78" t="str">
        <f>IF(AE99="","",VLOOKUP(AE99,'（勤務形態一覧表）シフト記号表'!$C$6:$L$47,10,FALSE))</f>
        <v/>
      </c>
      <c r="AF100" s="78" t="str">
        <f>IF(AF99="","",VLOOKUP(AF99,'（勤務形態一覧表）シフト記号表'!$C$6:$L$47,10,FALSE))</f>
        <v/>
      </c>
      <c r="AG100" s="79" t="str">
        <f>IF(AG99="","",VLOOKUP(AG99,'（勤務形態一覧表）シフト記号表'!$C$6:$L$47,10,FALSE))</f>
        <v/>
      </c>
      <c r="AH100" s="77" t="str">
        <f>IF(AH99="","",VLOOKUP(AH99,'（勤務形態一覧表）シフト記号表'!$C$6:$L$47,10,FALSE))</f>
        <v/>
      </c>
      <c r="AI100" s="78" t="str">
        <f>IF(AI99="","",VLOOKUP(AI99,'（勤務形態一覧表）シフト記号表'!$C$6:$L$47,10,FALSE))</f>
        <v/>
      </c>
      <c r="AJ100" s="78" t="str">
        <f>IF(AJ99="","",VLOOKUP(AJ99,'（勤務形態一覧表）シフト記号表'!$C$6:$L$47,10,FALSE))</f>
        <v/>
      </c>
      <c r="AK100" s="78" t="str">
        <f>IF(AK99="","",VLOOKUP(AK99,'（勤務形態一覧表）シフト記号表'!$C$6:$L$47,10,FALSE))</f>
        <v/>
      </c>
      <c r="AL100" s="78" t="str">
        <f>IF(AL99="","",VLOOKUP(AL99,'（勤務形態一覧表）シフト記号表'!$C$6:$L$47,10,FALSE))</f>
        <v/>
      </c>
      <c r="AM100" s="78" t="str">
        <f>IF(AM99="","",VLOOKUP(AM99,'（勤務形態一覧表）シフト記号表'!$C$6:$L$47,10,FALSE))</f>
        <v/>
      </c>
      <c r="AN100" s="79" t="str">
        <f>IF(AN99="","",VLOOKUP(AN99,'（勤務形態一覧表）シフト記号表'!$C$6:$L$47,10,FALSE))</f>
        <v/>
      </c>
      <c r="AO100" s="77" t="str">
        <f>IF(AO99="","",VLOOKUP(AO99,'（勤務形態一覧表）シフト記号表'!$C$6:$L$47,10,FALSE))</f>
        <v/>
      </c>
      <c r="AP100" s="78" t="str">
        <f>IF(AP99="","",VLOOKUP(AP99,'（勤務形態一覧表）シフト記号表'!$C$6:$L$47,10,FALSE))</f>
        <v/>
      </c>
      <c r="AQ100" s="78" t="str">
        <f>IF(AQ99="","",VLOOKUP(AQ99,'（勤務形態一覧表）シフト記号表'!$C$6:$L$47,10,FALSE))</f>
        <v/>
      </c>
      <c r="AR100" s="78" t="str">
        <f>IF(AR99="","",VLOOKUP(AR99,'（勤務形態一覧表）シフト記号表'!$C$6:$L$47,10,FALSE))</f>
        <v/>
      </c>
      <c r="AS100" s="78" t="str">
        <f>IF(AS99="","",VLOOKUP(AS99,'（勤務形態一覧表）シフト記号表'!$C$6:$L$47,10,FALSE))</f>
        <v/>
      </c>
      <c r="AT100" s="78" t="str">
        <f>IF(AT99="","",VLOOKUP(AT99,'（勤務形態一覧表）シフト記号表'!$C$6:$L$47,10,FALSE))</f>
        <v/>
      </c>
      <c r="AU100" s="79" t="str">
        <f>IF(AU99="","",VLOOKUP(AU99,'（勤務形態一覧表）シフト記号表'!$C$6:$L$47,10,FALSE))</f>
        <v/>
      </c>
      <c r="AV100" s="77" t="str">
        <f>IF(AV99="","",VLOOKUP(AV99,'（勤務形態一覧表）シフト記号表'!$C$6:$L$47,10,FALSE))</f>
        <v/>
      </c>
      <c r="AW100" s="78" t="str">
        <f>IF(AW99="","",VLOOKUP(AW99,'（勤務形態一覧表）シフト記号表'!$C$6:$L$47,10,FALSE))</f>
        <v/>
      </c>
      <c r="AX100" s="78" t="str">
        <f>IF(AX99="","",VLOOKUP(AX99,'（勤務形態一覧表）シフト記号表'!$C$6:$L$47,10,FALSE))</f>
        <v/>
      </c>
      <c r="AY100" s="78" t="str">
        <f>IF(AY99="","",VLOOKUP(AY99,'（勤務形態一覧表）シフト記号表'!$C$6:$L$47,10,FALSE))</f>
        <v/>
      </c>
      <c r="AZ100" s="78" t="str">
        <f>IF(AZ99="","",VLOOKUP(AZ99,'（勤務形態一覧表）シフト記号表'!$C$6:$L$47,10,FALSE))</f>
        <v/>
      </c>
      <c r="BA100" s="78" t="str">
        <f>IF(BA99="","",VLOOKUP(BA99,'（勤務形態一覧表）シフト記号表'!$C$6:$L$47,10,FALSE))</f>
        <v/>
      </c>
      <c r="BB100" s="79" t="str">
        <f>IF(BB99="","",VLOOKUP(BB99,'（勤務形態一覧表）シフト記号表'!$C$6:$L$47,10,FALSE))</f>
        <v/>
      </c>
      <c r="BC100" s="77" t="str">
        <f>IF(BC99="","",VLOOKUP(BC99,'（勤務形態一覧表）シフト記号表'!$C$6:$L$47,10,FALSE))</f>
        <v/>
      </c>
      <c r="BD100" s="78" t="str">
        <f>IF(BD99="","",VLOOKUP(BD99,'（勤務形態一覧表）シフト記号表'!$C$6:$L$47,10,FALSE))</f>
        <v/>
      </c>
      <c r="BE100" s="78" t="str">
        <f>IF(BE99="","",VLOOKUP(BE99,'（勤務形態一覧表）シフト記号表'!$C$6:$L$47,10,FALSE))</f>
        <v/>
      </c>
      <c r="BF100" s="617">
        <f>IF($BI$3="４週",SUM(AA100:BB100),IF($BI$3="暦月",SUM(AA100:BE100),""))</f>
        <v>0</v>
      </c>
      <c r="BG100" s="618"/>
      <c r="BH100" s="619">
        <f>IF($BI$3="４週",BF100/4,IF($BI$3="暦月",(BF100/($BI$8/7)),""))</f>
        <v>0</v>
      </c>
      <c r="BI100" s="618"/>
      <c r="BJ100" s="614"/>
      <c r="BK100" s="615"/>
      <c r="BL100" s="615"/>
      <c r="BM100" s="615"/>
      <c r="BN100" s="616"/>
    </row>
    <row r="101" spans="2:66" ht="20.25" customHeight="1" x14ac:dyDescent="0.4">
      <c r="B101" s="588">
        <f>B99+1</f>
        <v>43</v>
      </c>
      <c r="C101" s="590"/>
      <c r="D101" s="592"/>
      <c r="E101" s="502"/>
      <c r="F101" s="593"/>
      <c r="G101" s="595"/>
      <c r="H101" s="561"/>
      <c r="I101" s="72"/>
      <c r="J101" s="73"/>
      <c r="K101" s="72"/>
      <c r="L101" s="73"/>
      <c r="M101" s="597"/>
      <c r="N101" s="598"/>
      <c r="O101" s="559"/>
      <c r="P101" s="560"/>
      <c r="Q101" s="560"/>
      <c r="R101" s="561"/>
      <c r="S101" s="565"/>
      <c r="T101" s="566"/>
      <c r="U101" s="566"/>
      <c r="V101" s="566"/>
      <c r="W101" s="567"/>
      <c r="X101" s="92" t="s">
        <v>394</v>
      </c>
      <c r="Y101" s="93"/>
      <c r="Z101" s="94"/>
      <c r="AA101" s="85"/>
      <c r="AB101" s="86"/>
      <c r="AC101" s="86"/>
      <c r="AD101" s="86"/>
      <c r="AE101" s="86"/>
      <c r="AF101" s="86"/>
      <c r="AG101" s="87"/>
      <c r="AH101" s="85"/>
      <c r="AI101" s="86"/>
      <c r="AJ101" s="86"/>
      <c r="AK101" s="86"/>
      <c r="AL101" s="86"/>
      <c r="AM101" s="86"/>
      <c r="AN101" s="87"/>
      <c r="AO101" s="85"/>
      <c r="AP101" s="86"/>
      <c r="AQ101" s="86"/>
      <c r="AR101" s="86"/>
      <c r="AS101" s="86"/>
      <c r="AT101" s="86"/>
      <c r="AU101" s="87"/>
      <c r="AV101" s="85"/>
      <c r="AW101" s="86"/>
      <c r="AX101" s="86"/>
      <c r="AY101" s="86"/>
      <c r="AZ101" s="86"/>
      <c r="BA101" s="86"/>
      <c r="BB101" s="87"/>
      <c r="BC101" s="85"/>
      <c r="BD101" s="86"/>
      <c r="BE101" s="88"/>
      <c r="BF101" s="568"/>
      <c r="BG101" s="569"/>
      <c r="BH101" s="570"/>
      <c r="BI101" s="571"/>
      <c r="BJ101" s="572"/>
      <c r="BK101" s="573"/>
      <c r="BL101" s="573"/>
      <c r="BM101" s="573"/>
      <c r="BN101" s="574"/>
    </row>
    <row r="102" spans="2:66" ht="20.25" customHeight="1" x14ac:dyDescent="0.4">
      <c r="B102" s="589"/>
      <c r="C102" s="591"/>
      <c r="D102" s="594"/>
      <c r="E102" s="502"/>
      <c r="F102" s="593"/>
      <c r="G102" s="620"/>
      <c r="H102" s="621"/>
      <c r="I102" s="95"/>
      <c r="J102" s="96">
        <f>G101</f>
        <v>0</v>
      </c>
      <c r="K102" s="95"/>
      <c r="L102" s="96">
        <f>M101</f>
        <v>0</v>
      </c>
      <c r="M102" s="622"/>
      <c r="N102" s="623"/>
      <c r="O102" s="624"/>
      <c r="P102" s="625"/>
      <c r="Q102" s="625"/>
      <c r="R102" s="621"/>
      <c r="S102" s="565"/>
      <c r="T102" s="566"/>
      <c r="U102" s="566"/>
      <c r="V102" s="566"/>
      <c r="W102" s="567"/>
      <c r="X102" s="89" t="s">
        <v>395</v>
      </c>
      <c r="Y102" s="90"/>
      <c r="Z102" s="91"/>
      <c r="AA102" s="77" t="str">
        <f>IF(AA101="","",VLOOKUP(AA101,'（勤務形態一覧表）シフト記号表'!$C$6:$L$47,10,FALSE))</f>
        <v/>
      </c>
      <c r="AB102" s="78" t="str">
        <f>IF(AB101="","",VLOOKUP(AB101,'（勤務形態一覧表）シフト記号表'!$C$6:$L$47,10,FALSE))</f>
        <v/>
      </c>
      <c r="AC102" s="78" t="str">
        <f>IF(AC101="","",VLOOKUP(AC101,'（勤務形態一覧表）シフト記号表'!$C$6:$L$47,10,FALSE))</f>
        <v/>
      </c>
      <c r="AD102" s="78" t="str">
        <f>IF(AD101="","",VLOOKUP(AD101,'（勤務形態一覧表）シフト記号表'!$C$6:$L$47,10,FALSE))</f>
        <v/>
      </c>
      <c r="AE102" s="78" t="str">
        <f>IF(AE101="","",VLOOKUP(AE101,'（勤務形態一覧表）シフト記号表'!$C$6:$L$47,10,FALSE))</f>
        <v/>
      </c>
      <c r="AF102" s="78" t="str">
        <f>IF(AF101="","",VLOOKUP(AF101,'（勤務形態一覧表）シフト記号表'!$C$6:$L$47,10,FALSE))</f>
        <v/>
      </c>
      <c r="AG102" s="79" t="str">
        <f>IF(AG101="","",VLOOKUP(AG101,'（勤務形態一覧表）シフト記号表'!$C$6:$L$47,10,FALSE))</f>
        <v/>
      </c>
      <c r="AH102" s="77" t="str">
        <f>IF(AH101="","",VLOOKUP(AH101,'（勤務形態一覧表）シフト記号表'!$C$6:$L$47,10,FALSE))</f>
        <v/>
      </c>
      <c r="AI102" s="78" t="str">
        <f>IF(AI101="","",VLOOKUP(AI101,'（勤務形態一覧表）シフト記号表'!$C$6:$L$47,10,FALSE))</f>
        <v/>
      </c>
      <c r="AJ102" s="78" t="str">
        <f>IF(AJ101="","",VLOOKUP(AJ101,'（勤務形態一覧表）シフト記号表'!$C$6:$L$47,10,FALSE))</f>
        <v/>
      </c>
      <c r="AK102" s="78" t="str">
        <f>IF(AK101="","",VLOOKUP(AK101,'（勤務形態一覧表）シフト記号表'!$C$6:$L$47,10,FALSE))</f>
        <v/>
      </c>
      <c r="AL102" s="78" t="str">
        <f>IF(AL101="","",VLOOKUP(AL101,'（勤務形態一覧表）シフト記号表'!$C$6:$L$47,10,FALSE))</f>
        <v/>
      </c>
      <c r="AM102" s="78" t="str">
        <f>IF(AM101="","",VLOOKUP(AM101,'（勤務形態一覧表）シフト記号表'!$C$6:$L$47,10,FALSE))</f>
        <v/>
      </c>
      <c r="AN102" s="79" t="str">
        <f>IF(AN101="","",VLOOKUP(AN101,'（勤務形態一覧表）シフト記号表'!$C$6:$L$47,10,FALSE))</f>
        <v/>
      </c>
      <c r="AO102" s="77" t="str">
        <f>IF(AO101="","",VLOOKUP(AO101,'（勤務形態一覧表）シフト記号表'!$C$6:$L$47,10,FALSE))</f>
        <v/>
      </c>
      <c r="AP102" s="78" t="str">
        <f>IF(AP101="","",VLOOKUP(AP101,'（勤務形態一覧表）シフト記号表'!$C$6:$L$47,10,FALSE))</f>
        <v/>
      </c>
      <c r="AQ102" s="78" t="str">
        <f>IF(AQ101="","",VLOOKUP(AQ101,'（勤務形態一覧表）シフト記号表'!$C$6:$L$47,10,FALSE))</f>
        <v/>
      </c>
      <c r="AR102" s="78" t="str">
        <f>IF(AR101="","",VLOOKUP(AR101,'（勤務形態一覧表）シフト記号表'!$C$6:$L$47,10,FALSE))</f>
        <v/>
      </c>
      <c r="AS102" s="78" t="str">
        <f>IF(AS101="","",VLOOKUP(AS101,'（勤務形態一覧表）シフト記号表'!$C$6:$L$47,10,FALSE))</f>
        <v/>
      </c>
      <c r="AT102" s="78" t="str">
        <f>IF(AT101="","",VLOOKUP(AT101,'（勤務形態一覧表）シフト記号表'!$C$6:$L$47,10,FALSE))</f>
        <v/>
      </c>
      <c r="AU102" s="79" t="str">
        <f>IF(AU101="","",VLOOKUP(AU101,'（勤務形態一覧表）シフト記号表'!$C$6:$L$47,10,FALSE))</f>
        <v/>
      </c>
      <c r="AV102" s="77" t="str">
        <f>IF(AV101="","",VLOOKUP(AV101,'（勤務形態一覧表）シフト記号表'!$C$6:$L$47,10,FALSE))</f>
        <v/>
      </c>
      <c r="AW102" s="78" t="str">
        <f>IF(AW101="","",VLOOKUP(AW101,'（勤務形態一覧表）シフト記号表'!$C$6:$L$47,10,FALSE))</f>
        <v/>
      </c>
      <c r="AX102" s="78" t="str">
        <f>IF(AX101="","",VLOOKUP(AX101,'（勤務形態一覧表）シフト記号表'!$C$6:$L$47,10,FALSE))</f>
        <v/>
      </c>
      <c r="AY102" s="78" t="str">
        <f>IF(AY101="","",VLOOKUP(AY101,'（勤務形態一覧表）シフト記号表'!$C$6:$L$47,10,FALSE))</f>
        <v/>
      </c>
      <c r="AZ102" s="78" t="str">
        <f>IF(AZ101="","",VLOOKUP(AZ101,'（勤務形態一覧表）シフト記号表'!$C$6:$L$47,10,FALSE))</f>
        <v/>
      </c>
      <c r="BA102" s="78" t="str">
        <f>IF(BA101="","",VLOOKUP(BA101,'（勤務形態一覧表）シフト記号表'!$C$6:$L$47,10,FALSE))</f>
        <v/>
      </c>
      <c r="BB102" s="79" t="str">
        <f>IF(BB101="","",VLOOKUP(BB101,'（勤務形態一覧表）シフト記号表'!$C$6:$L$47,10,FALSE))</f>
        <v/>
      </c>
      <c r="BC102" s="77" t="str">
        <f>IF(BC101="","",VLOOKUP(BC101,'（勤務形態一覧表）シフト記号表'!$C$6:$L$47,10,FALSE))</f>
        <v/>
      </c>
      <c r="BD102" s="78" t="str">
        <f>IF(BD101="","",VLOOKUP(BD101,'（勤務形態一覧表）シフト記号表'!$C$6:$L$47,10,FALSE))</f>
        <v/>
      </c>
      <c r="BE102" s="78" t="str">
        <f>IF(BE101="","",VLOOKUP(BE101,'（勤務形態一覧表）シフト記号表'!$C$6:$L$47,10,FALSE))</f>
        <v/>
      </c>
      <c r="BF102" s="617">
        <f>IF($BI$3="４週",SUM(AA102:BB102),IF($BI$3="暦月",SUM(AA102:BE102),""))</f>
        <v>0</v>
      </c>
      <c r="BG102" s="618"/>
      <c r="BH102" s="619">
        <f>IF($BI$3="４週",BF102/4,IF($BI$3="暦月",(BF102/($BI$8/7)),""))</f>
        <v>0</v>
      </c>
      <c r="BI102" s="618"/>
      <c r="BJ102" s="614"/>
      <c r="BK102" s="615"/>
      <c r="BL102" s="615"/>
      <c r="BM102" s="615"/>
      <c r="BN102" s="616"/>
    </row>
    <row r="103" spans="2:66" ht="20.25" customHeight="1" x14ac:dyDescent="0.4">
      <c r="B103" s="588">
        <f>B101+1</f>
        <v>44</v>
      </c>
      <c r="C103" s="590"/>
      <c r="D103" s="592"/>
      <c r="E103" s="502"/>
      <c r="F103" s="593"/>
      <c r="G103" s="595"/>
      <c r="H103" s="561"/>
      <c r="I103" s="72"/>
      <c r="J103" s="73"/>
      <c r="K103" s="72"/>
      <c r="L103" s="73"/>
      <c r="M103" s="597"/>
      <c r="N103" s="598"/>
      <c r="O103" s="559"/>
      <c r="P103" s="560"/>
      <c r="Q103" s="560"/>
      <c r="R103" s="561"/>
      <c r="S103" s="565"/>
      <c r="T103" s="566"/>
      <c r="U103" s="566"/>
      <c r="V103" s="566"/>
      <c r="W103" s="567"/>
      <c r="X103" s="92" t="s">
        <v>394</v>
      </c>
      <c r="Y103" s="93"/>
      <c r="Z103" s="94"/>
      <c r="AA103" s="85"/>
      <c r="AB103" s="86"/>
      <c r="AC103" s="86"/>
      <c r="AD103" s="86"/>
      <c r="AE103" s="86"/>
      <c r="AF103" s="86"/>
      <c r="AG103" s="87"/>
      <c r="AH103" s="85"/>
      <c r="AI103" s="86"/>
      <c r="AJ103" s="86"/>
      <c r="AK103" s="86"/>
      <c r="AL103" s="86"/>
      <c r="AM103" s="86"/>
      <c r="AN103" s="87"/>
      <c r="AO103" s="85"/>
      <c r="AP103" s="86"/>
      <c r="AQ103" s="86"/>
      <c r="AR103" s="86"/>
      <c r="AS103" s="86"/>
      <c r="AT103" s="86"/>
      <c r="AU103" s="87"/>
      <c r="AV103" s="85"/>
      <c r="AW103" s="86"/>
      <c r="AX103" s="86"/>
      <c r="AY103" s="86"/>
      <c r="AZ103" s="86"/>
      <c r="BA103" s="86"/>
      <c r="BB103" s="87"/>
      <c r="BC103" s="85"/>
      <c r="BD103" s="86"/>
      <c r="BE103" s="88"/>
      <c r="BF103" s="568"/>
      <c r="BG103" s="569"/>
      <c r="BH103" s="570"/>
      <c r="BI103" s="571"/>
      <c r="BJ103" s="572"/>
      <c r="BK103" s="573"/>
      <c r="BL103" s="573"/>
      <c r="BM103" s="573"/>
      <c r="BN103" s="574"/>
    </row>
    <row r="104" spans="2:66" ht="20.25" customHeight="1" x14ac:dyDescent="0.4">
      <c r="B104" s="589"/>
      <c r="C104" s="591"/>
      <c r="D104" s="594"/>
      <c r="E104" s="502"/>
      <c r="F104" s="593"/>
      <c r="G104" s="620"/>
      <c r="H104" s="621"/>
      <c r="I104" s="95"/>
      <c r="J104" s="96">
        <f>G103</f>
        <v>0</v>
      </c>
      <c r="K104" s="95"/>
      <c r="L104" s="96">
        <f>M103</f>
        <v>0</v>
      </c>
      <c r="M104" s="622"/>
      <c r="N104" s="623"/>
      <c r="O104" s="624"/>
      <c r="P104" s="625"/>
      <c r="Q104" s="625"/>
      <c r="R104" s="621"/>
      <c r="S104" s="565"/>
      <c r="T104" s="566"/>
      <c r="U104" s="566"/>
      <c r="V104" s="566"/>
      <c r="W104" s="567"/>
      <c r="X104" s="89" t="s">
        <v>395</v>
      </c>
      <c r="Y104" s="90"/>
      <c r="Z104" s="91"/>
      <c r="AA104" s="77" t="str">
        <f>IF(AA103="","",VLOOKUP(AA103,'（勤務形態一覧表）シフト記号表'!$C$6:$L$47,10,FALSE))</f>
        <v/>
      </c>
      <c r="AB104" s="78" t="str">
        <f>IF(AB103="","",VLOOKUP(AB103,'（勤務形態一覧表）シフト記号表'!$C$6:$L$47,10,FALSE))</f>
        <v/>
      </c>
      <c r="AC104" s="78" t="str">
        <f>IF(AC103="","",VLOOKUP(AC103,'（勤務形態一覧表）シフト記号表'!$C$6:$L$47,10,FALSE))</f>
        <v/>
      </c>
      <c r="AD104" s="78" t="str">
        <f>IF(AD103="","",VLOOKUP(AD103,'（勤務形態一覧表）シフト記号表'!$C$6:$L$47,10,FALSE))</f>
        <v/>
      </c>
      <c r="AE104" s="78" t="str">
        <f>IF(AE103="","",VLOOKUP(AE103,'（勤務形態一覧表）シフト記号表'!$C$6:$L$47,10,FALSE))</f>
        <v/>
      </c>
      <c r="AF104" s="78" t="str">
        <f>IF(AF103="","",VLOOKUP(AF103,'（勤務形態一覧表）シフト記号表'!$C$6:$L$47,10,FALSE))</f>
        <v/>
      </c>
      <c r="AG104" s="79" t="str">
        <f>IF(AG103="","",VLOOKUP(AG103,'（勤務形態一覧表）シフト記号表'!$C$6:$L$47,10,FALSE))</f>
        <v/>
      </c>
      <c r="AH104" s="77" t="str">
        <f>IF(AH103="","",VLOOKUP(AH103,'（勤務形態一覧表）シフト記号表'!$C$6:$L$47,10,FALSE))</f>
        <v/>
      </c>
      <c r="AI104" s="78" t="str">
        <f>IF(AI103="","",VLOOKUP(AI103,'（勤務形態一覧表）シフト記号表'!$C$6:$L$47,10,FALSE))</f>
        <v/>
      </c>
      <c r="AJ104" s="78" t="str">
        <f>IF(AJ103="","",VLOOKUP(AJ103,'（勤務形態一覧表）シフト記号表'!$C$6:$L$47,10,FALSE))</f>
        <v/>
      </c>
      <c r="AK104" s="78" t="str">
        <f>IF(AK103="","",VLOOKUP(AK103,'（勤務形態一覧表）シフト記号表'!$C$6:$L$47,10,FALSE))</f>
        <v/>
      </c>
      <c r="AL104" s="78" t="str">
        <f>IF(AL103="","",VLOOKUP(AL103,'（勤務形態一覧表）シフト記号表'!$C$6:$L$47,10,FALSE))</f>
        <v/>
      </c>
      <c r="AM104" s="78" t="str">
        <f>IF(AM103="","",VLOOKUP(AM103,'（勤務形態一覧表）シフト記号表'!$C$6:$L$47,10,FALSE))</f>
        <v/>
      </c>
      <c r="AN104" s="79" t="str">
        <f>IF(AN103="","",VLOOKUP(AN103,'（勤務形態一覧表）シフト記号表'!$C$6:$L$47,10,FALSE))</f>
        <v/>
      </c>
      <c r="AO104" s="77" t="str">
        <f>IF(AO103="","",VLOOKUP(AO103,'（勤務形態一覧表）シフト記号表'!$C$6:$L$47,10,FALSE))</f>
        <v/>
      </c>
      <c r="AP104" s="78" t="str">
        <f>IF(AP103="","",VLOOKUP(AP103,'（勤務形態一覧表）シフト記号表'!$C$6:$L$47,10,FALSE))</f>
        <v/>
      </c>
      <c r="AQ104" s="78" t="str">
        <f>IF(AQ103="","",VLOOKUP(AQ103,'（勤務形態一覧表）シフト記号表'!$C$6:$L$47,10,FALSE))</f>
        <v/>
      </c>
      <c r="AR104" s="78" t="str">
        <f>IF(AR103="","",VLOOKUP(AR103,'（勤務形態一覧表）シフト記号表'!$C$6:$L$47,10,FALSE))</f>
        <v/>
      </c>
      <c r="AS104" s="78" t="str">
        <f>IF(AS103="","",VLOOKUP(AS103,'（勤務形態一覧表）シフト記号表'!$C$6:$L$47,10,FALSE))</f>
        <v/>
      </c>
      <c r="AT104" s="78" t="str">
        <f>IF(AT103="","",VLOOKUP(AT103,'（勤務形態一覧表）シフト記号表'!$C$6:$L$47,10,FALSE))</f>
        <v/>
      </c>
      <c r="AU104" s="79" t="str">
        <f>IF(AU103="","",VLOOKUP(AU103,'（勤務形態一覧表）シフト記号表'!$C$6:$L$47,10,FALSE))</f>
        <v/>
      </c>
      <c r="AV104" s="77" t="str">
        <f>IF(AV103="","",VLOOKUP(AV103,'（勤務形態一覧表）シフト記号表'!$C$6:$L$47,10,FALSE))</f>
        <v/>
      </c>
      <c r="AW104" s="78" t="str">
        <f>IF(AW103="","",VLOOKUP(AW103,'（勤務形態一覧表）シフト記号表'!$C$6:$L$47,10,FALSE))</f>
        <v/>
      </c>
      <c r="AX104" s="78" t="str">
        <f>IF(AX103="","",VLOOKUP(AX103,'（勤務形態一覧表）シフト記号表'!$C$6:$L$47,10,FALSE))</f>
        <v/>
      </c>
      <c r="AY104" s="78" t="str">
        <f>IF(AY103="","",VLOOKUP(AY103,'（勤務形態一覧表）シフト記号表'!$C$6:$L$47,10,FALSE))</f>
        <v/>
      </c>
      <c r="AZ104" s="78" t="str">
        <f>IF(AZ103="","",VLOOKUP(AZ103,'（勤務形態一覧表）シフト記号表'!$C$6:$L$47,10,FALSE))</f>
        <v/>
      </c>
      <c r="BA104" s="78" t="str">
        <f>IF(BA103="","",VLOOKUP(BA103,'（勤務形態一覧表）シフト記号表'!$C$6:$L$47,10,FALSE))</f>
        <v/>
      </c>
      <c r="BB104" s="79" t="str">
        <f>IF(BB103="","",VLOOKUP(BB103,'（勤務形態一覧表）シフト記号表'!$C$6:$L$47,10,FALSE))</f>
        <v/>
      </c>
      <c r="BC104" s="77" t="str">
        <f>IF(BC103="","",VLOOKUP(BC103,'（勤務形態一覧表）シフト記号表'!$C$6:$L$47,10,FALSE))</f>
        <v/>
      </c>
      <c r="BD104" s="78" t="str">
        <f>IF(BD103="","",VLOOKUP(BD103,'（勤務形態一覧表）シフト記号表'!$C$6:$L$47,10,FALSE))</f>
        <v/>
      </c>
      <c r="BE104" s="78" t="str">
        <f>IF(BE103="","",VLOOKUP(BE103,'（勤務形態一覧表）シフト記号表'!$C$6:$L$47,10,FALSE))</f>
        <v/>
      </c>
      <c r="BF104" s="617">
        <f>IF($BI$3="４週",SUM(AA104:BB104),IF($BI$3="暦月",SUM(AA104:BE104),""))</f>
        <v>0</v>
      </c>
      <c r="BG104" s="618"/>
      <c r="BH104" s="619">
        <f>IF($BI$3="４週",BF104/4,IF($BI$3="暦月",(BF104/($BI$8/7)),""))</f>
        <v>0</v>
      </c>
      <c r="BI104" s="618"/>
      <c r="BJ104" s="614"/>
      <c r="BK104" s="615"/>
      <c r="BL104" s="615"/>
      <c r="BM104" s="615"/>
      <c r="BN104" s="616"/>
    </row>
    <row r="105" spans="2:66" ht="20.25" customHeight="1" x14ac:dyDescent="0.4">
      <c r="B105" s="588">
        <f>B103+1</f>
        <v>45</v>
      </c>
      <c r="C105" s="590"/>
      <c r="D105" s="592"/>
      <c r="E105" s="502"/>
      <c r="F105" s="593"/>
      <c r="G105" s="595"/>
      <c r="H105" s="561"/>
      <c r="I105" s="72"/>
      <c r="J105" s="73"/>
      <c r="K105" s="72"/>
      <c r="L105" s="73"/>
      <c r="M105" s="597"/>
      <c r="N105" s="598"/>
      <c r="O105" s="559"/>
      <c r="P105" s="560"/>
      <c r="Q105" s="560"/>
      <c r="R105" s="561"/>
      <c r="S105" s="565"/>
      <c r="T105" s="566"/>
      <c r="U105" s="566"/>
      <c r="V105" s="566"/>
      <c r="W105" s="567"/>
      <c r="X105" s="92" t="s">
        <v>394</v>
      </c>
      <c r="Y105" s="93"/>
      <c r="Z105" s="94"/>
      <c r="AA105" s="85"/>
      <c r="AB105" s="86"/>
      <c r="AC105" s="86"/>
      <c r="AD105" s="86"/>
      <c r="AE105" s="86"/>
      <c r="AF105" s="86"/>
      <c r="AG105" s="87"/>
      <c r="AH105" s="85"/>
      <c r="AI105" s="86"/>
      <c r="AJ105" s="86"/>
      <c r="AK105" s="86"/>
      <c r="AL105" s="86"/>
      <c r="AM105" s="86"/>
      <c r="AN105" s="87"/>
      <c r="AO105" s="85"/>
      <c r="AP105" s="86"/>
      <c r="AQ105" s="86"/>
      <c r="AR105" s="86"/>
      <c r="AS105" s="86"/>
      <c r="AT105" s="86"/>
      <c r="AU105" s="87"/>
      <c r="AV105" s="85"/>
      <c r="AW105" s="86"/>
      <c r="AX105" s="86"/>
      <c r="AY105" s="86"/>
      <c r="AZ105" s="86"/>
      <c r="BA105" s="86"/>
      <c r="BB105" s="87"/>
      <c r="BC105" s="85"/>
      <c r="BD105" s="86"/>
      <c r="BE105" s="88"/>
      <c r="BF105" s="568"/>
      <c r="BG105" s="569"/>
      <c r="BH105" s="570"/>
      <c r="BI105" s="571"/>
      <c r="BJ105" s="572"/>
      <c r="BK105" s="573"/>
      <c r="BL105" s="573"/>
      <c r="BM105" s="573"/>
      <c r="BN105" s="574"/>
    </row>
    <row r="106" spans="2:66" ht="20.25" customHeight="1" x14ac:dyDescent="0.4">
      <c r="B106" s="589"/>
      <c r="C106" s="591"/>
      <c r="D106" s="594"/>
      <c r="E106" s="502"/>
      <c r="F106" s="593"/>
      <c r="G106" s="620"/>
      <c r="H106" s="621"/>
      <c r="I106" s="95"/>
      <c r="J106" s="96">
        <f>G105</f>
        <v>0</v>
      </c>
      <c r="K106" s="95"/>
      <c r="L106" s="96">
        <f>M105</f>
        <v>0</v>
      </c>
      <c r="M106" s="622"/>
      <c r="N106" s="623"/>
      <c r="O106" s="624"/>
      <c r="P106" s="625"/>
      <c r="Q106" s="625"/>
      <c r="R106" s="621"/>
      <c r="S106" s="565"/>
      <c r="T106" s="566"/>
      <c r="U106" s="566"/>
      <c r="V106" s="566"/>
      <c r="W106" s="567"/>
      <c r="X106" s="89" t="s">
        <v>395</v>
      </c>
      <c r="Y106" s="90"/>
      <c r="Z106" s="91"/>
      <c r="AA106" s="77" t="str">
        <f>IF(AA105="","",VLOOKUP(AA105,'（勤務形態一覧表）シフト記号表'!$C$6:$L$47,10,FALSE))</f>
        <v/>
      </c>
      <c r="AB106" s="78" t="str">
        <f>IF(AB105="","",VLOOKUP(AB105,'（勤務形態一覧表）シフト記号表'!$C$6:$L$47,10,FALSE))</f>
        <v/>
      </c>
      <c r="AC106" s="78" t="str">
        <f>IF(AC105="","",VLOOKUP(AC105,'（勤務形態一覧表）シフト記号表'!$C$6:$L$47,10,FALSE))</f>
        <v/>
      </c>
      <c r="AD106" s="78" t="str">
        <f>IF(AD105="","",VLOOKUP(AD105,'（勤務形態一覧表）シフト記号表'!$C$6:$L$47,10,FALSE))</f>
        <v/>
      </c>
      <c r="AE106" s="78" t="str">
        <f>IF(AE105="","",VLOOKUP(AE105,'（勤務形態一覧表）シフト記号表'!$C$6:$L$47,10,FALSE))</f>
        <v/>
      </c>
      <c r="AF106" s="78" t="str">
        <f>IF(AF105="","",VLOOKUP(AF105,'（勤務形態一覧表）シフト記号表'!$C$6:$L$47,10,FALSE))</f>
        <v/>
      </c>
      <c r="AG106" s="79" t="str">
        <f>IF(AG105="","",VLOOKUP(AG105,'（勤務形態一覧表）シフト記号表'!$C$6:$L$47,10,FALSE))</f>
        <v/>
      </c>
      <c r="AH106" s="77" t="str">
        <f>IF(AH105="","",VLOOKUP(AH105,'（勤務形態一覧表）シフト記号表'!$C$6:$L$47,10,FALSE))</f>
        <v/>
      </c>
      <c r="AI106" s="78" t="str">
        <f>IF(AI105="","",VLOOKUP(AI105,'（勤務形態一覧表）シフト記号表'!$C$6:$L$47,10,FALSE))</f>
        <v/>
      </c>
      <c r="AJ106" s="78" t="str">
        <f>IF(AJ105="","",VLOOKUP(AJ105,'（勤務形態一覧表）シフト記号表'!$C$6:$L$47,10,FALSE))</f>
        <v/>
      </c>
      <c r="AK106" s="78" t="str">
        <f>IF(AK105="","",VLOOKUP(AK105,'（勤務形態一覧表）シフト記号表'!$C$6:$L$47,10,FALSE))</f>
        <v/>
      </c>
      <c r="AL106" s="78" t="str">
        <f>IF(AL105="","",VLOOKUP(AL105,'（勤務形態一覧表）シフト記号表'!$C$6:$L$47,10,FALSE))</f>
        <v/>
      </c>
      <c r="AM106" s="78" t="str">
        <f>IF(AM105="","",VLOOKUP(AM105,'（勤務形態一覧表）シフト記号表'!$C$6:$L$47,10,FALSE))</f>
        <v/>
      </c>
      <c r="AN106" s="79" t="str">
        <f>IF(AN105="","",VLOOKUP(AN105,'（勤務形態一覧表）シフト記号表'!$C$6:$L$47,10,FALSE))</f>
        <v/>
      </c>
      <c r="AO106" s="77" t="str">
        <f>IF(AO105="","",VLOOKUP(AO105,'（勤務形態一覧表）シフト記号表'!$C$6:$L$47,10,FALSE))</f>
        <v/>
      </c>
      <c r="AP106" s="78" t="str">
        <f>IF(AP105="","",VLOOKUP(AP105,'（勤務形態一覧表）シフト記号表'!$C$6:$L$47,10,FALSE))</f>
        <v/>
      </c>
      <c r="AQ106" s="78" t="str">
        <f>IF(AQ105="","",VLOOKUP(AQ105,'（勤務形態一覧表）シフト記号表'!$C$6:$L$47,10,FALSE))</f>
        <v/>
      </c>
      <c r="AR106" s="78" t="str">
        <f>IF(AR105="","",VLOOKUP(AR105,'（勤務形態一覧表）シフト記号表'!$C$6:$L$47,10,FALSE))</f>
        <v/>
      </c>
      <c r="AS106" s="78" t="str">
        <f>IF(AS105="","",VLOOKUP(AS105,'（勤務形態一覧表）シフト記号表'!$C$6:$L$47,10,FALSE))</f>
        <v/>
      </c>
      <c r="AT106" s="78" t="str">
        <f>IF(AT105="","",VLOOKUP(AT105,'（勤務形態一覧表）シフト記号表'!$C$6:$L$47,10,FALSE))</f>
        <v/>
      </c>
      <c r="AU106" s="79" t="str">
        <f>IF(AU105="","",VLOOKUP(AU105,'（勤務形態一覧表）シフト記号表'!$C$6:$L$47,10,FALSE))</f>
        <v/>
      </c>
      <c r="AV106" s="77" t="str">
        <f>IF(AV105="","",VLOOKUP(AV105,'（勤務形態一覧表）シフト記号表'!$C$6:$L$47,10,FALSE))</f>
        <v/>
      </c>
      <c r="AW106" s="78" t="str">
        <f>IF(AW105="","",VLOOKUP(AW105,'（勤務形態一覧表）シフト記号表'!$C$6:$L$47,10,FALSE))</f>
        <v/>
      </c>
      <c r="AX106" s="78" t="str">
        <f>IF(AX105="","",VLOOKUP(AX105,'（勤務形態一覧表）シフト記号表'!$C$6:$L$47,10,FALSE))</f>
        <v/>
      </c>
      <c r="AY106" s="78" t="str">
        <f>IF(AY105="","",VLOOKUP(AY105,'（勤務形態一覧表）シフト記号表'!$C$6:$L$47,10,FALSE))</f>
        <v/>
      </c>
      <c r="AZ106" s="78" t="str">
        <f>IF(AZ105="","",VLOOKUP(AZ105,'（勤務形態一覧表）シフト記号表'!$C$6:$L$47,10,FALSE))</f>
        <v/>
      </c>
      <c r="BA106" s="78" t="str">
        <f>IF(BA105="","",VLOOKUP(BA105,'（勤務形態一覧表）シフト記号表'!$C$6:$L$47,10,FALSE))</f>
        <v/>
      </c>
      <c r="BB106" s="79" t="str">
        <f>IF(BB105="","",VLOOKUP(BB105,'（勤務形態一覧表）シフト記号表'!$C$6:$L$47,10,FALSE))</f>
        <v/>
      </c>
      <c r="BC106" s="77" t="str">
        <f>IF(BC105="","",VLOOKUP(BC105,'（勤務形態一覧表）シフト記号表'!$C$6:$L$47,10,FALSE))</f>
        <v/>
      </c>
      <c r="BD106" s="78" t="str">
        <f>IF(BD105="","",VLOOKUP(BD105,'（勤務形態一覧表）シフト記号表'!$C$6:$L$47,10,FALSE))</f>
        <v/>
      </c>
      <c r="BE106" s="78" t="str">
        <f>IF(BE105="","",VLOOKUP(BE105,'（勤務形態一覧表）シフト記号表'!$C$6:$L$47,10,FALSE))</f>
        <v/>
      </c>
      <c r="BF106" s="617">
        <f>IF($BI$3="４週",SUM(AA106:BB106),IF($BI$3="暦月",SUM(AA106:BE106),""))</f>
        <v>0</v>
      </c>
      <c r="BG106" s="618"/>
      <c r="BH106" s="619">
        <f>IF($BI$3="４週",BF106/4,IF($BI$3="暦月",(BF106/($BI$8/7)),""))</f>
        <v>0</v>
      </c>
      <c r="BI106" s="618"/>
      <c r="BJ106" s="614"/>
      <c r="BK106" s="615"/>
      <c r="BL106" s="615"/>
      <c r="BM106" s="615"/>
      <c r="BN106" s="616"/>
    </row>
    <row r="107" spans="2:66" ht="20.25" customHeight="1" x14ac:dyDescent="0.4">
      <c r="B107" s="588">
        <f>B105+1</f>
        <v>46</v>
      </c>
      <c r="C107" s="590"/>
      <c r="D107" s="592"/>
      <c r="E107" s="502"/>
      <c r="F107" s="593"/>
      <c r="G107" s="595"/>
      <c r="H107" s="561"/>
      <c r="I107" s="72"/>
      <c r="J107" s="73"/>
      <c r="K107" s="72"/>
      <c r="L107" s="73"/>
      <c r="M107" s="597"/>
      <c r="N107" s="598"/>
      <c r="O107" s="559"/>
      <c r="P107" s="560"/>
      <c r="Q107" s="560"/>
      <c r="R107" s="561"/>
      <c r="S107" s="565"/>
      <c r="T107" s="566"/>
      <c r="U107" s="566"/>
      <c r="V107" s="566"/>
      <c r="W107" s="567"/>
      <c r="X107" s="92" t="s">
        <v>394</v>
      </c>
      <c r="Y107" s="93"/>
      <c r="Z107" s="94"/>
      <c r="AA107" s="85"/>
      <c r="AB107" s="86"/>
      <c r="AC107" s="86"/>
      <c r="AD107" s="86"/>
      <c r="AE107" s="86"/>
      <c r="AF107" s="86"/>
      <c r="AG107" s="87"/>
      <c r="AH107" s="85"/>
      <c r="AI107" s="86"/>
      <c r="AJ107" s="86"/>
      <c r="AK107" s="86"/>
      <c r="AL107" s="86"/>
      <c r="AM107" s="86"/>
      <c r="AN107" s="87"/>
      <c r="AO107" s="85"/>
      <c r="AP107" s="86"/>
      <c r="AQ107" s="86"/>
      <c r="AR107" s="86"/>
      <c r="AS107" s="86"/>
      <c r="AT107" s="86"/>
      <c r="AU107" s="87"/>
      <c r="AV107" s="85"/>
      <c r="AW107" s="86"/>
      <c r="AX107" s="86"/>
      <c r="AY107" s="86"/>
      <c r="AZ107" s="86"/>
      <c r="BA107" s="86"/>
      <c r="BB107" s="87"/>
      <c r="BC107" s="85"/>
      <c r="BD107" s="86"/>
      <c r="BE107" s="88"/>
      <c r="BF107" s="568"/>
      <c r="BG107" s="569"/>
      <c r="BH107" s="570"/>
      <c r="BI107" s="571"/>
      <c r="BJ107" s="572"/>
      <c r="BK107" s="573"/>
      <c r="BL107" s="573"/>
      <c r="BM107" s="573"/>
      <c r="BN107" s="574"/>
    </row>
    <row r="108" spans="2:66" ht="20.25" customHeight="1" x14ac:dyDescent="0.4">
      <c r="B108" s="589"/>
      <c r="C108" s="591"/>
      <c r="D108" s="594"/>
      <c r="E108" s="502"/>
      <c r="F108" s="593"/>
      <c r="G108" s="620"/>
      <c r="H108" s="621"/>
      <c r="I108" s="95"/>
      <c r="J108" s="96">
        <f>G107</f>
        <v>0</v>
      </c>
      <c r="K108" s="95"/>
      <c r="L108" s="96">
        <f>M107</f>
        <v>0</v>
      </c>
      <c r="M108" s="622"/>
      <c r="N108" s="623"/>
      <c r="O108" s="624"/>
      <c r="P108" s="625"/>
      <c r="Q108" s="625"/>
      <c r="R108" s="621"/>
      <c r="S108" s="565"/>
      <c r="T108" s="566"/>
      <c r="U108" s="566"/>
      <c r="V108" s="566"/>
      <c r="W108" s="567"/>
      <c r="X108" s="89" t="s">
        <v>395</v>
      </c>
      <c r="Y108" s="90"/>
      <c r="Z108" s="91"/>
      <c r="AA108" s="77" t="str">
        <f>IF(AA107="","",VLOOKUP(AA107,'（勤務形態一覧表）シフト記号表'!$C$6:$L$47,10,FALSE))</f>
        <v/>
      </c>
      <c r="AB108" s="78" t="str">
        <f>IF(AB107="","",VLOOKUP(AB107,'（勤務形態一覧表）シフト記号表'!$C$6:$L$47,10,FALSE))</f>
        <v/>
      </c>
      <c r="AC108" s="78" t="str">
        <f>IF(AC107="","",VLOOKUP(AC107,'（勤務形態一覧表）シフト記号表'!$C$6:$L$47,10,FALSE))</f>
        <v/>
      </c>
      <c r="AD108" s="78" t="str">
        <f>IF(AD107="","",VLOOKUP(AD107,'（勤務形態一覧表）シフト記号表'!$C$6:$L$47,10,FALSE))</f>
        <v/>
      </c>
      <c r="AE108" s="78" t="str">
        <f>IF(AE107="","",VLOOKUP(AE107,'（勤務形態一覧表）シフト記号表'!$C$6:$L$47,10,FALSE))</f>
        <v/>
      </c>
      <c r="AF108" s="78" t="str">
        <f>IF(AF107="","",VLOOKUP(AF107,'（勤務形態一覧表）シフト記号表'!$C$6:$L$47,10,FALSE))</f>
        <v/>
      </c>
      <c r="AG108" s="79" t="str">
        <f>IF(AG107="","",VLOOKUP(AG107,'（勤務形態一覧表）シフト記号表'!$C$6:$L$47,10,FALSE))</f>
        <v/>
      </c>
      <c r="AH108" s="77" t="str">
        <f>IF(AH107="","",VLOOKUP(AH107,'（勤務形態一覧表）シフト記号表'!$C$6:$L$47,10,FALSE))</f>
        <v/>
      </c>
      <c r="AI108" s="78" t="str">
        <f>IF(AI107="","",VLOOKUP(AI107,'（勤務形態一覧表）シフト記号表'!$C$6:$L$47,10,FALSE))</f>
        <v/>
      </c>
      <c r="AJ108" s="78" t="str">
        <f>IF(AJ107="","",VLOOKUP(AJ107,'（勤務形態一覧表）シフト記号表'!$C$6:$L$47,10,FALSE))</f>
        <v/>
      </c>
      <c r="AK108" s="78" t="str">
        <f>IF(AK107="","",VLOOKUP(AK107,'（勤務形態一覧表）シフト記号表'!$C$6:$L$47,10,FALSE))</f>
        <v/>
      </c>
      <c r="AL108" s="78" t="str">
        <f>IF(AL107="","",VLOOKUP(AL107,'（勤務形態一覧表）シフト記号表'!$C$6:$L$47,10,FALSE))</f>
        <v/>
      </c>
      <c r="AM108" s="78" t="str">
        <f>IF(AM107="","",VLOOKUP(AM107,'（勤務形態一覧表）シフト記号表'!$C$6:$L$47,10,FALSE))</f>
        <v/>
      </c>
      <c r="AN108" s="79" t="str">
        <f>IF(AN107="","",VLOOKUP(AN107,'（勤務形態一覧表）シフト記号表'!$C$6:$L$47,10,FALSE))</f>
        <v/>
      </c>
      <c r="AO108" s="77" t="str">
        <f>IF(AO107="","",VLOOKUP(AO107,'（勤務形態一覧表）シフト記号表'!$C$6:$L$47,10,FALSE))</f>
        <v/>
      </c>
      <c r="AP108" s="78" t="str">
        <f>IF(AP107="","",VLOOKUP(AP107,'（勤務形態一覧表）シフト記号表'!$C$6:$L$47,10,FALSE))</f>
        <v/>
      </c>
      <c r="AQ108" s="78" t="str">
        <f>IF(AQ107="","",VLOOKUP(AQ107,'（勤務形態一覧表）シフト記号表'!$C$6:$L$47,10,FALSE))</f>
        <v/>
      </c>
      <c r="AR108" s="78" t="str">
        <f>IF(AR107="","",VLOOKUP(AR107,'（勤務形態一覧表）シフト記号表'!$C$6:$L$47,10,FALSE))</f>
        <v/>
      </c>
      <c r="AS108" s="78" t="str">
        <f>IF(AS107="","",VLOOKUP(AS107,'（勤務形態一覧表）シフト記号表'!$C$6:$L$47,10,FALSE))</f>
        <v/>
      </c>
      <c r="AT108" s="78" t="str">
        <f>IF(AT107="","",VLOOKUP(AT107,'（勤務形態一覧表）シフト記号表'!$C$6:$L$47,10,FALSE))</f>
        <v/>
      </c>
      <c r="AU108" s="79" t="str">
        <f>IF(AU107="","",VLOOKUP(AU107,'（勤務形態一覧表）シフト記号表'!$C$6:$L$47,10,FALSE))</f>
        <v/>
      </c>
      <c r="AV108" s="77" t="str">
        <f>IF(AV107="","",VLOOKUP(AV107,'（勤務形態一覧表）シフト記号表'!$C$6:$L$47,10,FALSE))</f>
        <v/>
      </c>
      <c r="AW108" s="78" t="str">
        <f>IF(AW107="","",VLOOKUP(AW107,'（勤務形態一覧表）シフト記号表'!$C$6:$L$47,10,FALSE))</f>
        <v/>
      </c>
      <c r="AX108" s="78" t="str">
        <f>IF(AX107="","",VLOOKUP(AX107,'（勤務形態一覧表）シフト記号表'!$C$6:$L$47,10,FALSE))</f>
        <v/>
      </c>
      <c r="AY108" s="78" t="str">
        <f>IF(AY107="","",VLOOKUP(AY107,'（勤務形態一覧表）シフト記号表'!$C$6:$L$47,10,FALSE))</f>
        <v/>
      </c>
      <c r="AZ108" s="78" t="str">
        <f>IF(AZ107="","",VLOOKUP(AZ107,'（勤務形態一覧表）シフト記号表'!$C$6:$L$47,10,FALSE))</f>
        <v/>
      </c>
      <c r="BA108" s="78" t="str">
        <f>IF(BA107="","",VLOOKUP(BA107,'（勤務形態一覧表）シフト記号表'!$C$6:$L$47,10,FALSE))</f>
        <v/>
      </c>
      <c r="BB108" s="79" t="str">
        <f>IF(BB107="","",VLOOKUP(BB107,'（勤務形態一覧表）シフト記号表'!$C$6:$L$47,10,FALSE))</f>
        <v/>
      </c>
      <c r="BC108" s="77" t="str">
        <f>IF(BC107="","",VLOOKUP(BC107,'（勤務形態一覧表）シフト記号表'!$C$6:$L$47,10,FALSE))</f>
        <v/>
      </c>
      <c r="BD108" s="78" t="str">
        <f>IF(BD107="","",VLOOKUP(BD107,'（勤務形態一覧表）シフト記号表'!$C$6:$L$47,10,FALSE))</f>
        <v/>
      </c>
      <c r="BE108" s="78" t="str">
        <f>IF(BE107="","",VLOOKUP(BE107,'（勤務形態一覧表）シフト記号表'!$C$6:$L$47,10,FALSE))</f>
        <v/>
      </c>
      <c r="BF108" s="617">
        <f>IF($BI$3="４週",SUM(AA108:BB108),IF($BI$3="暦月",SUM(AA108:BE108),""))</f>
        <v>0</v>
      </c>
      <c r="BG108" s="618"/>
      <c r="BH108" s="619">
        <f>IF($BI$3="４週",BF108/4,IF($BI$3="暦月",(BF108/($BI$8/7)),""))</f>
        <v>0</v>
      </c>
      <c r="BI108" s="618"/>
      <c r="BJ108" s="614"/>
      <c r="BK108" s="615"/>
      <c r="BL108" s="615"/>
      <c r="BM108" s="615"/>
      <c r="BN108" s="616"/>
    </row>
    <row r="109" spans="2:66" ht="20.25" customHeight="1" x14ac:dyDescent="0.4">
      <c r="B109" s="588">
        <f>B107+1</f>
        <v>47</v>
      </c>
      <c r="C109" s="590"/>
      <c r="D109" s="592"/>
      <c r="E109" s="502"/>
      <c r="F109" s="593"/>
      <c r="G109" s="595"/>
      <c r="H109" s="561"/>
      <c r="I109" s="72"/>
      <c r="J109" s="73"/>
      <c r="K109" s="72"/>
      <c r="L109" s="73"/>
      <c r="M109" s="597"/>
      <c r="N109" s="598"/>
      <c r="O109" s="559"/>
      <c r="P109" s="560"/>
      <c r="Q109" s="560"/>
      <c r="R109" s="561"/>
      <c r="S109" s="565"/>
      <c r="T109" s="566"/>
      <c r="U109" s="566"/>
      <c r="V109" s="566"/>
      <c r="W109" s="567"/>
      <c r="X109" s="92" t="s">
        <v>394</v>
      </c>
      <c r="Y109" s="93"/>
      <c r="Z109" s="94"/>
      <c r="AA109" s="85"/>
      <c r="AB109" s="86"/>
      <c r="AC109" s="86"/>
      <c r="AD109" s="86"/>
      <c r="AE109" s="86"/>
      <c r="AF109" s="86"/>
      <c r="AG109" s="87"/>
      <c r="AH109" s="85"/>
      <c r="AI109" s="86"/>
      <c r="AJ109" s="86"/>
      <c r="AK109" s="86"/>
      <c r="AL109" s="86"/>
      <c r="AM109" s="86"/>
      <c r="AN109" s="87"/>
      <c r="AO109" s="85"/>
      <c r="AP109" s="86"/>
      <c r="AQ109" s="86"/>
      <c r="AR109" s="86"/>
      <c r="AS109" s="86"/>
      <c r="AT109" s="86"/>
      <c r="AU109" s="87"/>
      <c r="AV109" s="85"/>
      <c r="AW109" s="86"/>
      <c r="AX109" s="86"/>
      <c r="AY109" s="86"/>
      <c r="AZ109" s="86"/>
      <c r="BA109" s="86"/>
      <c r="BB109" s="87"/>
      <c r="BC109" s="85"/>
      <c r="BD109" s="86"/>
      <c r="BE109" s="88"/>
      <c r="BF109" s="568"/>
      <c r="BG109" s="569"/>
      <c r="BH109" s="570"/>
      <c r="BI109" s="571"/>
      <c r="BJ109" s="572"/>
      <c r="BK109" s="573"/>
      <c r="BL109" s="573"/>
      <c r="BM109" s="573"/>
      <c r="BN109" s="574"/>
    </row>
    <row r="110" spans="2:66" ht="20.25" customHeight="1" x14ac:dyDescent="0.4">
      <c r="B110" s="589"/>
      <c r="C110" s="591"/>
      <c r="D110" s="594"/>
      <c r="E110" s="502"/>
      <c r="F110" s="593"/>
      <c r="G110" s="620"/>
      <c r="H110" s="621"/>
      <c r="I110" s="95"/>
      <c r="J110" s="96">
        <f>G109</f>
        <v>0</v>
      </c>
      <c r="K110" s="95"/>
      <c r="L110" s="96">
        <f>M109</f>
        <v>0</v>
      </c>
      <c r="M110" s="622"/>
      <c r="N110" s="623"/>
      <c r="O110" s="624"/>
      <c r="P110" s="625"/>
      <c r="Q110" s="625"/>
      <c r="R110" s="621"/>
      <c r="S110" s="565"/>
      <c r="T110" s="566"/>
      <c r="U110" s="566"/>
      <c r="V110" s="566"/>
      <c r="W110" s="567"/>
      <c r="X110" s="89" t="s">
        <v>395</v>
      </c>
      <c r="Y110" s="90"/>
      <c r="Z110" s="91"/>
      <c r="AA110" s="77" t="str">
        <f>IF(AA109="","",VLOOKUP(AA109,'（勤務形態一覧表）シフト記号表'!$C$6:$L$47,10,FALSE))</f>
        <v/>
      </c>
      <c r="AB110" s="78" t="str">
        <f>IF(AB109="","",VLOOKUP(AB109,'（勤務形態一覧表）シフト記号表'!$C$6:$L$47,10,FALSE))</f>
        <v/>
      </c>
      <c r="AC110" s="78" t="str">
        <f>IF(AC109="","",VLOOKUP(AC109,'（勤務形態一覧表）シフト記号表'!$C$6:$L$47,10,FALSE))</f>
        <v/>
      </c>
      <c r="AD110" s="78" t="str">
        <f>IF(AD109="","",VLOOKUP(AD109,'（勤務形態一覧表）シフト記号表'!$C$6:$L$47,10,FALSE))</f>
        <v/>
      </c>
      <c r="AE110" s="78" t="str">
        <f>IF(AE109="","",VLOOKUP(AE109,'（勤務形態一覧表）シフト記号表'!$C$6:$L$47,10,FALSE))</f>
        <v/>
      </c>
      <c r="AF110" s="78" t="str">
        <f>IF(AF109="","",VLOOKUP(AF109,'（勤務形態一覧表）シフト記号表'!$C$6:$L$47,10,FALSE))</f>
        <v/>
      </c>
      <c r="AG110" s="79" t="str">
        <f>IF(AG109="","",VLOOKUP(AG109,'（勤務形態一覧表）シフト記号表'!$C$6:$L$47,10,FALSE))</f>
        <v/>
      </c>
      <c r="AH110" s="77" t="str">
        <f>IF(AH109="","",VLOOKUP(AH109,'（勤務形態一覧表）シフト記号表'!$C$6:$L$47,10,FALSE))</f>
        <v/>
      </c>
      <c r="AI110" s="78" t="str">
        <f>IF(AI109="","",VLOOKUP(AI109,'（勤務形態一覧表）シフト記号表'!$C$6:$L$47,10,FALSE))</f>
        <v/>
      </c>
      <c r="AJ110" s="78" t="str">
        <f>IF(AJ109="","",VLOOKUP(AJ109,'（勤務形態一覧表）シフト記号表'!$C$6:$L$47,10,FALSE))</f>
        <v/>
      </c>
      <c r="AK110" s="78" t="str">
        <f>IF(AK109="","",VLOOKUP(AK109,'（勤務形態一覧表）シフト記号表'!$C$6:$L$47,10,FALSE))</f>
        <v/>
      </c>
      <c r="AL110" s="78" t="str">
        <f>IF(AL109="","",VLOOKUP(AL109,'（勤務形態一覧表）シフト記号表'!$C$6:$L$47,10,FALSE))</f>
        <v/>
      </c>
      <c r="AM110" s="78" t="str">
        <f>IF(AM109="","",VLOOKUP(AM109,'（勤務形態一覧表）シフト記号表'!$C$6:$L$47,10,FALSE))</f>
        <v/>
      </c>
      <c r="AN110" s="79" t="str">
        <f>IF(AN109="","",VLOOKUP(AN109,'（勤務形態一覧表）シフト記号表'!$C$6:$L$47,10,FALSE))</f>
        <v/>
      </c>
      <c r="AO110" s="77" t="str">
        <f>IF(AO109="","",VLOOKUP(AO109,'（勤務形態一覧表）シフト記号表'!$C$6:$L$47,10,FALSE))</f>
        <v/>
      </c>
      <c r="AP110" s="78" t="str">
        <f>IF(AP109="","",VLOOKUP(AP109,'（勤務形態一覧表）シフト記号表'!$C$6:$L$47,10,FALSE))</f>
        <v/>
      </c>
      <c r="AQ110" s="78" t="str">
        <f>IF(AQ109="","",VLOOKUP(AQ109,'（勤務形態一覧表）シフト記号表'!$C$6:$L$47,10,FALSE))</f>
        <v/>
      </c>
      <c r="AR110" s="78" t="str">
        <f>IF(AR109="","",VLOOKUP(AR109,'（勤務形態一覧表）シフト記号表'!$C$6:$L$47,10,FALSE))</f>
        <v/>
      </c>
      <c r="AS110" s="78" t="str">
        <f>IF(AS109="","",VLOOKUP(AS109,'（勤務形態一覧表）シフト記号表'!$C$6:$L$47,10,FALSE))</f>
        <v/>
      </c>
      <c r="AT110" s="78" t="str">
        <f>IF(AT109="","",VLOOKUP(AT109,'（勤務形態一覧表）シフト記号表'!$C$6:$L$47,10,FALSE))</f>
        <v/>
      </c>
      <c r="AU110" s="79" t="str">
        <f>IF(AU109="","",VLOOKUP(AU109,'（勤務形態一覧表）シフト記号表'!$C$6:$L$47,10,FALSE))</f>
        <v/>
      </c>
      <c r="AV110" s="77" t="str">
        <f>IF(AV109="","",VLOOKUP(AV109,'（勤務形態一覧表）シフト記号表'!$C$6:$L$47,10,FALSE))</f>
        <v/>
      </c>
      <c r="AW110" s="78" t="str">
        <f>IF(AW109="","",VLOOKUP(AW109,'（勤務形態一覧表）シフト記号表'!$C$6:$L$47,10,FALSE))</f>
        <v/>
      </c>
      <c r="AX110" s="78" t="str">
        <f>IF(AX109="","",VLOOKUP(AX109,'（勤務形態一覧表）シフト記号表'!$C$6:$L$47,10,FALSE))</f>
        <v/>
      </c>
      <c r="AY110" s="78" t="str">
        <f>IF(AY109="","",VLOOKUP(AY109,'（勤務形態一覧表）シフト記号表'!$C$6:$L$47,10,FALSE))</f>
        <v/>
      </c>
      <c r="AZ110" s="78" t="str">
        <f>IF(AZ109="","",VLOOKUP(AZ109,'（勤務形態一覧表）シフト記号表'!$C$6:$L$47,10,FALSE))</f>
        <v/>
      </c>
      <c r="BA110" s="78" t="str">
        <f>IF(BA109="","",VLOOKUP(BA109,'（勤務形態一覧表）シフト記号表'!$C$6:$L$47,10,FALSE))</f>
        <v/>
      </c>
      <c r="BB110" s="79" t="str">
        <f>IF(BB109="","",VLOOKUP(BB109,'（勤務形態一覧表）シフト記号表'!$C$6:$L$47,10,FALSE))</f>
        <v/>
      </c>
      <c r="BC110" s="77" t="str">
        <f>IF(BC109="","",VLOOKUP(BC109,'（勤務形態一覧表）シフト記号表'!$C$6:$L$47,10,FALSE))</f>
        <v/>
      </c>
      <c r="BD110" s="78" t="str">
        <f>IF(BD109="","",VLOOKUP(BD109,'（勤務形態一覧表）シフト記号表'!$C$6:$L$47,10,FALSE))</f>
        <v/>
      </c>
      <c r="BE110" s="78" t="str">
        <f>IF(BE109="","",VLOOKUP(BE109,'（勤務形態一覧表）シフト記号表'!$C$6:$L$47,10,FALSE))</f>
        <v/>
      </c>
      <c r="BF110" s="617">
        <f>IF($BI$3="４週",SUM(AA110:BB110),IF($BI$3="暦月",SUM(AA110:BE110),""))</f>
        <v>0</v>
      </c>
      <c r="BG110" s="618"/>
      <c r="BH110" s="619">
        <f>IF($BI$3="４週",BF110/4,IF($BI$3="暦月",(BF110/($BI$8/7)),""))</f>
        <v>0</v>
      </c>
      <c r="BI110" s="618"/>
      <c r="BJ110" s="614"/>
      <c r="BK110" s="615"/>
      <c r="BL110" s="615"/>
      <c r="BM110" s="615"/>
      <c r="BN110" s="616"/>
    </row>
    <row r="111" spans="2:66" ht="20.25" customHeight="1" x14ac:dyDescent="0.4">
      <c r="B111" s="588">
        <f>B109+1</f>
        <v>48</v>
      </c>
      <c r="C111" s="590"/>
      <c r="D111" s="592"/>
      <c r="E111" s="502"/>
      <c r="F111" s="593"/>
      <c r="G111" s="595"/>
      <c r="H111" s="561"/>
      <c r="I111" s="72"/>
      <c r="J111" s="73"/>
      <c r="K111" s="72"/>
      <c r="L111" s="73"/>
      <c r="M111" s="597"/>
      <c r="N111" s="598"/>
      <c r="O111" s="559"/>
      <c r="P111" s="560"/>
      <c r="Q111" s="560"/>
      <c r="R111" s="561"/>
      <c r="S111" s="565"/>
      <c r="T111" s="566"/>
      <c r="U111" s="566"/>
      <c r="V111" s="566"/>
      <c r="W111" s="567"/>
      <c r="X111" s="92" t="s">
        <v>394</v>
      </c>
      <c r="Y111" s="93"/>
      <c r="Z111" s="94"/>
      <c r="AA111" s="85"/>
      <c r="AB111" s="86"/>
      <c r="AC111" s="86"/>
      <c r="AD111" s="86"/>
      <c r="AE111" s="86"/>
      <c r="AF111" s="86"/>
      <c r="AG111" s="87"/>
      <c r="AH111" s="85"/>
      <c r="AI111" s="86"/>
      <c r="AJ111" s="86"/>
      <c r="AK111" s="86"/>
      <c r="AL111" s="86"/>
      <c r="AM111" s="86"/>
      <c r="AN111" s="87"/>
      <c r="AO111" s="85"/>
      <c r="AP111" s="86"/>
      <c r="AQ111" s="86"/>
      <c r="AR111" s="86"/>
      <c r="AS111" s="86"/>
      <c r="AT111" s="86"/>
      <c r="AU111" s="87"/>
      <c r="AV111" s="85"/>
      <c r="AW111" s="86"/>
      <c r="AX111" s="86"/>
      <c r="AY111" s="86"/>
      <c r="AZ111" s="86"/>
      <c r="BA111" s="86"/>
      <c r="BB111" s="87"/>
      <c r="BC111" s="85"/>
      <c r="BD111" s="86"/>
      <c r="BE111" s="88"/>
      <c r="BF111" s="568"/>
      <c r="BG111" s="569"/>
      <c r="BH111" s="570"/>
      <c r="BI111" s="571"/>
      <c r="BJ111" s="572"/>
      <c r="BK111" s="573"/>
      <c r="BL111" s="573"/>
      <c r="BM111" s="573"/>
      <c r="BN111" s="574"/>
    </row>
    <row r="112" spans="2:66" ht="20.25" customHeight="1" x14ac:dyDescent="0.4">
      <c r="B112" s="589"/>
      <c r="C112" s="591"/>
      <c r="D112" s="594"/>
      <c r="E112" s="502"/>
      <c r="F112" s="593"/>
      <c r="G112" s="620"/>
      <c r="H112" s="621"/>
      <c r="I112" s="95"/>
      <c r="J112" s="96">
        <f>G111</f>
        <v>0</v>
      </c>
      <c r="K112" s="95"/>
      <c r="L112" s="96">
        <f>M111</f>
        <v>0</v>
      </c>
      <c r="M112" s="622"/>
      <c r="N112" s="623"/>
      <c r="O112" s="624"/>
      <c r="P112" s="625"/>
      <c r="Q112" s="625"/>
      <c r="R112" s="621"/>
      <c r="S112" s="565"/>
      <c r="T112" s="566"/>
      <c r="U112" s="566"/>
      <c r="V112" s="566"/>
      <c r="W112" s="567"/>
      <c r="X112" s="89" t="s">
        <v>395</v>
      </c>
      <c r="Y112" s="90"/>
      <c r="Z112" s="91"/>
      <c r="AA112" s="77" t="str">
        <f>IF(AA111="","",VLOOKUP(AA111,'（勤務形態一覧表）シフト記号表'!$C$6:$L$47,10,FALSE))</f>
        <v/>
      </c>
      <c r="AB112" s="78" t="str">
        <f>IF(AB111="","",VLOOKUP(AB111,'（勤務形態一覧表）シフト記号表'!$C$6:$L$47,10,FALSE))</f>
        <v/>
      </c>
      <c r="AC112" s="78" t="str">
        <f>IF(AC111="","",VLOOKUP(AC111,'（勤務形態一覧表）シフト記号表'!$C$6:$L$47,10,FALSE))</f>
        <v/>
      </c>
      <c r="AD112" s="78" t="str">
        <f>IF(AD111="","",VLOOKUP(AD111,'（勤務形態一覧表）シフト記号表'!$C$6:$L$47,10,FALSE))</f>
        <v/>
      </c>
      <c r="AE112" s="78" t="str">
        <f>IF(AE111="","",VLOOKUP(AE111,'（勤務形態一覧表）シフト記号表'!$C$6:$L$47,10,FALSE))</f>
        <v/>
      </c>
      <c r="AF112" s="78" t="str">
        <f>IF(AF111="","",VLOOKUP(AF111,'（勤務形態一覧表）シフト記号表'!$C$6:$L$47,10,FALSE))</f>
        <v/>
      </c>
      <c r="AG112" s="79" t="str">
        <f>IF(AG111="","",VLOOKUP(AG111,'（勤務形態一覧表）シフト記号表'!$C$6:$L$47,10,FALSE))</f>
        <v/>
      </c>
      <c r="AH112" s="77" t="str">
        <f>IF(AH111="","",VLOOKUP(AH111,'（勤務形態一覧表）シフト記号表'!$C$6:$L$47,10,FALSE))</f>
        <v/>
      </c>
      <c r="AI112" s="78" t="str">
        <f>IF(AI111="","",VLOOKUP(AI111,'（勤務形態一覧表）シフト記号表'!$C$6:$L$47,10,FALSE))</f>
        <v/>
      </c>
      <c r="AJ112" s="78" t="str">
        <f>IF(AJ111="","",VLOOKUP(AJ111,'（勤務形態一覧表）シフト記号表'!$C$6:$L$47,10,FALSE))</f>
        <v/>
      </c>
      <c r="AK112" s="78" t="str">
        <f>IF(AK111="","",VLOOKUP(AK111,'（勤務形態一覧表）シフト記号表'!$C$6:$L$47,10,FALSE))</f>
        <v/>
      </c>
      <c r="AL112" s="78" t="str">
        <f>IF(AL111="","",VLOOKUP(AL111,'（勤務形態一覧表）シフト記号表'!$C$6:$L$47,10,FALSE))</f>
        <v/>
      </c>
      <c r="AM112" s="78" t="str">
        <f>IF(AM111="","",VLOOKUP(AM111,'（勤務形態一覧表）シフト記号表'!$C$6:$L$47,10,FALSE))</f>
        <v/>
      </c>
      <c r="AN112" s="79" t="str">
        <f>IF(AN111="","",VLOOKUP(AN111,'（勤務形態一覧表）シフト記号表'!$C$6:$L$47,10,FALSE))</f>
        <v/>
      </c>
      <c r="AO112" s="77" t="str">
        <f>IF(AO111="","",VLOOKUP(AO111,'（勤務形態一覧表）シフト記号表'!$C$6:$L$47,10,FALSE))</f>
        <v/>
      </c>
      <c r="AP112" s="78" t="str">
        <f>IF(AP111="","",VLOOKUP(AP111,'（勤務形態一覧表）シフト記号表'!$C$6:$L$47,10,FALSE))</f>
        <v/>
      </c>
      <c r="AQ112" s="78" t="str">
        <f>IF(AQ111="","",VLOOKUP(AQ111,'（勤務形態一覧表）シフト記号表'!$C$6:$L$47,10,FALSE))</f>
        <v/>
      </c>
      <c r="AR112" s="78" t="str">
        <f>IF(AR111="","",VLOOKUP(AR111,'（勤務形態一覧表）シフト記号表'!$C$6:$L$47,10,FALSE))</f>
        <v/>
      </c>
      <c r="AS112" s="78" t="str">
        <f>IF(AS111="","",VLOOKUP(AS111,'（勤務形態一覧表）シフト記号表'!$C$6:$L$47,10,FALSE))</f>
        <v/>
      </c>
      <c r="AT112" s="78" t="str">
        <f>IF(AT111="","",VLOOKUP(AT111,'（勤務形態一覧表）シフト記号表'!$C$6:$L$47,10,FALSE))</f>
        <v/>
      </c>
      <c r="AU112" s="79" t="str">
        <f>IF(AU111="","",VLOOKUP(AU111,'（勤務形態一覧表）シフト記号表'!$C$6:$L$47,10,FALSE))</f>
        <v/>
      </c>
      <c r="AV112" s="77" t="str">
        <f>IF(AV111="","",VLOOKUP(AV111,'（勤務形態一覧表）シフト記号表'!$C$6:$L$47,10,FALSE))</f>
        <v/>
      </c>
      <c r="AW112" s="78" t="str">
        <f>IF(AW111="","",VLOOKUP(AW111,'（勤務形態一覧表）シフト記号表'!$C$6:$L$47,10,FALSE))</f>
        <v/>
      </c>
      <c r="AX112" s="78" t="str">
        <f>IF(AX111="","",VLOOKUP(AX111,'（勤務形態一覧表）シフト記号表'!$C$6:$L$47,10,FALSE))</f>
        <v/>
      </c>
      <c r="AY112" s="78" t="str">
        <f>IF(AY111="","",VLOOKUP(AY111,'（勤務形態一覧表）シフト記号表'!$C$6:$L$47,10,FALSE))</f>
        <v/>
      </c>
      <c r="AZ112" s="78" t="str">
        <f>IF(AZ111="","",VLOOKUP(AZ111,'（勤務形態一覧表）シフト記号表'!$C$6:$L$47,10,FALSE))</f>
        <v/>
      </c>
      <c r="BA112" s="78" t="str">
        <f>IF(BA111="","",VLOOKUP(BA111,'（勤務形態一覧表）シフト記号表'!$C$6:$L$47,10,FALSE))</f>
        <v/>
      </c>
      <c r="BB112" s="79" t="str">
        <f>IF(BB111="","",VLOOKUP(BB111,'（勤務形態一覧表）シフト記号表'!$C$6:$L$47,10,FALSE))</f>
        <v/>
      </c>
      <c r="BC112" s="77" t="str">
        <f>IF(BC111="","",VLOOKUP(BC111,'（勤務形態一覧表）シフト記号表'!$C$6:$L$47,10,FALSE))</f>
        <v/>
      </c>
      <c r="BD112" s="78" t="str">
        <f>IF(BD111="","",VLOOKUP(BD111,'（勤務形態一覧表）シフト記号表'!$C$6:$L$47,10,FALSE))</f>
        <v/>
      </c>
      <c r="BE112" s="78" t="str">
        <f>IF(BE111="","",VLOOKUP(BE111,'（勤務形態一覧表）シフト記号表'!$C$6:$L$47,10,FALSE))</f>
        <v/>
      </c>
      <c r="BF112" s="617">
        <f>IF($BI$3="４週",SUM(AA112:BB112),IF($BI$3="暦月",SUM(AA112:BE112),""))</f>
        <v>0</v>
      </c>
      <c r="BG112" s="618"/>
      <c r="BH112" s="619">
        <f>IF($BI$3="４週",BF112/4,IF($BI$3="暦月",(BF112/($BI$8/7)),""))</f>
        <v>0</v>
      </c>
      <c r="BI112" s="618"/>
      <c r="BJ112" s="614"/>
      <c r="BK112" s="615"/>
      <c r="BL112" s="615"/>
      <c r="BM112" s="615"/>
      <c r="BN112" s="616"/>
    </row>
    <row r="113" spans="2:66" ht="20.25" customHeight="1" x14ac:dyDescent="0.4">
      <c r="B113" s="588">
        <f>B111+1</f>
        <v>49</v>
      </c>
      <c r="C113" s="590"/>
      <c r="D113" s="592"/>
      <c r="E113" s="502"/>
      <c r="F113" s="593"/>
      <c r="G113" s="595"/>
      <c r="H113" s="561"/>
      <c r="I113" s="72"/>
      <c r="J113" s="73"/>
      <c r="K113" s="72"/>
      <c r="L113" s="73"/>
      <c r="M113" s="597"/>
      <c r="N113" s="598"/>
      <c r="O113" s="559"/>
      <c r="P113" s="560"/>
      <c r="Q113" s="560"/>
      <c r="R113" s="561"/>
      <c r="S113" s="565"/>
      <c r="T113" s="566"/>
      <c r="U113" s="566"/>
      <c r="V113" s="566"/>
      <c r="W113" s="567"/>
      <c r="X113" s="92" t="s">
        <v>394</v>
      </c>
      <c r="Y113" s="93"/>
      <c r="Z113" s="94"/>
      <c r="AA113" s="85"/>
      <c r="AB113" s="86"/>
      <c r="AC113" s="86"/>
      <c r="AD113" s="86"/>
      <c r="AE113" s="86"/>
      <c r="AF113" s="86"/>
      <c r="AG113" s="87"/>
      <c r="AH113" s="85"/>
      <c r="AI113" s="86"/>
      <c r="AJ113" s="86"/>
      <c r="AK113" s="86"/>
      <c r="AL113" s="86"/>
      <c r="AM113" s="86"/>
      <c r="AN113" s="87"/>
      <c r="AO113" s="85"/>
      <c r="AP113" s="86"/>
      <c r="AQ113" s="86"/>
      <c r="AR113" s="86"/>
      <c r="AS113" s="86"/>
      <c r="AT113" s="86"/>
      <c r="AU113" s="87"/>
      <c r="AV113" s="85"/>
      <c r="AW113" s="86"/>
      <c r="AX113" s="86"/>
      <c r="AY113" s="86"/>
      <c r="AZ113" s="86"/>
      <c r="BA113" s="86"/>
      <c r="BB113" s="87"/>
      <c r="BC113" s="85"/>
      <c r="BD113" s="86"/>
      <c r="BE113" s="88"/>
      <c r="BF113" s="568"/>
      <c r="BG113" s="569"/>
      <c r="BH113" s="570"/>
      <c r="BI113" s="571"/>
      <c r="BJ113" s="572"/>
      <c r="BK113" s="573"/>
      <c r="BL113" s="573"/>
      <c r="BM113" s="573"/>
      <c r="BN113" s="574"/>
    </row>
    <row r="114" spans="2:66" ht="20.25" customHeight="1" x14ac:dyDescent="0.4">
      <c r="B114" s="589"/>
      <c r="C114" s="591"/>
      <c r="D114" s="594"/>
      <c r="E114" s="502"/>
      <c r="F114" s="593"/>
      <c r="G114" s="620"/>
      <c r="H114" s="621"/>
      <c r="I114" s="95"/>
      <c r="J114" s="96">
        <f>G113</f>
        <v>0</v>
      </c>
      <c r="K114" s="95"/>
      <c r="L114" s="96">
        <f>M113</f>
        <v>0</v>
      </c>
      <c r="M114" s="622"/>
      <c r="N114" s="623"/>
      <c r="O114" s="624"/>
      <c r="P114" s="625"/>
      <c r="Q114" s="625"/>
      <c r="R114" s="621"/>
      <c r="S114" s="565"/>
      <c r="T114" s="566"/>
      <c r="U114" s="566"/>
      <c r="V114" s="566"/>
      <c r="W114" s="567"/>
      <c r="X114" s="89" t="s">
        <v>395</v>
      </c>
      <c r="Y114" s="90"/>
      <c r="Z114" s="91"/>
      <c r="AA114" s="77" t="str">
        <f>IF(AA113="","",VLOOKUP(AA113,'（勤務形態一覧表）シフト記号表'!$C$6:$L$47,10,FALSE))</f>
        <v/>
      </c>
      <c r="AB114" s="78" t="str">
        <f>IF(AB113="","",VLOOKUP(AB113,'（勤務形態一覧表）シフト記号表'!$C$6:$L$47,10,FALSE))</f>
        <v/>
      </c>
      <c r="AC114" s="78" t="str">
        <f>IF(AC113="","",VLOOKUP(AC113,'（勤務形態一覧表）シフト記号表'!$C$6:$L$47,10,FALSE))</f>
        <v/>
      </c>
      <c r="AD114" s="78" t="str">
        <f>IF(AD113="","",VLOOKUP(AD113,'（勤務形態一覧表）シフト記号表'!$C$6:$L$47,10,FALSE))</f>
        <v/>
      </c>
      <c r="AE114" s="78" t="str">
        <f>IF(AE113="","",VLOOKUP(AE113,'（勤務形態一覧表）シフト記号表'!$C$6:$L$47,10,FALSE))</f>
        <v/>
      </c>
      <c r="AF114" s="78" t="str">
        <f>IF(AF113="","",VLOOKUP(AF113,'（勤務形態一覧表）シフト記号表'!$C$6:$L$47,10,FALSE))</f>
        <v/>
      </c>
      <c r="AG114" s="79" t="str">
        <f>IF(AG113="","",VLOOKUP(AG113,'（勤務形態一覧表）シフト記号表'!$C$6:$L$47,10,FALSE))</f>
        <v/>
      </c>
      <c r="AH114" s="77" t="str">
        <f>IF(AH113="","",VLOOKUP(AH113,'（勤務形態一覧表）シフト記号表'!$C$6:$L$47,10,FALSE))</f>
        <v/>
      </c>
      <c r="AI114" s="78" t="str">
        <f>IF(AI113="","",VLOOKUP(AI113,'（勤務形態一覧表）シフト記号表'!$C$6:$L$47,10,FALSE))</f>
        <v/>
      </c>
      <c r="AJ114" s="78" t="str">
        <f>IF(AJ113="","",VLOOKUP(AJ113,'（勤務形態一覧表）シフト記号表'!$C$6:$L$47,10,FALSE))</f>
        <v/>
      </c>
      <c r="AK114" s="78" t="str">
        <f>IF(AK113="","",VLOOKUP(AK113,'（勤務形態一覧表）シフト記号表'!$C$6:$L$47,10,FALSE))</f>
        <v/>
      </c>
      <c r="AL114" s="78" t="str">
        <f>IF(AL113="","",VLOOKUP(AL113,'（勤務形態一覧表）シフト記号表'!$C$6:$L$47,10,FALSE))</f>
        <v/>
      </c>
      <c r="AM114" s="78" t="str">
        <f>IF(AM113="","",VLOOKUP(AM113,'（勤務形態一覧表）シフト記号表'!$C$6:$L$47,10,FALSE))</f>
        <v/>
      </c>
      <c r="AN114" s="79" t="str">
        <f>IF(AN113="","",VLOOKUP(AN113,'（勤務形態一覧表）シフト記号表'!$C$6:$L$47,10,FALSE))</f>
        <v/>
      </c>
      <c r="AO114" s="77" t="str">
        <f>IF(AO113="","",VLOOKUP(AO113,'（勤務形態一覧表）シフト記号表'!$C$6:$L$47,10,FALSE))</f>
        <v/>
      </c>
      <c r="AP114" s="78" t="str">
        <f>IF(AP113="","",VLOOKUP(AP113,'（勤務形態一覧表）シフト記号表'!$C$6:$L$47,10,FALSE))</f>
        <v/>
      </c>
      <c r="AQ114" s="78" t="str">
        <f>IF(AQ113="","",VLOOKUP(AQ113,'（勤務形態一覧表）シフト記号表'!$C$6:$L$47,10,FALSE))</f>
        <v/>
      </c>
      <c r="AR114" s="78" t="str">
        <f>IF(AR113="","",VLOOKUP(AR113,'（勤務形態一覧表）シフト記号表'!$C$6:$L$47,10,FALSE))</f>
        <v/>
      </c>
      <c r="AS114" s="78" t="str">
        <f>IF(AS113="","",VLOOKUP(AS113,'（勤務形態一覧表）シフト記号表'!$C$6:$L$47,10,FALSE))</f>
        <v/>
      </c>
      <c r="AT114" s="78" t="str">
        <f>IF(AT113="","",VLOOKUP(AT113,'（勤務形態一覧表）シフト記号表'!$C$6:$L$47,10,FALSE))</f>
        <v/>
      </c>
      <c r="AU114" s="79" t="str">
        <f>IF(AU113="","",VLOOKUP(AU113,'（勤務形態一覧表）シフト記号表'!$C$6:$L$47,10,FALSE))</f>
        <v/>
      </c>
      <c r="AV114" s="77" t="str">
        <f>IF(AV113="","",VLOOKUP(AV113,'（勤務形態一覧表）シフト記号表'!$C$6:$L$47,10,FALSE))</f>
        <v/>
      </c>
      <c r="AW114" s="78" t="str">
        <f>IF(AW113="","",VLOOKUP(AW113,'（勤務形態一覧表）シフト記号表'!$C$6:$L$47,10,FALSE))</f>
        <v/>
      </c>
      <c r="AX114" s="78" t="str">
        <f>IF(AX113="","",VLOOKUP(AX113,'（勤務形態一覧表）シフト記号表'!$C$6:$L$47,10,FALSE))</f>
        <v/>
      </c>
      <c r="AY114" s="78" t="str">
        <f>IF(AY113="","",VLOOKUP(AY113,'（勤務形態一覧表）シフト記号表'!$C$6:$L$47,10,FALSE))</f>
        <v/>
      </c>
      <c r="AZ114" s="78" t="str">
        <f>IF(AZ113="","",VLOOKUP(AZ113,'（勤務形態一覧表）シフト記号表'!$C$6:$L$47,10,FALSE))</f>
        <v/>
      </c>
      <c r="BA114" s="78" t="str">
        <f>IF(BA113="","",VLOOKUP(BA113,'（勤務形態一覧表）シフト記号表'!$C$6:$L$47,10,FALSE))</f>
        <v/>
      </c>
      <c r="BB114" s="79" t="str">
        <f>IF(BB113="","",VLOOKUP(BB113,'（勤務形態一覧表）シフト記号表'!$C$6:$L$47,10,FALSE))</f>
        <v/>
      </c>
      <c r="BC114" s="77" t="str">
        <f>IF(BC113="","",VLOOKUP(BC113,'（勤務形態一覧表）シフト記号表'!$C$6:$L$47,10,FALSE))</f>
        <v/>
      </c>
      <c r="BD114" s="78" t="str">
        <f>IF(BD113="","",VLOOKUP(BD113,'（勤務形態一覧表）シフト記号表'!$C$6:$L$47,10,FALSE))</f>
        <v/>
      </c>
      <c r="BE114" s="78" t="str">
        <f>IF(BE113="","",VLOOKUP(BE113,'（勤務形態一覧表）シフト記号表'!$C$6:$L$47,10,FALSE))</f>
        <v/>
      </c>
      <c r="BF114" s="617">
        <f>IF($BI$3="４週",SUM(AA114:BB114),IF($BI$3="暦月",SUM(AA114:BE114),""))</f>
        <v>0</v>
      </c>
      <c r="BG114" s="618"/>
      <c r="BH114" s="619">
        <f>IF($BI$3="４週",BF114/4,IF($BI$3="暦月",(BF114/($BI$8/7)),""))</f>
        <v>0</v>
      </c>
      <c r="BI114" s="618"/>
      <c r="BJ114" s="614"/>
      <c r="BK114" s="615"/>
      <c r="BL114" s="615"/>
      <c r="BM114" s="615"/>
      <c r="BN114" s="616"/>
    </row>
    <row r="115" spans="2:66" ht="20.25" customHeight="1" x14ac:dyDescent="0.4">
      <c r="B115" s="588">
        <f>B113+1</f>
        <v>50</v>
      </c>
      <c r="C115" s="590"/>
      <c r="D115" s="592"/>
      <c r="E115" s="502"/>
      <c r="F115" s="593"/>
      <c r="G115" s="595"/>
      <c r="H115" s="561"/>
      <c r="I115" s="72"/>
      <c r="J115" s="73"/>
      <c r="K115" s="72"/>
      <c r="L115" s="73"/>
      <c r="M115" s="597"/>
      <c r="N115" s="598"/>
      <c r="O115" s="559"/>
      <c r="P115" s="560"/>
      <c r="Q115" s="560"/>
      <c r="R115" s="561"/>
      <c r="S115" s="565"/>
      <c r="T115" s="566"/>
      <c r="U115" s="566"/>
      <c r="V115" s="566"/>
      <c r="W115" s="567"/>
      <c r="X115" s="92" t="s">
        <v>394</v>
      </c>
      <c r="Y115" s="93"/>
      <c r="Z115" s="94"/>
      <c r="AA115" s="85"/>
      <c r="AB115" s="86"/>
      <c r="AC115" s="86"/>
      <c r="AD115" s="86"/>
      <c r="AE115" s="86"/>
      <c r="AF115" s="86"/>
      <c r="AG115" s="87"/>
      <c r="AH115" s="85"/>
      <c r="AI115" s="86"/>
      <c r="AJ115" s="86"/>
      <c r="AK115" s="86"/>
      <c r="AL115" s="86"/>
      <c r="AM115" s="86"/>
      <c r="AN115" s="87"/>
      <c r="AO115" s="85"/>
      <c r="AP115" s="86"/>
      <c r="AQ115" s="86"/>
      <c r="AR115" s="86"/>
      <c r="AS115" s="86"/>
      <c r="AT115" s="86"/>
      <c r="AU115" s="87"/>
      <c r="AV115" s="85"/>
      <c r="AW115" s="86"/>
      <c r="AX115" s="86"/>
      <c r="AY115" s="86"/>
      <c r="AZ115" s="86"/>
      <c r="BA115" s="86"/>
      <c r="BB115" s="87"/>
      <c r="BC115" s="85"/>
      <c r="BD115" s="86"/>
      <c r="BE115" s="88"/>
      <c r="BF115" s="568"/>
      <c r="BG115" s="569"/>
      <c r="BH115" s="570"/>
      <c r="BI115" s="571"/>
      <c r="BJ115" s="572"/>
      <c r="BK115" s="573"/>
      <c r="BL115" s="573"/>
      <c r="BM115" s="573"/>
      <c r="BN115" s="574"/>
    </row>
    <row r="116" spans="2:66" ht="20.25" customHeight="1" x14ac:dyDescent="0.4">
      <c r="B116" s="589"/>
      <c r="C116" s="591"/>
      <c r="D116" s="594"/>
      <c r="E116" s="502"/>
      <c r="F116" s="593"/>
      <c r="G116" s="620"/>
      <c r="H116" s="621"/>
      <c r="I116" s="95"/>
      <c r="J116" s="96">
        <f>G115</f>
        <v>0</v>
      </c>
      <c r="K116" s="95"/>
      <c r="L116" s="96">
        <f>M115</f>
        <v>0</v>
      </c>
      <c r="M116" s="622"/>
      <c r="N116" s="623"/>
      <c r="O116" s="624"/>
      <c r="P116" s="625"/>
      <c r="Q116" s="625"/>
      <c r="R116" s="621"/>
      <c r="S116" s="565"/>
      <c r="T116" s="566"/>
      <c r="U116" s="566"/>
      <c r="V116" s="566"/>
      <c r="W116" s="567"/>
      <c r="X116" s="89" t="s">
        <v>395</v>
      </c>
      <c r="Y116" s="90"/>
      <c r="Z116" s="91"/>
      <c r="AA116" s="77" t="str">
        <f>IF(AA115="","",VLOOKUP(AA115,'（勤務形態一覧表）シフト記号表'!$C$6:$L$47,10,FALSE))</f>
        <v/>
      </c>
      <c r="AB116" s="78" t="str">
        <f>IF(AB115="","",VLOOKUP(AB115,'（勤務形態一覧表）シフト記号表'!$C$6:$L$47,10,FALSE))</f>
        <v/>
      </c>
      <c r="AC116" s="78" t="str">
        <f>IF(AC115="","",VLOOKUP(AC115,'（勤務形態一覧表）シフト記号表'!$C$6:$L$47,10,FALSE))</f>
        <v/>
      </c>
      <c r="AD116" s="78" t="str">
        <f>IF(AD115="","",VLOOKUP(AD115,'（勤務形態一覧表）シフト記号表'!$C$6:$L$47,10,FALSE))</f>
        <v/>
      </c>
      <c r="AE116" s="78" t="str">
        <f>IF(AE115="","",VLOOKUP(AE115,'（勤務形態一覧表）シフト記号表'!$C$6:$L$47,10,FALSE))</f>
        <v/>
      </c>
      <c r="AF116" s="78" t="str">
        <f>IF(AF115="","",VLOOKUP(AF115,'（勤務形態一覧表）シフト記号表'!$C$6:$L$47,10,FALSE))</f>
        <v/>
      </c>
      <c r="AG116" s="79" t="str">
        <f>IF(AG115="","",VLOOKUP(AG115,'（勤務形態一覧表）シフト記号表'!$C$6:$L$47,10,FALSE))</f>
        <v/>
      </c>
      <c r="AH116" s="77" t="str">
        <f>IF(AH115="","",VLOOKUP(AH115,'（勤務形態一覧表）シフト記号表'!$C$6:$L$47,10,FALSE))</f>
        <v/>
      </c>
      <c r="AI116" s="78" t="str">
        <f>IF(AI115="","",VLOOKUP(AI115,'（勤務形態一覧表）シフト記号表'!$C$6:$L$47,10,FALSE))</f>
        <v/>
      </c>
      <c r="AJ116" s="78" t="str">
        <f>IF(AJ115="","",VLOOKUP(AJ115,'（勤務形態一覧表）シフト記号表'!$C$6:$L$47,10,FALSE))</f>
        <v/>
      </c>
      <c r="AK116" s="78" t="str">
        <f>IF(AK115="","",VLOOKUP(AK115,'（勤務形態一覧表）シフト記号表'!$C$6:$L$47,10,FALSE))</f>
        <v/>
      </c>
      <c r="AL116" s="78" t="str">
        <f>IF(AL115="","",VLOOKUP(AL115,'（勤務形態一覧表）シフト記号表'!$C$6:$L$47,10,FALSE))</f>
        <v/>
      </c>
      <c r="AM116" s="78" t="str">
        <f>IF(AM115="","",VLOOKUP(AM115,'（勤務形態一覧表）シフト記号表'!$C$6:$L$47,10,FALSE))</f>
        <v/>
      </c>
      <c r="AN116" s="79" t="str">
        <f>IF(AN115="","",VLOOKUP(AN115,'（勤務形態一覧表）シフト記号表'!$C$6:$L$47,10,FALSE))</f>
        <v/>
      </c>
      <c r="AO116" s="77" t="str">
        <f>IF(AO115="","",VLOOKUP(AO115,'（勤務形態一覧表）シフト記号表'!$C$6:$L$47,10,FALSE))</f>
        <v/>
      </c>
      <c r="AP116" s="78" t="str">
        <f>IF(AP115="","",VLOOKUP(AP115,'（勤務形態一覧表）シフト記号表'!$C$6:$L$47,10,FALSE))</f>
        <v/>
      </c>
      <c r="AQ116" s="78" t="str">
        <f>IF(AQ115="","",VLOOKUP(AQ115,'（勤務形態一覧表）シフト記号表'!$C$6:$L$47,10,FALSE))</f>
        <v/>
      </c>
      <c r="AR116" s="78" t="str">
        <f>IF(AR115="","",VLOOKUP(AR115,'（勤務形態一覧表）シフト記号表'!$C$6:$L$47,10,FALSE))</f>
        <v/>
      </c>
      <c r="AS116" s="78" t="str">
        <f>IF(AS115="","",VLOOKUP(AS115,'（勤務形態一覧表）シフト記号表'!$C$6:$L$47,10,FALSE))</f>
        <v/>
      </c>
      <c r="AT116" s="78" t="str">
        <f>IF(AT115="","",VLOOKUP(AT115,'（勤務形態一覧表）シフト記号表'!$C$6:$L$47,10,FALSE))</f>
        <v/>
      </c>
      <c r="AU116" s="79" t="str">
        <f>IF(AU115="","",VLOOKUP(AU115,'（勤務形態一覧表）シフト記号表'!$C$6:$L$47,10,FALSE))</f>
        <v/>
      </c>
      <c r="AV116" s="77" t="str">
        <f>IF(AV115="","",VLOOKUP(AV115,'（勤務形態一覧表）シフト記号表'!$C$6:$L$47,10,FALSE))</f>
        <v/>
      </c>
      <c r="AW116" s="78" t="str">
        <f>IF(AW115="","",VLOOKUP(AW115,'（勤務形態一覧表）シフト記号表'!$C$6:$L$47,10,FALSE))</f>
        <v/>
      </c>
      <c r="AX116" s="78" t="str">
        <f>IF(AX115="","",VLOOKUP(AX115,'（勤務形態一覧表）シフト記号表'!$C$6:$L$47,10,FALSE))</f>
        <v/>
      </c>
      <c r="AY116" s="78" t="str">
        <f>IF(AY115="","",VLOOKUP(AY115,'（勤務形態一覧表）シフト記号表'!$C$6:$L$47,10,FALSE))</f>
        <v/>
      </c>
      <c r="AZ116" s="78" t="str">
        <f>IF(AZ115="","",VLOOKUP(AZ115,'（勤務形態一覧表）シフト記号表'!$C$6:$L$47,10,FALSE))</f>
        <v/>
      </c>
      <c r="BA116" s="78" t="str">
        <f>IF(BA115="","",VLOOKUP(BA115,'（勤務形態一覧表）シフト記号表'!$C$6:$L$47,10,FALSE))</f>
        <v/>
      </c>
      <c r="BB116" s="79" t="str">
        <f>IF(BB115="","",VLOOKUP(BB115,'（勤務形態一覧表）シフト記号表'!$C$6:$L$47,10,FALSE))</f>
        <v/>
      </c>
      <c r="BC116" s="77" t="str">
        <f>IF(BC115="","",VLOOKUP(BC115,'（勤務形態一覧表）シフト記号表'!$C$6:$L$47,10,FALSE))</f>
        <v/>
      </c>
      <c r="BD116" s="78" t="str">
        <f>IF(BD115="","",VLOOKUP(BD115,'（勤務形態一覧表）シフト記号表'!$C$6:$L$47,10,FALSE))</f>
        <v/>
      </c>
      <c r="BE116" s="78" t="str">
        <f>IF(BE115="","",VLOOKUP(BE115,'（勤務形態一覧表）シフト記号表'!$C$6:$L$47,10,FALSE))</f>
        <v/>
      </c>
      <c r="BF116" s="617">
        <f>IF($BI$3="４週",SUM(AA116:BB116),IF($BI$3="暦月",SUM(AA116:BE116),""))</f>
        <v>0</v>
      </c>
      <c r="BG116" s="618"/>
      <c r="BH116" s="619">
        <f>IF($BI$3="４週",BF116/4,IF($BI$3="暦月",(BF116/($BI$8/7)),""))</f>
        <v>0</v>
      </c>
      <c r="BI116" s="618"/>
      <c r="BJ116" s="614"/>
      <c r="BK116" s="615"/>
      <c r="BL116" s="615"/>
      <c r="BM116" s="615"/>
      <c r="BN116" s="616"/>
    </row>
    <row r="117" spans="2:66" ht="20.25" customHeight="1" x14ac:dyDescent="0.4">
      <c r="B117" s="588">
        <f>B115+1</f>
        <v>51</v>
      </c>
      <c r="C117" s="590"/>
      <c r="D117" s="592"/>
      <c r="E117" s="502"/>
      <c r="F117" s="593"/>
      <c r="G117" s="595"/>
      <c r="H117" s="561"/>
      <c r="I117" s="72"/>
      <c r="J117" s="73"/>
      <c r="K117" s="72"/>
      <c r="L117" s="73"/>
      <c r="M117" s="597"/>
      <c r="N117" s="598"/>
      <c r="O117" s="559"/>
      <c r="P117" s="560"/>
      <c r="Q117" s="560"/>
      <c r="R117" s="561"/>
      <c r="S117" s="565"/>
      <c r="T117" s="566"/>
      <c r="U117" s="566"/>
      <c r="V117" s="566"/>
      <c r="W117" s="567"/>
      <c r="X117" s="92" t="s">
        <v>394</v>
      </c>
      <c r="Y117" s="93"/>
      <c r="Z117" s="94"/>
      <c r="AA117" s="85"/>
      <c r="AB117" s="86"/>
      <c r="AC117" s="86"/>
      <c r="AD117" s="86"/>
      <c r="AE117" s="86"/>
      <c r="AF117" s="86"/>
      <c r="AG117" s="87"/>
      <c r="AH117" s="85"/>
      <c r="AI117" s="86"/>
      <c r="AJ117" s="86"/>
      <c r="AK117" s="86"/>
      <c r="AL117" s="86"/>
      <c r="AM117" s="86"/>
      <c r="AN117" s="87"/>
      <c r="AO117" s="85"/>
      <c r="AP117" s="86"/>
      <c r="AQ117" s="86"/>
      <c r="AR117" s="86"/>
      <c r="AS117" s="86"/>
      <c r="AT117" s="86"/>
      <c r="AU117" s="87"/>
      <c r="AV117" s="85"/>
      <c r="AW117" s="86"/>
      <c r="AX117" s="86"/>
      <c r="AY117" s="86"/>
      <c r="AZ117" s="86"/>
      <c r="BA117" s="86"/>
      <c r="BB117" s="87"/>
      <c r="BC117" s="85"/>
      <c r="BD117" s="86"/>
      <c r="BE117" s="88"/>
      <c r="BF117" s="568"/>
      <c r="BG117" s="569"/>
      <c r="BH117" s="570"/>
      <c r="BI117" s="571"/>
      <c r="BJ117" s="572"/>
      <c r="BK117" s="573"/>
      <c r="BL117" s="573"/>
      <c r="BM117" s="573"/>
      <c r="BN117" s="574"/>
    </row>
    <row r="118" spans="2:66" ht="20.25" customHeight="1" x14ac:dyDescent="0.4">
      <c r="B118" s="589"/>
      <c r="C118" s="591"/>
      <c r="D118" s="594"/>
      <c r="E118" s="502"/>
      <c r="F118" s="593"/>
      <c r="G118" s="620"/>
      <c r="H118" s="621"/>
      <c r="I118" s="95"/>
      <c r="J118" s="96">
        <f>G117</f>
        <v>0</v>
      </c>
      <c r="K118" s="95"/>
      <c r="L118" s="96">
        <f>M117</f>
        <v>0</v>
      </c>
      <c r="M118" s="622"/>
      <c r="N118" s="623"/>
      <c r="O118" s="624"/>
      <c r="P118" s="625"/>
      <c r="Q118" s="625"/>
      <c r="R118" s="621"/>
      <c r="S118" s="565"/>
      <c r="T118" s="566"/>
      <c r="U118" s="566"/>
      <c r="V118" s="566"/>
      <c r="W118" s="567"/>
      <c r="X118" s="89" t="s">
        <v>395</v>
      </c>
      <c r="Y118" s="90"/>
      <c r="Z118" s="91"/>
      <c r="AA118" s="77" t="str">
        <f>IF(AA117="","",VLOOKUP(AA117,'（勤務形態一覧表）シフト記号表'!$C$6:$L$47,10,FALSE))</f>
        <v/>
      </c>
      <c r="AB118" s="78" t="str">
        <f>IF(AB117="","",VLOOKUP(AB117,'（勤務形態一覧表）シフト記号表'!$C$6:$L$47,10,FALSE))</f>
        <v/>
      </c>
      <c r="AC118" s="78" t="str">
        <f>IF(AC117="","",VLOOKUP(AC117,'（勤務形態一覧表）シフト記号表'!$C$6:$L$47,10,FALSE))</f>
        <v/>
      </c>
      <c r="AD118" s="78" t="str">
        <f>IF(AD117="","",VLOOKUP(AD117,'（勤務形態一覧表）シフト記号表'!$C$6:$L$47,10,FALSE))</f>
        <v/>
      </c>
      <c r="AE118" s="78" t="str">
        <f>IF(AE117="","",VLOOKUP(AE117,'（勤務形態一覧表）シフト記号表'!$C$6:$L$47,10,FALSE))</f>
        <v/>
      </c>
      <c r="AF118" s="78" t="str">
        <f>IF(AF117="","",VLOOKUP(AF117,'（勤務形態一覧表）シフト記号表'!$C$6:$L$47,10,FALSE))</f>
        <v/>
      </c>
      <c r="AG118" s="79" t="str">
        <f>IF(AG117="","",VLOOKUP(AG117,'（勤務形態一覧表）シフト記号表'!$C$6:$L$47,10,FALSE))</f>
        <v/>
      </c>
      <c r="AH118" s="77" t="str">
        <f>IF(AH117="","",VLOOKUP(AH117,'（勤務形態一覧表）シフト記号表'!$C$6:$L$47,10,FALSE))</f>
        <v/>
      </c>
      <c r="AI118" s="78" t="str">
        <f>IF(AI117="","",VLOOKUP(AI117,'（勤務形態一覧表）シフト記号表'!$C$6:$L$47,10,FALSE))</f>
        <v/>
      </c>
      <c r="AJ118" s="78" t="str">
        <f>IF(AJ117="","",VLOOKUP(AJ117,'（勤務形態一覧表）シフト記号表'!$C$6:$L$47,10,FALSE))</f>
        <v/>
      </c>
      <c r="AK118" s="78" t="str">
        <f>IF(AK117="","",VLOOKUP(AK117,'（勤務形態一覧表）シフト記号表'!$C$6:$L$47,10,FALSE))</f>
        <v/>
      </c>
      <c r="AL118" s="78" t="str">
        <f>IF(AL117="","",VLOOKUP(AL117,'（勤務形態一覧表）シフト記号表'!$C$6:$L$47,10,FALSE))</f>
        <v/>
      </c>
      <c r="AM118" s="78" t="str">
        <f>IF(AM117="","",VLOOKUP(AM117,'（勤務形態一覧表）シフト記号表'!$C$6:$L$47,10,FALSE))</f>
        <v/>
      </c>
      <c r="AN118" s="79" t="str">
        <f>IF(AN117="","",VLOOKUP(AN117,'（勤務形態一覧表）シフト記号表'!$C$6:$L$47,10,FALSE))</f>
        <v/>
      </c>
      <c r="AO118" s="77" t="str">
        <f>IF(AO117="","",VLOOKUP(AO117,'（勤務形態一覧表）シフト記号表'!$C$6:$L$47,10,FALSE))</f>
        <v/>
      </c>
      <c r="AP118" s="78" t="str">
        <f>IF(AP117="","",VLOOKUP(AP117,'（勤務形態一覧表）シフト記号表'!$C$6:$L$47,10,FALSE))</f>
        <v/>
      </c>
      <c r="AQ118" s="78" t="str">
        <f>IF(AQ117="","",VLOOKUP(AQ117,'（勤務形態一覧表）シフト記号表'!$C$6:$L$47,10,FALSE))</f>
        <v/>
      </c>
      <c r="AR118" s="78" t="str">
        <f>IF(AR117="","",VLOOKUP(AR117,'（勤務形態一覧表）シフト記号表'!$C$6:$L$47,10,FALSE))</f>
        <v/>
      </c>
      <c r="AS118" s="78" t="str">
        <f>IF(AS117="","",VLOOKUP(AS117,'（勤務形態一覧表）シフト記号表'!$C$6:$L$47,10,FALSE))</f>
        <v/>
      </c>
      <c r="AT118" s="78" t="str">
        <f>IF(AT117="","",VLOOKUP(AT117,'（勤務形態一覧表）シフト記号表'!$C$6:$L$47,10,FALSE))</f>
        <v/>
      </c>
      <c r="AU118" s="79" t="str">
        <f>IF(AU117="","",VLOOKUP(AU117,'（勤務形態一覧表）シフト記号表'!$C$6:$L$47,10,FALSE))</f>
        <v/>
      </c>
      <c r="AV118" s="77" t="str">
        <f>IF(AV117="","",VLOOKUP(AV117,'（勤務形態一覧表）シフト記号表'!$C$6:$L$47,10,FALSE))</f>
        <v/>
      </c>
      <c r="AW118" s="78" t="str">
        <f>IF(AW117="","",VLOOKUP(AW117,'（勤務形態一覧表）シフト記号表'!$C$6:$L$47,10,FALSE))</f>
        <v/>
      </c>
      <c r="AX118" s="78" t="str">
        <f>IF(AX117="","",VLOOKUP(AX117,'（勤務形態一覧表）シフト記号表'!$C$6:$L$47,10,FALSE))</f>
        <v/>
      </c>
      <c r="AY118" s="78" t="str">
        <f>IF(AY117="","",VLOOKUP(AY117,'（勤務形態一覧表）シフト記号表'!$C$6:$L$47,10,FALSE))</f>
        <v/>
      </c>
      <c r="AZ118" s="78" t="str">
        <f>IF(AZ117="","",VLOOKUP(AZ117,'（勤務形態一覧表）シフト記号表'!$C$6:$L$47,10,FALSE))</f>
        <v/>
      </c>
      <c r="BA118" s="78" t="str">
        <f>IF(BA117="","",VLOOKUP(BA117,'（勤務形態一覧表）シフト記号表'!$C$6:$L$47,10,FALSE))</f>
        <v/>
      </c>
      <c r="BB118" s="79" t="str">
        <f>IF(BB117="","",VLOOKUP(BB117,'（勤務形態一覧表）シフト記号表'!$C$6:$L$47,10,FALSE))</f>
        <v/>
      </c>
      <c r="BC118" s="77" t="str">
        <f>IF(BC117="","",VLOOKUP(BC117,'（勤務形態一覧表）シフト記号表'!$C$6:$L$47,10,FALSE))</f>
        <v/>
      </c>
      <c r="BD118" s="78" t="str">
        <f>IF(BD117="","",VLOOKUP(BD117,'（勤務形態一覧表）シフト記号表'!$C$6:$L$47,10,FALSE))</f>
        <v/>
      </c>
      <c r="BE118" s="78" t="str">
        <f>IF(BE117="","",VLOOKUP(BE117,'（勤務形態一覧表）シフト記号表'!$C$6:$L$47,10,FALSE))</f>
        <v/>
      </c>
      <c r="BF118" s="617">
        <f>IF($BI$3="４週",SUM(AA118:BB118),IF($BI$3="暦月",SUM(AA118:BE118),""))</f>
        <v>0</v>
      </c>
      <c r="BG118" s="618"/>
      <c r="BH118" s="619">
        <f>IF($BI$3="４週",BF118/4,IF($BI$3="暦月",(BF118/($BI$8/7)),""))</f>
        <v>0</v>
      </c>
      <c r="BI118" s="618"/>
      <c r="BJ118" s="614"/>
      <c r="BK118" s="615"/>
      <c r="BL118" s="615"/>
      <c r="BM118" s="615"/>
      <c r="BN118" s="616"/>
    </row>
    <row r="119" spans="2:66" ht="20.25" customHeight="1" x14ac:dyDescent="0.4">
      <c r="B119" s="588">
        <f>B117+1</f>
        <v>52</v>
      </c>
      <c r="C119" s="590"/>
      <c r="D119" s="592"/>
      <c r="E119" s="502"/>
      <c r="F119" s="593"/>
      <c r="G119" s="595"/>
      <c r="H119" s="561"/>
      <c r="I119" s="72"/>
      <c r="J119" s="73"/>
      <c r="K119" s="72"/>
      <c r="L119" s="73"/>
      <c r="M119" s="597"/>
      <c r="N119" s="598"/>
      <c r="O119" s="559"/>
      <c r="P119" s="560"/>
      <c r="Q119" s="560"/>
      <c r="R119" s="561"/>
      <c r="S119" s="565"/>
      <c r="T119" s="566"/>
      <c r="U119" s="566"/>
      <c r="V119" s="566"/>
      <c r="W119" s="567"/>
      <c r="X119" s="92" t="s">
        <v>394</v>
      </c>
      <c r="Y119" s="93"/>
      <c r="Z119" s="94"/>
      <c r="AA119" s="85"/>
      <c r="AB119" s="86"/>
      <c r="AC119" s="86"/>
      <c r="AD119" s="86"/>
      <c r="AE119" s="86"/>
      <c r="AF119" s="86"/>
      <c r="AG119" s="87"/>
      <c r="AH119" s="85"/>
      <c r="AI119" s="86"/>
      <c r="AJ119" s="86"/>
      <c r="AK119" s="86"/>
      <c r="AL119" s="86"/>
      <c r="AM119" s="86"/>
      <c r="AN119" s="87"/>
      <c r="AO119" s="85"/>
      <c r="AP119" s="86"/>
      <c r="AQ119" s="86"/>
      <c r="AR119" s="86"/>
      <c r="AS119" s="86"/>
      <c r="AT119" s="86"/>
      <c r="AU119" s="87"/>
      <c r="AV119" s="85"/>
      <c r="AW119" s="86"/>
      <c r="AX119" s="86"/>
      <c r="AY119" s="86"/>
      <c r="AZ119" s="86"/>
      <c r="BA119" s="86"/>
      <c r="BB119" s="87"/>
      <c r="BC119" s="85"/>
      <c r="BD119" s="86"/>
      <c r="BE119" s="88"/>
      <c r="BF119" s="568"/>
      <c r="BG119" s="569"/>
      <c r="BH119" s="570"/>
      <c r="BI119" s="571"/>
      <c r="BJ119" s="572"/>
      <c r="BK119" s="573"/>
      <c r="BL119" s="573"/>
      <c r="BM119" s="573"/>
      <c r="BN119" s="574"/>
    </row>
    <row r="120" spans="2:66" ht="20.25" customHeight="1" x14ac:dyDescent="0.4">
      <c r="B120" s="589"/>
      <c r="C120" s="591"/>
      <c r="D120" s="594"/>
      <c r="E120" s="502"/>
      <c r="F120" s="593"/>
      <c r="G120" s="620"/>
      <c r="H120" s="621"/>
      <c r="I120" s="95"/>
      <c r="J120" s="96">
        <f>G119</f>
        <v>0</v>
      </c>
      <c r="K120" s="95"/>
      <c r="L120" s="96">
        <f>M119</f>
        <v>0</v>
      </c>
      <c r="M120" s="622"/>
      <c r="N120" s="623"/>
      <c r="O120" s="624"/>
      <c r="P120" s="625"/>
      <c r="Q120" s="625"/>
      <c r="R120" s="621"/>
      <c r="S120" s="565"/>
      <c r="T120" s="566"/>
      <c r="U120" s="566"/>
      <c r="V120" s="566"/>
      <c r="W120" s="567"/>
      <c r="X120" s="89" t="s">
        <v>395</v>
      </c>
      <c r="Y120" s="90"/>
      <c r="Z120" s="91"/>
      <c r="AA120" s="77" t="str">
        <f>IF(AA119="","",VLOOKUP(AA119,'（勤務形態一覧表）シフト記号表'!$C$6:$L$47,10,FALSE))</f>
        <v/>
      </c>
      <c r="AB120" s="78" t="str">
        <f>IF(AB119="","",VLOOKUP(AB119,'（勤務形態一覧表）シフト記号表'!$C$6:$L$47,10,FALSE))</f>
        <v/>
      </c>
      <c r="AC120" s="78" t="str">
        <f>IF(AC119="","",VLOOKUP(AC119,'（勤務形態一覧表）シフト記号表'!$C$6:$L$47,10,FALSE))</f>
        <v/>
      </c>
      <c r="AD120" s="78" t="str">
        <f>IF(AD119="","",VLOOKUP(AD119,'（勤務形態一覧表）シフト記号表'!$C$6:$L$47,10,FALSE))</f>
        <v/>
      </c>
      <c r="AE120" s="78" t="str">
        <f>IF(AE119="","",VLOOKUP(AE119,'（勤務形態一覧表）シフト記号表'!$C$6:$L$47,10,FALSE))</f>
        <v/>
      </c>
      <c r="AF120" s="78" t="str">
        <f>IF(AF119="","",VLOOKUP(AF119,'（勤務形態一覧表）シフト記号表'!$C$6:$L$47,10,FALSE))</f>
        <v/>
      </c>
      <c r="AG120" s="79" t="str">
        <f>IF(AG119="","",VLOOKUP(AG119,'（勤務形態一覧表）シフト記号表'!$C$6:$L$47,10,FALSE))</f>
        <v/>
      </c>
      <c r="AH120" s="77" t="str">
        <f>IF(AH119="","",VLOOKUP(AH119,'（勤務形態一覧表）シフト記号表'!$C$6:$L$47,10,FALSE))</f>
        <v/>
      </c>
      <c r="AI120" s="78" t="str">
        <f>IF(AI119="","",VLOOKUP(AI119,'（勤務形態一覧表）シフト記号表'!$C$6:$L$47,10,FALSE))</f>
        <v/>
      </c>
      <c r="AJ120" s="78" t="str">
        <f>IF(AJ119="","",VLOOKUP(AJ119,'（勤務形態一覧表）シフト記号表'!$C$6:$L$47,10,FALSE))</f>
        <v/>
      </c>
      <c r="AK120" s="78" t="str">
        <f>IF(AK119="","",VLOOKUP(AK119,'（勤務形態一覧表）シフト記号表'!$C$6:$L$47,10,FALSE))</f>
        <v/>
      </c>
      <c r="AL120" s="78" t="str">
        <f>IF(AL119="","",VLOOKUP(AL119,'（勤務形態一覧表）シフト記号表'!$C$6:$L$47,10,FALSE))</f>
        <v/>
      </c>
      <c r="AM120" s="78" t="str">
        <f>IF(AM119="","",VLOOKUP(AM119,'（勤務形態一覧表）シフト記号表'!$C$6:$L$47,10,FALSE))</f>
        <v/>
      </c>
      <c r="AN120" s="79" t="str">
        <f>IF(AN119="","",VLOOKUP(AN119,'（勤務形態一覧表）シフト記号表'!$C$6:$L$47,10,FALSE))</f>
        <v/>
      </c>
      <c r="AO120" s="77" t="str">
        <f>IF(AO119="","",VLOOKUP(AO119,'（勤務形態一覧表）シフト記号表'!$C$6:$L$47,10,FALSE))</f>
        <v/>
      </c>
      <c r="AP120" s="78" t="str">
        <f>IF(AP119="","",VLOOKUP(AP119,'（勤務形態一覧表）シフト記号表'!$C$6:$L$47,10,FALSE))</f>
        <v/>
      </c>
      <c r="AQ120" s="78" t="str">
        <f>IF(AQ119="","",VLOOKUP(AQ119,'（勤務形態一覧表）シフト記号表'!$C$6:$L$47,10,FALSE))</f>
        <v/>
      </c>
      <c r="AR120" s="78" t="str">
        <f>IF(AR119="","",VLOOKUP(AR119,'（勤務形態一覧表）シフト記号表'!$C$6:$L$47,10,FALSE))</f>
        <v/>
      </c>
      <c r="AS120" s="78" t="str">
        <f>IF(AS119="","",VLOOKUP(AS119,'（勤務形態一覧表）シフト記号表'!$C$6:$L$47,10,FALSE))</f>
        <v/>
      </c>
      <c r="AT120" s="78" t="str">
        <f>IF(AT119="","",VLOOKUP(AT119,'（勤務形態一覧表）シフト記号表'!$C$6:$L$47,10,FALSE))</f>
        <v/>
      </c>
      <c r="AU120" s="79" t="str">
        <f>IF(AU119="","",VLOOKUP(AU119,'（勤務形態一覧表）シフト記号表'!$C$6:$L$47,10,FALSE))</f>
        <v/>
      </c>
      <c r="AV120" s="77" t="str">
        <f>IF(AV119="","",VLOOKUP(AV119,'（勤務形態一覧表）シフト記号表'!$C$6:$L$47,10,FALSE))</f>
        <v/>
      </c>
      <c r="AW120" s="78" t="str">
        <f>IF(AW119="","",VLOOKUP(AW119,'（勤務形態一覧表）シフト記号表'!$C$6:$L$47,10,FALSE))</f>
        <v/>
      </c>
      <c r="AX120" s="78" t="str">
        <f>IF(AX119="","",VLOOKUP(AX119,'（勤務形態一覧表）シフト記号表'!$C$6:$L$47,10,FALSE))</f>
        <v/>
      </c>
      <c r="AY120" s="78" t="str">
        <f>IF(AY119="","",VLOOKUP(AY119,'（勤務形態一覧表）シフト記号表'!$C$6:$L$47,10,FALSE))</f>
        <v/>
      </c>
      <c r="AZ120" s="78" t="str">
        <f>IF(AZ119="","",VLOOKUP(AZ119,'（勤務形態一覧表）シフト記号表'!$C$6:$L$47,10,FALSE))</f>
        <v/>
      </c>
      <c r="BA120" s="78" t="str">
        <f>IF(BA119="","",VLOOKUP(BA119,'（勤務形態一覧表）シフト記号表'!$C$6:$L$47,10,FALSE))</f>
        <v/>
      </c>
      <c r="BB120" s="79" t="str">
        <f>IF(BB119="","",VLOOKUP(BB119,'（勤務形態一覧表）シフト記号表'!$C$6:$L$47,10,FALSE))</f>
        <v/>
      </c>
      <c r="BC120" s="77" t="str">
        <f>IF(BC119="","",VLOOKUP(BC119,'（勤務形態一覧表）シフト記号表'!$C$6:$L$47,10,FALSE))</f>
        <v/>
      </c>
      <c r="BD120" s="78" t="str">
        <f>IF(BD119="","",VLOOKUP(BD119,'（勤務形態一覧表）シフト記号表'!$C$6:$L$47,10,FALSE))</f>
        <v/>
      </c>
      <c r="BE120" s="78" t="str">
        <f>IF(BE119="","",VLOOKUP(BE119,'（勤務形態一覧表）シフト記号表'!$C$6:$L$47,10,FALSE))</f>
        <v/>
      </c>
      <c r="BF120" s="617">
        <f>IF($BI$3="４週",SUM(AA120:BB120),IF($BI$3="暦月",SUM(AA120:BE120),""))</f>
        <v>0</v>
      </c>
      <c r="BG120" s="618"/>
      <c r="BH120" s="619">
        <f>IF($BI$3="４週",BF120/4,IF($BI$3="暦月",(BF120/($BI$8/7)),""))</f>
        <v>0</v>
      </c>
      <c r="BI120" s="618"/>
      <c r="BJ120" s="614"/>
      <c r="BK120" s="615"/>
      <c r="BL120" s="615"/>
      <c r="BM120" s="615"/>
      <c r="BN120" s="616"/>
    </row>
    <row r="121" spans="2:66" ht="20.25" customHeight="1" x14ac:dyDescent="0.4">
      <c r="B121" s="588">
        <f>B119+1</f>
        <v>53</v>
      </c>
      <c r="C121" s="590"/>
      <c r="D121" s="592"/>
      <c r="E121" s="502"/>
      <c r="F121" s="593"/>
      <c r="G121" s="595"/>
      <c r="H121" s="561"/>
      <c r="I121" s="72"/>
      <c r="J121" s="73"/>
      <c r="K121" s="72"/>
      <c r="L121" s="73"/>
      <c r="M121" s="597"/>
      <c r="N121" s="598"/>
      <c r="O121" s="559"/>
      <c r="P121" s="560"/>
      <c r="Q121" s="560"/>
      <c r="R121" s="561"/>
      <c r="S121" s="565"/>
      <c r="T121" s="566"/>
      <c r="U121" s="566"/>
      <c r="V121" s="566"/>
      <c r="W121" s="567"/>
      <c r="X121" s="92" t="s">
        <v>394</v>
      </c>
      <c r="Y121" s="93"/>
      <c r="Z121" s="94"/>
      <c r="AA121" s="85"/>
      <c r="AB121" s="86"/>
      <c r="AC121" s="86"/>
      <c r="AD121" s="86"/>
      <c r="AE121" s="86"/>
      <c r="AF121" s="86"/>
      <c r="AG121" s="87"/>
      <c r="AH121" s="85"/>
      <c r="AI121" s="86"/>
      <c r="AJ121" s="86"/>
      <c r="AK121" s="86"/>
      <c r="AL121" s="86"/>
      <c r="AM121" s="86"/>
      <c r="AN121" s="87"/>
      <c r="AO121" s="85"/>
      <c r="AP121" s="86"/>
      <c r="AQ121" s="86"/>
      <c r="AR121" s="86"/>
      <c r="AS121" s="86"/>
      <c r="AT121" s="86"/>
      <c r="AU121" s="87"/>
      <c r="AV121" s="85"/>
      <c r="AW121" s="86"/>
      <c r="AX121" s="86"/>
      <c r="AY121" s="86"/>
      <c r="AZ121" s="86"/>
      <c r="BA121" s="86"/>
      <c r="BB121" s="87"/>
      <c r="BC121" s="85"/>
      <c r="BD121" s="86"/>
      <c r="BE121" s="88"/>
      <c r="BF121" s="568"/>
      <c r="BG121" s="569"/>
      <c r="BH121" s="570"/>
      <c r="BI121" s="571"/>
      <c r="BJ121" s="572"/>
      <c r="BK121" s="573"/>
      <c r="BL121" s="573"/>
      <c r="BM121" s="573"/>
      <c r="BN121" s="574"/>
    </row>
    <row r="122" spans="2:66" ht="20.25" customHeight="1" x14ac:dyDescent="0.4">
      <c r="B122" s="589"/>
      <c r="C122" s="591"/>
      <c r="D122" s="594"/>
      <c r="E122" s="502"/>
      <c r="F122" s="593"/>
      <c r="G122" s="620"/>
      <c r="H122" s="621"/>
      <c r="I122" s="95"/>
      <c r="J122" s="96">
        <f>G121</f>
        <v>0</v>
      </c>
      <c r="K122" s="95"/>
      <c r="L122" s="96">
        <f>M121</f>
        <v>0</v>
      </c>
      <c r="M122" s="622"/>
      <c r="N122" s="623"/>
      <c r="O122" s="624"/>
      <c r="P122" s="625"/>
      <c r="Q122" s="625"/>
      <c r="R122" s="621"/>
      <c r="S122" s="565"/>
      <c r="T122" s="566"/>
      <c r="U122" s="566"/>
      <c r="V122" s="566"/>
      <c r="W122" s="567"/>
      <c r="X122" s="89" t="s">
        <v>395</v>
      </c>
      <c r="Y122" s="90"/>
      <c r="Z122" s="91"/>
      <c r="AA122" s="77" t="str">
        <f>IF(AA121="","",VLOOKUP(AA121,'（勤務形態一覧表）シフト記号表'!$C$6:$L$47,10,FALSE))</f>
        <v/>
      </c>
      <c r="AB122" s="78" t="str">
        <f>IF(AB121="","",VLOOKUP(AB121,'（勤務形態一覧表）シフト記号表'!$C$6:$L$47,10,FALSE))</f>
        <v/>
      </c>
      <c r="AC122" s="78" t="str">
        <f>IF(AC121="","",VLOOKUP(AC121,'（勤務形態一覧表）シフト記号表'!$C$6:$L$47,10,FALSE))</f>
        <v/>
      </c>
      <c r="AD122" s="78" t="str">
        <f>IF(AD121="","",VLOOKUP(AD121,'（勤務形態一覧表）シフト記号表'!$C$6:$L$47,10,FALSE))</f>
        <v/>
      </c>
      <c r="AE122" s="78" t="str">
        <f>IF(AE121="","",VLOOKUP(AE121,'（勤務形態一覧表）シフト記号表'!$C$6:$L$47,10,FALSE))</f>
        <v/>
      </c>
      <c r="AF122" s="78" t="str">
        <f>IF(AF121="","",VLOOKUP(AF121,'（勤務形態一覧表）シフト記号表'!$C$6:$L$47,10,FALSE))</f>
        <v/>
      </c>
      <c r="AG122" s="79" t="str">
        <f>IF(AG121="","",VLOOKUP(AG121,'（勤務形態一覧表）シフト記号表'!$C$6:$L$47,10,FALSE))</f>
        <v/>
      </c>
      <c r="AH122" s="77" t="str">
        <f>IF(AH121="","",VLOOKUP(AH121,'（勤務形態一覧表）シフト記号表'!$C$6:$L$47,10,FALSE))</f>
        <v/>
      </c>
      <c r="AI122" s="78" t="str">
        <f>IF(AI121="","",VLOOKUP(AI121,'（勤務形態一覧表）シフト記号表'!$C$6:$L$47,10,FALSE))</f>
        <v/>
      </c>
      <c r="AJ122" s="78" t="str">
        <f>IF(AJ121="","",VLOOKUP(AJ121,'（勤務形態一覧表）シフト記号表'!$C$6:$L$47,10,FALSE))</f>
        <v/>
      </c>
      <c r="AK122" s="78" t="str">
        <f>IF(AK121="","",VLOOKUP(AK121,'（勤務形態一覧表）シフト記号表'!$C$6:$L$47,10,FALSE))</f>
        <v/>
      </c>
      <c r="AL122" s="78" t="str">
        <f>IF(AL121="","",VLOOKUP(AL121,'（勤務形態一覧表）シフト記号表'!$C$6:$L$47,10,FALSE))</f>
        <v/>
      </c>
      <c r="AM122" s="78" t="str">
        <f>IF(AM121="","",VLOOKUP(AM121,'（勤務形態一覧表）シフト記号表'!$C$6:$L$47,10,FALSE))</f>
        <v/>
      </c>
      <c r="AN122" s="79" t="str">
        <f>IF(AN121="","",VLOOKUP(AN121,'（勤務形態一覧表）シフト記号表'!$C$6:$L$47,10,FALSE))</f>
        <v/>
      </c>
      <c r="AO122" s="77" t="str">
        <f>IF(AO121="","",VLOOKUP(AO121,'（勤務形態一覧表）シフト記号表'!$C$6:$L$47,10,FALSE))</f>
        <v/>
      </c>
      <c r="AP122" s="78" t="str">
        <f>IF(AP121="","",VLOOKUP(AP121,'（勤務形態一覧表）シフト記号表'!$C$6:$L$47,10,FALSE))</f>
        <v/>
      </c>
      <c r="AQ122" s="78" t="str">
        <f>IF(AQ121="","",VLOOKUP(AQ121,'（勤務形態一覧表）シフト記号表'!$C$6:$L$47,10,FALSE))</f>
        <v/>
      </c>
      <c r="AR122" s="78" t="str">
        <f>IF(AR121="","",VLOOKUP(AR121,'（勤務形態一覧表）シフト記号表'!$C$6:$L$47,10,FALSE))</f>
        <v/>
      </c>
      <c r="AS122" s="78" t="str">
        <f>IF(AS121="","",VLOOKUP(AS121,'（勤務形態一覧表）シフト記号表'!$C$6:$L$47,10,FALSE))</f>
        <v/>
      </c>
      <c r="AT122" s="78" t="str">
        <f>IF(AT121="","",VLOOKUP(AT121,'（勤務形態一覧表）シフト記号表'!$C$6:$L$47,10,FALSE))</f>
        <v/>
      </c>
      <c r="AU122" s="79" t="str">
        <f>IF(AU121="","",VLOOKUP(AU121,'（勤務形態一覧表）シフト記号表'!$C$6:$L$47,10,FALSE))</f>
        <v/>
      </c>
      <c r="AV122" s="77" t="str">
        <f>IF(AV121="","",VLOOKUP(AV121,'（勤務形態一覧表）シフト記号表'!$C$6:$L$47,10,FALSE))</f>
        <v/>
      </c>
      <c r="AW122" s="78" t="str">
        <f>IF(AW121="","",VLOOKUP(AW121,'（勤務形態一覧表）シフト記号表'!$C$6:$L$47,10,FALSE))</f>
        <v/>
      </c>
      <c r="AX122" s="78" t="str">
        <f>IF(AX121="","",VLOOKUP(AX121,'（勤務形態一覧表）シフト記号表'!$C$6:$L$47,10,FALSE))</f>
        <v/>
      </c>
      <c r="AY122" s="78" t="str">
        <f>IF(AY121="","",VLOOKUP(AY121,'（勤務形態一覧表）シフト記号表'!$C$6:$L$47,10,FALSE))</f>
        <v/>
      </c>
      <c r="AZ122" s="78" t="str">
        <f>IF(AZ121="","",VLOOKUP(AZ121,'（勤務形態一覧表）シフト記号表'!$C$6:$L$47,10,FALSE))</f>
        <v/>
      </c>
      <c r="BA122" s="78" t="str">
        <f>IF(BA121="","",VLOOKUP(BA121,'（勤務形態一覧表）シフト記号表'!$C$6:$L$47,10,FALSE))</f>
        <v/>
      </c>
      <c r="BB122" s="79" t="str">
        <f>IF(BB121="","",VLOOKUP(BB121,'（勤務形態一覧表）シフト記号表'!$C$6:$L$47,10,FALSE))</f>
        <v/>
      </c>
      <c r="BC122" s="77" t="str">
        <f>IF(BC121="","",VLOOKUP(BC121,'（勤務形態一覧表）シフト記号表'!$C$6:$L$47,10,FALSE))</f>
        <v/>
      </c>
      <c r="BD122" s="78" t="str">
        <f>IF(BD121="","",VLOOKUP(BD121,'（勤務形態一覧表）シフト記号表'!$C$6:$L$47,10,FALSE))</f>
        <v/>
      </c>
      <c r="BE122" s="78" t="str">
        <f>IF(BE121="","",VLOOKUP(BE121,'（勤務形態一覧表）シフト記号表'!$C$6:$L$47,10,FALSE))</f>
        <v/>
      </c>
      <c r="BF122" s="617">
        <f>IF($BI$3="４週",SUM(AA122:BB122),IF($BI$3="暦月",SUM(AA122:BE122),""))</f>
        <v>0</v>
      </c>
      <c r="BG122" s="618"/>
      <c r="BH122" s="619">
        <f>IF($BI$3="４週",BF122/4,IF($BI$3="暦月",(BF122/($BI$8/7)),""))</f>
        <v>0</v>
      </c>
      <c r="BI122" s="618"/>
      <c r="BJ122" s="614"/>
      <c r="BK122" s="615"/>
      <c r="BL122" s="615"/>
      <c r="BM122" s="615"/>
      <c r="BN122" s="616"/>
    </row>
    <row r="123" spans="2:66" ht="20.25" customHeight="1" x14ac:dyDescent="0.4">
      <c r="B123" s="588">
        <f>B121+1</f>
        <v>54</v>
      </c>
      <c r="C123" s="590"/>
      <c r="D123" s="592"/>
      <c r="E123" s="502"/>
      <c r="F123" s="593"/>
      <c r="G123" s="595"/>
      <c r="H123" s="561"/>
      <c r="I123" s="72"/>
      <c r="J123" s="73"/>
      <c r="K123" s="72"/>
      <c r="L123" s="73"/>
      <c r="M123" s="597"/>
      <c r="N123" s="598"/>
      <c r="O123" s="559"/>
      <c r="P123" s="560"/>
      <c r="Q123" s="560"/>
      <c r="R123" s="561"/>
      <c r="S123" s="565"/>
      <c r="T123" s="566"/>
      <c r="U123" s="566"/>
      <c r="V123" s="566"/>
      <c r="W123" s="567"/>
      <c r="X123" s="92" t="s">
        <v>394</v>
      </c>
      <c r="Y123" s="93"/>
      <c r="Z123" s="94"/>
      <c r="AA123" s="85"/>
      <c r="AB123" s="86"/>
      <c r="AC123" s="86"/>
      <c r="AD123" s="86"/>
      <c r="AE123" s="86"/>
      <c r="AF123" s="86"/>
      <c r="AG123" s="87"/>
      <c r="AH123" s="85"/>
      <c r="AI123" s="86"/>
      <c r="AJ123" s="86"/>
      <c r="AK123" s="86"/>
      <c r="AL123" s="86"/>
      <c r="AM123" s="86"/>
      <c r="AN123" s="87"/>
      <c r="AO123" s="85"/>
      <c r="AP123" s="86"/>
      <c r="AQ123" s="86"/>
      <c r="AR123" s="86"/>
      <c r="AS123" s="86"/>
      <c r="AT123" s="86"/>
      <c r="AU123" s="87"/>
      <c r="AV123" s="85"/>
      <c r="AW123" s="86"/>
      <c r="AX123" s="86"/>
      <c r="AY123" s="86"/>
      <c r="AZ123" s="86"/>
      <c r="BA123" s="86"/>
      <c r="BB123" s="87"/>
      <c r="BC123" s="85"/>
      <c r="BD123" s="86"/>
      <c r="BE123" s="88"/>
      <c r="BF123" s="568"/>
      <c r="BG123" s="569"/>
      <c r="BH123" s="570"/>
      <c r="BI123" s="571"/>
      <c r="BJ123" s="572"/>
      <c r="BK123" s="573"/>
      <c r="BL123" s="573"/>
      <c r="BM123" s="573"/>
      <c r="BN123" s="574"/>
    </row>
    <row r="124" spans="2:66" ht="20.25" customHeight="1" x14ac:dyDescent="0.4">
      <c r="B124" s="589"/>
      <c r="C124" s="591"/>
      <c r="D124" s="594"/>
      <c r="E124" s="502"/>
      <c r="F124" s="593"/>
      <c r="G124" s="620"/>
      <c r="H124" s="621"/>
      <c r="I124" s="95"/>
      <c r="J124" s="96">
        <f>G123</f>
        <v>0</v>
      </c>
      <c r="K124" s="95"/>
      <c r="L124" s="96">
        <f>M123</f>
        <v>0</v>
      </c>
      <c r="M124" s="622"/>
      <c r="N124" s="623"/>
      <c r="O124" s="624"/>
      <c r="P124" s="625"/>
      <c r="Q124" s="625"/>
      <c r="R124" s="621"/>
      <c r="S124" s="565"/>
      <c r="T124" s="566"/>
      <c r="U124" s="566"/>
      <c r="V124" s="566"/>
      <c r="W124" s="567"/>
      <c r="X124" s="89" t="s">
        <v>395</v>
      </c>
      <c r="Y124" s="90"/>
      <c r="Z124" s="91"/>
      <c r="AA124" s="77" t="str">
        <f>IF(AA123="","",VLOOKUP(AA123,'（勤務形態一覧表）シフト記号表'!$C$6:$L$47,10,FALSE))</f>
        <v/>
      </c>
      <c r="AB124" s="78" t="str">
        <f>IF(AB123="","",VLOOKUP(AB123,'（勤務形態一覧表）シフト記号表'!$C$6:$L$47,10,FALSE))</f>
        <v/>
      </c>
      <c r="AC124" s="78" t="str">
        <f>IF(AC123="","",VLOOKUP(AC123,'（勤務形態一覧表）シフト記号表'!$C$6:$L$47,10,FALSE))</f>
        <v/>
      </c>
      <c r="AD124" s="78" t="str">
        <f>IF(AD123="","",VLOOKUP(AD123,'（勤務形態一覧表）シフト記号表'!$C$6:$L$47,10,FALSE))</f>
        <v/>
      </c>
      <c r="AE124" s="78" t="str">
        <f>IF(AE123="","",VLOOKUP(AE123,'（勤務形態一覧表）シフト記号表'!$C$6:$L$47,10,FALSE))</f>
        <v/>
      </c>
      <c r="AF124" s="78" t="str">
        <f>IF(AF123="","",VLOOKUP(AF123,'（勤務形態一覧表）シフト記号表'!$C$6:$L$47,10,FALSE))</f>
        <v/>
      </c>
      <c r="AG124" s="79" t="str">
        <f>IF(AG123="","",VLOOKUP(AG123,'（勤務形態一覧表）シフト記号表'!$C$6:$L$47,10,FALSE))</f>
        <v/>
      </c>
      <c r="AH124" s="77" t="str">
        <f>IF(AH123="","",VLOOKUP(AH123,'（勤務形態一覧表）シフト記号表'!$C$6:$L$47,10,FALSE))</f>
        <v/>
      </c>
      <c r="AI124" s="78" t="str">
        <f>IF(AI123="","",VLOOKUP(AI123,'（勤務形態一覧表）シフト記号表'!$C$6:$L$47,10,FALSE))</f>
        <v/>
      </c>
      <c r="AJ124" s="78" t="str">
        <f>IF(AJ123="","",VLOOKUP(AJ123,'（勤務形態一覧表）シフト記号表'!$C$6:$L$47,10,FALSE))</f>
        <v/>
      </c>
      <c r="AK124" s="78" t="str">
        <f>IF(AK123="","",VLOOKUP(AK123,'（勤務形態一覧表）シフト記号表'!$C$6:$L$47,10,FALSE))</f>
        <v/>
      </c>
      <c r="AL124" s="78" t="str">
        <f>IF(AL123="","",VLOOKUP(AL123,'（勤務形態一覧表）シフト記号表'!$C$6:$L$47,10,FALSE))</f>
        <v/>
      </c>
      <c r="AM124" s="78" t="str">
        <f>IF(AM123="","",VLOOKUP(AM123,'（勤務形態一覧表）シフト記号表'!$C$6:$L$47,10,FALSE))</f>
        <v/>
      </c>
      <c r="AN124" s="79" t="str">
        <f>IF(AN123="","",VLOOKUP(AN123,'（勤務形態一覧表）シフト記号表'!$C$6:$L$47,10,FALSE))</f>
        <v/>
      </c>
      <c r="AO124" s="77" t="str">
        <f>IF(AO123="","",VLOOKUP(AO123,'（勤務形態一覧表）シフト記号表'!$C$6:$L$47,10,FALSE))</f>
        <v/>
      </c>
      <c r="AP124" s="78" t="str">
        <f>IF(AP123="","",VLOOKUP(AP123,'（勤務形態一覧表）シフト記号表'!$C$6:$L$47,10,FALSE))</f>
        <v/>
      </c>
      <c r="AQ124" s="78" t="str">
        <f>IF(AQ123="","",VLOOKUP(AQ123,'（勤務形態一覧表）シフト記号表'!$C$6:$L$47,10,FALSE))</f>
        <v/>
      </c>
      <c r="AR124" s="78" t="str">
        <f>IF(AR123="","",VLOOKUP(AR123,'（勤務形態一覧表）シフト記号表'!$C$6:$L$47,10,FALSE))</f>
        <v/>
      </c>
      <c r="AS124" s="78" t="str">
        <f>IF(AS123="","",VLOOKUP(AS123,'（勤務形態一覧表）シフト記号表'!$C$6:$L$47,10,FALSE))</f>
        <v/>
      </c>
      <c r="AT124" s="78" t="str">
        <f>IF(AT123="","",VLOOKUP(AT123,'（勤務形態一覧表）シフト記号表'!$C$6:$L$47,10,FALSE))</f>
        <v/>
      </c>
      <c r="AU124" s="79" t="str">
        <f>IF(AU123="","",VLOOKUP(AU123,'（勤務形態一覧表）シフト記号表'!$C$6:$L$47,10,FALSE))</f>
        <v/>
      </c>
      <c r="AV124" s="77" t="str">
        <f>IF(AV123="","",VLOOKUP(AV123,'（勤務形態一覧表）シフト記号表'!$C$6:$L$47,10,FALSE))</f>
        <v/>
      </c>
      <c r="AW124" s="78" t="str">
        <f>IF(AW123="","",VLOOKUP(AW123,'（勤務形態一覧表）シフト記号表'!$C$6:$L$47,10,FALSE))</f>
        <v/>
      </c>
      <c r="AX124" s="78" t="str">
        <f>IF(AX123="","",VLOOKUP(AX123,'（勤務形態一覧表）シフト記号表'!$C$6:$L$47,10,FALSE))</f>
        <v/>
      </c>
      <c r="AY124" s="78" t="str">
        <f>IF(AY123="","",VLOOKUP(AY123,'（勤務形態一覧表）シフト記号表'!$C$6:$L$47,10,FALSE))</f>
        <v/>
      </c>
      <c r="AZ124" s="78" t="str">
        <f>IF(AZ123="","",VLOOKUP(AZ123,'（勤務形態一覧表）シフト記号表'!$C$6:$L$47,10,FALSE))</f>
        <v/>
      </c>
      <c r="BA124" s="78" t="str">
        <f>IF(BA123="","",VLOOKUP(BA123,'（勤務形態一覧表）シフト記号表'!$C$6:$L$47,10,FALSE))</f>
        <v/>
      </c>
      <c r="BB124" s="79" t="str">
        <f>IF(BB123="","",VLOOKUP(BB123,'（勤務形態一覧表）シフト記号表'!$C$6:$L$47,10,FALSE))</f>
        <v/>
      </c>
      <c r="BC124" s="77" t="str">
        <f>IF(BC123="","",VLOOKUP(BC123,'（勤務形態一覧表）シフト記号表'!$C$6:$L$47,10,FALSE))</f>
        <v/>
      </c>
      <c r="BD124" s="78" t="str">
        <f>IF(BD123="","",VLOOKUP(BD123,'（勤務形態一覧表）シフト記号表'!$C$6:$L$47,10,FALSE))</f>
        <v/>
      </c>
      <c r="BE124" s="78" t="str">
        <f>IF(BE123="","",VLOOKUP(BE123,'（勤務形態一覧表）シフト記号表'!$C$6:$L$47,10,FALSE))</f>
        <v/>
      </c>
      <c r="BF124" s="617">
        <f>IF($BI$3="４週",SUM(AA124:BB124),IF($BI$3="暦月",SUM(AA124:BE124),""))</f>
        <v>0</v>
      </c>
      <c r="BG124" s="618"/>
      <c r="BH124" s="619">
        <f>IF($BI$3="４週",BF124/4,IF($BI$3="暦月",(BF124/($BI$8/7)),""))</f>
        <v>0</v>
      </c>
      <c r="BI124" s="618"/>
      <c r="BJ124" s="614"/>
      <c r="BK124" s="615"/>
      <c r="BL124" s="615"/>
      <c r="BM124" s="615"/>
      <c r="BN124" s="616"/>
    </row>
    <row r="125" spans="2:66" ht="20.25" customHeight="1" x14ac:dyDescent="0.4">
      <c r="B125" s="588">
        <f>B123+1</f>
        <v>55</v>
      </c>
      <c r="C125" s="590"/>
      <c r="D125" s="592"/>
      <c r="E125" s="502"/>
      <c r="F125" s="593"/>
      <c r="G125" s="595"/>
      <c r="H125" s="561"/>
      <c r="I125" s="72"/>
      <c r="J125" s="73"/>
      <c r="K125" s="72"/>
      <c r="L125" s="73"/>
      <c r="M125" s="597"/>
      <c r="N125" s="598"/>
      <c r="O125" s="559"/>
      <c r="P125" s="560"/>
      <c r="Q125" s="560"/>
      <c r="R125" s="561"/>
      <c r="S125" s="565"/>
      <c r="T125" s="566"/>
      <c r="U125" s="566"/>
      <c r="V125" s="566"/>
      <c r="W125" s="567"/>
      <c r="X125" s="92" t="s">
        <v>394</v>
      </c>
      <c r="Y125" s="93"/>
      <c r="Z125" s="94"/>
      <c r="AA125" s="85"/>
      <c r="AB125" s="86"/>
      <c r="AC125" s="86"/>
      <c r="AD125" s="86"/>
      <c r="AE125" s="86"/>
      <c r="AF125" s="86"/>
      <c r="AG125" s="87"/>
      <c r="AH125" s="85"/>
      <c r="AI125" s="86"/>
      <c r="AJ125" s="86"/>
      <c r="AK125" s="86"/>
      <c r="AL125" s="86"/>
      <c r="AM125" s="86"/>
      <c r="AN125" s="87"/>
      <c r="AO125" s="85"/>
      <c r="AP125" s="86"/>
      <c r="AQ125" s="86"/>
      <c r="AR125" s="86"/>
      <c r="AS125" s="86"/>
      <c r="AT125" s="86"/>
      <c r="AU125" s="87"/>
      <c r="AV125" s="85"/>
      <c r="AW125" s="86"/>
      <c r="AX125" s="86"/>
      <c r="AY125" s="86"/>
      <c r="AZ125" s="86"/>
      <c r="BA125" s="86"/>
      <c r="BB125" s="87"/>
      <c r="BC125" s="85"/>
      <c r="BD125" s="86"/>
      <c r="BE125" s="88"/>
      <c r="BF125" s="568"/>
      <c r="BG125" s="569"/>
      <c r="BH125" s="570"/>
      <c r="BI125" s="571"/>
      <c r="BJ125" s="572"/>
      <c r="BK125" s="573"/>
      <c r="BL125" s="573"/>
      <c r="BM125" s="573"/>
      <c r="BN125" s="574"/>
    </row>
    <row r="126" spans="2:66" ht="20.25" customHeight="1" x14ac:dyDescent="0.4">
      <c r="B126" s="589"/>
      <c r="C126" s="591"/>
      <c r="D126" s="594"/>
      <c r="E126" s="502"/>
      <c r="F126" s="593"/>
      <c r="G126" s="620"/>
      <c r="H126" s="621"/>
      <c r="I126" s="95"/>
      <c r="J126" s="96">
        <f>G125</f>
        <v>0</v>
      </c>
      <c r="K126" s="95"/>
      <c r="L126" s="96">
        <f>M125</f>
        <v>0</v>
      </c>
      <c r="M126" s="622"/>
      <c r="N126" s="623"/>
      <c r="O126" s="624"/>
      <c r="P126" s="625"/>
      <c r="Q126" s="625"/>
      <c r="R126" s="621"/>
      <c r="S126" s="565"/>
      <c r="T126" s="566"/>
      <c r="U126" s="566"/>
      <c r="V126" s="566"/>
      <c r="W126" s="567"/>
      <c r="X126" s="89" t="s">
        <v>395</v>
      </c>
      <c r="Y126" s="90"/>
      <c r="Z126" s="91"/>
      <c r="AA126" s="77" t="str">
        <f>IF(AA125="","",VLOOKUP(AA125,'（勤務形態一覧表）シフト記号表'!$C$6:$L$47,10,FALSE))</f>
        <v/>
      </c>
      <c r="AB126" s="78" t="str">
        <f>IF(AB125="","",VLOOKUP(AB125,'（勤務形態一覧表）シフト記号表'!$C$6:$L$47,10,FALSE))</f>
        <v/>
      </c>
      <c r="AC126" s="78" t="str">
        <f>IF(AC125="","",VLOOKUP(AC125,'（勤務形態一覧表）シフト記号表'!$C$6:$L$47,10,FALSE))</f>
        <v/>
      </c>
      <c r="AD126" s="78" t="str">
        <f>IF(AD125="","",VLOOKUP(AD125,'（勤務形態一覧表）シフト記号表'!$C$6:$L$47,10,FALSE))</f>
        <v/>
      </c>
      <c r="AE126" s="78" t="str">
        <f>IF(AE125="","",VLOOKUP(AE125,'（勤務形態一覧表）シフト記号表'!$C$6:$L$47,10,FALSE))</f>
        <v/>
      </c>
      <c r="AF126" s="78" t="str">
        <f>IF(AF125="","",VLOOKUP(AF125,'（勤務形態一覧表）シフト記号表'!$C$6:$L$47,10,FALSE))</f>
        <v/>
      </c>
      <c r="AG126" s="79" t="str">
        <f>IF(AG125="","",VLOOKUP(AG125,'（勤務形態一覧表）シフト記号表'!$C$6:$L$47,10,FALSE))</f>
        <v/>
      </c>
      <c r="AH126" s="77" t="str">
        <f>IF(AH125="","",VLOOKUP(AH125,'（勤務形態一覧表）シフト記号表'!$C$6:$L$47,10,FALSE))</f>
        <v/>
      </c>
      <c r="AI126" s="78" t="str">
        <f>IF(AI125="","",VLOOKUP(AI125,'（勤務形態一覧表）シフト記号表'!$C$6:$L$47,10,FALSE))</f>
        <v/>
      </c>
      <c r="AJ126" s="78" t="str">
        <f>IF(AJ125="","",VLOOKUP(AJ125,'（勤務形態一覧表）シフト記号表'!$C$6:$L$47,10,FALSE))</f>
        <v/>
      </c>
      <c r="AK126" s="78" t="str">
        <f>IF(AK125="","",VLOOKUP(AK125,'（勤務形態一覧表）シフト記号表'!$C$6:$L$47,10,FALSE))</f>
        <v/>
      </c>
      <c r="AL126" s="78" t="str">
        <f>IF(AL125="","",VLOOKUP(AL125,'（勤務形態一覧表）シフト記号表'!$C$6:$L$47,10,FALSE))</f>
        <v/>
      </c>
      <c r="AM126" s="78" t="str">
        <f>IF(AM125="","",VLOOKUP(AM125,'（勤務形態一覧表）シフト記号表'!$C$6:$L$47,10,FALSE))</f>
        <v/>
      </c>
      <c r="AN126" s="79" t="str">
        <f>IF(AN125="","",VLOOKUP(AN125,'（勤務形態一覧表）シフト記号表'!$C$6:$L$47,10,FALSE))</f>
        <v/>
      </c>
      <c r="AO126" s="77" t="str">
        <f>IF(AO125="","",VLOOKUP(AO125,'（勤務形態一覧表）シフト記号表'!$C$6:$L$47,10,FALSE))</f>
        <v/>
      </c>
      <c r="AP126" s="78" t="str">
        <f>IF(AP125="","",VLOOKUP(AP125,'（勤務形態一覧表）シフト記号表'!$C$6:$L$47,10,FALSE))</f>
        <v/>
      </c>
      <c r="AQ126" s="78" t="str">
        <f>IF(AQ125="","",VLOOKUP(AQ125,'（勤務形態一覧表）シフト記号表'!$C$6:$L$47,10,FALSE))</f>
        <v/>
      </c>
      <c r="AR126" s="78" t="str">
        <f>IF(AR125="","",VLOOKUP(AR125,'（勤務形態一覧表）シフト記号表'!$C$6:$L$47,10,FALSE))</f>
        <v/>
      </c>
      <c r="AS126" s="78" t="str">
        <f>IF(AS125="","",VLOOKUP(AS125,'（勤務形態一覧表）シフト記号表'!$C$6:$L$47,10,FALSE))</f>
        <v/>
      </c>
      <c r="AT126" s="78" t="str">
        <f>IF(AT125="","",VLOOKUP(AT125,'（勤務形態一覧表）シフト記号表'!$C$6:$L$47,10,FALSE))</f>
        <v/>
      </c>
      <c r="AU126" s="79" t="str">
        <f>IF(AU125="","",VLOOKUP(AU125,'（勤務形態一覧表）シフト記号表'!$C$6:$L$47,10,FALSE))</f>
        <v/>
      </c>
      <c r="AV126" s="77" t="str">
        <f>IF(AV125="","",VLOOKUP(AV125,'（勤務形態一覧表）シフト記号表'!$C$6:$L$47,10,FALSE))</f>
        <v/>
      </c>
      <c r="AW126" s="78" t="str">
        <f>IF(AW125="","",VLOOKUP(AW125,'（勤務形態一覧表）シフト記号表'!$C$6:$L$47,10,FALSE))</f>
        <v/>
      </c>
      <c r="AX126" s="78" t="str">
        <f>IF(AX125="","",VLOOKUP(AX125,'（勤務形態一覧表）シフト記号表'!$C$6:$L$47,10,FALSE))</f>
        <v/>
      </c>
      <c r="AY126" s="78" t="str">
        <f>IF(AY125="","",VLOOKUP(AY125,'（勤務形態一覧表）シフト記号表'!$C$6:$L$47,10,FALSE))</f>
        <v/>
      </c>
      <c r="AZ126" s="78" t="str">
        <f>IF(AZ125="","",VLOOKUP(AZ125,'（勤務形態一覧表）シフト記号表'!$C$6:$L$47,10,FALSE))</f>
        <v/>
      </c>
      <c r="BA126" s="78" t="str">
        <f>IF(BA125="","",VLOOKUP(BA125,'（勤務形態一覧表）シフト記号表'!$C$6:$L$47,10,FALSE))</f>
        <v/>
      </c>
      <c r="BB126" s="79" t="str">
        <f>IF(BB125="","",VLOOKUP(BB125,'（勤務形態一覧表）シフト記号表'!$C$6:$L$47,10,FALSE))</f>
        <v/>
      </c>
      <c r="BC126" s="77" t="str">
        <f>IF(BC125="","",VLOOKUP(BC125,'（勤務形態一覧表）シフト記号表'!$C$6:$L$47,10,FALSE))</f>
        <v/>
      </c>
      <c r="BD126" s="78" t="str">
        <f>IF(BD125="","",VLOOKUP(BD125,'（勤務形態一覧表）シフト記号表'!$C$6:$L$47,10,FALSE))</f>
        <v/>
      </c>
      <c r="BE126" s="78" t="str">
        <f>IF(BE125="","",VLOOKUP(BE125,'（勤務形態一覧表）シフト記号表'!$C$6:$L$47,10,FALSE))</f>
        <v/>
      </c>
      <c r="BF126" s="617">
        <f>IF($BI$3="４週",SUM(AA126:BB126),IF($BI$3="暦月",SUM(AA126:BE126),""))</f>
        <v>0</v>
      </c>
      <c r="BG126" s="618"/>
      <c r="BH126" s="619">
        <f>IF($BI$3="４週",BF126/4,IF($BI$3="暦月",(BF126/($BI$8/7)),""))</f>
        <v>0</v>
      </c>
      <c r="BI126" s="618"/>
      <c r="BJ126" s="614"/>
      <c r="BK126" s="615"/>
      <c r="BL126" s="615"/>
      <c r="BM126" s="615"/>
      <c r="BN126" s="616"/>
    </row>
    <row r="127" spans="2:66" ht="20.25" customHeight="1" x14ac:dyDescent="0.4">
      <c r="B127" s="588">
        <f>B125+1</f>
        <v>56</v>
      </c>
      <c r="C127" s="590"/>
      <c r="D127" s="592"/>
      <c r="E127" s="502"/>
      <c r="F127" s="593"/>
      <c r="G127" s="595"/>
      <c r="H127" s="561"/>
      <c r="I127" s="72"/>
      <c r="J127" s="73"/>
      <c r="K127" s="72"/>
      <c r="L127" s="73"/>
      <c r="M127" s="597"/>
      <c r="N127" s="598"/>
      <c r="O127" s="559"/>
      <c r="P127" s="560"/>
      <c r="Q127" s="560"/>
      <c r="R127" s="561"/>
      <c r="S127" s="565"/>
      <c r="T127" s="566"/>
      <c r="U127" s="566"/>
      <c r="V127" s="566"/>
      <c r="W127" s="567"/>
      <c r="X127" s="92" t="s">
        <v>394</v>
      </c>
      <c r="Y127" s="93"/>
      <c r="Z127" s="94"/>
      <c r="AA127" s="85"/>
      <c r="AB127" s="86"/>
      <c r="AC127" s="86"/>
      <c r="AD127" s="86"/>
      <c r="AE127" s="86"/>
      <c r="AF127" s="86"/>
      <c r="AG127" s="87"/>
      <c r="AH127" s="85"/>
      <c r="AI127" s="86"/>
      <c r="AJ127" s="86"/>
      <c r="AK127" s="86"/>
      <c r="AL127" s="86"/>
      <c r="AM127" s="86"/>
      <c r="AN127" s="87"/>
      <c r="AO127" s="85"/>
      <c r="AP127" s="86"/>
      <c r="AQ127" s="86"/>
      <c r="AR127" s="86"/>
      <c r="AS127" s="86"/>
      <c r="AT127" s="86"/>
      <c r="AU127" s="87"/>
      <c r="AV127" s="85"/>
      <c r="AW127" s="86"/>
      <c r="AX127" s="86"/>
      <c r="AY127" s="86"/>
      <c r="AZ127" s="86"/>
      <c r="BA127" s="86"/>
      <c r="BB127" s="87"/>
      <c r="BC127" s="85"/>
      <c r="BD127" s="86"/>
      <c r="BE127" s="88"/>
      <c r="BF127" s="568"/>
      <c r="BG127" s="569"/>
      <c r="BH127" s="570"/>
      <c r="BI127" s="571"/>
      <c r="BJ127" s="572"/>
      <c r="BK127" s="573"/>
      <c r="BL127" s="573"/>
      <c r="BM127" s="573"/>
      <c r="BN127" s="574"/>
    </row>
    <row r="128" spans="2:66" ht="20.25" customHeight="1" x14ac:dyDescent="0.4">
      <c r="B128" s="589"/>
      <c r="C128" s="591"/>
      <c r="D128" s="594"/>
      <c r="E128" s="502"/>
      <c r="F128" s="593"/>
      <c r="G128" s="620"/>
      <c r="H128" s="621"/>
      <c r="I128" s="95"/>
      <c r="J128" s="96">
        <f>G127</f>
        <v>0</v>
      </c>
      <c r="K128" s="95"/>
      <c r="L128" s="96">
        <f>M127</f>
        <v>0</v>
      </c>
      <c r="M128" s="622"/>
      <c r="N128" s="623"/>
      <c r="O128" s="624"/>
      <c r="P128" s="625"/>
      <c r="Q128" s="625"/>
      <c r="R128" s="621"/>
      <c r="S128" s="565"/>
      <c r="T128" s="566"/>
      <c r="U128" s="566"/>
      <c r="V128" s="566"/>
      <c r="W128" s="567"/>
      <c r="X128" s="89" t="s">
        <v>395</v>
      </c>
      <c r="Y128" s="90"/>
      <c r="Z128" s="91"/>
      <c r="AA128" s="77" t="str">
        <f>IF(AA127="","",VLOOKUP(AA127,'（勤務形態一覧表）シフト記号表'!$C$6:$L$47,10,FALSE))</f>
        <v/>
      </c>
      <c r="AB128" s="78" t="str">
        <f>IF(AB127="","",VLOOKUP(AB127,'（勤務形態一覧表）シフト記号表'!$C$6:$L$47,10,FALSE))</f>
        <v/>
      </c>
      <c r="AC128" s="78" t="str">
        <f>IF(AC127="","",VLOOKUP(AC127,'（勤務形態一覧表）シフト記号表'!$C$6:$L$47,10,FALSE))</f>
        <v/>
      </c>
      <c r="AD128" s="78" t="str">
        <f>IF(AD127="","",VLOOKUP(AD127,'（勤務形態一覧表）シフト記号表'!$C$6:$L$47,10,FALSE))</f>
        <v/>
      </c>
      <c r="AE128" s="78" t="str">
        <f>IF(AE127="","",VLOOKUP(AE127,'（勤務形態一覧表）シフト記号表'!$C$6:$L$47,10,FALSE))</f>
        <v/>
      </c>
      <c r="AF128" s="78" t="str">
        <f>IF(AF127="","",VLOOKUP(AF127,'（勤務形態一覧表）シフト記号表'!$C$6:$L$47,10,FALSE))</f>
        <v/>
      </c>
      <c r="AG128" s="79" t="str">
        <f>IF(AG127="","",VLOOKUP(AG127,'（勤務形態一覧表）シフト記号表'!$C$6:$L$47,10,FALSE))</f>
        <v/>
      </c>
      <c r="AH128" s="77" t="str">
        <f>IF(AH127="","",VLOOKUP(AH127,'（勤務形態一覧表）シフト記号表'!$C$6:$L$47,10,FALSE))</f>
        <v/>
      </c>
      <c r="AI128" s="78" t="str">
        <f>IF(AI127="","",VLOOKUP(AI127,'（勤務形態一覧表）シフト記号表'!$C$6:$L$47,10,FALSE))</f>
        <v/>
      </c>
      <c r="AJ128" s="78" t="str">
        <f>IF(AJ127="","",VLOOKUP(AJ127,'（勤務形態一覧表）シフト記号表'!$C$6:$L$47,10,FALSE))</f>
        <v/>
      </c>
      <c r="AK128" s="78" t="str">
        <f>IF(AK127="","",VLOOKUP(AK127,'（勤務形態一覧表）シフト記号表'!$C$6:$L$47,10,FALSE))</f>
        <v/>
      </c>
      <c r="AL128" s="78" t="str">
        <f>IF(AL127="","",VLOOKUP(AL127,'（勤務形態一覧表）シフト記号表'!$C$6:$L$47,10,FALSE))</f>
        <v/>
      </c>
      <c r="AM128" s="78" t="str">
        <f>IF(AM127="","",VLOOKUP(AM127,'（勤務形態一覧表）シフト記号表'!$C$6:$L$47,10,FALSE))</f>
        <v/>
      </c>
      <c r="AN128" s="79" t="str">
        <f>IF(AN127="","",VLOOKUP(AN127,'（勤務形態一覧表）シフト記号表'!$C$6:$L$47,10,FALSE))</f>
        <v/>
      </c>
      <c r="AO128" s="77" t="str">
        <f>IF(AO127="","",VLOOKUP(AO127,'（勤務形態一覧表）シフト記号表'!$C$6:$L$47,10,FALSE))</f>
        <v/>
      </c>
      <c r="AP128" s="78" t="str">
        <f>IF(AP127="","",VLOOKUP(AP127,'（勤務形態一覧表）シフト記号表'!$C$6:$L$47,10,FALSE))</f>
        <v/>
      </c>
      <c r="AQ128" s="78" t="str">
        <f>IF(AQ127="","",VLOOKUP(AQ127,'（勤務形態一覧表）シフト記号表'!$C$6:$L$47,10,FALSE))</f>
        <v/>
      </c>
      <c r="AR128" s="78" t="str">
        <f>IF(AR127="","",VLOOKUP(AR127,'（勤務形態一覧表）シフト記号表'!$C$6:$L$47,10,FALSE))</f>
        <v/>
      </c>
      <c r="AS128" s="78" t="str">
        <f>IF(AS127="","",VLOOKUP(AS127,'（勤務形態一覧表）シフト記号表'!$C$6:$L$47,10,FALSE))</f>
        <v/>
      </c>
      <c r="AT128" s="78" t="str">
        <f>IF(AT127="","",VLOOKUP(AT127,'（勤務形態一覧表）シフト記号表'!$C$6:$L$47,10,FALSE))</f>
        <v/>
      </c>
      <c r="AU128" s="79" t="str">
        <f>IF(AU127="","",VLOOKUP(AU127,'（勤務形態一覧表）シフト記号表'!$C$6:$L$47,10,FALSE))</f>
        <v/>
      </c>
      <c r="AV128" s="77" t="str">
        <f>IF(AV127="","",VLOOKUP(AV127,'（勤務形態一覧表）シフト記号表'!$C$6:$L$47,10,FALSE))</f>
        <v/>
      </c>
      <c r="AW128" s="78" t="str">
        <f>IF(AW127="","",VLOOKUP(AW127,'（勤務形態一覧表）シフト記号表'!$C$6:$L$47,10,FALSE))</f>
        <v/>
      </c>
      <c r="AX128" s="78" t="str">
        <f>IF(AX127="","",VLOOKUP(AX127,'（勤務形態一覧表）シフト記号表'!$C$6:$L$47,10,FALSE))</f>
        <v/>
      </c>
      <c r="AY128" s="78" t="str">
        <f>IF(AY127="","",VLOOKUP(AY127,'（勤務形態一覧表）シフト記号表'!$C$6:$L$47,10,FALSE))</f>
        <v/>
      </c>
      <c r="AZ128" s="78" t="str">
        <f>IF(AZ127="","",VLOOKUP(AZ127,'（勤務形態一覧表）シフト記号表'!$C$6:$L$47,10,FALSE))</f>
        <v/>
      </c>
      <c r="BA128" s="78" t="str">
        <f>IF(BA127="","",VLOOKUP(BA127,'（勤務形態一覧表）シフト記号表'!$C$6:$L$47,10,FALSE))</f>
        <v/>
      </c>
      <c r="BB128" s="79" t="str">
        <f>IF(BB127="","",VLOOKUP(BB127,'（勤務形態一覧表）シフト記号表'!$C$6:$L$47,10,FALSE))</f>
        <v/>
      </c>
      <c r="BC128" s="77" t="str">
        <f>IF(BC127="","",VLOOKUP(BC127,'（勤務形態一覧表）シフト記号表'!$C$6:$L$47,10,FALSE))</f>
        <v/>
      </c>
      <c r="BD128" s="78" t="str">
        <f>IF(BD127="","",VLOOKUP(BD127,'（勤務形態一覧表）シフト記号表'!$C$6:$L$47,10,FALSE))</f>
        <v/>
      </c>
      <c r="BE128" s="78" t="str">
        <f>IF(BE127="","",VLOOKUP(BE127,'（勤務形態一覧表）シフト記号表'!$C$6:$L$47,10,FALSE))</f>
        <v/>
      </c>
      <c r="BF128" s="617">
        <f>IF($BI$3="４週",SUM(AA128:BB128),IF($BI$3="暦月",SUM(AA128:BE128),""))</f>
        <v>0</v>
      </c>
      <c r="BG128" s="618"/>
      <c r="BH128" s="619">
        <f>IF($BI$3="４週",BF128/4,IF($BI$3="暦月",(BF128/($BI$8/7)),""))</f>
        <v>0</v>
      </c>
      <c r="BI128" s="618"/>
      <c r="BJ128" s="614"/>
      <c r="BK128" s="615"/>
      <c r="BL128" s="615"/>
      <c r="BM128" s="615"/>
      <c r="BN128" s="616"/>
    </row>
    <row r="129" spans="2:66" ht="20.25" customHeight="1" x14ac:dyDescent="0.4">
      <c r="B129" s="588">
        <f>B127+1</f>
        <v>57</v>
      </c>
      <c r="C129" s="590"/>
      <c r="D129" s="592"/>
      <c r="E129" s="502"/>
      <c r="F129" s="593"/>
      <c r="G129" s="595"/>
      <c r="H129" s="561"/>
      <c r="I129" s="72"/>
      <c r="J129" s="73"/>
      <c r="K129" s="72"/>
      <c r="L129" s="73"/>
      <c r="M129" s="597"/>
      <c r="N129" s="598"/>
      <c r="O129" s="559"/>
      <c r="P129" s="560"/>
      <c r="Q129" s="560"/>
      <c r="R129" s="561"/>
      <c r="S129" s="565"/>
      <c r="T129" s="566"/>
      <c r="U129" s="566"/>
      <c r="V129" s="566"/>
      <c r="W129" s="567"/>
      <c r="X129" s="92" t="s">
        <v>394</v>
      </c>
      <c r="Y129" s="93"/>
      <c r="Z129" s="94"/>
      <c r="AA129" s="85"/>
      <c r="AB129" s="86"/>
      <c r="AC129" s="86"/>
      <c r="AD129" s="86"/>
      <c r="AE129" s="86"/>
      <c r="AF129" s="86"/>
      <c r="AG129" s="87"/>
      <c r="AH129" s="85"/>
      <c r="AI129" s="86"/>
      <c r="AJ129" s="86"/>
      <c r="AK129" s="86"/>
      <c r="AL129" s="86"/>
      <c r="AM129" s="86"/>
      <c r="AN129" s="87"/>
      <c r="AO129" s="85"/>
      <c r="AP129" s="86"/>
      <c r="AQ129" s="86"/>
      <c r="AR129" s="86"/>
      <c r="AS129" s="86"/>
      <c r="AT129" s="86"/>
      <c r="AU129" s="87"/>
      <c r="AV129" s="85"/>
      <c r="AW129" s="86"/>
      <c r="AX129" s="86"/>
      <c r="AY129" s="86"/>
      <c r="AZ129" s="86"/>
      <c r="BA129" s="86"/>
      <c r="BB129" s="87"/>
      <c r="BC129" s="85"/>
      <c r="BD129" s="86"/>
      <c r="BE129" s="88"/>
      <c r="BF129" s="568"/>
      <c r="BG129" s="569"/>
      <c r="BH129" s="570"/>
      <c r="BI129" s="571"/>
      <c r="BJ129" s="572"/>
      <c r="BK129" s="573"/>
      <c r="BL129" s="573"/>
      <c r="BM129" s="573"/>
      <c r="BN129" s="574"/>
    </row>
    <row r="130" spans="2:66" ht="20.25" customHeight="1" x14ac:dyDescent="0.4">
      <c r="B130" s="589"/>
      <c r="C130" s="591"/>
      <c r="D130" s="594"/>
      <c r="E130" s="502"/>
      <c r="F130" s="593"/>
      <c r="G130" s="620"/>
      <c r="H130" s="621"/>
      <c r="I130" s="95"/>
      <c r="J130" s="96">
        <f>G129</f>
        <v>0</v>
      </c>
      <c r="K130" s="95"/>
      <c r="L130" s="96">
        <f>M129</f>
        <v>0</v>
      </c>
      <c r="M130" s="622"/>
      <c r="N130" s="623"/>
      <c r="O130" s="624"/>
      <c r="P130" s="625"/>
      <c r="Q130" s="625"/>
      <c r="R130" s="621"/>
      <c r="S130" s="565"/>
      <c r="T130" s="566"/>
      <c r="U130" s="566"/>
      <c r="V130" s="566"/>
      <c r="W130" s="567"/>
      <c r="X130" s="89" t="s">
        <v>395</v>
      </c>
      <c r="Y130" s="90"/>
      <c r="Z130" s="91"/>
      <c r="AA130" s="77" t="str">
        <f>IF(AA129="","",VLOOKUP(AA129,'（勤務形態一覧表）シフト記号表'!$C$6:$L$47,10,FALSE))</f>
        <v/>
      </c>
      <c r="AB130" s="78" t="str">
        <f>IF(AB129="","",VLOOKUP(AB129,'（勤務形態一覧表）シフト記号表'!$C$6:$L$47,10,FALSE))</f>
        <v/>
      </c>
      <c r="AC130" s="78" t="str">
        <f>IF(AC129="","",VLOOKUP(AC129,'（勤務形態一覧表）シフト記号表'!$C$6:$L$47,10,FALSE))</f>
        <v/>
      </c>
      <c r="AD130" s="78" t="str">
        <f>IF(AD129="","",VLOOKUP(AD129,'（勤務形態一覧表）シフト記号表'!$C$6:$L$47,10,FALSE))</f>
        <v/>
      </c>
      <c r="AE130" s="78" t="str">
        <f>IF(AE129="","",VLOOKUP(AE129,'（勤務形態一覧表）シフト記号表'!$C$6:$L$47,10,FALSE))</f>
        <v/>
      </c>
      <c r="AF130" s="78" t="str">
        <f>IF(AF129="","",VLOOKUP(AF129,'（勤務形態一覧表）シフト記号表'!$C$6:$L$47,10,FALSE))</f>
        <v/>
      </c>
      <c r="AG130" s="79" t="str">
        <f>IF(AG129="","",VLOOKUP(AG129,'（勤務形態一覧表）シフト記号表'!$C$6:$L$47,10,FALSE))</f>
        <v/>
      </c>
      <c r="AH130" s="77" t="str">
        <f>IF(AH129="","",VLOOKUP(AH129,'（勤務形態一覧表）シフト記号表'!$C$6:$L$47,10,FALSE))</f>
        <v/>
      </c>
      <c r="AI130" s="78" t="str">
        <f>IF(AI129="","",VLOOKUP(AI129,'（勤務形態一覧表）シフト記号表'!$C$6:$L$47,10,FALSE))</f>
        <v/>
      </c>
      <c r="AJ130" s="78" t="str">
        <f>IF(AJ129="","",VLOOKUP(AJ129,'（勤務形態一覧表）シフト記号表'!$C$6:$L$47,10,FALSE))</f>
        <v/>
      </c>
      <c r="AK130" s="78" t="str">
        <f>IF(AK129="","",VLOOKUP(AK129,'（勤務形態一覧表）シフト記号表'!$C$6:$L$47,10,FALSE))</f>
        <v/>
      </c>
      <c r="AL130" s="78" t="str">
        <f>IF(AL129="","",VLOOKUP(AL129,'（勤務形態一覧表）シフト記号表'!$C$6:$L$47,10,FALSE))</f>
        <v/>
      </c>
      <c r="AM130" s="78" t="str">
        <f>IF(AM129="","",VLOOKUP(AM129,'（勤務形態一覧表）シフト記号表'!$C$6:$L$47,10,FALSE))</f>
        <v/>
      </c>
      <c r="AN130" s="79" t="str">
        <f>IF(AN129="","",VLOOKUP(AN129,'（勤務形態一覧表）シフト記号表'!$C$6:$L$47,10,FALSE))</f>
        <v/>
      </c>
      <c r="AO130" s="77" t="str">
        <f>IF(AO129="","",VLOOKUP(AO129,'（勤務形態一覧表）シフト記号表'!$C$6:$L$47,10,FALSE))</f>
        <v/>
      </c>
      <c r="AP130" s="78" t="str">
        <f>IF(AP129="","",VLOOKUP(AP129,'（勤務形態一覧表）シフト記号表'!$C$6:$L$47,10,FALSE))</f>
        <v/>
      </c>
      <c r="AQ130" s="78" t="str">
        <f>IF(AQ129="","",VLOOKUP(AQ129,'（勤務形態一覧表）シフト記号表'!$C$6:$L$47,10,FALSE))</f>
        <v/>
      </c>
      <c r="AR130" s="78" t="str">
        <f>IF(AR129="","",VLOOKUP(AR129,'（勤務形態一覧表）シフト記号表'!$C$6:$L$47,10,FALSE))</f>
        <v/>
      </c>
      <c r="AS130" s="78" t="str">
        <f>IF(AS129="","",VLOOKUP(AS129,'（勤務形態一覧表）シフト記号表'!$C$6:$L$47,10,FALSE))</f>
        <v/>
      </c>
      <c r="AT130" s="78" t="str">
        <f>IF(AT129="","",VLOOKUP(AT129,'（勤務形態一覧表）シフト記号表'!$C$6:$L$47,10,FALSE))</f>
        <v/>
      </c>
      <c r="AU130" s="79" t="str">
        <f>IF(AU129="","",VLOOKUP(AU129,'（勤務形態一覧表）シフト記号表'!$C$6:$L$47,10,FALSE))</f>
        <v/>
      </c>
      <c r="AV130" s="77" t="str">
        <f>IF(AV129="","",VLOOKUP(AV129,'（勤務形態一覧表）シフト記号表'!$C$6:$L$47,10,FALSE))</f>
        <v/>
      </c>
      <c r="AW130" s="78" t="str">
        <f>IF(AW129="","",VLOOKUP(AW129,'（勤務形態一覧表）シフト記号表'!$C$6:$L$47,10,FALSE))</f>
        <v/>
      </c>
      <c r="AX130" s="78" t="str">
        <f>IF(AX129="","",VLOOKUP(AX129,'（勤務形態一覧表）シフト記号表'!$C$6:$L$47,10,FALSE))</f>
        <v/>
      </c>
      <c r="AY130" s="78" t="str">
        <f>IF(AY129="","",VLOOKUP(AY129,'（勤務形態一覧表）シフト記号表'!$C$6:$L$47,10,FALSE))</f>
        <v/>
      </c>
      <c r="AZ130" s="78" t="str">
        <f>IF(AZ129="","",VLOOKUP(AZ129,'（勤務形態一覧表）シフト記号表'!$C$6:$L$47,10,FALSE))</f>
        <v/>
      </c>
      <c r="BA130" s="78" t="str">
        <f>IF(BA129="","",VLOOKUP(BA129,'（勤務形態一覧表）シフト記号表'!$C$6:$L$47,10,FALSE))</f>
        <v/>
      </c>
      <c r="BB130" s="79" t="str">
        <f>IF(BB129="","",VLOOKUP(BB129,'（勤務形態一覧表）シフト記号表'!$C$6:$L$47,10,FALSE))</f>
        <v/>
      </c>
      <c r="BC130" s="77" t="str">
        <f>IF(BC129="","",VLOOKUP(BC129,'（勤務形態一覧表）シフト記号表'!$C$6:$L$47,10,FALSE))</f>
        <v/>
      </c>
      <c r="BD130" s="78" t="str">
        <f>IF(BD129="","",VLOOKUP(BD129,'（勤務形態一覧表）シフト記号表'!$C$6:$L$47,10,FALSE))</f>
        <v/>
      </c>
      <c r="BE130" s="78" t="str">
        <f>IF(BE129="","",VLOOKUP(BE129,'（勤務形態一覧表）シフト記号表'!$C$6:$L$47,10,FALSE))</f>
        <v/>
      </c>
      <c r="BF130" s="617">
        <f>IF($BI$3="４週",SUM(AA130:BB130),IF($BI$3="暦月",SUM(AA130:BE130),""))</f>
        <v>0</v>
      </c>
      <c r="BG130" s="618"/>
      <c r="BH130" s="619">
        <f>IF($BI$3="４週",BF130/4,IF($BI$3="暦月",(BF130/($BI$8/7)),""))</f>
        <v>0</v>
      </c>
      <c r="BI130" s="618"/>
      <c r="BJ130" s="614"/>
      <c r="BK130" s="615"/>
      <c r="BL130" s="615"/>
      <c r="BM130" s="615"/>
      <c r="BN130" s="616"/>
    </row>
    <row r="131" spans="2:66" ht="20.25" customHeight="1" x14ac:dyDescent="0.4">
      <c r="B131" s="588">
        <f>B129+1</f>
        <v>58</v>
      </c>
      <c r="C131" s="590"/>
      <c r="D131" s="592"/>
      <c r="E131" s="502"/>
      <c r="F131" s="593"/>
      <c r="G131" s="595"/>
      <c r="H131" s="561"/>
      <c r="I131" s="72"/>
      <c r="J131" s="73"/>
      <c r="K131" s="72"/>
      <c r="L131" s="73"/>
      <c r="M131" s="597"/>
      <c r="N131" s="598"/>
      <c r="O131" s="559"/>
      <c r="P131" s="560"/>
      <c r="Q131" s="560"/>
      <c r="R131" s="561"/>
      <c r="S131" s="565"/>
      <c r="T131" s="566"/>
      <c r="U131" s="566"/>
      <c r="V131" s="566"/>
      <c r="W131" s="567"/>
      <c r="X131" s="92" t="s">
        <v>394</v>
      </c>
      <c r="Y131" s="93"/>
      <c r="Z131" s="94"/>
      <c r="AA131" s="85"/>
      <c r="AB131" s="86"/>
      <c r="AC131" s="86"/>
      <c r="AD131" s="86"/>
      <c r="AE131" s="86"/>
      <c r="AF131" s="86"/>
      <c r="AG131" s="87"/>
      <c r="AH131" s="85"/>
      <c r="AI131" s="86"/>
      <c r="AJ131" s="86"/>
      <c r="AK131" s="86"/>
      <c r="AL131" s="86"/>
      <c r="AM131" s="86"/>
      <c r="AN131" s="87"/>
      <c r="AO131" s="85"/>
      <c r="AP131" s="86"/>
      <c r="AQ131" s="86"/>
      <c r="AR131" s="86"/>
      <c r="AS131" s="86"/>
      <c r="AT131" s="86"/>
      <c r="AU131" s="87"/>
      <c r="AV131" s="85"/>
      <c r="AW131" s="86"/>
      <c r="AX131" s="86"/>
      <c r="AY131" s="86"/>
      <c r="AZ131" s="86"/>
      <c r="BA131" s="86"/>
      <c r="BB131" s="87"/>
      <c r="BC131" s="85"/>
      <c r="BD131" s="86"/>
      <c r="BE131" s="88"/>
      <c r="BF131" s="568"/>
      <c r="BG131" s="569"/>
      <c r="BH131" s="570"/>
      <c r="BI131" s="571"/>
      <c r="BJ131" s="572"/>
      <c r="BK131" s="573"/>
      <c r="BL131" s="573"/>
      <c r="BM131" s="573"/>
      <c r="BN131" s="574"/>
    </row>
    <row r="132" spans="2:66" ht="20.25" customHeight="1" x14ac:dyDescent="0.4">
      <c r="B132" s="589"/>
      <c r="C132" s="591"/>
      <c r="D132" s="594"/>
      <c r="E132" s="502"/>
      <c r="F132" s="593"/>
      <c r="G132" s="620"/>
      <c r="H132" s="621"/>
      <c r="I132" s="95"/>
      <c r="J132" s="96">
        <f>G131</f>
        <v>0</v>
      </c>
      <c r="K132" s="95"/>
      <c r="L132" s="96">
        <f>M131</f>
        <v>0</v>
      </c>
      <c r="M132" s="622"/>
      <c r="N132" s="623"/>
      <c r="O132" s="624"/>
      <c r="P132" s="625"/>
      <c r="Q132" s="625"/>
      <c r="R132" s="621"/>
      <c r="S132" s="565"/>
      <c r="T132" s="566"/>
      <c r="U132" s="566"/>
      <c r="V132" s="566"/>
      <c r="W132" s="567"/>
      <c r="X132" s="89" t="s">
        <v>395</v>
      </c>
      <c r="Y132" s="90"/>
      <c r="Z132" s="91"/>
      <c r="AA132" s="77" t="str">
        <f>IF(AA131="","",VLOOKUP(AA131,'（勤務形態一覧表）シフト記号表'!$C$6:$L$47,10,FALSE))</f>
        <v/>
      </c>
      <c r="AB132" s="78" t="str">
        <f>IF(AB131="","",VLOOKUP(AB131,'（勤務形態一覧表）シフト記号表'!$C$6:$L$47,10,FALSE))</f>
        <v/>
      </c>
      <c r="AC132" s="78" t="str">
        <f>IF(AC131="","",VLOOKUP(AC131,'（勤務形態一覧表）シフト記号表'!$C$6:$L$47,10,FALSE))</f>
        <v/>
      </c>
      <c r="AD132" s="78" t="str">
        <f>IF(AD131="","",VLOOKUP(AD131,'（勤務形態一覧表）シフト記号表'!$C$6:$L$47,10,FALSE))</f>
        <v/>
      </c>
      <c r="AE132" s="78" t="str">
        <f>IF(AE131="","",VLOOKUP(AE131,'（勤務形態一覧表）シフト記号表'!$C$6:$L$47,10,FALSE))</f>
        <v/>
      </c>
      <c r="AF132" s="78" t="str">
        <f>IF(AF131="","",VLOOKUP(AF131,'（勤務形態一覧表）シフト記号表'!$C$6:$L$47,10,FALSE))</f>
        <v/>
      </c>
      <c r="AG132" s="79" t="str">
        <f>IF(AG131="","",VLOOKUP(AG131,'（勤務形態一覧表）シフト記号表'!$C$6:$L$47,10,FALSE))</f>
        <v/>
      </c>
      <c r="AH132" s="77" t="str">
        <f>IF(AH131="","",VLOOKUP(AH131,'（勤務形態一覧表）シフト記号表'!$C$6:$L$47,10,FALSE))</f>
        <v/>
      </c>
      <c r="AI132" s="78" t="str">
        <f>IF(AI131="","",VLOOKUP(AI131,'（勤務形態一覧表）シフト記号表'!$C$6:$L$47,10,FALSE))</f>
        <v/>
      </c>
      <c r="AJ132" s="78" t="str">
        <f>IF(AJ131="","",VLOOKUP(AJ131,'（勤務形態一覧表）シフト記号表'!$C$6:$L$47,10,FALSE))</f>
        <v/>
      </c>
      <c r="AK132" s="78" t="str">
        <f>IF(AK131="","",VLOOKUP(AK131,'（勤務形態一覧表）シフト記号表'!$C$6:$L$47,10,FALSE))</f>
        <v/>
      </c>
      <c r="AL132" s="78" t="str">
        <f>IF(AL131="","",VLOOKUP(AL131,'（勤務形態一覧表）シフト記号表'!$C$6:$L$47,10,FALSE))</f>
        <v/>
      </c>
      <c r="AM132" s="78" t="str">
        <f>IF(AM131="","",VLOOKUP(AM131,'（勤務形態一覧表）シフト記号表'!$C$6:$L$47,10,FALSE))</f>
        <v/>
      </c>
      <c r="AN132" s="79" t="str">
        <f>IF(AN131="","",VLOOKUP(AN131,'（勤務形態一覧表）シフト記号表'!$C$6:$L$47,10,FALSE))</f>
        <v/>
      </c>
      <c r="AO132" s="77" t="str">
        <f>IF(AO131="","",VLOOKUP(AO131,'（勤務形態一覧表）シフト記号表'!$C$6:$L$47,10,FALSE))</f>
        <v/>
      </c>
      <c r="AP132" s="78" t="str">
        <f>IF(AP131="","",VLOOKUP(AP131,'（勤務形態一覧表）シフト記号表'!$C$6:$L$47,10,FALSE))</f>
        <v/>
      </c>
      <c r="AQ132" s="78" t="str">
        <f>IF(AQ131="","",VLOOKUP(AQ131,'（勤務形態一覧表）シフト記号表'!$C$6:$L$47,10,FALSE))</f>
        <v/>
      </c>
      <c r="AR132" s="78" t="str">
        <f>IF(AR131="","",VLOOKUP(AR131,'（勤務形態一覧表）シフト記号表'!$C$6:$L$47,10,FALSE))</f>
        <v/>
      </c>
      <c r="AS132" s="78" t="str">
        <f>IF(AS131="","",VLOOKUP(AS131,'（勤務形態一覧表）シフト記号表'!$C$6:$L$47,10,FALSE))</f>
        <v/>
      </c>
      <c r="AT132" s="78" t="str">
        <f>IF(AT131="","",VLOOKUP(AT131,'（勤務形態一覧表）シフト記号表'!$C$6:$L$47,10,FALSE))</f>
        <v/>
      </c>
      <c r="AU132" s="79" t="str">
        <f>IF(AU131="","",VLOOKUP(AU131,'（勤務形態一覧表）シフト記号表'!$C$6:$L$47,10,FALSE))</f>
        <v/>
      </c>
      <c r="AV132" s="77" t="str">
        <f>IF(AV131="","",VLOOKUP(AV131,'（勤務形態一覧表）シフト記号表'!$C$6:$L$47,10,FALSE))</f>
        <v/>
      </c>
      <c r="AW132" s="78" t="str">
        <f>IF(AW131="","",VLOOKUP(AW131,'（勤務形態一覧表）シフト記号表'!$C$6:$L$47,10,FALSE))</f>
        <v/>
      </c>
      <c r="AX132" s="78" t="str">
        <f>IF(AX131="","",VLOOKUP(AX131,'（勤務形態一覧表）シフト記号表'!$C$6:$L$47,10,FALSE))</f>
        <v/>
      </c>
      <c r="AY132" s="78" t="str">
        <f>IF(AY131="","",VLOOKUP(AY131,'（勤務形態一覧表）シフト記号表'!$C$6:$L$47,10,FALSE))</f>
        <v/>
      </c>
      <c r="AZ132" s="78" t="str">
        <f>IF(AZ131="","",VLOOKUP(AZ131,'（勤務形態一覧表）シフト記号表'!$C$6:$L$47,10,FALSE))</f>
        <v/>
      </c>
      <c r="BA132" s="78" t="str">
        <f>IF(BA131="","",VLOOKUP(BA131,'（勤務形態一覧表）シフト記号表'!$C$6:$L$47,10,FALSE))</f>
        <v/>
      </c>
      <c r="BB132" s="79" t="str">
        <f>IF(BB131="","",VLOOKUP(BB131,'（勤務形態一覧表）シフト記号表'!$C$6:$L$47,10,FALSE))</f>
        <v/>
      </c>
      <c r="BC132" s="77" t="str">
        <f>IF(BC131="","",VLOOKUP(BC131,'（勤務形態一覧表）シフト記号表'!$C$6:$L$47,10,FALSE))</f>
        <v/>
      </c>
      <c r="BD132" s="78" t="str">
        <f>IF(BD131="","",VLOOKUP(BD131,'（勤務形態一覧表）シフト記号表'!$C$6:$L$47,10,FALSE))</f>
        <v/>
      </c>
      <c r="BE132" s="78" t="str">
        <f>IF(BE131="","",VLOOKUP(BE131,'（勤務形態一覧表）シフト記号表'!$C$6:$L$47,10,FALSE))</f>
        <v/>
      </c>
      <c r="BF132" s="617">
        <f>IF($BI$3="４週",SUM(AA132:BB132),IF($BI$3="暦月",SUM(AA132:BE132),""))</f>
        <v>0</v>
      </c>
      <c r="BG132" s="618"/>
      <c r="BH132" s="619">
        <f>IF($BI$3="４週",BF132/4,IF($BI$3="暦月",(BF132/($BI$8/7)),""))</f>
        <v>0</v>
      </c>
      <c r="BI132" s="618"/>
      <c r="BJ132" s="614"/>
      <c r="BK132" s="615"/>
      <c r="BL132" s="615"/>
      <c r="BM132" s="615"/>
      <c r="BN132" s="616"/>
    </row>
    <row r="133" spans="2:66" ht="20.25" customHeight="1" x14ac:dyDescent="0.4">
      <c r="B133" s="588">
        <f>B131+1</f>
        <v>59</v>
      </c>
      <c r="C133" s="590"/>
      <c r="D133" s="592"/>
      <c r="E133" s="502"/>
      <c r="F133" s="593"/>
      <c r="G133" s="595"/>
      <c r="H133" s="561"/>
      <c r="I133" s="72"/>
      <c r="J133" s="73"/>
      <c r="K133" s="72"/>
      <c r="L133" s="73"/>
      <c r="M133" s="597"/>
      <c r="N133" s="598"/>
      <c r="O133" s="559"/>
      <c r="P133" s="560"/>
      <c r="Q133" s="560"/>
      <c r="R133" s="561"/>
      <c r="S133" s="565"/>
      <c r="T133" s="566"/>
      <c r="U133" s="566"/>
      <c r="V133" s="566"/>
      <c r="W133" s="567"/>
      <c r="X133" s="92" t="s">
        <v>394</v>
      </c>
      <c r="Y133" s="93"/>
      <c r="Z133" s="94"/>
      <c r="AA133" s="85"/>
      <c r="AB133" s="86"/>
      <c r="AC133" s="86"/>
      <c r="AD133" s="86"/>
      <c r="AE133" s="86"/>
      <c r="AF133" s="86"/>
      <c r="AG133" s="87"/>
      <c r="AH133" s="85"/>
      <c r="AI133" s="86"/>
      <c r="AJ133" s="86"/>
      <c r="AK133" s="86"/>
      <c r="AL133" s="86"/>
      <c r="AM133" s="86"/>
      <c r="AN133" s="87"/>
      <c r="AO133" s="85"/>
      <c r="AP133" s="86"/>
      <c r="AQ133" s="86"/>
      <c r="AR133" s="86"/>
      <c r="AS133" s="86"/>
      <c r="AT133" s="86"/>
      <c r="AU133" s="87"/>
      <c r="AV133" s="85"/>
      <c r="AW133" s="86"/>
      <c r="AX133" s="86"/>
      <c r="AY133" s="86"/>
      <c r="AZ133" s="86"/>
      <c r="BA133" s="86"/>
      <c r="BB133" s="87"/>
      <c r="BC133" s="85"/>
      <c r="BD133" s="86"/>
      <c r="BE133" s="88"/>
      <c r="BF133" s="568"/>
      <c r="BG133" s="569"/>
      <c r="BH133" s="570"/>
      <c r="BI133" s="571"/>
      <c r="BJ133" s="572"/>
      <c r="BK133" s="573"/>
      <c r="BL133" s="573"/>
      <c r="BM133" s="573"/>
      <c r="BN133" s="574"/>
    </row>
    <row r="134" spans="2:66" ht="20.25" customHeight="1" x14ac:dyDescent="0.4">
      <c r="B134" s="589"/>
      <c r="C134" s="591"/>
      <c r="D134" s="594"/>
      <c r="E134" s="502"/>
      <c r="F134" s="593"/>
      <c r="G134" s="620"/>
      <c r="H134" s="621"/>
      <c r="I134" s="95"/>
      <c r="J134" s="96">
        <f>G133</f>
        <v>0</v>
      </c>
      <c r="K134" s="95"/>
      <c r="L134" s="96">
        <f>M133</f>
        <v>0</v>
      </c>
      <c r="M134" s="622"/>
      <c r="N134" s="623"/>
      <c r="O134" s="624"/>
      <c r="P134" s="625"/>
      <c r="Q134" s="625"/>
      <c r="R134" s="621"/>
      <c r="S134" s="565"/>
      <c r="T134" s="566"/>
      <c r="U134" s="566"/>
      <c r="V134" s="566"/>
      <c r="W134" s="567"/>
      <c r="X134" s="89" t="s">
        <v>395</v>
      </c>
      <c r="Y134" s="90"/>
      <c r="Z134" s="91"/>
      <c r="AA134" s="77" t="str">
        <f>IF(AA133="","",VLOOKUP(AA133,'（勤務形態一覧表）シフト記号表'!$C$6:$L$47,10,FALSE))</f>
        <v/>
      </c>
      <c r="AB134" s="78" t="str">
        <f>IF(AB133="","",VLOOKUP(AB133,'（勤務形態一覧表）シフト記号表'!$C$6:$L$47,10,FALSE))</f>
        <v/>
      </c>
      <c r="AC134" s="78" t="str">
        <f>IF(AC133="","",VLOOKUP(AC133,'（勤務形態一覧表）シフト記号表'!$C$6:$L$47,10,FALSE))</f>
        <v/>
      </c>
      <c r="AD134" s="78" t="str">
        <f>IF(AD133="","",VLOOKUP(AD133,'（勤務形態一覧表）シフト記号表'!$C$6:$L$47,10,FALSE))</f>
        <v/>
      </c>
      <c r="AE134" s="78" t="str">
        <f>IF(AE133="","",VLOOKUP(AE133,'（勤務形態一覧表）シフト記号表'!$C$6:$L$47,10,FALSE))</f>
        <v/>
      </c>
      <c r="AF134" s="78" t="str">
        <f>IF(AF133="","",VLOOKUP(AF133,'（勤務形態一覧表）シフト記号表'!$C$6:$L$47,10,FALSE))</f>
        <v/>
      </c>
      <c r="AG134" s="79" t="str">
        <f>IF(AG133="","",VLOOKUP(AG133,'（勤務形態一覧表）シフト記号表'!$C$6:$L$47,10,FALSE))</f>
        <v/>
      </c>
      <c r="AH134" s="77" t="str">
        <f>IF(AH133="","",VLOOKUP(AH133,'（勤務形態一覧表）シフト記号表'!$C$6:$L$47,10,FALSE))</f>
        <v/>
      </c>
      <c r="AI134" s="78" t="str">
        <f>IF(AI133="","",VLOOKUP(AI133,'（勤務形態一覧表）シフト記号表'!$C$6:$L$47,10,FALSE))</f>
        <v/>
      </c>
      <c r="AJ134" s="78" t="str">
        <f>IF(AJ133="","",VLOOKUP(AJ133,'（勤務形態一覧表）シフト記号表'!$C$6:$L$47,10,FALSE))</f>
        <v/>
      </c>
      <c r="AK134" s="78" t="str">
        <f>IF(AK133="","",VLOOKUP(AK133,'（勤務形態一覧表）シフト記号表'!$C$6:$L$47,10,FALSE))</f>
        <v/>
      </c>
      <c r="AL134" s="78" t="str">
        <f>IF(AL133="","",VLOOKUP(AL133,'（勤務形態一覧表）シフト記号表'!$C$6:$L$47,10,FALSE))</f>
        <v/>
      </c>
      <c r="AM134" s="78" t="str">
        <f>IF(AM133="","",VLOOKUP(AM133,'（勤務形態一覧表）シフト記号表'!$C$6:$L$47,10,FALSE))</f>
        <v/>
      </c>
      <c r="AN134" s="79" t="str">
        <f>IF(AN133="","",VLOOKUP(AN133,'（勤務形態一覧表）シフト記号表'!$C$6:$L$47,10,FALSE))</f>
        <v/>
      </c>
      <c r="AO134" s="77" t="str">
        <f>IF(AO133="","",VLOOKUP(AO133,'（勤務形態一覧表）シフト記号表'!$C$6:$L$47,10,FALSE))</f>
        <v/>
      </c>
      <c r="AP134" s="78" t="str">
        <f>IF(AP133="","",VLOOKUP(AP133,'（勤務形態一覧表）シフト記号表'!$C$6:$L$47,10,FALSE))</f>
        <v/>
      </c>
      <c r="AQ134" s="78" t="str">
        <f>IF(AQ133="","",VLOOKUP(AQ133,'（勤務形態一覧表）シフト記号表'!$C$6:$L$47,10,FALSE))</f>
        <v/>
      </c>
      <c r="AR134" s="78" t="str">
        <f>IF(AR133="","",VLOOKUP(AR133,'（勤務形態一覧表）シフト記号表'!$C$6:$L$47,10,FALSE))</f>
        <v/>
      </c>
      <c r="AS134" s="78" t="str">
        <f>IF(AS133="","",VLOOKUP(AS133,'（勤務形態一覧表）シフト記号表'!$C$6:$L$47,10,FALSE))</f>
        <v/>
      </c>
      <c r="AT134" s="78" t="str">
        <f>IF(AT133="","",VLOOKUP(AT133,'（勤務形態一覧表）シフト記号表'!$C$6:$L$47,10,FALSE))</f>
        <v/>
      </c>
      <c r="AU134" s="79" t="str">
        <f>IF(AU133="","",VLOOKUP(AU133,'（勤務形態一覧表）シフト記号表'!$C$6:$L$47,10,FALSE))</f>
        <v/>
      </c>
      <c r="AV134" s="77" t="str">
        <f>IF(AV133="","",VLOOKUP(AV133,'（勤務形態一覧表）シフト記号表'!$C$6:$L$47,10,FALSE))</f>
        <v/>
      </c>
      <c r="AW134" s="78" t="str">
        <f>IF(AW133="","",VLOOKUP(AW133,'（勤務形態一覧表）シフト記号表'!$C$6:$L$47,10,FALSE))</f>
        <v/>
      </c>
      <c r="AX134" s="78" t="str">
        <f>IF(AX133="","",VLOOKUP(AX133,'（勤務形態一覧表）シフト記号表'!$C$6:$L$47,10,FALSE))</f>
        <v/>
      </c>
      <c r="AY134" s="78" t="str">
        <f>IF(AY133="","",VLOOKUP(AY133,'（勤務形態一覧表）シフト記号表'!$C$6:$L$47,10,FALSE))</f>
        <v/>
      </c>
      <c r="AZ134" s="78" t="str">
        <f>IF(AZ133="","",VLOOKUP(AZ133,'（勤務形態一覧表）シフト記号表'!$C$6:$L$47,10,FALSE))</f>
        <v/>
      </c>
      <c r="BA134" s="78" t="str">
        <f>IF(BA133="","",VLOOKUP(BA133,'（勤務形態一覧表）シフト記号表'!$C$6:$L$47,10,FALSE))</f>
        <v/>
      </c>
      <c r="BB134" s="79" t="str">
        <f>IF(BB133="","",VLOOKUP(BB133,'（勤務形態一覧表）シフト記号表'!$C$6:$L$47,10,FALSE))</f>
        <v/>
      </c>
      <c r="BC134" s="77" t="str">
        <f>IF(BC133="","",VLOOKUP(BC133,'（勤務形態一覧表）シフト記号表'!$C$6:$L$47,10,FALSE))</f>
        <v/>
      </c>
      <c r="BD134" s="78" t="str">
        <f>IF(BD133="","",VLOOKUP(BD133,'（勤務形態一覧表）シフト記号表'!$C$6:$L$47,10,FALSE))</f>
        <v/>
      </c>
      <c r="BE134" s="78" t="str">
        <f>IF(BE133="","",VLOOKUP(BE133,'（勤務形態一覧表）シフト記号表'!$C$6:$L$47,10,FALSE))</f>
        <v/>
      </c>
      <c r="BF134" s="617">
        <f>IF($BI$3="４週",SUM(AA134:BB134),IF($BI$3="暦月",SUM(AA134:BE134),""))</f>
        <v>0</v>
      </c>
      <c r="BG134" s="618"/>
      <c r="BH134" s="619">
        <f>IF($BI$3="４週",BF134/4,IF($BI$3="暦月",(BF134/($BI$8/7)),""))</f>
        <v>0</v>
      </c>
      <c r="BI134" s="618"/>
      <c r="BJ134" s="614"/>
      <c r="BK134" s="615"/>
      <c r="BL134" s="615"/>
      <c r="BM134" s="615"/>
      <c r="BN134" s="616"/>
    </row>
    <row r="135" spans="2:66" ht="20.25" customHeight="1" x14ac:dyDescent="0.4">
      <c r="B135" s="588">
        <f>B133+1</f>
        <v>60</v>
      </c>
      <c r="C135" s="590"/>
      <c r="D135" s="592"/>
      <c r="E135" s="502"/>
      <c r="F135" s="593"/>
      <c r="G135" s="595"/>
      <c r="H135" s="561"/>
      <c r="I135" s="72"/>
      <c r="J135" s="73"/>
      <c r="K135" s="72"/>
      <c r="L135" s="73"/>
      <c r="M135" s="597"/>
      <c r="N135" s="598"/>
      <c r="O135" s="559"/>
      <c r="P135" s="560"/>
      <c r="Q135" s="560"/>
      <c r="R135" s="561"/>
      <c r="S135" s="565"/>
      <c r="T135" s="566"/>
      <c r="U135" s="566"/>
      <c r="V135" s="566"/>
      <c r="W135" s="567"/>
      <c r="X135" s="92" t="s">
        <v>394</v>
      </c>
      <c r="Y135" s="93"/>
      <c r="Z135" s="94"/>
      <c r="AA135" s="85"/>
      <c r="AB135" s="86"/>
      <c r="AC135" s="86"/>
      <c r="AD135" s="86"/>
      <c r="AE135" s="86"/>
      <c r="AF135" s="86"/>
      <c r="AG135" s="87"/>
      <c r="AH135" s="85"/>
      <c r="AI135" s="86"/>
      <c r="AJ135" s="86"/>
      <c r="AK135" s="86"/>
      <c r="AL135" s="86"/>
      <c r="AM135" s="86"/>
      <c r="AN135" s="87"/>
      <c r="AO135" s="85"/>
      <c r="AP135" s="86"/>
      <c r="AQ135" s="86"/>
      <c r="AR135" s="86"/>
      <c r="AS135" s="86"/>
      <c r="AT135" s="86"/>
      <c r="AU135" s="87"/>
      <c r="AV135" s="85"/>
      <c r="AW135" s="86"/>
      <c r="AX135" s="86"/>
      <c r="AY135" s="86"/>
      <c r="AZ135" s="86"/>
      <c r="BA135" s="86"/>
      <c r="BB135" s="87"/>
      <c r="BC135" s="85"/>
      <c r="BD135" s="86"/>
      <c r="BE135" s="88"/>
      <c r="BF135" s="568"/>
      <c r="BG135" s="569"/>
      <c r="BH135" s="570"/>
      <c r="BI135" s="571"/>
      <c r="BJ135" s="572"/>
      <c r="BK135" s="573"/>
      <c r="BL135" s="573"/>
      <c r="BM135" s="573"/>
      <c r="BN135" s="574"/>
    </row>
    <row r="136" spans="2:66" ht="20.25" customHeight="1" x14ac:dyDescent="0.4">
      <c r="B136" s="589"/>
      <c r="C136" s="591"/>
      <c r="D136" s="594"/>
      <c r="E136" s="502"/>
      <c r="F136" s="593"/>
      <c r="G136" s="620"/>
      <c r="H136" s="621"/>
      <c r="I136" s="95"/>
      <c r="J136" s="96">
        <f>G135</f>
        <v>0</v>
      </c>
      <c r="K136" s="95"/>
      <c r="L136" s="96">
        <f>M135</f>
        <v>0</v>
      </c>
      <c r="M136" s="622"/>
      <c r="N136" s="623"/>
      <c r="O136" s="624"/>
      <c r="P136" s="625"/>
      <c r="Q136" s="625"/>
      <c r="R136" s="621"/>
      <c r="S136" s="565"/>
      <c r="T136" s="566"/>
      <c r="U136" s="566"/>
      <c r="V136" s="566"/>
      <c r="W136" s="567"/>
      <c r="X136" s="89" t="s">
        <v>395</v>
      </c>
      <c r="Y136" s="90"/>
      <c r="Z136" s="91"/>
      <c r="AA136" s="77" t="str">
        <f>IF(AA135="","",VLOOKUP(AA135,'（勤務形態一覧表）シフト記号表'!$C$6:$L$47,10,FALSE))</f>
        <v/>
      </c>
      <c r="AB136" s="78" t="str">
        <f>IF(AB135="","",VLOOKUP(AB135,'（勤務形態一覧表）シフト記号表'!$C$6:$L$47,10,FALSE))</f>
        <v/>
      </c>
      <c r="AC136" s="78" t="str">
        <f>IF(AC135="","",VLOOKUP(AC135,'（勤務形態一覧表）シフト記号表'!$C$6:$L$47,10,FALSE))</f>
        <v/>
      </c>
      <c r="AD136" s="78" t="str">
        <f>IF(AD135="","",VLOOKUP(AD135,'（勤務形態一覧表）シフト記号表'!$C$6:$L$47,10,FALSE))</f>
        <v/>
      </c>
      <c r="AE136" s="78" t="str">
        <f>IF(AE135="","",VLOOKUP(AE135,'（勤務形態一覧表）シフト記号表'!$C$6:$L$47,10,FALSE))</f>
        <v/>
      </c>
      <c r="AF136" s="78" t="str">
        <f>IF(AF135="","",VLOOKUP(AF135,'（勤務形態一覧表）シフト記号表'!$C$6:$L$47,10,FALSE))</f>
        <v/>
      </c>
      <c r="AG136" s="79" t="str">
        <f>IF(AG135="","",VLOOKUP(AG135,'（勤務形態一覧表）シフト記号表'!$C$6:$L$47,10,FALSE))</f>
        <v/>
      </c>
      <c r="AH136" s="77" t="str">
        <f>IF(AH135="","",VLOOKUP(AH135,'（勤務形態一覧表）シフト記号表'!$C$6:$L$47,10,FALSE))</f>
        <v/>
      </c>
      <c r="AI136" s="78" t="str">
        <f>IF(AI135="","",VLOOKUP(AI135,'（勤務形態一覧表）シフト記号表'!$C$6:$L$47,10,FALSE))</f>
        <v/>
      </c>
      <c r="AJ136" s="78" t="str">
        <f>IF(AJ135="","",VLOOKUP(AJ135,'（勤務形態一覧表）シフト記号表'!$C$6:$L$47,10,FALSE))</f>
        <v/>
      </c>
      <c r="AK136" s="78" t="str">
        <f>IF(AK135="","",VLOOKUP(AK135,'（勤務形態一覧表）シフト記号表'!$C$6:$L$47,10,FALSE))</f>
        <v/>
      </c>
      <c r="AL136" s="78" t="str">
        <f>IF(AL135="","",VLOOKUP(AL135,'（勤務形態一覧表）シフト記号表'!$C$6:$L$47,10,FALSE))</f>
        <v/>
      </c>
      <c r="AM136" s="78" t="str">
        <f>IF(AM135="","",VLOOKUP(AM135,'（勤務形態一覧表）シフト記号表'!$C$6:$L$47,10,FALSE))</f>
        <v/>
      </c>
      <c r="AN136" s="79" t="str">
        <f>IF(AN135="","",VLOOKUP(AN135,'（勤務形態一覧表）シフト記号表'!$C$6:$L$47,10,FALSE))</f>
        <v/>
      </c>
      <c r="AO136" s="77" t="str">
        <f>IF(AO135="","",VLOOKUP(AO135,'（勤務形態一覧表）シフト記号表'!$C$6:$L$47,10,FALSE))</f>
        <v/>
      </c>
      <c r="AP136" s="78" t="str">
        <f>IF(AP135="","",VLOOKUP(AP135,'（勤務形態一覧表）シフト記号表'!$C$6:$L$47,10,FALSE))</f>
        <v/>
      </c>
      <c r="AQ136" s="78" t="str">
        <f>IF(AQ135="","",VLOOKUP(AQ135,'（勤務形態一覧表）シフト記号表'!$C$6:$L$47,10,FALSE))</f>
        <v/>
      </c>
      <c r="AR136" s="78" t="str">
        <f>IF(AR135="","",VLOOKUP(AR135,'（勤務形態一覧表）シフト記号表'!$C$6:$L$47,10,FALSE))</f>
        <v/>
      </c>
      <c r="AS136" s="78" t="str">
        <f>IF(AS135="","",VLOOKUP(AS135,'（勤務形態一覧表）シフト記号表'!$C$6:$L$47,10,FALSE))</f>
        <v/>
      </c>
      <c r="AT136" s="78" t="str">
        <f>IF(AT135="","",VLOOKUP(AT135,'（勤務形態一覧表）シフト記号表'!$C$6:$L$47,10,FALSE))</f>
        <v/>
      </c>
      <c r="AU136" s="79" t="str">
        <f>IF(AU135="","",VLOOKUP(AU135,'（勤務形態一覧表）シフト記号表'!$C$6:$L$47,10,FALSE))</f>
        <v/>
      </c>
      <c r="AV136" s="77" t="str">
        <f>IF(AV135="","",VLOOKUP(AV135,'（勤務形態一覧表）シフト記号表'!$C$6:$L$47,10,FALSE))</f>
        <v/>
      </c>
      <c r="AW136" s="78" t="str">
        <f>IF(AW135="","",VLOOKUP(AW135,'（勤務形態一覧表）シフト記号表'!$C$6:$L$47,10,FALSE))</f>
        <v/>
      </c>
      <c r="AX136" s="78" t="str">
        <f>IF(AX135="","",VLOOKUP(AX135,'（勤務形態一覧表）シフト記号表'!$C$6:$L$47,10,FALSE))</f>
        <v/>
      </c>
      <c r="AY136" s="78" t="str">
        <f>IF(AY135="","",VLOOKUP(AY135,'（勤務形態一覧表）シフト記号表'!$C$6:$L$47,10,FALSE))</f>
        <v/>
      </c>
      <c r="AZ136" s="78" t="str">
        <f>IF(AZ135="","",VLOOKUP(AZ135,'（勤務形態一覧表）シフト記号表'!$C$6:$L$47,10,FALSE))</f>
        <v/>
      </c>
      <c r="BA136" s="78" t="str">
        <f>IF(BA135="","",VLOOKUP(BA135,'（勤務形態一覧表）シフト記号表'!$C$6:$L$47,10,FALSE))</f>
        <v/>
      </c>
      <c r="BB136" s="79" t="str">
        <f>IF(BB135="","",VLOOKUP(BB135,'（勤務形態一覧表）シフト記号表'!$C$6:$L$47,10,FALSE))</f>
        <v/>
      </c>
      <c r="BC136" s="77" t="str">
        <f>IF(BC135="","",VLOOKUP(BC135,'（勤務形態一覧表）シフト記号表'!$C$6:$L$47,10,FALSE))</f>
        <v/>
      </c>
      <c r="BD136" s="78" t="str">
        <f>IF(BD135="","",VLOOKUP(BD135,'（勤務形態一覧表）シフト記号表'!$C$6:$L$47,10,FALSE))</f>
        <v/>
      </c>
      <c r="BE136" s="78" t="str">
        <f>IF(BE135="","",VLOOKUP(BE135,'（勤務形態一覧表）シフト記号表'!$C$6:$L$47,10,FALSE))</f>
        <v/>
      </c>
      <c r="BF136" s="617">
        <f>IF($BI$3="４週",SUM(AA136:BB136),IF($BI$3="暦月",SUM(AA136:BE136),""))</f>
        <v>0</v>
      </c>
      <c r="BG136" s="618"/>
      <c r="BH136" s="619">
        <f>IF($BI$3="４週",BF136/4,IF($BI$3="暦月",(BF136/($BI$8/7)),""))</f>
        <v>0</v>
      </c>
      <c r="BI136" s="618"/>
      <c r="BJ136" s="614"/>
      <c r="BK136" s="615"/>
      <c r="BL136" s="615"/>
      <c r="BM136" s="615"/>
      <c r="BN136" s="616"/>
    </row>
    <row r="137" spans="2:66" ht="20.25" customHeight="1" x14ac:dyDescent="0.4">
      <c r="B137" s="588">
        <f>B135+1</f>
        <v>61</v>
      </c>
      <c r="C137" s="590"/>
      <c r="D137" s="592"/>
      <c r="E137" s="502"/>
      <c r="F137" s="593"/>
      <c r="G137" s="595"/>
      <c r="H137" s="561"/>
      <c r="I137" s="72"/>
      <c r="J137" s="73"/>
      <c r="K137" s="72"/>
      <c r="L137" s="73"/>
      <c r="M137" s="597"/>
      <c r="N137" s="598"/>
      <c r="O137" s="559"/>
      <c r="P137" s="560"/>
      <c r="Q137" s="560"/>
      <c r="R137" s="561"/>
      <c r="S137" s="565"/>
      <c r="T137" s="566"/>
      <c r="U137" s="566"/>
      <c r="V137" s="566"/>
      <c r="W137" s="567"/>
      <c r="X137" s="92" t="s">
        <v>394</v>
      </c>
      <c r="Y137" s="93"/>
      <c r="Z137" s="94"/>
      <c r="AA137" s="85"/>
      <c r="AB137" s="86"/>
      <c r="AC137" s="86"/>
      <c r="AD137" s="86"/>
      <c r="AE137" s="86"/>
      <c r="AF137" s="86"/>
      <c r="AG137" s="87"/>
      <c r="AH137" s="85"/>
      <c r="AI137" s="86"/>
      <c r="AJ137" s="86"/>
      <c r="AK137" s="86"/>
      <c r="AL137" s="86"/>
      <c r="AM137" s="86"/>
      <c r="AN137" s="87"/>
      <c r="AO137" s="85"/>
      <c r="AP137" s="86"/>
      <c r="AQ137" s="86"/>
      <c r="AR137" s="86"/>
      <c r="AS137" s="86"/>
      <c r="AT137" s="86"/>
      <c r="AU137" s="87"/>
      <c r="AV137" s="85"/>
      <c r="AW137" s="86"/>
      <c r="AX137" s="86"/>
      <c r="AY137" s="86"/>
      <c r="AZ137" s="86"/>
      <c r="BA137" s="86"/>
      <c r="BB137" s="87"/>
      <c r="BC137" s="85"/>
      <c r="BD137" s="86"/>
      <c r="BE137" s="88"/>
      <c r="BF137" s="568"/>
      <c r="BG137" s="569"/>
      <c r="BH137" s="570"/>
      <c r="BI137" s="571"/>
      <c r="BJ137" s="572"/>
      <c r="BK137" s="573"/>
      <c r="BL137" s="573"/>
      <c r="BM137" s="573"/>
      <c r="BN137" s="574"/>
    </row>
    <row r="138" spans="2:66" ht="20.25" customHeight="1" x14ac:dyDescent="0.4">
      <c r="B138" s="589"/>
      <c r="C138" s="591"/>
      <c r="D138" s="594"/>
      <c r="E138" s="502"/>
      <c r="F138" s="593"/>
      <c r="G138" s="620"/>
      <c r="H138" s="621"/>
      <c r="I138" s="95"/>
      <c r="J138" s="96">
        <f>G137</f>
        <v>0</v>
      </c>
      <c r="K138" s="95"/>
      <c r="L138" s="96">
        <f>M137</f>
        <v>0</v>
      </c>
      <c r="M138" s="622"/>
      <c r="N138" s="623"/>
      <c r="O138" s="624"/>
      <c r="P138" s="625"/>
      <c r="Q138" s="625"/>
      <c r="R138" s="621"/>
      <c r="S138" s="565"/>
      <c r="T138" s="566"/>
      <c r="U138" s="566"/>
      <c r="V138" s="566"/>
      <c r="W138" s="567"/>
      <c r="X138" s="89" t="s">
        <v>395</v>
      </c>
      <c r="Y138" s="90"/>
      <c r="Z138" s="91"/>
      <c r="AA138" s="77" t="str">
        <f>IF(AA137="","",VLOOKUP(AA137,'（勤務形態一覧表）シフト記号表'!$C$6:$L$47,10,FALSE))</f>
        <v/>
      </c>
      <c r="AB138" s="78" t="str">
        <f>IF(AB137="","",VLOOKUP(AB137,'（勤務形態一覧表）シフト記号表'!$C$6:$L$47,10,FALSE))</f>
        <v/>
      </c>
      <c r="AC138" s="78" t="str">
        <f>IF(AC137="","",VLOOKUP(AC137,'（勤務形態一覧表）シフト記号表'!$C$6:$L$47,10,FALSE))</f>
        <v/>
      </c>
      <c r="AD138" s="78" t="str">
        <f>IF(AD137="","",VLOOKUP(AD137,'（勤務形態一覧表）シフト記号表'!$C$6:$L$47,10,FALSE))</f>
        <v/>
      </c>
      <c r="AE138" s="78" t="str">
        <f>IF(AE137="","",VLOOKUP(AE137,'（勤務形態一覧表）シフト記号表'!$C$6:$L$47,10,FALSE))</f>
        <v/>
      </c>
      <c r="AF138" s="78" t="str">
        <f>IF(AF137="","",VLOOKUP(AF137,'（勤務形態一覧表）シフト記号表'!$C$6:$L$47,10,FALSE))</f>
        <v/>
      </c>
      <c r="AG138" s="79" t="str">
        <f>IF(AG137="","",VLOOKUP(AG137,'（勤務形態一覧表）シフト記号表'!$C$6:$L$47,10,FALSE))</f>
        <v/>
      </c>
      <c r="AH138" s="77" t="str">
        <f>IF(AH137="","",VLOOKUP(AH137,'（勤務形態一覧表）シフト記号表'!$C$6:$L$47,10,FALSE))</f>
        <v/>
      </c>
      <c r="AI138" s="78" t="str">
        <f>IF(AI137="","",VLOOKUP(AI137,'（勤務形態一覧表）シフト記号表'!$C$6:$L$47,10,FALSE))</f>
        <v/>
      </c>
      <c r="AJ138" s="78" t="str">
        <f>IF(AJ137="","",VLOOKUP(AJ137,'（勤務形態一覧表）シフト記号表'!$C$6:$L$47,10,FALSE))</f>
        <v/>
      </c>
      <c r="AK138" s="78" t="str">
        <f>IF(AK137="","",VLOOKUP(AK137,'（勤務形態一覧表）シフト記号表'!$C$6:$L$47,10,FALSE))</f>
        <v/>
      </c>
      <c r="AL138" s="78" t="str">
        <f>IF(AL137="","",VLOOKUP(AL137,'（勤務形態一覧表）シフト記号表'!$C$6:$L$47,10,FALSE))</f>
        <v/>
      </c>
      <c r="AM138" s="78" t="str">
        <f>IF(AM137="","",VLOOKUP(AM137,'（勤務形態一覧表）シフト記号表'!$C$6:$L$47,10,FALSE))</f>
        <v/>
      </c>
      <c r="AN138" s="79" t="str">
        <f>IF(AN137="","",VLOOKUP(AN137,'（勤務形態一覧表）シフト記号表'!$C$6:$L$47,10,FALSE))</f>
        <v/>
      </c>
      <c r="AO138" s="77" t="str">
        <f>IF(AO137="","",VLOOKUP(AO137,'（勤務形態一覧表）シフト記号表'!$C$6:$L$47,10,FALSE))</f>
        <v/>
      </c>
      <c r="AP138" s="78" t="str">
        <f>IF(AP137="","",VLOOKUP(AP137,'（勤務形態一覧表）シフト記号表'!$C$6:$L$47,10,FALSE))</f>
        <v/>
      </c>
      <c r="AQ138" s="78" t="str">
        <f>IF(AQ137="","",VLOOKUP(AQ137,'（勤務形態一覧表）シフト記号表'!$C$6:$L$47,10,FALSE))</f>
        <v/>
      </c>
      <c r="AR138" s="78" t="str">
        <f>IF(AR137="","",VLOOKUP(AR137,'（勤務形態一覧表）シフト記号表'!$C$6:$L$47,10,FALSE))</f>
        <v/>
      </c>
      <c r="AS138" s="78" t="str">
        <f>IF(AS137="","",VLOOKUP(AS137,'（勤務形態一覧表）シフト記号表'!$C$6:$L$47,10,FALSE))</f>
        <v/>
      </c>
      <c r="AT138" s="78" t="str">
        <f>IF(AT137="","",VLOOKUP(AT137,'（勤務形態一覧表）シフト記号表'!$C$6:$L$47,10,FALSE))</f>
        <v/>
      </c>
      <c r="AU138" s="79" t="str">
        <f>IF(AU137="","",VLOOKUP(AU137,'（勤務形態一覧表）シフト記号表'!$C$6:$L$47,10,FALSE))</f>
        <v/>
      </c>
      <c r="AV138" s="77" t="str">
        <f>IF(AV137="","",VLOOKUP(AV137,'（勤務形態一覧表）シフト記号表'!$C$6:$L$47,10,FALSE))</f>
        <v/>
      </c>
      <c r="AW138" s="78" t="str">
        <f>IF(AW137="","",VLOOKUP(AW137,'（勤務形態一覧表）シフト記号表'!$C$6:$L$47,10,FALSE))</f>
        <v/>
      </c>
      <c r="AX138" s="78" t="str">
        <f>IF(AX137="","",VLOOKUP(AX137,'（勤務形態一覧表）シフト記号表'!$C$6:$L$47,10,FALSE))</f>
        <v/>
      </c>
      <c r="AY138" s="78" t="str">
        <f>IF(AY137="","",VLOOKUP(AY137,'（勤務形態一覧表）シフト記号表'!$C$6:$L$47,10,FALSE))</f>
        <v/>
      </c>
      <c r="AZ138" s="78" t="str">
        <f>IF(AZ137="","",VLOOKUP(AZ137,'（勤務形態一覧表）シフト記号表'!$C$6:$L$47,10,FALSE))</f>
        <v/>
      </c>
      <c r="BA138" s="78" t="str">
        <f>IF(BA137="","",VLOOKUP(BA137,'（勤務形態一覧表）シフト記号表'!$C$6:$L$47,10,FALSE))</f>
        <v/>
      </c>
      <c r="BB138" s="79" t="str">
        <f>IF(BB137="","",VLOOKUP(BB137,'（勤務形態一覧表）シフト記号表'!$C$6:$L$47,10,FALSE))</f>
        <v/>
      </c>
      <c r="BC138" s="77" t="str">
        <f>IF(BC137="","",VLOOKUP(BC137,'（勤務形態一覧表）シフト記号表'!$C$6:$L$47,10,FALSE))</f>
        <v/>
      </c>
      <c r="BD138" s="78" t="str">
        <f>IF(BD137="","",VLOOKUP(BD137,'（勤務形態一覧表）シフト記号表'!$C$6:$L$47,10,FALSE))</f>
        <v/>
      </c>
      <c r="BE138" s="78" t="str">
        <f>IF(BE137="","",VLOOKUP(BE137,'（勤務形態一覧表）シフト記号表'!$C$6:$L$47,10,FALSE))</f>
        <v/>
      </c>
      <c r="BF138" s="617">
        <f>IF($BI$3="４週",SUM(AA138:BB138),IF($BI$3="暦月",SUM(AA138:BE138),""))</f>
        <v>0</v>
      </c>
      <c r="BG138" s="618"/>
      <c r="BH138" s="619">
        <f>IF($BI$3="４週",BF138/4,IF($BI$3="暦月",(BF138/($BI$8/7)),""))</f>
        <v>0</v>
      </c>
      <c r="BI138" s="618"/>
      <c r="BJ138" s="614"/>
      <c r="BK138" s="615"/>
      <c r="BL138" s="615"/>
      <c r="BM138" s="615"/>
      <c r="BN138" s="616"/>
    </row>
    <row r="139" spans="2:66" ht="20.25" customHeight="1" x14ac:dyDescent="0.4">
      <c r="B139" s="588">
        <f>B137+1</f>
        <v>62</v>
      </c>
      <c r="C139" s="590"/>
      <c r="D139" s="592"/>
      <c r="E139" s="502"/>
      <c r="F139" s="593"/>
      <c r="G139" s="595"/>
      <c r="H139" s="561"/>
      <c r="I139" s="72"/>
      <c r="J139" s="73"/>
      <c r="K139" s="72"/>
      <c r="L139" s="73"/>
      <c r="M139" s="597"/>
      <c r="N139" s="598"/>
      <c r="O139" s="559"/>
      <c r="P139" s="560"/>
      <c r="Q139" s="560"/>
      <c r="R139" s="561"/>
      <c r="S139" s="565"/>
      <c r="T139" s="566"/>
      <c r="U139" s="566"/>
      <c r="V139" s="566"/>
      <c r="W139" s="567"/>
      <c r="X139" s="92" t="s">
        <v>394</v>
      </c>
      <c r="Y139" s="93"/>
      <c r="Z139" s="94"/>
      <c r="AA139" s="85"/>
      <c r="AB139" s="86"/>
      <c r="AC139" s="86"/>
      <c r="AD139" s="86"/>
      <c r="AE139" s="86"/>
      <c r="AF139" s="86"/>
      <c r="AG139" s="87"/>
      <c r="AH139" s="85"/>
      <c r="AI139" s="86"/>
      <c r="AJ139" s="86"/>
      <c r="AK139" s="86"/>
      <c r="AL139" s="86"/>
      <c r="AM139" s="86"/>
      <c r="AN139" s="87"/>
      <c r="AO139" s="85"/>
      <c r="AP139" s="86"/>
      <c r="AQ139" s="86"/>
      <c r="AR139" s="86"/>
      <c r="AS139" s="86"/>
      <c r="AT139" s="86"/>
      <c r="AU139" s="87"/>
      <c r="AV139" s="85"/>
      <c r="AW139" s="86"/>
      <c r="AX139" s="86"/>
      <c r="AY139" s="86"/>
      <c r="AZ139" s="86"/>
      <c r="BA139" s="86"/>
      <c r="BB139" s="87"/>
      <c r="BC139" s="85"/>
      <c r="BD139" s="86"/>
      <c r="BE139" s="88"/>
      <c r="BF139" s="568"/>
      <c r="BG139" s="569"/>
      <c r="BH139" s="570"/>
      <c r="BI139" s="571"/>
      <c r="BJ139" s="572"/>
      <c r="BK139" s="573"/>
      <c r="BL139" s="573"/>
      <c r="BM139" s="573"/>
      <c r="BN139" s="574"/>
    </row>
    <row r="140" spans="2:66" ht="20.25" customHeight="1" x14ac:dyDescent="0.4">
      <c r="B140" s="589"/>
      <c r="C140" s="591"/>
      <c r="D140" s="594"/>
      <c r="E140" s="502"/>
      <c r="F140" s="593"/>
      <c r="G140" s="620"/>
      <c r="H140" s="621"/>
      <c r="I140" s="95"/>
      <c r="J140" s="96">
        <f>G139</f>
        <v>0</v>
      </c>
      <c r="K140" s="95"/>
      <c r="L140" s="96">
        <f>M139</f>
        <v>0</v>
      </c>
      <c r="M140" s="622"/>
      <c r="N140" s="623"/>
      <c r="O140" s="624"/>
      <c r="P140" s="625"/>
      <c r="Q140" s="625"/>
      <c r="R140" s="621"/>
      <c r="S140" s="565"/>
      <c r="T140" s="566"/>
      <c r="U140" s="566"/>
      <c r="V140" s="566"/>
      <c r="W140" s="567"/>
      <c r="X140" s="89" t="s">
        <v>395</v>
      </c>
      <c r="Y140" s="90"/>
      <c r="Z140" s="91"/>
      <c r="AA140" s="77" t="str">
        <f>IF(AA139="","",VLOOKUP(AA139,'（勤務形態一覧表）シフト記号表'!$C$6:$L$47,10,FALSE))</f>
        <v/>
      </c>
      <c r="AB140" s="78" t="str">
        <f>IF(AB139="","",VLOOKUP(AB139,'（勤務形態一覧表）シフト記号表'!$C$6:$L$47,10,FALSE))</f>
        <v/>
      </c>
      <c r="AC140" s="78" t="str">
        <f>IF(AC139="","",VLOOKUP(AC139,'（勤務形態一覧表）シフト記号表'!$C$6:$L$47,10,FALSE))</f>
        <v/>
      </c>
      <c r="AD140" s="78" t="str">
        <f>IF(AD139="","",VLOOKUP(AD139,'（勤務形態一覧表）シフト記号表'!$C$6:$L$47,10,FALSE))</f>
        <v/>
      </c>
      <c r="AE140" s="78" t="str">
        <f>IF(AE139="","",VLOOKUP(AE139,'（勤務形態一覧表）シフト記号表'!$C$6:$L$47,10,FALSE))</f>
        <v/>
      </c>
      <c r="AF140" s="78" t="str">
        <f>IF(AF139="","",VLOOKUP(AF139,'（勤務形態一覧表）シフト記号表'!$C$6:$L$47,10,FALSE))</f>
        <v/>
      </c>
      <c r="AG140" s="79" t="str">
        <f>IF(AG139="","",VLOOKUP(AG139,'（勤務形態一覧表）シフト記号表'!$C$6:$L$47,10,FALSE))</f>
        <v/>
      </c>
      <c r="AH140" s="77" t="str">
        <f>IF(AH139="","",VLOOKUP(AH139,'（勤務形態一覧表）シフト記号表'!$C$6:$L$47,10,FALSE))</f>
        <v/>
      </c>
      <c r="AI140" s="78" t="str">
        <f>IF(AI139="","",VLOOKUP(AI139,'（勤務形態一覧表）シフト記号表'!$C$6:$L$47,10,FALSE))</f>
        <v/>
      </c>
      <c r="AJ140" s="78" t="str">
        <f>IF(AJ139="","",VLOOKUP(AJ139,'（勤務形態一覧表）シフト記号表'!$C$6:$L$47,10,FALSE))</f>
        <v/>
      </c>
      <c r="AK140" s="78" t="str">
        <f>IF(AK139="","",VLOOKUP(AK139,'（勤務形態一覧表）シフト記号表'!$C$6:$L$47,10,FALSE))</f>
        <v/>
      </c>
      <c r="AL140" s="78" t="str">
        <f>IF(AL139="","",VLOOKUP(AL139,'（勤務形態一覧表）シフト記号表'!$C$6:$L$47,10,FALSE))</f>
        <v/>
      </c>
      <c r="AM140" s="78" t="str">
        <f>IF(AM139="","",VLOOKUP(AM139,'（勤務形態一覧表）シフト記号表'!$C$6:$L$47,10,FALSE))</f>
        <v/>
      </c>
      <c r="AN140" s="79" t="str">
        <f>IF(AN139="","",VLOOKUP(AN139,'（勤務形態一覧表）シフト記号表'!$C$6:$L$47,10,FALSE))</f>
        <v/>
      </c>
      <c r="AO140" s="77" t="str">
        <f>IF(AO139="","",VLOOKUP(AO139,'（勤務形態一覧表）シフト記号表'!$C$6:$L$47,10,FALSE))</f>
        <v/>
      </c>
      <c r="AP140" s="78" t="str">
        <f>IF(AP139="","",VLOOKUP(AP139,'（勤務形態一覧表）シフト記号表'!$C$6:$L$47,10,FALSE))</f>
        <v/>
      </c>
      <c r="AQ140" s="78" t="str">
        <f>IF(AQ139="","",VLOOKUP(AQ139,'（勤務形態一覧表）シフト記号表'!$C$6:$L$47,10,FALSE))</f>
        <v/>
      </c>
      <c r="AR140" s="78" t="str">
        <f>IF(AR139="","",VLOOKUP(AR139,'（勤務形態一覧表）シフト記号表'!$C$6:$L$47,10,FALSE))</f>
        <v/>
      </c>
      <c r="AS140" s="78" t="str">
        <f>IF(AS139="","",VLOOKUP(AS139,'（勤務形態一覧表）シフト記号表'!$C$6:$L$47,10,FALSE))</f>
        <v/>
      </c>
      <c r="AT140" s="78" t="str">
        <f>IF(AT139="","",VLOOKUP(AT139,'（勤務形態一覧表）シフト記号表'!$C$6:$L$47,10,FALSE))</f>
        <v/>
      </c>
      <c r="AU140" s="79" t="str">
        <f>IF(AU139="","",VLOOKUP(AU139,'（勤務形態一覧表）シフト記号表'!$C$6:$L$47,10,FALSE))</f>
        <v/>
      </c>
      <c r="AV140" s="77" t="str">
        <f>IF(AV139="","",VLOOKUP(AV139,'（勤務形態一覧表）シフト記号表'!$C$6:$L$47,10,FALSE))</f>
        <v/>
      </c>
      <c r="AW140" s="78" t="str">
        <f>IF(AW139="","",VLOOKUP(AW139,'（勤務形態一覧表）シフト記号表'!$C$6:$L$47,10,FALSE))</f>
        <v/>
      </c>
      <c r="AX140" s="78" t="str">
        <f>IF(AX139="","",VLOOKUP(AX139,'（勤務形態一覧表）シフト記号表'!$C$6:$L$47,10,FALSE))</f>
        <v/>
      </c>
      <c r="AY140" s="78" t="str">
        <f>IF(AY139="","",VLOOKUP(AY139,'（勤務形態一覧表）シフト記号表'!$C$6:$L$47,10,FALSE))</f>
        <v/>
      </c>
      <c r="AZ140" s="78" t="str">
        <f>IF(AZ139="","",VLOOKUP(AZ139,'（勤務形態一覧表）シフト記号表'!$C$6:$L$47,10,FALSE))</f>
        <v/>
      </c>
      <c r="BA140" s="78" t="str">
        <f>IF(BA139="","",VLOOKUP(BA139,'（勤務形態一覧表）シフト記号表'!$C$6:$L$47,10,FALSE))</f>
        <v/>
      </c>
      <c r="BB140" s="79" t="str">
        <f>IF(BB139="","",VLOOKUP(BB139,'（勤務形態一覧表）シフト記号表'!$C$6:$L$47,10,FALSE))</f>
        <v/>
      </c>
      <c r="BC140" s="77" t="str">
        <f>IF(BC139="","",VLOOKUP(BC139,'（勤務形態一覧表）シフト記号表'!$C$6:$L$47,10,FALSE))</f>
        <v/>
      </c>
      <c r="BD140" s="78" t="str">
        <f>IF(BD139="","",VLOOKUP(BD139,'（勤務形態一覧表）シフト記号表'!$C$6:$L$47,10,FALSE))</f>
        <v/>
      </c>
      <c r="BE140" s="78" t="str">
        <f>IF(BE139="","",VLOOKUP(BE139,'（勤務形態一覧表）シフト記号表'!$C$6:$L$47,10,FALSE))</f>
        <v/>
      </c>
      <c r="BF140" s="617">
        <f>IF($BI$3="４週",SUM(AA140:BB140),IF($BI$3="暦月",SUM(AA140:BE140),""))</f>
        <v>0</v>
      </c>
      <c r="BG140" s="618"/>
      <c r="BH140" s="619">
        <f>IF($BI$3="４週",BF140/4,IF($BI$3="暦月",(BF140/($BI$8/7)),""))</f>
        <v>0</v>
      </c>
      <c r="BI140" s="618"/>
      <c r="BJ140" s="614"/>
      <c r="BK140" s="615"/>
      <c r="BL140" s="615"/>
      <c r="BM140" s="615"/>
      <c r="BN140" s="616"/>
    </row>
    <row r="141" spans="2:66" ht="20.25" customHeight="1" x14ac:dyDescent="0.4">
      <c r="B141" s="588">
        <f>B139+1</f>
        <v>63</v>
      </c>
      <c r="C141" s="590"/>
      <c r="D141" s="592"/>
      <c r="E141" s="502"/>
      <c r="F141" s="593"/>
      <c r="G141" s="595"/>
      <c r="H141" s="561"/>
      <c r="I141" s="72"/>
      <c r="J141" s="73"/>
      <c r="K141" s="72"/>
      <c r="L141" s="73"/>
      <c r="M141" s="597"/>
      <c r="N141" s="598"/>
      <c r="O141" s="559"/>
      <c r="P141" s="560"/>
      <c r="Q141" s="560"/>
      <c r="R141" s="561"/>
      <c r="S141" s="565"/>
      <c r="T141" s="566"/>
      <c r="U141" s="566"/>
      <c r="V141" s="566"/>
      <c r="W141" s="567"/>
      <c r="X141" s="92" t="s">
        <v>394</v>
      </c>
      <c r="Y141" s="93"/>
      <c r="Z141" s="94"/>
      <c r="AA141" s="85"/>
      <c r="AB141" s="86"/>
      <c r="AC141" s="86"/>
      <c r="AD141" s="86"/>
      <c r="AE141" s="86"/>
      <c r="AF141" s="86"/>
      <c r="AG141" s="87"/>
      <c r="AH141" s="85"/>
      <c r="AI141" s="86"/>
      <c r="AJ141" s="86"/>
      <c r="AK141" s="86"/>
      <c r="AL141" s="86"/>
      <c r="AM141" s="86"/>
      <c r="AN141" s="87"/>
      <c r="AO141" s="85"/>
      <c r="AP141" s="86"/>
      <c r="AQ141" s="86"/>
      <c r="AR141" s="86"/>
      <c r="AS141" s="86"/>
      <c r="AT141" s="86"/>
      <c r="AU141" s="87"/>
      <c r="AV141" s="85"/>
      <c r="AW141" s="86"/>
      <c r="AX141" s="86"/>
      <c r="AY141" s="86"/>
      <c r="AZ141" s="86"/>
      <c r="BA141" s="86"/>
      <c r="BB141" s="87"/>
      <c r="BC141" s="85"/>
      <c r="BD141" s="86"/>
      <c r="BE141" s="88"/>
      <c r="BF141" s="568"/>
      <c r="BG141" s="569"/>
      <c r="BH141" s="570"/>
      <c r="BI141" s="571"/>
      <c r="BJ141" s="572"/>
      <c r="BK141" s="573"/>
      <c r="BL141" s="573"/>
      <c r="BM141" s="573"/>
      <c r="BN141" s="574"/>
    </row>
    <row r="142" spans="2:66" ht="20.25" customHeight="1" x14ac:dyDescent="0.4">
      <c r="B142" s="589"/>
      <c r="C142" s="591"/>
      <c r="D142" s="594"/>
      <c r="E142" s="502"/>
      <c r="F142" s="593"/>
      <c r="G142" s="620"/>
      <c r="H142" s="621"/>
      <c r="I142" s="95"/>
      <c r="J142" s="96">
        <f>G141</f>
        <v>0</v>
      </c>
      <c r="K142" s="95"/>
      <c r="L142" s="96">
        <f>M141</f>
        <v>0</v>
      </c>
      <c r="M142" s="622"/>
      <c r="N142" s="623"/>
      <c r="O142" s="624"/>
      <c r="P142" s="625"/>
      <c r="Q142" s="625"/>
      <c r="R142" s="621"/>
      <c r="S142" s="565"/>
      <c r="T142" s="566"/>
      <c r="U142" s="566"/>
      <c r="V142" s="566"/>
      <c r="W142" s="567"/>
      <c r="X142" s="89" t="s">
        <v>395</v>
      </c>
      <c r="Y142" s="90"/>
      <c r="Z142" s="91"/>
      <c r="AA142" s="77" t="str">
        <f>IF(AA141="","",VLOOKUP(AA141,'（勤務形態一覧表）シフト記号表'!$C$6:$L$47,10,FALSE))</f>
        <v/>
      </c>
      <c r="AB142" s="78" t="str">
        <f>IF(AB141="","",VLOOKUP(AB141,'（勤務形態一覧表）シフト記号表'!$C$6:$L$47,10,FALSE))</f>
        <v/>
      </c>
      <c r="AC142" s="78" t="str">
        <f>IF(AC141="","",VLOOKUP(AC141,'（勤務形態一覧表）シフト記号表'!$C$6:$L$47,10,FALSE))</f>
        <v/>
      </c>
      <c r="AD142" s="78" t="str">
        <f>IF(AD141="","",VLOOKUP(AD141,'（勤務形態一覧表）シフト記号表'!$C$6:$L$47,10,FALSE))</f>
        <v/>
      </c>
      <c r="AE142" s="78" t="str">
        <f>IF(AE141="","",VLOOKUP(AE141,'（勤務形態一覧表）シフト記号表'!$C$6:$L$47,10,FALSE))</f>
        <v/>
      </c>
      <c r="AF142" s="78" t="str">
        <f>IF(AF141="","",VLOOKUP(AF141,'（勤務形態一覧表）シフト記号表'!$C$6:$L$47,10,FALSE))</f>
        <v/>
      </c>
      <c r="AG142" s="79" t="str">
        <f>IF(AG141="","",VLOOKUP(AG141,'（勤務形態一覧表）シフト記号表'!$C$6:$L$47,10,FALSE))</f>
        <v/>
      </c>
      <c r="AH142" s="77" t="str">
        <f>IF(AH141="","",VLOOKUP(AH141,'（勤務形態一覧表）シフト記号表'!$C$6:$L$47,10,FALSE))</f>
        <v/>
      </c>
      <c r="AI142" s="78" t="str">
        <f>IF(AI141="","",VLOOKUP(AI141,'（勤務形態一覧表）シフト記号表'!$C$6:$L$47,10,FALSE))</f>
        <v/>
      </c>
      <c r="AJ142" s="78" t="str">
        <f>IF(AJ141="","",VLOOKUP(AJ141,'（勤務形態一覧表）シフト記号表'!$C$6:$L$47,10,FALSE))</f>
        <v/>
      </c>
      <c r="AK142" s="78" t="str">
        <f>IF(AK141="","",VLOOKUP(AK141,'（勤務形態一覧表）シフト記号表'!$C$6:$L$47,10,FALSE))</f>
        <v/>
      </c>
      <c r="AL142" s="78" t="str">
        <f>IF(AL141="","",VLOOKUP(AL141,'（勤務形態一覧表）シフト記号表'!$C$6:$L$47,10,FALSE))</f>
        <v/>
      </c>
      <c r="AM142" s="78" t="str">
        <f>IF(AM141="","",VLOOKUP(AM141,'（勤務形態一覧表）シフト記号表'!$C$6:$L$47,10,FALSE))</f>
        <v/>
      </c>
      <c r="AN142" s="79" t="str">
        <f>IF(AN141="","",VLOOKUP(AN141,'（勤務形態一覧表）シフト記号表'!$C$6:$L$47,10,FALSE))</f>
        <v/>
      </c>
      <c r="AO142" s="77" t="str">
        <f>IF(AO141="","",VLOOKUP(AO141,'（勤務形態一覧表）シフト記号表'!$C$6:$L$47,10,FALSE))</f>
        <v/>
      </c>
      <c r="AP142" s="78" t="str">
        <f>IF(AP141="","",VLOOKUP(AP141,'（勤務形態一覧表）シフト記号表'!$C$6:$L$47,10,FALSE))</f>
        <v/>
      </c>
      <c r="AQ142" s="78" t="str">
        <f>IF(AQ141="","",VLOOKUP(AQ141,'（勤務形態一覧表）シフト記号表'!$C$6:$L$47,10,FALSE))</f>
        <v/>
      </c>
      <c r="AR142" s="78" t="str">
        <f>IF(AR141="","",VLOOKUP(AR141,'（勤務形態一覧表）シフト記号表'!$C$6:$L$47,10,FALSE))</f>
        <v/>
      </c>
      <c r="AS142" s="78" t="str">
        <f>IF(AS141="","",VLOOKUP(AS141,'（勤務形態一覧表）シフト記号表'!$C$6:$L$47,10,FALSE))</f>
        <v/>
      </c>
      <c r="AT142" s="78" t="str">
        <f>IF(AT141="","",VLOOKUP(AT141,'（勤務形態一覧表）シフト記号表'!$C$6:$L$47,10,FALSE))</f>
        <v/>
      </c>
      <c r="AU142" s="79" t="str">
        <f>IF(AU141="","",VLOOKUP(AU141,'（勤務形態一覧表）シフト記号表'!$C$6:$L$47,10,FALSE))</f>
        <v/>
      </c>
      <c r="AV142" s="77" t="str">
        <f>IF(AV141="","",VLOOKUP(AV141,'（勤務形態一覧表）シフト記号表'!$C$6:$L$47,10,FALSE))</f>
        <v/>
      </c>
      <c r="AW142" s="78" t="str">
        <f>IF(AW141="","",VLOOKUP(AW141,'（勤務形態一覧表）シフト記号表'!$C$6:$L$47,10,FALSE))</f>
        <v/>
      </c>
      <c r="AX142" s="78" t="str">
        <f>IF(AX141="","",VLOOKUP(AX141,'（勤務形態一覧表）シフト記号表'!$C$6:$L$47,10,FALSE))</f>
        <v/>
      </c>
      <c r="AY142" s="78" t="str">
        <f>IF(AY141="","",VLOOKUP(AY141,'（勤務形態一覧表）シフト記号表'!$C$6:$L$47,10,FALSE))</f>
        <v/>
      </c>
      <c r="AZ142" s="78" t="str">
        <f>IF(AZ141="","",VLOOKUP(AZ141,'（勤務形態一覧表）シフト記号表'!$C$6:$L$47,10,FALSE))</f>
        <v/>
      </c>
      <c r="BA142" s="78" t="str">
        <f>IF(BA141="","",VLOOKUP(BA141,'（勤務形態一覧表）シフト記号表'!$C$6:$L$47,10,FALSE))</f>
        <v/>
      </c>
      <c r="BB142" s="79" t="str">
        <f>IF(BB141="","",VLOOKUP(BB141,'（勤務形態一覧表）シフト記号表'!$C$6:$L$47,10,FALSE))</f>
        <v/>
      </c>
      <c r="BC142" s="77" t="str">
        <f>IF(BC141="","",VLOOKUP(BC141,'（勤務形態一覧表）シフト記号表'!$C$6:$L$47,10,FALSE))</f>
        <v/>
      </c>
      <c r="BD142" s="78" t="str">
        <f>IF(BD141="","",VLOOKUP(BD141,'（勤務形態一覧表）シフト記号表'!$C$6:$L$47,10,FALSE))</f>
        <v/>
      </c>
      <c r="BE142" s="78" t="str">
        <f>IF(BE141="","",VLOOKUP(BE141,'（勤務形態一覧表）シフト記号表'!$C$6:$L$47,10,FALSE))</f>
        <v/>
      </c>
      <c r="BF142" s="617">
        <f>IF($BI$3="４週",SUM(AA142:BB142),IF($BI$3="暦月",SUM(AA142:BE142),""))</f>
        <v>0</v>
      </c>
      <c r="BG142" s="618"/>
      <c r="BH142" s="619">
        <f>IF($BI$3="４週",BF142/4,IF($BI$3="暦月",(BF142/($BI$8/7)),""))</f>
        <v>0</v>
      </c>
      <c r="BI142" s="618"/>
      <c r="BJ142" s="614"/>
      <c r="BK142" s="615"/>
      <c r="BL142" s="615"/>
      <c r="BM142" s="615"/>
      <c r="BN142" s="616"/>
    </row>
    <row r="143" spans="2:66" ht="20.25" customHeight="1" x14ac:dyDescent="0.4">
      <c r="B143" s="588">
        <f>B141+1</f>
        <v>64</v>
      </c>
      <c r="C143" s="590"/>
      <c r="D143" s="592"/>
      <c r="E143" s="502"/>
      <c r="F143" s="593"/>
      <c r="G143" s="595"/>
      <c r="H143" s="561"/>
      <c r="I143" s="72"/>
      <c r="J143" s="73"/>
      <c r="K143" s="72"/>
      <c r="L143" s="73"/>
      <c r="M143" s="597"/>
      <c r="N143" s="598"/>
      <c r="O143" s="559"/>
      <c r="P143" s="560"/>
      <c r="Q143" s="560"/>
      <c r="R143" s="561"/>
      <c r="S143" s="565"/>
      <c r="T143" s="566"/>
      <c r="U143" s="566"/>
      <c r="V143" s="566"/>
      <c r="W143" s="567"/>
      <c r="X143" s="92" t="s">
        <v>394</v>
      </c>
      <c r="Y143" s="93"/>
      <c r="Z143" s="94"/>
      <c r="AA143" s="85"/>
      <c r="AB143" s="86"/>
      <c r="AC143" s="86"/>
      <c r="AD143" s="86"/>
      <c r="AE143" s="86"/>
      <c r="AF143" s="86"/>
      <c r="AG143" s="87"/>
      <c r="AH143" s="85"/>
      <c r="AI143" s="86"/>
      <c r="AJ143" s="86"/>
      <c r="AK143" s="86"/>
      <c r="AL143" s="86"/>
      <c r="AM143" s="86"/>
      <c r="AN143" s="87"/>
      <c r="AO143" s="85"/>
      <c r="AP143" s="86"/>
      <c r="AQ143" s="86"/>
      <c r="AR143" s="86"/>
      <c r="AS143" s="86"/>
      <c r="AT143" s="86"/>
      <c r="AU143" s="87"/>
      <c r="AV143" s="85"/>
      <c r="AW143" s="86"/>
      <c r="AX143" s="86"/>
      <c r="AY143" s="86"/>
      <c r="AZ143" s="86"/>
      <c r="BA143" s="86"/>
      <c r="BB143" s="87"/>
      <c r="BC143" s="85"/>
      <c r="BD143" s="86"/>
      <c r="BE143" s="88"/>
      <c r="BF143" s="568"/>
      <c r="BG143" s="569"/>
      <c r="BH143" s="570"/>
      <c r="BI143" s="571"/>
      <c r="BJ143" s="572"/>
      <c r="BK143" s="573"/>
      <c r="BL143" s="573"/>
      <c r="BM143" s="573"/>
      <c r="BN143" s="574"/>
    </row>
    <row r="144" spans="2:66" ht="20.25" customHeight="1" x14ac:dyDescent="0.4">
      <c r="B144" s="589"/>
      <c r="C144" s="591"/>
      <c r="D144" s="594"/>
      <c r="E144" s="502"/>
      <c r="F144" s="593"/>
      <c r="G144" s="620"/>
      <c r="H144" s="621"/>
      <c r="I144" s="95"/>
      <c r="J144" s="96">
        <f>G143</f>
        <v>0</v>
      </c>
      <c r="K144" s="95"/>
      <c r="L144" s="96">
        <f>M143</f>
        <v>0</v>
      </c>
      <c r="M144" s="622"/>
      <c r="N144" s="623"/>
      <c r="O144" s="624"/>
      <c r="P144" s="625"/>
      <c r="Q144" s="625"/>
      <c r="R144" s="621"/>
      <c r="S144" s="565"/>
      <c r="T144" s="566"/>
      <c r="U144" s="566"/>
      <c r="V144" s="566"/>
      <c r="W144" s="567"/>
      <c r="X144" s="89" t="s">
        <v>395</v>
      </c>
      <c r="Y144" s="90"/>
      <c r="Z144" s="91"/>
      <c r="AA144" s="77" t="str">
        <f>IF(AA143="","",VLOOKUP(AA143,'（勤務形態一覧表）シフト記号表'!$C$6:$L$47,10,FALSE))</f>
        <v/>
      </c>
      <c r="AB144" s="78" t="str">
        <f>IF(AB143="","",VLOOKUP(AB143,'（勤務形態一覧表）シフト記号表'!$C$6:$L$47,10,FALSE))</f>
        <v/>
      </c>
      <c r="AC144" s="78" t="str">
        <f>IF(AC143="","",VLOOKUP(AC143,'（勤務形態一覧表）シフト記号表'!$C$6:$L$47,10,FALSE))</f>
        <v/>
      </c>
      <c r="AD144" s="78" t="str">
        <f>IF(AD143="","",VLOOKUP(AD143,'（勤務形態一覧表）シフト記号表'!$C$6:$L$47,10,FALSE))</f>
        <v/>
      </c>
      <c r="AE144" s="78" t="str">
        <f>IF(AE143="","",VLOOKUP(AE143,'（勤務形態一覧表）シフト記号表'!$C$6:$L$47,10,FALSE))</f>
        <v/>
      </c>
      <c r="AF144" s="78" t="str">
        <f>IF(AF143="","",VLOOKUP(AF143,'（勤務形態一覧表）シフト記号表'!$C$6:$L$47,10,FALSE))</f>
        <v/>
      </c>
      <c r="AG144" s="79" t="str">
        <f>IF(AG143="","",VLOOKUP(AG143,'（勤務形態一覧表）シフト記号表'!$C$6:$L$47,10,FALSE))</f>
        <v/>
      </c>
      <c r="AH144" s="77" t="str">
        <f>IF(AH143="","",VLOOKUP(AH143,'（勤務形態一覧表）シフト記号表'!$C$6:$L$47,10,FALSE))</f>
        <v/>
      </c>
      <c r="AI144" s="78" t="str">
        <f>IF(AI143="","",VLOOKUP(AI143,'（勤務形態一覧表）シフト記号表'!$C$6:$L$47,10,FALSE))</f>
        <v/>
      </c>
      <c r="AJ144" s="78" t="str">
        <f>IF(AJ143="","",VLOOKUP(AJ143,'（勤務形態一覧表）シフト記号表'!$C$6:$L$47,10,FALSE))</f>
        <v/>
      </c>
      <c r="AK144" s="78" t="str">
        <f>IF(AK143="","",VLOOKUP(AK143,'（勤務形態一覧表）シフト記号表'!$C$6:$L$47,10,FALSE))</f>
        <v/>
      </c>
      <c r="AL144" s="78" t="str">
        <f>IF(AL143="","",VLOOKUP(AL143,'（勤務形態一覧表）シフト記号表'!$C$6:$L$47,10,FALSE))</f>
        <v/>
      </c>
      <c r="AM144" s="78" t="str">
        <f>IF(AM143="","",VLOOKUP(AM143,'（勤務形態一覧表）シフト記号表'!$C$6:$L$47,10,FALSE))</f>
        <v/>
      </c>
      <c r="AN144" s="79" t="str">
        <f>IF(AN143="","",VLOOKUP(AN143,'（勤務形態一覧表）シフト記号表'!$C$6:$L$47,10,FALSE))</f>
        <v/>
      </c>
      <c r="AO144" s="77" t="str">
        <f>IF(AO143="","",VLOOKUP(AO143,'（勤務形態一覧表）シフト記号表'!$C$6:$L$47,10,FALSE))</f>
        <v/>
      </c>
      <c r="AP144" s="78" t="str">
        <f>IF(AP143="","",VLOOKUP(AP143,'（勤務形態一覧表）シフト記号表'!$C$6:$L$47,10,FALSE))</f>
        <v/>
      </c>
      <c r="AQ144" s="78" t="str">
        <f>IF(AQ143="","",VLOOKUP(AQ143,'（勤務形態一覧表）シフト記号表'!$C$6:$L$47,10,FALSE))</f>
        <v/>
      </c>
      <c r="AR144" s="78" t="str">
        <f>IF(AR143="","",VLOOKUP(AR143,'（勤務形態一覧表）シフト記号表'!$C$6:$L$47,10,FALSE))</f>
        <v/>
      </c>
      <c r="AS144" s="78" t="str">
        <f>IF(AS143="","",VLOOKUP(AS143,'（勤務形態一覧表）シフト記号表'!$C$6:$L$47,10,FALSE))</f>
        <v/>
      </c>
      <c r="AT144" s="78" t="str">
        <f>IF(AT143="","",VLOOKUP(AT143,'（勤務形態一覧表）シフト記号表'!$C$6:$L$47,10,FALSE))</f>
        <v/>
      </c>
      <c r="AU144" s="79" t="str">
        <f>IF(AU143="","",VLOOKUP(AU143,'（勤務形態一覧表）シフト記号表'!$C$6:$L$47,10,FALSE))</f>
        <v/>
      </c>
      <c r="AV144" s="77" t="str">
        <f>IF(AV143="","",VLOOKUP(AV143,'（勤務形態一覧表）シフト記号表'!$C$6:$L$47,10,FALSE))</f>
        <v/>
      </c>
      <c r="AW144" s="78" t="str">
        <f>IF(AW143="","",VLOOKUP(AW143,'（勤務形態一覧表）シフト記号表'!$C$6:$L$47,10,FALSE))</f>
        <v/>
      </c>
      <c r="AX144" s="78" t="str">
        <f>IF(AX143="","",VLOOKUP(AX143,'（勤務形態一覧表）シフト記号表'!$C$6:$L$47,10,FALSE))</f>
        <v/>
      </c>
      <c r="AY144" s="78" t="str">
        <f>IF(AY143="","",VLOOKUP(AY143,'（勤務形態一覧表）シフト記号表'!$C$6:$L$47,10,FALSE))</f>
        <v/>
      </c>
      <c r="AZ144" s="78" t="str">
        <f>IF(AZ143="","",VLOOKUP(AZ143,'（勤務形態一覧表）シフト記号表'!$C$6:$L$47,10,FALSE))</f>
        <v/>
      </c>
      <c r="BA144" s="78" t="str">
        <f>IF(BA143="","",VLOOKUP(BA143,'（勤務形態一覧表）シフト記号表'!$C$6:$L$47,10,FALSE))</f>
        <v/>
      </c>
      <c r="BB144" s="79" t="str">
        <f>IF(BB143="","",VLOOKUP(BB143,'（勤務形態一覧表）シフト記号表'!$C$6:$L$47,10,FALSE))</f>
        <v/>
      </c>
      <c r="BC144" s="77" t="str">
        <f>IF(BC143="","",VLOOKUP(BC143,'（勤務形態一覧表）シフト記号表'!$C$6:$L$47,10,FALSE))</f>
        <v/>
      </c>
      <c r="BD144" s="78" t="str">
        <f>IF(BD143="","",VLOOKUP(BD143,'（勤務形態一覧表）シフト記号表'!$C$6:$L$47,10,FALSE))</f>
        <v/>
      </c>
      <c r="BE144" s="78" t="str">
        <f>IF(BE143="","",VLOOKUP(BE143,'（勤務形態一覧表）シフト記号表'!$C$6:$L$47,10,FALSE))</f>
        <v/>
      </c>
      <c r="BF144" s="617">
        <f>IF($BI$3="４週",SUM(AA144:BB144),IF($BI$3="暦月",SUM(AA144:BE144),""))</f>
        <v>0</v>
      </c>
      <c r="BG144" s="618"/>
      <c r="BH144" s="619">
        <f>IF($BI$3="４週",BF144/4,IF($BI$3="暦月",(BF144/($BI$8/7)),""))</f>
        <v>0</v>
      </c>
      <c r="BI144" s="618"/>
      <c r="BJ144" s="614"/>
      <c r="BK144" s="615"/>
      <c r="BL144" s="615"/>
      <c r="BM144" s="615"/>
      <c r="BN144" s="616"/>
    </row>
    <row r="145" spans="2:66" ht="20.25" customHeight="1" x14ac:dyDescent="0.4">
      <c r="B145" s="588">
        <f>B143+1</f>
        <v>65</v>
      </c>
      <c r="C145" s="590"/>
      <c r="D145" s="592"/>
      <c r="E145" s="502"/>
      <c r="F145" s="593"/>
      <c r="G145" s="595"/>
      <c r="H145" s="561"/>
      <c r="I145" s="72"/>
      <c r="J145" s="73"/>
      <c r="K145" s="72"/>
      <c r="L145" s="73"/>
      <c r="M145" s="597"/>
      <c r="N145" s="598"/>
      <c r="O145" s="559"/>
      <c r="P145" s="560"/>
      <c r="Q145" s="560"/>
      <c r="R145" s="561"/>
      <c r="S145" s="565"/>
      <c r="T145" s="566"/>
      <c r="U145" s="566"/>
      <c r="V145" s="566"/>
      <c r="W145" s="567"/>
      <c r="X145" s="92" t="s">
        <v>394</v>
      </c>
      <c r="Y145" s="93"/>
      <c r="Z145" s="94"/>
      <c r="AA145" s="85"/>
      <c r="AB145" s="86"/>
      <c r="AC145" s="86"/>
      <c r="AD145" s="86"/>
      <c r="AE145" s="86"/>
      <c r="AF145" s="86"/>
      <c r="AG145" s="87"/>
      <c r="AH145" s="85"/>
      <c r="AI145" s="86"/>
      <c r="AJ145" s="86"/>
      <c r="AK145" s="86"/>
      <c r="AL145" s="86"/>
      <c r="AM145" s="86"/>
      <c r="AN145" s="87"/>
      <c r="AO145" s="85"/>
      <c r="AP145" s="86"/>
      <c r="AQ145" s="86"/>
      <c r="AR145" s="86"/>
      <c r="AS145" s="86"/>
      <c r="AT145" s="86"/>
      <c r="AU145" s="87"/>
      <c r="AV145" s="85"/>
      <c r="AW145" s="86"/>
      <c r="AX145" s="86"/>
      <c r="AY145" s="86"/>
      <c r="AZ145" s="86"/>
      <c r="BA145" s="86"/>
      <c r="BB145" s="87"/>
      <c r="BC145" s="85"/>
      <c r="BD145" s="86"/>
      <c r="BE145" s="88"/>
      <c r="BF145" s="568"/>
      <c r="BG145" s="569"/>
      <c r="BH145" s="570"/>
      <c r="BI145" s="571"/>
      <c r="BJ145" s="572"/>
      <c r="BK145" s="573"/>
      <c r="BL145" s="573"/>
      <c r="BM145" s="573"/>
      <c r="BN145" s="574"/>
    </row>
    <row r="146" spans="2:66" ht="20.25" customHeight="1" x14ac:dyDescent="0.4">
      <c r="B146" s="589"/>
      <c r="C146" s="591"/>
      <c r="D146" s="594"/>
      <c r="E146" s="502"/>
      <c r="F146" s="593"/>
      <c r="G146" s="620"/>
      <c r="H146" s="621"/>
      <c r="I146" s="95"/>
      <c r="J146" s="96">
        <f>G145</f>
        <v>0</v>
      </c>
      <c r="K146" s="95"/>
      <c r="L146" s="96">
        <f>M145</f>
        <v>0</v>
      </c>
      <c r="M146" s="622"/>
      <c r="N146" s="623"/>
      <c r="O146" s="624"/>
      <c r="P146" s="625"/>
      <c r="Q146" s="625"/>
      <c r="R146" s="621"/>
      <c r="S146" s="565"/>
      <c r="T146" s="566"/>
      <c r="U146" s="566"/>
      <c r="V146" s="566"/>
      <c r="W146" s="567"/>
      <c r="X146" s="89" t="s">
        <v>395</v>
      </c>
      <c r="Y146" s="90"/>
      <c r="Z146" s="91"/>
      <c r="AA146" s="77" t="str">
        <f>IF(AA145="","",VLOOKUP(AA145,'（勤務形態一覧表）シフト記号表'!$C$6:$L$47,10,FALSE))</f>
        <v/>
      </c>
      <c r="AB146" s="78" t="str">
        <f>IF(AB145="","",VLOOKUP(AB145,'（勤務形態一覧表）シフト記号表'!$C$6:$L$47,10,FALSE))</f>
        <v/>
      </c>
      <c r="AC146" s="78" t="str">
        <f>IF(AC145="","",VLOOKUP(AC145,'（勤務形態一覧表）シフト記号表'!$C$6:$L$47,10,FALSE))</f>
        <v/>
      </c>
      <c r="AD146" s="78" t="str">
        <f>IF(AD145="","",VLOOKUP(AD145,'（勤務形態一覧表）シフト記号表'!$C$6:$L$47,10,FALSE))</f>
        <v/>
      </c>
      <c r="AE146" s="78" t="str">
        <f>IF(AE145="","",VLOOKUP(AE145,'（勤務形態一覧表）シフト記号表'!$C$6:$L$47,10,FALSE))</f>
        <v/>
      </c>
      <c r="AF146" s="78" t="str">
        <f>IF(AF145="","",VLOOKUP(AF145,'（勤務形態一覧表）シフト記号表'!$C$6:$L$47,10,FALSE))</f>
        <v/>
      </c>
      <c r="AG146" s="79" t="str">
        <f>IF(AG145="","",VLOOKUP(AG145,'（勤務形態一覧表）シフト記号表'!$C$6:$L$47,10,FALSE))</f>
        <v/>
      </c>
      <c r="AH146" s="77" t="str">
        <f>IF(AH145="","",VLOOKUP(AH145,'（勤務形態一覧表）シフト記号表'!$C$6:$L$47,10,FALSE))</f>
        <v/>
      </c>
      <c r="AI146" s="78" t="str">
        <f>IF(AI145="","",VLOOKUP(AI145,'（勤務形態一覧表）シフト記号表'!$C$6:$L$47,10,FALSE))</f>
        <v/>
      </c>
      <c r="AJ146" s="78" t="str">
        <f>IF(AJ145="","",VLOOKUP(AJ145,'（勤務形態一覧表）シフト記号表'!$C$6:$L$47,10,FALSE))</f>
        <v/>
      </c>
      <c r="AK146" s="78" t="str">
        <f>IF(AK145="","",VLOOKUP(AK145,'（勤務形態一覧表）シフト記号表'!$C$6:$L$47,10,FALSE))</f>
        <v/>
      </c>
      <c r="AL146" s="78" t="str">
        <f>IF(AL145="","",VLOOKUP(AL145,'（勤務形態一覧表）シフト記号表'!$C$6:$L$47,10,FALSE))</f>
        <v/>
      </c>
      <c r="AM146" s="78" t="str">
        <f>IF(AM145="","",VLOOKUP(AM145,'（勤務形態一覧表）シフト記号表'!$C$6:$L$47,10,FALSE))</f>
        <v/>
      </c>
      <c r="AN146" s="79" t="str">
        <f>IF(AN145="","",VLOOKUP(AN145,'（勤務形態一覧表）シフト記号表'!$C$6:$L$47,10,FALSE))</f>
        <v/>
      </c>
      <c r="AO146" s="77" t="str">
        <f>IF(AO145="","",VLOOKUP(AO145,'（勤務形態一覧表）シフト記号表'!$C$6:$L$47,10,FALSE))</f>
        <v/>
      </c>
      <c r="AP146" s="78" t="str">
        <f>IF(AP145="","",VLOOKUP(AP145,'（勤務形態一覧表）シフト記号表'!$C$6:$L$47,10,FALSE))</f>
        <v/>
      </c>
      <c r="AQ146" s="78" t="str">
        <f>IF(AQ145="","",VLOOKUP(AQ145,'（勤務形態一覧表）シフト記号表'!$C$6:$L$47,10,FALSE))</f>
        <v/>
      </c>
      <c r="AR146" s="78" t="str">
        <f>IF(AR145="","",VLOOKUP(AR145,'（勤務形態一覧表）シフト記号表'!$C$6:$L$47,10,FALSE))</f>
        <v/>
      </c>
      <c r="AS146" s="78" t="str">
        <f>IF(AS145="","",VLOOKUP(AS145,'（勤務形態一覧表）シフト記号表'!$C$6:$L$47,10,FALSE))</f>
        <v/>
      </c>
      <c r="AT146" s="78" t="str">
        <f>IF(AT145="","",VLOOKUP(AT145,'（勤務形態一覧表）シフト記号表'!$C$6:$L$47,10,FALSE))</f>
        <v/>
      </c>
      <c r="AU146" s="79" t="str">
        <f>IF(AU145="","",VLOOKUP(AU145,'（勤務形態一覧表）シフト記号表'!$C$6:$L$47,10,FALSE))</f>
        <v/>
      </c>
      <c r="AV146" s="77" t="str">
        <f>IF(AV145="","",VLOOKUP(AV145,'（勤務形態一覧表）シフト記号表'!$C$6:$L$47,10,FALSE))</f>
        <v/>
      </c>
      <c r="AW146" s="78" t="str">
        <f>IF(AW145="","",VLOOKUP(AW145,'（勤務形態一覧表）シフト記号表'!$C$6:$L$47,10,FALSE))</f>
        <v/>
      </c>
      <c r="AX146" s="78" t="str">
        <f>IF(AX145="","",VLOOKUP(AX145,'（勤務形態一覧表）シフト記号表'!$C$6:$L$47,10,FALSE))</f>
        <v/>
      </c>
      <c r="AY146" s="78" t="str">
        <f>IF(AY145="","",VLOOKUP(AY145,'（勤務形態一覧表）シフト記号表'!$C$6:$L$47,10,FALSE))</f>
        <v/>
      </c>
      <c r="AZ146" s="78" t="str">
        <f>IF(AZ145="","",VLOOKUP(AZ145,'（勤務形態一覧表）シフト記号表'!$C$6:$L$47,10,FALSE))</f>
        <v/>
      </c>
      <c r="BA146" s="78" t="str">
        <f>IF(BA145="","",VLOOKUP(BA145,'（勤務形態一覧表）シフト記号表'!$C$6:$L$47,10,FALSE))</f>
        <v/>
      </c>
      <c r="BB146" s="79" t="str">
        <f>IF(BB145="","",VLOOKUP(BB145,'（勤務形態一覧表）シフト記号表'!$C$6:$L$47,10,FALSE))</f>
        <v/>
      </c>
      <c r="BC146" s="77" t="str">
        <f>IF(BC145="","",VLOOKUP(BC145,'（勤務形態一覧表）シフト記号表'!$C$6:$L$47,10,FALSE))</f>
        <v/>
      </c>
      <c r="BD146" s="78" t="str">
        <f>IF(BD145="","",VLOOKUP(BD145,'（勤務形態一覧表）シフト記号表'!$C$6:$L$47,10,FALSE))</f>
        <v/>
      </c>
      <c r="BE146" s="78" t="str">
        <f>IF(BE145="","",VLOOKUP(BE145,'（勤務形態一覧表）シフト記号表'!$C$6:$L$47,10,FALSE))</f>
        <v/>
      </c>
      <c r="BF146" s="617">
        <f>IF($BI$3="４週",SUM(AA146:BB146),IF($BI$3="暦月",SUM(AA146:BE146),""))</f>
        <v>0</v>
      </c>
      <c r="BG146" s="618"/>
      <c r="BH146" s="619">
        <f>IF($BI$3="４週",BF146/4,IF($BI$3="暦月",(BF146/($BI$8/7)),""))</f>
        <v>0</v>
      </c>
      <c r="BI146" s="618"/>
      <c r="BJ146" s="614"/>
      <c r="BK146" s="615"/>
      <c r="BL146" s="615"/>
      <c r="BM146" s="615"/>
      <c r="BN146" s="616"/>
    </row>
    <row r="147" spans="2:66" ht="20.25" customHeight="1" x14ac:dyDescent="0.4">
      <c r="B147" s="588">
        <f>B145+1</f>
        <v>66</v>
      </c>
      <c r="C147" s="590"/>
      <c r="D147" s="592"/>
      <c r="E147" s="502"/>
      <c r="F147" s="593"/>
      <c r="G147" s="595"/>
      <c r="H147" s="561"/>
      <c r="I147" s="72"/>
      <c r="J147" s="73"/>
      <c r="K147" s="72"/>
      <c r="L147" s="73"/>
      <c r="M147" s="597"/>
      <c r="N147" s="598"/>
      <c r="O147" s="559"/>
      <c r="P147" s="560"/>
      <c r="Q147" s="560"/>
      <c r="R147" s="561"/>
      <c r="S147" s="565"/>
      <c r="T147" s="566"/>
      <c r="U147" s="566"/>
      <c r="V147" s="566"/>
      <c r="W147" s="567"/>
      <c r="X147" s="92" t="s">
        <v>394</v>
      </c>
      <c r="Y147" s="93"/>
      <c r="Z147" s="94"/>
      <c r="AA147" s="85"/>
      <c r="AB147" s="86"/>
      <c r="AC147" s="86"/>
      <c r="AD147" s="86"/>
      <c r="AE147" s="86"/>
      <c r="AF147" s="86"/>
      <c r="AG147" s="87"/>
      <c r="AH147" s="85"/>
      <c r="AI147" s="86"/>
      <c r="AJ147" s="86"/>
      <c r="AK147" s="86"/>
      <c r="AL147" s="86"/>
      <c r="AM147" s="86"/>
      <c r="AN147" s="87"/>
      <c r="AO147" s="85"/>
      <c r="AP147" s="86"/>
      <c r="AQ147" s="86"/>
      <c r="AR147" s="86"/>
      <c r="AS147" s="86"/>
      <c r="AT147" s="86"/>
      <c r="AU147" s="87"/>
      <c r="AV147" s="85"/>
      <c r="AW147" s="86"/>
      <c r="AX147" s="86"/>
      <c r="AY147" s="86"/>
      <c r="AZ147" s="86"/>
      <c r="BA147" s="86"/>
      <c r="BB147" s="87"/>
      <c r="BC147" s="85"/>
      <c r="BD147" s="86"/>
      <c r="BE147" s="88"/>
      <c r="BF147" s="568"/>
      <c r="BG147" s="569"/>
      <c r="BH147" s="570"/>
      <c r="BI147" s="571"/>
      <c r="BJ147" s="572"/>
      <c r="BK147" s="573"/>
      <c r="BL147" s="573"/>
      <c r="BM147" s="573"/>
      <c r="BN147" s="574"/>
    </row>
    <row r="148" spans="2:66" ht="20.25" customHeight="1" x14ac:dyDescent="0.4">
      <c r="B148" s="589"/>
      <c r="C148" s="591"/>
      <c r="D148" s="594"/>
      <c r="E148" s="502"/>
      <c r="F148" s="593"/>
      <c r="G148" s="620"/>
      <c r="H148" s="621"/>
      <c r="I148" s="95"/>
      <c r="J148" s="96">
        <f>G147</f>
        <v>0</v>
      </c>
      <c r="K148" s="95"/>
      <c r="L148" s="96">
        <f>M147</f>
        <v>0</v>
      </c>
      <c r="M148" s="622"/>
      <c r="N148" s="623"/>
      <c r="O148" s="624"/>
      <c r="P148" s="625"/>
      <c r="Q148" s="625"/>
      <c r="R148" s="621"/>
      <c r="S148" s="565"/>
      <c r="T148" s="566"/>
      <c r="U148" s="566"/>
      <c r="V148" s="566"/>
      <c r="W148" s="567"/>
      <c r="X148" s="89" t="s">
        <v>395</v>
      </c>
      <c r="Y148" s="90"/>
      <c r="Z148" s="91"/>
      <c r="AA148" s="77" t="str">
        <f>IF(AA147="","",VLOOKUP(AA147,'（勤務形態一覧表）シフト記号表'!$C$6:$L$47,10,FALSE))</f>
        <v/>
      </c>
      <c r="AB148" s="78" t="str">
        <f>IF(AB147="","",VLOOKUP(AB147,'（勤務形態一覧表）シフト記号表'!$C$6:$L$47,10,FALSE))</f>
        <v/>
      </c>
      <c r="AC148" s="78" t="str">
        <f>IF(AC147="","",VLOOKUP(AC147,'（勤務形態一覧表）シフト記号表'!$C$6:$L$47,10,FALSE))</f>
        <v/>
      </c>
      <c r="AD148" s="78" t="str">
        <f>IF(AD147="","",VLOOKUP(AD147,'（勤務形態一覧表）シフト記号表'!$C$6:$L$47,10,FALSE))</f>
        <v/>
      </c>
      <c r="AE148" s="78" t="str">
        <f>IF(AE147="","",VLOOKUP(AE147,'（勤務形態一覧表）シフト記号表'!$C$6:$L$47,10,FALSE))</f>
        <v/>
      </c>
      <c r="AF148" s="78" t="str">
        <f>IF(AF147="","",VLOOKUP(AF147,'（勤務形態一覧表）シフト記号表'!$C$6:$L$47,10,FALSE))</f>
        <v/>
      </c>
      <c r="AG148" s="79" t="str">
        <f>IF(AG147="","",VLOOKUP(AG147,'（勤務形態一覧表）シフト記号表'!$C$6:$L$47,10,FALSE))</f>
        <v/>
      </c>
      <c r="AH148" s="77" t="str">
        <f>IF(AH147="","",VLOOKUP(AH147,'（勤務形態一覧表）シフト記号表'!$C$6:$L$47,10,FALSE))</f>
        <v/>
      </c>
      <c r="AI148" s="78" t="str">
        <f>IF(AI147="","",VLOOKUP(AI147,'（勤務形態一覧表）シフト記号表'!$C$6:$L$47,10,FALSE))</f>
        <v/>
      </c>
      <c r="AJ148" s="78" t="str">
        <f>IF(AJ147="","",VLOOKUP(AJ147,'（勤務形態一覧表）シフト記号表'!$C$6:$L$47,10,FALSE))</f>
        <v/>
      </c>
      <c r="AK148" s="78" t="str">
        <f>IF(AK147="","",VLOOKUP(AK147,'（勤務形態一覧表）シフト記号表'!$C$6:$L$47,10,FALSE))</f>
        <v/>
      </c>
      <c r="AL148" s="78" t="str">
        <f>IF(AL147="","",VLOOKUP(AL147,'（勤務形態一覧表）シフト記号表'!$C$6:$L$47,10,FALSE))</f>
        <v/>
      </c>
      <c r="AM148" s="78" t="str">
        <f>IF(AM147="","",VLOOKUP(AM147,'（勤務形態一覧表）シフト記号表'!$C$6:$L$47,10,FALSE))</f>
        <v/>
      </c>
      <c r="AN148" s="79" t="str">
        <f>IF(AN147="","",VLOOKUP(AN147,'（勤務形態一覧表）シフト記号表'!$C$6:$L$47,10,FALSE))</f>
        <v/>
      </c>
      <c r="AO148" s="77" t="str">
        <f>IF(AO147="","",VLOOKUP(AO147,'（勤務形態一覧表）シフト記号表'!$C$6:$L$47,10,FALSE))</f>
        <v/>
      </c>
      <c r="AP148" s="78" t="str">
        <f>IF(AP147="","",VLOOKUP(AP147,'（勤務形態一覧表）シフト記号表'!$C$6:$L$47,10,FALSE))</f>
        <v/>
      </c>
      <c r="AQ148" s="78" t="str">
        <f>IF(AQ147="","",VLOOKUP(AQ147,'（勤務形態一覧表）シフト記号表'!$C$6:$L$47,10,FALSE))</f>
        <v/>
      </c>
      <c r="AR148" s="78" t="str">
        <f>IF(AR147="","",VLOOKUP(AR147,'（勤務形態一覧表）シフト記号表'!$C$6:$L$47,10,FALSE))</f>
        <v/>
      </c>
      <c r="AS148" s="78" t="str">
        <f>IF(AS147="","",VLOOKUP(AS147,'（勤務形態一覧表）シフト記号表'!$C$6:$L$47,10,FALSE))</f>
        <v/>
      </c>
      <c r="AT148" s="78" t="str">
        <f>IF(AT147="","",VLOOKUP(AT147,'（勤務形態一覧表）シフト記号表'!$C$6:$L$47,10,FALSE))</f>
        <v/>
      </c>
      <c r="AU148" s="79" t="str">
        <f>IF(AU147="","",VLOOKUP(AU147,'（勤務形態一覧表）シフト記号表'!$C$6:$L$47,10,FALSE))</f>
        <v/>
      </c>
      <c r="AV148" s="77" t="str">
        <f>IF(AV147="","",VLOOKUP(AV147,'（勤務形態一覧表）シフト記号表'!$C$6:$L$47,10,FALSE))</f>
        <v/>
      </c>
      <c r="AW148" s="78" t="str">
        <f>IF(AW147="","",VLOOKUP(AW147,'（勤務形態一覧表）シフト記号表'!$C$6:$L$47,10,FALSE))</f>
        <v/>
      </c>
      <c r="AX148" s="78" t="str">
        <f>IF(AX147="","",VLOOKUP(AX147,'（勤務形態一覧表）シフト記号表'!$C$6:$L$47,10,FALSE))</f>
        <v/>
      </c>
      <c r="AY148" s="78" t="str">
        <f>IF(AY147="","",VLOOKUP(AY147,'（勤務形態一覧表）シフト記号表'!$C$6:$L$47,10,FALSE))</f>
        <v/>
      </c>
      <c r="AZ148" s="78" t="str">
        <f>IF(AZ147="","",VLOOKUP(AZ147,'（勤務形態一覧表）シフト記号表'!$C$6:$L$47,10,FALSE))</f>
        <v/>
      </c>
      <c r="BA148" s="78" t="str">
        <f>IF(BA147="","",VLOOKUP(BA147,'（勤務形態一覧表）シフト記号表'!$C$6:$L$47,10,FALSE))</f>
        <v/>
      </c>
      <c r="BB148" s="79" t="str">
        <f>IF(BB147="","",VLOOKUP(BB147,'（勤務形態一覧表）シフト記号表'!$C$6:$L$47,10,FALSE))</f>
        <v/>
      </c>
      <c r="BC148" s="77" t="str">
        <f>IF(BC147="","",VLOOKUP(BC147,'（勤務形態一覧表）シフト記号表'!$C$6:$L$47,10,FALSE))</f>
        <v/>
      </c>
      <c r="BD148" s="78" t="str">
        <f>IF(BD147="","",VLOOKUP(BD147,'（勤務形態一覧表）シフト記号表'!$C$6:$L$47,10,FALSE))</f>
        <v/>
      </c>
      <c r="BE148" s="78" t="str">
        <f>IF(BE147="","",VLOOKUP(BE147,'（勤務形態一覧表）シフト記号表'!$C$6:$L$47,10,FALSE))</f>
        <v/>
      </c>
      <c r="BF148" s="617">
        <f>IF($BI$3="４週",SUM(AA148:BB148),IF($BI$3="暦月",SUM(AA148:BE148),""))</f>
        <v>0</v>
      </c>
      <c r="BG148" s="618"/>
      <c r="BH148" s="619">
        <f>IF($BI$3="４週",BF148/4,IF($BI$3="暦月",(BF148/($BI$8/7)),""))</f>
        <v>0</v>
      </c>
      <c r="BI148" s="618"/>
      <c r="BJ148" s="614"/>
      <c r="BK148" s="615"/>
      <c r="BL148" s="615"/>
      <c r="BM148" s="615"/>
      <c r="BN148" s="616"/>
    </row>
    <row r="149" spans="2:66" ht="20.25" customHeight="1" x14ac:dyDescent="0.4">
      <c r="B149" s="588">
        <f>B147+1</f>
        <v>67</v>
      </c>
      <c r="C149" s="590"/>
      <c r="D149" s="592"/>
      <c r="E149" s="502"/>
      <c r="F149" s="593"/>
      <c r="G149" s="595"/>
      <c r="H149" s="561"/>
      <c r="I149" s="72"/>
      <c r="J149" s="73"/>
      <c r="K149" s="72"/>
      <c r="L149" s="73"/>
      <c r="M149" s="597"/>
      <c r="N149" s="598"/>
      <c r="O149" s="559"/>
      <c r="P149" s="560"/>
      <c r="Q149" s="560"/>
      <c r="R149" s="561"/>
      <c r="S149" s="565"/>
      <c r="T149" s="566"/>
      <c r="U149" s="566"/>
      <c r="V149" s="566"/>
      <c r="W149" s="567"/>
      <c r="X149" s="92" t="s">
        <v>394</v>
      </c>
      <c r="Y149" s="93"/>
      <c r="Z149" s="94"/>
      <c r="AA149" s="85"/>
      <c r="AB149" s="86"/>
      <c r="AC149" s="86"/>
      <c r="AD149" s="86"/>
      <c r="AE149" s="86"/>
      <c r="AF149" s="86"/>
      <c r="AG149" s="87"/>
      <c r="AH149" s="85"/>
      <c r="AI149" s="86"/>
      <c r="AJ149" s="86"/>
      <c r="AK149" s="86"/>
      <c r="AL149" s="86"/>
      <c r="AM149" s="86"/>
      <c r="AN149" s="87"/>
      <c r="AO149" s="85"/>
      <c r="AP149" s="86"/>
      <c r="AQ149" s="86"/>
      <c r="AR149" s="86"/>
      <c r="AS149" s="86"/>
      <c r="AT149" s="86"/>
      <c r="AU149" s="87"/>
      <c r="AV149" s="85"/>
      <c r="AW149" s="86"/>
      <c r="AX149" s="86"/>
      <c r="AY149" s="86"/>
      <c r="AZ149" s="86"/>
      <c r="BA149" s="86"/>
      <c r="BB149" s="87"/>
      <c r="BC149" s="85"/>
      <c r="BD149" s="86"/>
      <c r="BE149" s="88"/>
      <c r="BF149" s="568"/>
      <c r="BG149" s="569"/>
      <c r="BH149" s="570"/>
      <c r="BI149" s="571"/>
      <c r="BJ149" s="572"/>
      <c r="BK149" s="573"/>
      <c r="BL149" s="573"/>
      <c r="BM149" s="573"/>
      <c r="BN149" s="574"/>
    </row>
    <row r="150" spans="2:66" ht="20.25" customHeight="1" x14ac:dyDescent="0.4">
      <c r="B150" s="589"/>
      <c r="C150" s="591"/>
      <c r="D150" s="594"/>
      <c r="E150" s="502"/>
      <c r="F150" s="593"/>
      <c r="G150" s="620"/>
      <c r="H150" s="621"/>
      <c r="I150" s="95"/>
      <c r="J150" s="96">
        <f>G149</f>
        <v>0</v>
      </c>
      <c r="K150" s="95"/>
      <c r="L150" s="96">
        <f>M149</f>
        <v>0</v>
      </c>
      <c r="M150" s="622"/>
      <c r="N150" s="623"/>
      <c r="O150" s="624"/>
      <c r="P150" s="625"/>
      <c r="Q150" s="625"/>
      <c r="R150" s="621"/>
      <c r="S150" s="565"/>
      <c r="T150" s="566"/>
      <c r="U150" s="566"/>
      <c r="V150" s="566"/>
      <c r="W150" s="567"/>
      <c r="X150" s="89" t="s">
        <v>395</v>
      </c>
      <c r="Y150" s="90"/>
      <c r="Z150" s="91"/>
      <c r="AA150" s="77" t="str">
        <f>IF(AA149="","",VLOOKUP(AA149,'（勤務形態一覧表）シフト記号表'!$C$6:$L$47,10,FALSE))</f>
        <v/>
      </c>
      <c r="AB150" s="78" t="str">
        <f>IF(AB149="","",VLOOKUP(AB149,'（勤務形態一覧表）シフト記号表'!$C$6:$L$47,10,FALSE))</f>
        <v/>
      </c>
      <c r="AC150" s="78" t="str">
        <f>IF(AC149="","",VLOOKUP(AC149,'（勤務形態一覧表）シフト記号表'!$C$6:$L$47,10,FALSE))</f>
        <v/>
      </c>
      <c r="AD150" s="78" t="str">
        <f>IF(AD149="","",VLOOKUP(AD149,'（勤務形態一覧表）シフト記号表'!$C$6:$L$47,10,FALSE))</f>
        <v/>
      </c>
      <c r="AE150" s="78" t="str">
        <f>IF(AE149="","",VLOOKUP(AE149,'（勤務形態一覧表）シフト記号表'!$C$6:$L$47,10,FALSE))</f>
        <v/>
      </c>
      <c r="AF150" s="78" t="str">
        <f>IF(AF149="","",VLOOKUP(AF149,'（勤務形態一覧表）シフト記号表'!$C$6:$L$47,10,FALSE))</f>
        <v/>
      </c>
      <c r="AG150" s="79" t="str">
        <f>IF(AG149="","",VLOOKUP(AG149,'（勤務形態一覧表）シフト記号表'!$C$6:$L$47,10,FALSE))</f>
        <v/>
      </c>
      <c r="AH150" s="77" t="str">
        <f>IF(AH149="","",VLOOKUP(AH149,'（勤務形態一覧表）シフト記号表'!$C$6:$L$47,10,FALSE))</f>
        <v/>
      </c>
      <c r="AI150" s="78" t="str">
        <f>IF(AI149="","",VLOOKUP(AI149,'（勤務形態一覧表）シフト記号表'!$C$6:$L$47,10,FALSE))</f>
        <v/>
      </c>
      <c r="AJ150" s="78" t="str">
        <f>IF(AJ149="","",VLOOKUP(AJ149,'（勤務形態一覧表）シフト記号表'!$C$6:$L$47,10,FALSE))</f>
        <v/>
      </c>
      <c r="AK150" s="78" t="str">
        <f>IF(AK149="","",VLOOKUP(AK149,'（勤務形態一覧表）シフト記号表'!$C$6:$L$47,10,FALSE))</f>
        <v/>
      </c>
      <c r="AL150" s="78" t="str">
        <f>IF(AL149="","",VLOOKUP(AL149,'（勤務形態一覧表）シフト記号表'!$C$6:$L$47,10,FALSE))</f>
        <v/>
      </c>
      <c r="AM150" s="78" t="str">
        <f>IF(AM149="","",VLOOKUP(AM149,'（勤務形態一覧表）シフト記号表'!$C$6:$L$47,10,FALSE))</f>
        <v/>
      </c>
      <c r="AN150" s="79" t="str">
        <f>IF(AN149="","",VLOOKUP(AN149,'（勤務形態一覧表）シフト記号表'!$C$6:$L$47,10,FALSE))</f>
        <v/>
      </c>
      <c r="AO150" s="77" t="str">
        <f>IF(AO149="","",VLOOKUP(AO149,'（勤務形態一覧表）シフト記号表'!$C$6:$L$47,10,FALSE))</f>
        <v/>
      </c>
      <c r="AP150" s="78" t="str">
        <f>IF(AP149="","",VLOOKUP(AP149,'（勤務形態一覧表）シフト記号表'!$C$6:$L$47,10,FALSE))</f>
        <v/>
      </c>
      <c r="AQ150" s="78" t="str">
        <f>IF(AQ149="","",VLOOKUP(AQ149,'（勤務形態一覧表）シフト記号表'!$C$6:$L$47,10,FALSE))</f>
        <v/>
      </c>
      <c r="AR150" s="78" t="str">
        <f>IF(AR149="","",VLOOKUP(AR149,'（勤務形態一覧表）シフト記号表'!$C$6:$L$47,10,FALSE))</f>
        <v/>
      </c>
      <c r="AS150" s="78" t="str">
        <f>IF(AS149="","",VLOOKUP(AS149,'（勤務形態一覧表）シフト記号表'!$C$6:$L$47,10,FALSE))</f>
        <v/>
      </c>
      <c r="AT150" s="78" t="str">
        <f>IF(AT149="","",VLOOKUP(AT149,'（勤務形態一覧表）シフト記号表'!$C$6:$L$47,10,FALSE))</f>
        <v/>
      </c>
      <c r="AU150" s="79" t="str">
        <f>IF(AU149="","",VLOOKUP(AU149,'（勤務形態一覧表）シフト記号表'!$C$6:$L$47,10,FALSE))</f>
        <v/>
      </c>
      <c r="AV150" s="77" t="str">
        <f>IF(AV149="","",VLOOKUP(AV149,'（勤務形態一覧表）シフト記号表'!$C$6:$L$47,10,FALSE))</f>
        <v/>
      </c>
      <c r="AW150" s="78" t="str">
        <f>IF(AW149="","",VLOOKUP(AW149,'（勤務形態一覧表）シフト記号表'!$C$6:$L$47,10,FALSE))</f>
        <v/>
      </c>
      <c r="AX150" s="78" t="str">
        <f>IF(AX149="","",VLOOKUP(AX149,'（勤務形態一覧表）シフト記号表'!$C$6:$L$47,10,FALSE))</f>
        <v/>
      </c>
      <c r="AY150" s="78" t="str">
        <f>IF(AY149="","",VLOOKUP(AY149,'（勤務形態一覧表）シフト記号表'!$C$6:$L$47,10,FALSE))</f>
        <v/>
      </c>
      <c r="AZ150" s="78" t="str">
        <f>IF(AZ149="","",VLOOKUP(AZ149,'（勤務形態一覧表）シフト記号表'!$C$6:$L$47,10,FALSE))</f>
        <v/>
      </c>
      <c r="BA150" s="78" t="str">
        <f>IF(BA149="","",VLOOKUP(BA149,'（勤務形態一覧表）シフト記号表'!$C$6:$L$47,10,FALSE))</f>
        <v/>
      </c>
      <c r="BB150" s="79" t="str">
        <f>IF(BB149="","",VLOOKUP(BB149,'（勤務形態一覧表）シフト記号表'!$C$6:$L$47,10,FALSE))</f>
        <v/>
      </c>
      <c r="BC150" s="77" t="str">
        <f>IF(BC149="","",VLOOKUP(BC149,'（勤務形態一覧表）シフト記号表'!$C$6:$L$47,10,FALSE))</f>
        <v/>
      </c>
      <c r="BD150" s="78" t="str">
        <f>IF(BD149="","",VLOOKUP(BD149,'（勤務形態一覧表）シフト記号表'!$C$6:$L$47,10,FALSE))</f>
        <v/>
      </c>
      <c r="BE150" s="78" t="str">
        <f>IF(BE149="","",VLOOKUP(BE149,'（勤務形態一覧表）シフト記号表'!$C$6:$L$47,10,FALSE))</f>
        <v/>
      </c>
      <c r="BF150" s="617">
        <f>IF($BI$3="４週",SUM(AA150:BB150),IF($BI$3="暦月",SUM(AA150:BE150),""))</f>
        <v>0</v>
      </c>
      <c r="BG150" s="618"/>
      <c r="BH150" s="619">
        <f>IF($BI$3="４週",BF150/4,IF($BI$3="暦月",(BF150/($BI$8/7)),""))</f>
        <v>0</v>
      </c>
      <c r="BI150" s="618"/>
      <c r="BJ150" s="614"/>
      <c r="BK150" s="615"/>
      <c r="BL150" s="615"/>
      <c r="BM150" s="615"/>
      <c r="BN150" s="616"/>
    </row>
    <row r="151" spans="2:66" ht="20.25" customHeight="1" x14ac:dyDescent="0.4">
      <c r="B151" s="588">
        <f>B149+1</f>
        <v>68</v>
      </c>
      <c r="C151" s="590"/>
      <c r="D151" s="592"/>
      <c r="E151" s="502"/>
      <c r="F151" s="593"/>
      <c r="G151" s="595"/>
      <c r="H151" s="561"/>
      <c r="I151" s="72"/>
      <c r="J151" s="73"/>
      <c r="K151" s="72"/>
      <c r="L151" s="73"/>
      <c r="M151" s="597"/>
      <c r="N151" s="598"/>
      <c r="O151" s="559"/>
      <c r="P151" s="560"/>
      <c r="Q151" s="560"/>
      <c r="R151" s="561"/>
      <c r="S151" s="565"/>
      <c r="T151" s="566"/>
      <c r="U151" s="566"/>
      <c r="V151" s="566"/>
      <c r="W151" s="567"/>
      <c r="X151" s="92" t="s">
        <v>394</v>
      </c>
      <c r="Y151" s="93"/>
      <c r="Z151" s="94"/>
      <c r="AA151" s="85"/>
      <c r="AB151" s="86"/>
      <c r="AC151" s="86"/>
      <c r="AD151" s="86"/>
      <c r="AE151" s="86"/>
      <c r="AF151" s="86"/>
      <c r="AG151" s="87"/>
      <c r="AH151" s="85"/>
      <c r="AI151" s="86"/>
      <c r="AJ151" s="86"/>
      <c r="AK151" s="86"/>
      <c r="AL151" s="86"/>
      <c r="AM151" s="86"/>
      <c r="AN151" s="87"/>
      <c r="AO151" s="85"/>
      <c r="AP151" s="86"/>
      <c r="AQ151" s="86"/>
      <c r="AR151" s="86"/>
      <c r="AS151" s="86"/>
      <c r="AT151" s="86"/>
      <c r="AU151" s="87"/>
      <c r="AV151" s="85"/>
      <c r="AW151" s="86"/>
      <c r="AX151" s="86"/>
      <c r="AY151" s="86"/>
      <c r="AZ151" s="86"/>
      <c r="BA151" s="86"/>
      <c r="BB151" s="87"/>
      <c r="BC151" s="85"/>
      <c r="BD151" s="86"/>
      <c r="BE151" s="88"/>
      <c r="BF151" s="568"/>
      <c r="BG151" s="569"/>
      <c r="BH151" s="570"/>
      <c r="BI151" s="571"/>
      <c r="BJ151" s="572"/>
      <c r="BK151" s="573"/>
      <c r="BL151" s="573"/>
      <c r="BM151" s="573"/>
      <c r="BN151" s="574"/>
    </row>
    <row r="152" spans="2:66" ht="20.25" customHeight="1" x14ac:dyDescent="0.4">
      <c r="B152" s="589"/>
      <c r="C152" s="591"/>
      <c r="D152" s="594"/>
      <c r="E152" s="502"/>
      <c r="F152" s="593"/>
      <c r="G152" s="620"/>
      <c r="H152" s="621"/>
      <c r="I152" s="95"/>
      <c r="J152" s="96">
        <f>G151</f>
        <v>0</v>
      </c>
      <c r="K152" s="95"/>
      <c r="L152" s="96">
        <f>M151</f>
        <v>0</v>
      </c>
      <c r="M152" s="622"/>
      <c r="N152" s="623"/>
      <c r="O152" s="624"/>
      <c r="P152" s="625"/>
      <c r="Q152" s="625"/>
      <c r="R152" s="621"/>
      <c r="S152" s="565"/>
      <c r="T152" s="566"/>
      <c r="U152" s="566"/>
      <c r="V152" s="566"/>
      <c r="W152" s="567"/>
      <c r="X152" s="89" t="s">
        <v>395</v>
      </c>
      <c r="Y152" s="90"/>
      <c r="Z152" s="91"/>
      <c r="AA152" s="77" t="str">
        <f>IF(AA151="","",VLOOKUP(AA151,'（勤務形態一覧表）シフト記号表'!$C$6:$L$47,10,FALSE))</f>
        <v/>
      </c>
      <c r="AB152" s="78" t="str">
        <f>IF(AB151="","",VLOOKUP(AB151,'（勤務形態一覧表）シフト記号表'!$C$6:$L$47,10,FALSE))</f>
        <v/>
      </c>
      <c r="AC152" s="78" t="str">
        <f>IF(AC151="","",VLOOKUP(AC151,'（勤務形態一覧表）シフト記号表'!$C$6:$L$47,10,FALSE))</f>
        <v/>
      </c>
      <c r="AD152" s="78" t="str">
        <f>IF(AD151="","",VLOOKUP(AD151,'（勤務形態一覧表）シフト記号表'!$C$6:$L$47,10,FALSE))</f>
        <v/>
      </c>
      <c r="AE152" s="78" t="str">
        <f>IF(AE151="","",VLOOKUP(AE151,'（勤務形態一覧表）シフト記号表'!$C$6:$L$47,10,FALSE))</f>
        <v/>
      </c>
      <c r="AF152" s="78" t="str">
        <f>IF(AF151="","",VLOOKUP(AF151,'（勤務形態一覧表）シフト記号表'!$C$6:$L$47,10,FALSE))</f>
        <v/>
      </c>
      <c r="AG152" s="79" t="str">
        <f>IF(AG151="","",VLOOKUP(AG151,'（勤務形態一覧表）シフト記号表'!$C$6:$L$47,10,FALSE))</f>
        <v/>
      </c>
      <c r="AH152" s="77" t="str">
        <f>IF(AH151="","",VLOOKUP(AH151,'（勤務形態一覧表）シフト記号表'!$C$6:$L$47,10,FALSE))</f>
        <v/>
      </c>
      <c r="AI152" s="78" t="str">
        <f>IF(AI151="","",VLOOKUP(AI151,'（勤務形態一覧表）シフト記号表'!$C$6:$L$47,10,FALSE))</f>
        <v/>
      </c>
      <c r="AJ152" s="78" t="str">
        <f>IF(AJ151="","",VLOOKUP(AJ151,'（勤務形態一覧表）シフト記号表'!$C$6:$L$47,10,FALSE))</f>
        <v/>
      </c>
      <c r="AK152" s="78" t="str">
        <f>IF(AK151="","",VLOOKUP(AK151,'（勤務形態一覧表）シフト記号表'!$C$6:$L$47,10,FALSE))</f>
        <v/>
      </c>
      <c r="AL152" s="78" t="str">
        <f>IF(AL151="","",VLOOKUP(AL151,'（勤務形態一覧表）シフト記号表'!$C$6:$L$47,10,FALSE))</f>
        <v/>
      </c>
      <c r="AM152" s="78" t="str">
        <f>IF(AM151="","",VLOOKUP(AM151,'（勤務形態一覧表）シフト記号表'!$C$6:$L$47,10,FALSE))</f>
        <v/>
      </c>
      <c r="AN152" s="79" t="str">
        <f>IF(AN151="","",VLOOKUP(AN151,'（勤務形態一覧表）シフト記号表'!$C$6:$L$47,10,FALSE))</f>
        <v/>
      </c>
      <c r="AO152" s="77" t="str">
        <f>IF(AO151="","",VLOOKUP(AO151,'（勤務形態一覧表）シフト記号表'!$C$6:$L$47,10,FALSE))</f>
        <v/>
      </c>
      <c r="AP152" s="78" t="str">
        <f>IF(AP151="","",VLOOKUP(AP151,'（勤務形態一覧表）シフト記号表'!$C$6:$L$47,10,FALSE))</f>
        <v/>
      </c>
      <c r="AQ152" s="78" t="str">
        <f>IF(AQ151="","",VLOOKUP(AQ151,'（勤務形態一覧表）シフト記号表'!$C$6:$L$47,10,FALSE))</f>
        <v/>
      </c>
      <c r="AR152" s="78" t="str">
        <f>IF(AR151="","",VLOOKUP(AR151,'（勤務形態一覧表）シフト記号表'!$C$6:$L$47,10,FALSE))</f>
        <v/>
      </c>
      <c r="AS152" s="78" t="str">
        <f>IF(AS151="","",VLOOKUP(AS151,'（勤務形態一覧表）シフト記号表'!$C$6:$L$47,10,FALSE))</f>
        <v/>
      </c>
      <c r="AT152" s="78" t="str">
        <f>IF(AT151="","",VLOOKUP(AT151,'（勤務形態一覧表）シフト記号表'!$C$6:$L$47,10,FALSE))</f>
        <v/>
      </c>
      <c r="AU152" s="79" t="str">
        <f>IF(AU151="","",VLOOKUP(AU151,'（勤務形態一覧表）シフト記号表'!$C$6:$L$47,10,FALSE))</f>
        <v/>
      </c>
      <c r="AV152" s="77" t="str">
        <f>IF(AV151="","",VLOOKUP(AV151,'（勤務形態一覧表）シフト記号表'!$C$6:$L$47,10,FALSE))</f>
        <v/>
      </c>
      <c r="AW152" s="78" t="str">
        <f>IF(AW151="","",VLOOKUP(AW151,'（勤務形態一覧表）シフト記号表'!$C$6:$L$47,10,FALSE))</f>
        <v/>
      </c>
      <c r="AX152" s="78" t="str">
        <f>IF(AX151="","",VLOOKUP(AX151,'（勤務形態一覧表）シフト記号表'!$C$6:$L$47,10,FALSE))</f>
        <v/>
      </c>
      <c r="AY152" s="78" t="str">
        <f>IF(AY151="","",VLOOKUP(AY151,'（勤務形態一覧表）シフト記号表'!$C$6:$L$47,10,FALSE))</f>
        <v/>
      </c>
      <c r="AZ152" s="78" t="str">
        <f>IF(AZ151="","",VLOOKUP(AZ151,'（勤務形態一覧表）シフト記号表'!$C$6:$L$47,10,FALSE))</f>
        <v/>
      </c>
      <c r="BA152" s="78" t="str">
        <f>IF(BA151="","",VLOOKUP(BA151,'（勤務形態一覧表）シフト記号表'!$C$6:$L$47,10,FALSE))</f>
        <v/>
      </c>
      <c r="BB152" s="79" t="str">
        <f>IF(BB151="","",VLOOKUP(BB151,'（勤務形態一覧表）シフト記号表'!$C$6:$L$47,10,FALSE))</f>
        <v/>
      </c>
      <c r="BC152" s="77" t="str">
        <f>IF(BC151="","",VLOOKUP(BC151,'（勤務形態一覧表）シフト記号表'!$C$6:$L$47,10,FALSE))</f>
        <v/>
      </c>
      <c r="BD152" s="78" t="str">
        <f>IF(BD151="","",VLOOKUP(BD151,'（勤務形態一覧表）シフト記号表'!$C$6:$L$47,10,FALSE))</f>
        <v/>
      </c>
      <c r="BE152" s="78" t="str">
        <f>IF(BE151="","",VLOOKUP(BE151,'（勤務形態一覧表）シフト記号表'!$C$6:$L$47,10,FALSE))</f>
        <v/>
      </c>
      <c r="BF152" s="617">
        <f>IF($BI$3="４週",SUM(AA152:BB152),IF($BI$3="暦月",SUM(AA152:BE152),""))</f>
        <v>0</v>
      </c>
      <c r="BG152" s="618"/>
      <c r="BH152" s="619">
        <f>IF($BI$3="４週",BF152/4,IF($BI$3="暦月",(BF152/($BI$8/7)),""))</f>
        <v>0</v>
      </c>
      <c r="BI152" s="618"/>
      <c r="BJ152" s="614"/>
      <c r="BK152" s="615"/>
      <c r="BL152" s="615"/>
      <c r="BM152" s="615"/>
      <c r="BN152" s="616"/>
    </row>
    <row r="153" spans="2:66" ht="20.25" customHeight="1" x14ac:dyDescent="0.4">
      <c r="B153" s="588">
        <f>B151+1</f>
        <v>69</v>
      </c>
      <c r="C153" s="590"/>
      <c r="D153" s="592"/>
      <c r="E153" s="502"/>
      <c r="F153" s="593"/>
      <c r="G153" s="595"/>
      <c r="H153" s="561"/>
      <c r="I153" s="72"/>
      <c r="J153" s="73"/>
      <c r="K153" s="72"/>
      <c r="L153" s="73"/>
      <c r="M153" s="597"/>
      <c r="N153" s="598"/>
      <c r="O153" s="559"/>
      <c r="P153" s="560"/>
      <c r="Q153" s="560"/>
      <c r="R153" s="561"/>
      <c r="S153" s="565"/>
      <c r="T153" s="566"/>
      <c r="U153" s="566"/>
      <c r="V153" s="566"/>
      <c r="W153" s="567"/>
      <c r="X153" s="92" t="s">
        <v>394</v>
      </c>
      <c r="Y153" s="93"/>
      <c r="Z153" s="94"/>
      <c r="AA153" s="85"/>
      <c r="AB153" s="86"/>
      <c r="AC153" s="86"/>
      <c r="AD153" s="86"/>
      <c r="AE153" s="86"/>
      <c r="AF153" s="86"/>
      <c r="AG153" s="87"/>
      <c r="AH153" s="85"/>
      <c r="AI153" s="86"/>
      <c r="AJ153" s="86"/>
      <c r="AK153" s="86"/>
      <c r="AL153" s="86"/>
      <c r="AM153" s="86"/>
      <c r="AN153" s="87"/>
      <c r="AO153" s="85"/>
      <c r="AP153" s="86"/>
      <c r="AQ153" s="86"/>
      <c r="AR153" s="86"/>
      <c r="AS153" s="86"/>
      <c r="AT153" s="86"/>
      <c r="AU153" s="87"/>
      <c r="AV153" s="85"/>
      <c r="AW153" s="86"/>
      <c r="AX153" s="86"/>
      <c r="AY153" s="86"/>
      <c r="AZ153" s="86"/>
      <c r="BA153" s="86"/>
      <c r="BB153" s="87"/>
      <c r="BC153" s="85"/>
      <c r="BD153" s="86"/>
      <c r="BE153" s="88"/>
      <c r="BF153" s="568"/>
      <c r="BG153" s="569"/>
      <c r="BH153" s="570"/>
      <c r="BI153" s="571"/>
      <c r="BJ153" s="572"/>
      <c r="BK153" s="573"/>
      <c r="BL153" s="573"/>
      <c r="BM153" s="573"/>
      <c r="BN153" s="574"/>
    </row>
    <row r="154" spans="2:66" ht="20.25" customHeight="1" x14ac:dyDescent="0.4">
      <c r="B154" s="589"/>
      <c r="C154" s="591"/>
      <c r="D154" s="594"/>
      <c r="E154" s="502"/>
      <c r="F154" s="593"/>
      <c r="G154" s="620"/>
      <c r="H154" s="621"/>
      <c r="I154" s="95"/>
      <c r="J154" s="96">
        <f>G153</f>
        <v>0</v>
      </c>
      <c r="K154" s="95"/>
      <c r="L154" s="96">
        <f>M153</f>
        <v>0</v>
      </c>
      <c r="M154" s="622"/>
      <c r="N154" s="623"/>
      <c r="O154" s="624"/>
      <c r="P154" s="625"/>
      <c r="Q154" s="625"/>
      <c r="R154" s="621"/>
      <c r="S154" s="565"/>
      <c r="T154" s="566"/>
      <c r="U154" s="566"/>
      <c r="V154" s="566"/>
      <c r="W154" s="567"/>
      <c r="X154" s="89" t="s">
        <v>395</v>
      </c>
      <c r="Y154" s="90"/>
      <c r="Z154" s="91"/>
      <c r="AA154" s="77" t="str">
        <f>IF(AA153="","",VLOOKUP(AA153,'（勤務形態一覧表）シフト記号表'!$C$6:$L$47,10,FALSE))</f>
        <v/>
      </c>
      <c r="AB154" s="78" t="str">
        <f>IF(AB153="","",VLOOKUP(AB153,'（勤務形態一覧表）シフト記号表'!$C$6:$L$47,10,FALSE))</f>
        <v/>
      </c>
      <c r="AC154" s="78" t="str">
        <f>IF(AC153="","",VLOOKUP(AC153,'（勤務形態一覧表）シフト記号表'!$C$6:$L$47,10,FALSE))</f>
        <v/>
      </c>
      <c r="AD154" s="78" t="str">
        <f>IF(AD153="","",VLOOKUP(AD153,'（勤務形態一覧表）シフト記号表'!$C$6:$L$47,10,FALSE))</f>
        <v/>
      </c>
      <c r="AE154" s="78" t="str">
        <f>IF(AE153="","",VLOOKUP(AE153,'（勤務形態一覧表）シフト記号表'!$C$6:$L$47,10,FALSE))</f>
        <v/>
      </c>
      <c r="AF154" s="78" t="str">
        <f>IF(AF153="","",VLOOKUP(AF153,'（勤務形態一覧表）シフト記号表'!$C$6:$L$47,10,FALSE))</f>
        <v/>
      </c>
      <c r="AG154" s="79" t="str">
        <f>IF(AG153="","",VLOOKUP(AG153,'（勤務形態一覧表）シフト記号表'!$C$6:$L$47,10,FALSE))</f>
        <v/>
      </c>
      <c r="AH154" s="77" t="str">
        <f>IF(AH153="","",VLOOKUP(AH153,'（勤務形態一覧表）シフト記号表'!$C$6:$L$47,10,FALSE))</f>
        <v/>
      </c>
      <c r="AI154" s="78" t="str">
        <f>IF(AI153="","",VLOOKUP(AI153,'（勤務形態一覧表）シフト記号表'!$C$6:$L$47,10,FALSE))</f>
        <v/>
      </c>
      <c r="AJ154" s="78" t="str">
        <f>IF(AJ153="","",VLOOKUP(AJ153,'（勤務形態一覧表）シフト記号表'!$C$6:$L$47,10,FALSE))</f>
        <v/>
      </c>
      <c r="AK154" s="78" t="str">
        <f>IF(AK153="","",VLOOKUP(AK153,'（勤務形態一覧表）シフト記号表'!$C$6:$L$47,10,FALSE))</f>
        <v/>
      </c>
      <c r="AL154" s="78" t="str">
        <f>IF(AL153="","",VLOOKUP(AL153,'（勤務形態一覧表）シフト記号表'!$C$6:$L$47,10,FALSE))</f>
        <v/>
      </c>
      <c r="AM154" s="78" t="str">
        <f>IF(AM153="","",VLOOKUP(AM153,'（勤務形態一覧表）シフト記号表'!$C$6:$L$47,10,FALSE))</f>
        <v/>
      </c>
      <c r="AN154" s="79" t="str">
        <f>IF(AN153="","",VLOOKUP(AN153,'（勤務形態一覧表）シフト記号表'!$C$6:$L$47,10,FALSE))</f>
        <v/>
      </c>
      <c r="AO154" s="77" t="str">
        <f>IF(AO153="","",VLOOKUP(AO153,'（勤務形態一覧表）シフト記号表'!$C$6:$L$47,10,FALSE))</f>
        <v/>
      </c>
      <c r="AP154" s="78" t="str">
        <f>IF(AP153="","",VLOOKUP(AP153,'（勤務形態一覧表）シフト記号表'!$C$6:$L$47,10,FALSE))</f>
        <v/>
      </c>
      <c r="AQ154" s="78" t="str">
        <f>IF(AQ153="","",VLOOKUP(AQ153,'（勤務形態一覧表）シフト記号表'!$C$6:$L$47,10,FALSE))</f>
        <v/>
      </c>
      <c r="AR154" s="78" t="str">
        <f>IF(AR153="","",VLOOKUP(AR153,'（勤務形態一覧表）シフト記号表'!$C$6:$L$47,10,FALSE))</f>
        <v/>
      </c>
      <c r="AS154" s="78" t="str">
        <f>IF(AS153="","",VLOOKUP(AS153,'（勤務形態一覧表）シフト記号表'!$C$6:$L$47,10,FALSE))</f>
        <v/>
      </c>
      <c r="AT154" s="78" t="str">
        <f>IF(AT153="","",VLOOKUP(AT153,'（勤務形態一覧表）シフト記号表'!$C$6:$L$47,10,FALSE))</f>
        <v/>
      </c>
      <c r="AU154" s="79" t="str">
        <f>IF(AU153="","",VLOOKUP(AU153,'（勤務形態一覧表）シフト記号表'!$C$6:$L$47,10,FALSE))</f>
        <v/>
      </c>
      <c r="AV154" s="77" t="str">
        <f>IF(AV153="","",VLOOKUP(AV153,'（勤務形態一覧表）シフト記号表'!$C$6:$L$47,10,FALSE))</f>
        <v/>
      </c>
      <c r="AW154" s="78" t="str">
        <f>IF(AW153="","",VLOOKUP(AW153,'（勤務形態一覧表）シフト記号表'!$C$6:$L$47,10,FALSE))</f>
        <v/>
      </c>
      <c r="AX154" s="78" t="str">
        <f>IF(AX153="","",VLOOKUP(AX153,'（勤務形態一覧表）シフト記号表'!$C$6:$L$47,10,FALSE))</f>
        <v/>
      </c>
      <c r="AY154" s="78" t="str">
        <f>IF(AY153="","",VLOOKUP(AY153,'（勤務形態一覧表）シフト記号表'!$C$6:$L$47,10,FALSE))</f>
        <v/>
      </c>
      <c r="AZ154" s="78" t="str">
        <f>IF(AZ153="","",VLOOKUP(AZ153,'（勤務形態一覧表）シフト記号表'!$C$6:$L$47,10,FALSE))</f>
        <v/>
      </c>
      <c r="BA154" s="78" t="str">
        <f>IF(BA153="","",VLOOKUP(BA153,'（勤務形態一覧表）シフト記号表'!$C$6:$L$47,10,FALSE))</f>
        <v/>
      </c>
      <c r="BB154" s="79" t="str">
        <f>IF(BB153="","",VLOOKUP(BB153,'（勤務形態一覧表）シフト記号表'!$C$6:$L$47,10,FALSE))</f>
        <v/>
      </c>
      <c r="BC154" s="77" t="str">
        <f>IF(BC153="","",VLOOKUP(BC153,'（勤務形態一覧表）シフト記号表'!$C$6:$L$47,10,FALSE))</f>
        <v/>
      </c>
      <c r="BD154" s="78" t="str">
        <f>IF(BD153="","",VLOOKUP(BD153,'（勤務形態一覧表）シフト記号表'!$C$6:$L$47,10,FALSE))</f>
        <v/>
      </c>
      <c r="BE154" s="78" t="str">
        <f>IF(BE153="","",VLOOKUP(BE153,'（勤務形態一覧表）シフト記号表'!$C$6:$L$47,10,FALSE))</f>
        <v/>
      </c>
      <c r="BF154" s="617">
        <f>IF($BI$3="４週",SUM(AA154:BB154),IF($BI$3="暦月",SUM(AA154:BE154),""))</f>
        <v>0</v>
      </c>
      <c r="BG154" s="618"/>
      <c r="BH154" s="619">
        <f>IF($BI$3="４週",BF154/4,IF($BI$3="暦月",(BF154/($BI$8/7)),""))</f>
        <v>0</v>
      </c>
      <c r="BI154" s="618"/>
      <c r="BJ154" s="614"/>
      <c r="BK154" s="615"/>
      <c r="BL154" s="615"/>
      <c r="BM154" s="615"/>
      <c r="BN154" s="616"/>
    </row>
    <row r="155" spans="2:66" ht="20.25" customHeight="1" x14ac:dyDescent="0.4">
      <c r="B155" s="588">
        <f>B153+1</f>
        <v>70</v>
      </c>
      <c r="C155" s="590"/>
      <c r="D155" s="592"/>
      <c r="E155" s="502"/>
      <c r="F155" s="593"/>
      <c r="G155" s="595"/>
      <c r="H155" s="561"/>
      <c r="I155" s="72"/>
      <c r="J155" s="73"/>
      <c r="K155" s="72"/>
      <c r="L155" s="73"/>
      <c r="M155" s="597"/>
      <c r="N155" s="598"/>
      <c r="O155" s="559"/>
      <c r="P155" s="560"/>
      <c r="Q155" s="560"/>
      <c r="R155" s="561"/>
      <c r="S155" s="565"/>
      <c r="T155" s="566"/>
      <c r="U155" s="566"/>
      <c r="V155" s="566"/>
      <c r="W155" s="567"/>
      <c r="X155" s="92" t="s">
        <v>394</v>
      </c>
      <c r="Y155" s="93"/>
      <c r="Z155" s="94"/>
      <c r="AA155" s="85"/>
      <c r="AB155" s="86"/>
      <c r="AC155" s="86"/>
      <c r="AD155" s="86"/>
      <c r="AE155" s="86"/>
      <c r="AF155" s="86"/>
      <c r="AG155" s="87"/>
      <c r="AH155" s="85"/>
      <c r="AI155" s="86"/>
      <c r="AJ155" s="86"/>
      <c r="AK155" s="86"/>
      <c r="AL155" s="86"/>
      <c r="AM155" s="86"/>
      <c r="AN155" s="87"/>
      <c r="AO155" s="85"/>
      <c r="AP155" s="86"/>
      <c r="AQ155" s="86"/>
      <c r="AR155" s="86"/>
      <c r="AS155" s="86"/>
      <c r="AT155" s="86"/>
      <c r="AU155" s="87"/>
      <c r="AV155" s="85"/>
      <c r="AW155" s="86"/>
      <c r="AX155" s="86"/>
      <c r="AY155" s="86"/>
      <c r="AZ155" s="86"/>
      <c r="BA155" s="86"/>
      <c r="BB155" s="87"/>
      <c r="BC155" s="85"/>
      <c r="BD155" s="86"/>
      <c r="BE155" s="88"/>
      <c r="BF155" s="568"/>
      <c r="BG155" s="569"/>
      <c r="BH155" s="570"/>
      <c r="BI155" s="571"/>
      <c r="BJ155" s="572"/>
      <c r="BK155" s="573"/>
      <c r="BL155" s="573"/>
      <c r="BM155" s="573"/>
      <c r="BN155" s="574"/>
    </row>
    <row r="156" spans="2:66" ht="20.25" customHeight="1" x14ac:dyDescent="0.4">
      <c r="B156" s="589"/>
      <c r="C156" s="591"/>
      <c r="D156" s="594"/>
      <c r="E156" s="502"/>
      <c r="F156" s="593"/>
      <c r="G156" s="620"/>
      <c r="H156" s="621"/>
      <c r="I156" s="95"/>
      <c r="J156" s="96">
        <f>G155</f>
        <v>0</v>
      </c>
      <c r="K156" s="95"/>
      <c r="L156" s="96">
        <f>M155</f>
        <v>0</v>
      </c>
      <c r="M156" s="622"/>
      <c r="N156" s="623"/>
      <c r="O156" s="624"/>
      <c r="P156" s="625"/>
      <c r="Q156" s="625"/>
      <c r="R156" s="621"/>
      <c r="S156" s="565"/>
      <c r="T156" s="566"/>
      <c r="U156" s="566"/>
      <c r="V156" s="566"/>
      <c r="W156" s="567"/>
      <c r="X156" s="89" t="s">
        <v>395</v>
      </c>
      <c r="Y156" s="90"/>
      <c r="Z156" s="91"/>
      <c r="AA156" s="77" t="str">
        <f>IF(AA155="","",VLOOKUP(AA155,'（勤務形態一覧表）シフト記号表'!$C$6:$L$47,10,FALSE))</f>
        <v/>
      </c>
      <c r="AB156" s="78" t="str">
        <f>IF(AB155="","",VLOOKUP(AB155,'（勤務形態一覧表）シフト記号表'!$C$6:$L$47,10,FALSE))</f>
        <v/>
      </c>
      <c r="AC156" s="78" t="str">
        <f>IF(AC155="","",VLOOKUP(AC155,'（勤務形態一覧表）シフト記号表'!$C$6:$L$47,10,FALSE))</f>
        <v/>
      </c>
      <c r="AD156" s="78" t="str">
        <f>IF(AD155="","",VLOOKUP(AD155,'（勤務形態一覧表）シフト記号表'!$C$6:$L$47,10,FALSE))</f>
        <v/>
      </c>
      <c r="AE156" s="78" t="str">
        <f>IF(AE155="","",VLOOKUP(AE155,'（勤務形態一覧表）シフト記号表'!$C$6:$L$47,10,FALSE))</f>
        <v/>
      </c>
      <c r="AF156" s="78" t="str">
        <f>IF(AF155="","",VLOOKUP(AF155,'（勤務形態一覧表）シフト記号表'!$C$6:$L$47,10,FALSE))</f>
        <v/>
      </c>
      <c r="AG156" s="79" t="str">
        <f>IF(AG155="","",VLOOKUP(AG155,'（勤務形態一覧表）シフト記号表'!$C$6:$L$47,10,FALSE))</f>
        <v/>
      </c>
      <c r="AH156" s="77" t="str">
        <f>IF(AH155="","",VLOOKUP(AH155,'（勤務形態一覧表）シフト記号表'!$C$6:$L$47,10,FALSE))</f>
        <v/>
      </c>
      <c r="AI156" s="78" t="str">
        <f>IF(AI155="","",VLOOKUP(AI155,'（勤務形態一覧表）シフト記号表'!$C$6:$L$47,10,FALSE))</f>
        <v/>
      </c>
      <c r="AJ156" s="78" t="str">
        <f>IF(AJ155="","",VLOOKUP(AJ155,'（勤務形態一覧表）シフト記号表'!$C$6:$L$47,10,FALSE))</f>
        <v/>
      </c>
      <c r="AK156" s="78" t="str">
        <f>IF(AK155="","",VLOOKUP(AK155,'（勤務形態一覧表）シフト記号表'!$C$6:$L$47,10,FALSE))</f>
        <v/>
      </c>
      <c r="AL156" s="78" t="str">
        <f>IF(AL155="","",VLOOKUP(AL155,'（勤務形態一覧表）シフト記号表'!$C$6:$L$47,10,FALSE))</f>
        <v/>
      </c>
      <c r="AM156" s="78" t="str">
        <f>IF(AM155="","",VLOOKUP(AM155,'（勤務形態一覧表）シフト記号表'!$C$6:$L$47,10,FALSE))</f>
        <v/>
      </c>
      <c r="AN156" s="79" t="str">
        <f>IF(AN155="","",VLOOKUP(AN155,'（勤務形態一覧表）シフト記号表'!$C$6:$L$47,10,FALSE))</f>
        <v/>
      </c>
      <c r="AO156" s="77" t="str">
        <f>IF(AO155="","",VLOOKUP(AO155,'（勤務形態一覧表）シフト記号表'!$C$6:$L$47,10,FALSE))</f>
        <v/>
      </c>
      <c r="AP156" s="78" t="str">
        <f>IF(AP155="","",VLOOKUP(AP155,'（勤務形態一覧表）シフト記号表'!$C$6:$L$47,10,FALSE))</f>
        <v/>
      </c>
      <c r="AQ156" s="78" t="str">
        <f>IF(AQ155="","",VLOOKUP(AQ155,'（勤務形態一覧表）シフト記号表'!$C$6:$L$47,10,FALSE))</f>
        <v/>
      </c>
      <c r="AR156" s="78" t="str">
        <f>IF(AR155="","",VLOOKUP(AR155,'（勤務形態一覧表）シフト記号表'!$C$6:$L$47,10,FALSE))</f>
        <v/>
      </c>
      <c r="AS156" s="78" t="str">
        <f>IF(AS155="","",VLOOKUP(AS155,'（勤務形態一覧表）シフト記号表'!$C$6:$L$47,10,FALSE))</f>
        <v/>
      </c>
      <c r="AT156" s="78" t="str">
        <f>IF(AT155="","",VLOOKUP(AT155,'（勤務形態一覧表）シフト記号表'!$C$6:$L$47,10,FALSE))</f>
        <v/>
      </c>
      <c r="AU156" s="79" t="str">
        <f>IF(AU155="","",VLOOKUP(AU155,'（勤務形態一覧表）シフト記号表'!$C$6:$L$47,10,FALSE))</f>
        <v/>
      </c>
      <c r="AV156" s="77" t="str">
        <f>IF(AV155="","",VLOOKUP(AV155,'（勤務形態一覧表）シフト記号表'!$C$6:$L$47,10,FALSE))</f>
        <v/>
      </c>
      <c r="AW156" s="78" t="str">
        <f>IF(AW155="","",VLOOKUP(AW155,'（勤務形態一覧表）シフト記号表'!$C$6:$L$47,10,FALSE))</f>
        <v/>
      </c>
      <c r="AX156" s="78" t="str">
        <f>IF(AX155="","",VLOOKUP(AX155,'（勤務形態一覧表）シフト記号表'!$C$6:$L$47,10,FALSE))</f>
        <v/>
      </c>
      <c r="AY156" s="78" t="str">
        <f>IF(AY155="","",VLOOKUP(AY155,'（勤務形態一覧表）シフト記号表'!$C$6:$L$47,10,FALSE))</f>
        <v/>
      </c>
      <c r="AZ156" s="78" t="str">
        <f>IF(AZ155="","",VLOOKUP(AZ155,'（勤務形態一覧表）シフト記号表'!$C$6:$L$47,10,FALSE))</f>
        <v/>
      </c>
      <c r="BA156" s="78" t="str">
        <f>IF(BA155="","",VLOOKUP(BA155,'（勤務形態一覧表）シフト記号表'!$C$6:$L$47,10,FALSE))</f>
        <v/>
      </c>
      <c r="BB156" s="79" t="str">
        <f>IF(BB155="","",VLOOKUP(BB155,'（勤務形態一覧表）シフト記号表'!$C$6:$L$47,10,FALSE))</f>
        <v/>
      </c>
      <c r="BC156" s="77" t="str">
        <f>IF(BC155="","",VLOOKUP(BC155,'（勤務形態一覧表）シフト記号表'!$C$6:$L$47,10,FALSE))</f>
        <v/>
      </c>
      <c r="BD156" s="78" t="str">
        <f>IF(BD155="","",VLOOKUP(BD155,'（勤務形態一覧表）シフト記号表'!$C$6:$L$47,10,FALSE))</f>
        <v/>
      </c>
      <c r="BE156" s="78" t="str">
        <f>IF(BE155="","",VLOOKUP(BE155,'（勤務形態一覧表）シフト記号表'!$C$6:$L$47,10,FALSE))</f>
        <v/>
      </c>
      <c r="BF156" s="617">
        <f>IF($BI$3="４週",SUM(AA156:BB156),IF($BI$3="暦月",SUM(AA156:BE156),""))</f>
        <v>0</v>
      </c>
      <c r="BG156" s="618"/>
      <c r="BH156" s="619">
        <f>IF($BI$3="４週",BF156/4,IF($BI$3="暦月",(BF156/($BI$8/7)),""))</f>
        <v>0</v>
      </c>
      <c r="BI156" s="618"/>
      <c r="BJ156" s="614"/>
      <c r="BK156" s="615"/>
      <c r="BL156" s="615"/>
      <c r="BM156" s="615"/>
      <c r="BN156" s="616"/>
    </row>
    <row r="157" spans="2:66" ht="20.25" customHeight="1" x14ac:dyDescent="0.4">
      <c r="B157" s="588">
        <f>B155+1</f>
        <v>71</v>
      </c>
      <c r="C157" s="590"/>
      <c r="D157" s="592"/>
      <c r="E157" s="502"/>
      <c r="F157" s="593"/>
      <c r="G157" s="595"/>
      <c r="H157" s="561"/>
      <c r="I157" s="72"/>
      <c r="J157" s="73"/>
      <c r="K157" s="72"/>
      <c r="L157" s="73"/>
      <c r="M157" s="597"/>
      <c r="N157" s="598"/>
      <c r="O157" s="559"/>
      <c r="P157" s="560"/>
      <c r="Q157" s="560"/>
      <c r="R157" s="561"/>
      <c r="S157" s="565"/>
      <c r="T157" s="566"/>
      <c r="U157" s="566"/>
      <c r="V157" s="566"/>
      <c r="W157" s="567"/>
      <c r="X157" s="92" t="s">
        <v>394</v>
      </c>
      <c r="Y157" s="93"/>
      <c r="Z157" s="94"/>
      <c r="AA157" s="85"/>
      <c r="AB157" s="86"/>
      <c r="AC157" s="86"/>
      <c r="AD157" s="86"/>
      <c r="AE157" s="86"/>
      <c r="AF157" s="86"/>
      <c r="AG157" s="87"/>
      <c r="AH157" s="85"/>
      <c r="AI157" s="86"/>
      <c r="AJ157" s="86"/>
      <c r="AK157" s="86"/>
      <c r="AL157" s="86"/>
      <c r="AM157" s="86"/>
      <c r="AN157" s="87"/>
      <c r="AO157" s="85"/>
      <c r="AP157" s="86"/>
      <c r="AQ157" s="86"/>
      <c r="AR157" s="86"/>
      <c r="AS157" s="86"/>
      <c r="AT157" s="86"/>
      <c r="AU157" s="87"/>
      <c r="AV157" s="85"/>
      <c r="AW157" s="86"/>
      <c r="AX157" s="86"/>
      <c r="AY157" s="86"/>
      <c r="AZ157" s="86"/>
      <c r="BA157" s="86"/>
      <c r="BB157" s="87"/>
      <c r="BC157" s="85"/>
      <c r="BD157" s="86"/>
      <c r="BE157" s="88"/>
      <c r="BF157" s="568"/>
      <c r="BG157" s="569"/>
      <c r="BH157" s="570"/>
      <c r="BI157" s="571"/>
      <c r="BJ157" s="572"/>
      <c r="BK157" s="573"/>
      <c r="BL157" s="573"/>
      <c r="BM157" s="573"/>
      <c r="BN157" s="574"/>
    </row>
    <row r="158" spans="2:66" ht="20.25" customHeight="1" x14ac:dyDescent="0.4">
      <c r="B158" s="589"/>
      <c r="C158" s="591"/>
      <c r="D158" s="594"/>
      <c r="E158" s="502"/>
      <c r="F158" s="593"/>
      <c r="G158" s="620"/>
      <c r="H158" s="621"/>
      <c r="I158" s="95"/>
      <c r="J158" s="96">
        <f>G157</f>
        <v>0</v>
      </c>
      <c r="K158" s="95"/>
      <c r="L158" s="96">
        <f>M157</f>
        <v>0</v>
      </c>
      <c r="M158" s="622"/>
      <c r="N158" s="623"/>
      <c r="O158" s="624"/>
      <c r="P158" s="625"/>
      <c r="Q158" s="625"/>
      <c r="R158" s="621"/>
      <c r="S158" s="565"/>
      <c r="T158" s="566"/>
      <c r="U158" s="566"/>
      <c r="V158" s="566"/>
      <c r="W158" s="567"/>
      <c r="X158" s="89" t="s">
        <v>395</v>
      </c>
      <c r="Y158" s="90"/>
      <c r="Z158" s="91"/>
      <c r="AA158" s="77" t="str">
        <f>IF(AA157="","",VLOOKUP(AA157,'（勤務形態一覧表）シフト記号表'!$C$6:$L$47,10,FALSE))</f>
        <v/>
      </c>
      <c r="AB158" s="78" t="str">
        <f>IF(AB157="","",VLOOKUP(AB157,'（勤務形態一覧表）シフト記号表'!$C$6:$L$47,10,FALSE))</f>
        <v/>
      </c>
      <c r="AC158" s="78" t="str">
        <f>IF(AC157="","",VLOOKUP(AC157,'（勤務形態一覧表）シフト記号表'!$C$6:$L$47,10,FALSE))</f>
        <v/>
      </c>
      <c r="AD158" s="78" t="str">
        <f>IF(AD157="","",VLOOKUP(AD157,'（勤務形態一覧表）シフト記号表'!$C$6:$L$47,10,FALSE))</f>
        <v/>
      </c>
      <c r="AE158" s="78" t="str">
        <f>IF(AE157="","",VLOOKUP(AE157,'（勤務形態一覧表）シフト記号表'!$C$6:$L$47,10,FALSE))</f>
        <v/>
      </c>
      <c r="AF158" s="78" t="str">
        <f>IF(AF157="","",VLOOKUP(AF157,'（勤務形態一覧表）シフト記号表'!$C$6:$L$47,10,FALSE))</f>
        <v/>
      </c>
      <c r="AG158" s="79" t="str">
        <f>IF(AG157="","",VLOOKUP(AG157,'（勤務形態一覧表）シフト記号表'!$C$6:$L$47,10,FALSE))</f>
        <v/>
      </c>
      <c r="AH158" s="77" t="str">
        <f>IF(AH157="","",VLOOKUP(AH157,'（勤務形態一覧表）シフト記号表'!$C$6:$L$47,10,FALSE))</f>
        <v/>
      </c>
      <c r="AI158" s="78" t="str">
        <f>IF(AI157="","",VLOOKUP(AI157,'（勤務形態一覧表）シフト記号表'!$C$6:$L$47,10,FALSE))</f>
        <v/>
      </c>
      <c r="AJ158" s="78" t="str">
        <f>IF(AJ157="","",VLOOKUP(AJ157,'（勤務形態一覧表）シフト記号表'!$C$6:$L$47,10,FALSE))</f>
        <v/>
      </c>
      <c r="AK158" s="78" t="str">
        <f>IF(AK157="","",VLOOKUP(AK157,'（勤務形態一覧表）シフト記号表'!$C$6:$L$47,10,FALSE))</f>
        <v/>
      </c>
      <c r="AL158" s="78" t="str">
        <f>IF(AL157="","",VLOOKUP(AL157,'（勤務形態一覧表）シフト記号表'!$C$6:$L$47,10,FALSE))</f>
        <v/>
      </c>
      <c r="AM158" s="78" t="str">
        <f>IF(AM157="","",VLOOKUP(AM157,'（勤務形態一覧表）シフト記号表'!$C$6:$L$47,10,FALSE))</f>
        <v/>
      </c>
      <c r="AN158" s="79" t="str">
        <f>IF(AN157="","",VLOOKUP(AN157,'（勤務形態一覧表）シフト記号表'!$C$6:$L$47,10,FALSE))</f>
        <v/>
      </c>
      <c r="AO158" s="77" t="str">
        <f>IF(AO157="","",VLOOKUP(AO157,'（勤務形態一覧表）シフト記号表'!$C$6:$L$47,10,FALSE))</f>
        <v/>
      </c>
      <c r="AP158" s="78" t="str">
        <f>IF(AP157="","",VLOOKUP(AP157,'（勤務形態一覧表）シフト記号表'!$C$6:$L$47,10,FALSE))</f>
        <v/>
      </c>
      <c r="AQ158" s="78" t="str">
        <f>IF(AQ157="","",VLOOKUP(AQ157,'（勤務形態一覧表）シフト記号表'!$C$6:$L$47,10,FALSE))</f>
        <v/>
      </c>
      <c r="AR158" s="78" t="str">
        <f>IF(AR157="","",VLOOKUP(AR157,'（勤務形態一覧表）シフト記号表'!$C$6:$L$47,10,FALSE))</f>
        <v/>
      </c>
      <c r="AS158" s="78" t="str">
        <f>IF(AS157="","",VLOOKUP(AS157,'（勤務形態一覧表）シフト記号表'!$C$6:$L$47,10,FALSE))</f>
        <v/>
      </c>
      <c r="AT158" s="78" t="str">
        <f>IF(AT157="","",VLOOKUP(AT157,'（勤務形態一覧表）シフト記号表'!$C$6:$L$47,10,FALSE))</f>
        <v/>
      </c>
      <c r="AU158" s="79" t="str">
        <f>IF(AU157="","",VLOOKUP(AU157,'（勤務形態一覧表）シフト記号表'!$C$6:$L$47,10,FALSE))</f>
        <v/>
      </c>
      <c r="AV158" s="77" t="str">
        <f>IF(AV157="","",VLOOKUP(AV157,'（勤務形態一覧表）シフト記号表'!$C$6:$L$47,10,FALSE))</f>
        <v/>
      </c>
      <c r="AW158" s="78" t="str">
        <f>IF(AW157="","",VLOOKUP(AW157,'（勤務形態一覧表）シフト記号表'!$C$6:$L$47,10,FALSE))</f>
        <v/>
      </c>
      <c r="AX158" s="78" t="str">
        <f>IF(AX157="","",VLOOKUP(AX157,'（勤務形態一覧表）シフト記号表'!$C$6:$L$47,10,FALSE))</f>
        <v/>
      </c>
      <c r="AY158" s="78" t="str">
        <f>IF(AY157="","",VLOOKUP(AY157,'（勤務形態一覧表）シフト記号表'!$C$6:$L$47,10,FALSE))</f>
        <v/>
      </c>
      <c r="AZ158" s="78" t="str">
        <f>IF(AZ157="","",VLOOKUP(AZ157,'（勤務形態一覧表）シフト記号表'!$C$6:$L$47,10,FALSE))</f>
        <v/>
      </c>
      <c r="BA158" s="78" t="str">
        <f>IF(BA157="","",VLOOKUP(BA157,'（勤務形態一覧表）シフト記号表'!$C$6:$L$47,10,FALSE))</f>
        <v/>
      </c>
      <c r="BB158" s="79" t="str">
        <f>IF(BB157="","",VLOOKUP(BB157,'（勤務形態一覧表）シフト記号表'!$C$6:$L$47,10,FALSE))</f>
        <v/>
      </c>
      <c r="BC158" s="77" t="str">
        <f>IF(BC157="","",VLOOKUP(BC157,'（勤務形態一覧表）シフト記号表'!$C$6:$L$47,10,FALSE))</f>
        <v/>
      </c>
      <c r="BD158" s="78" t="str">
        <f>IF(BD157="","",VLOOKUP(BD157,'（勤務形態一覧表）シフト記号表'!$C$6:$L$47,10,FALSE))</f>
        <v/>
      </c>
      <c r="BE158" s="78" t="str">
        <f>IF(BE157="","",VLOOKUP(BE157,'（勤務形態一覧表）シフト記号表'!$C$6:$L$47,10,FALSE))</f>
        <v/>
      </c>
      <c r="BF158" s="617">
        <f>IF($BI$3="４週",SUM(AA158:BB158),IF($BI$3="暦月",SUM(AA158:BE158),""))</f>
        <v>0</v>
      </c>
      <c r="BG158" s="618"/>
      <c r="BH158" s="619">
        <f>IF($BI$3="４週",BF158/4,IF($BI$3="暦月",(BF158/($BI$8/7)),""))</f>
        <v>0</v>
      </c>
      <c r="BI158" s="618"/>
      <c r="BJ158" s="614"/>
      <c r="BK158" s="615"/>
      <c r="BL158" s="615"/>
      <c r="BM158" s="615"/>
      <c r="BN158" s="616"/>
    </row>
    <row r="159" spans="2:66" ht="20.25" customHeight="1" x14ac:dyDescent="0.4">
      <c r="B159" s="588">
        <f>B157+1</f>
        <v>72</v>
      </c>
      <c r="C159" s="590"/>
      <c r="D159" s="592"/>
      <c r="E159" s="502"/>
      <c r="F159" s="593"/>
      <c r="G159" s="595"/>
      <c r="H159" s="561"/>
      <c r="I159" s="72"/>
      <c r="J159" s="73"/>
      <c r="K159" s="72"/>
      <c r="L159" s="73"/>
      <c r="M159" s="597"/>
      <c r="N159" s="598"/>
      <c r="O159" s="559"/>
      <c r="P159" s="560"/>
      <c r="Q159" s="560"/>
      <c r="R159" s="561"/>
      <c r="S159" s="565"/>
      <c r="T159" s="566"/>
      <c r="U159" s="566"/>
      <c r="V159" s="566"/>
      <c r="W159" s="567"/>
      <c r="X159" s="92" t="s">
        <v>394</v>
      </c>
      <c r="Y159" s="93"/>
      <c r="Z159" s="94"/>
      <c r="AA159" s="85"/>
      <c r="AB159" s="86"/>
      <c r="AC159" s="86"/>
      <c r="AD159" s="86"/>
      <c r="AE159" s="86"/>
      <c r="AF159" s="86"/>
      <c r="AG159" s="87"/>
      <c r="AH159" s="85"/>
      <c r="AI159" s="86"/>
      <c r="AJ159" s="86"/>
      <c r="AK159" s="86"/>
      <c r="AL159" s="86"/>
      <c r="AM159" s="86"/>
      <c r="AN159" s="87"/>
      <c r="AO159" s="85"/>
      <c r="AP159" s="86"/>
      <c r="AQ159" s="86"/>
      <c r="AR159" s="86"/>
      <c r="AS159" s="86"/>
      <c r="AT159" s="86"/>
      <c r="AU159" s="87"/>
      <c r="AV159" s="85"/>
      <c r="AW159" s="86"/>
      <c r="AX159" s="86"/>
      <c r="AY159" s="86"/>
      <c r="AZ159" s="86"/>
      <c r="BA159" s="86"/>
      <c r="BB159" s="87"/>
      <c r="BC159" s="85"/>
      <c r="BD159" s="86"/>
      <c r="BE159" s="88"/>
      <c r="BF159" s="568"/>
      <c r="BG159" s="569"/>
      <c r="BH159" s="570"/>
      <c r="BI159" s="571"/>
      <c r="BJ159" s="572"/>
      <c r="BK159" s="573"/>
      <c r="BL159" s="573"/>
      <c r="BM159" s="573"/>
      <c r="BN159" s="574"/>
    </row>
    <row r="160" spans="2:66" ht="20.25" customHeight="1" x14ac:dyDescent="0.4">
      <c r="B160" s="589"/>
      <c r="C160" s="591"/>
      <c r="D160" s="594"/>
      <c r="E160" s="502"/>
      <c r="F160" s="593"/>
      <c r="G160" s="620"/>
      <c r="H160" s="621"/>
      <c r="I160" s="95"/>
      <c r="J160" s="96">
        <f>G159</f>
        <v>0</v>
      </c>
      <c r="K160" s="95"/>
      <c r="L160" s="96">
        <f>M159</f>
        <v>0</v>
      </c>
      <c r="M160" s="622"/>
      <c r="N160" s="623"/>
      <c r="O160" s="624"/>
      <c r="P160" s="625"/>
      <c r="Q160" s="625"/>
      <c r="R160" s="621"/>
      <c r="S160" s="565"/>
      <c r="T160" s="566"/>
      <c r="U160" s="566"/>
      <c r="V160" s="566"/>
      <c r="W160" s="567"/>
      <c r="X160" s="89" t="s">
        <v>395</v>
      </c>
      <c r="Y160" s="90"/>
      <c r="Z160" s="91"/>
      <c r="AA160" s="77" t="str">
        <f>IF(AA159="","",VLOOKUP(AA159,'（勤務形態一覧表）シフト記号表'!$C$6:$L$47,10,FALSE))</f>
        <v/>
      </c>
      <c r="AB160" s="78" t="str">
        <f>IF(AB159="","",VLOOKUP(AB159,'（勤務形態一覧表）シフト記号表'!$C$6:$L$47,10,FALSE))</f>
        <v/>
      </c>
      <c r="AC160" s="78" t="str">
        <f>IF(AC159="","",VLOOKUP(AC159,'（勤務形態一覧表）シフト記号表'!$C$6:$L$47,10,FALSE))</f>
        <v/>
      </c>
      <c r="AD160" s="78" t="str">
        <f>IF(AD159="","",VLOOKUP(AD159,'（勤務形態一覧表）シフト記号表'!$C$6:$L$47,10,FALSE))</f>
        <v/>
      </c>
      <c r="AE160" s="78" t="str">
        <f>IF(AE159="","",VLOOKUP(AE159,'（勤務形態一覧表）シフト記号表'!$C$6:$L$47,10,FALSE))</f>
        <v/>
      </c>
      <c r="AF160" s="78" t="str">
        <f>IF(AF159="","",VLOOKUP(AF159,'（勤務形態一覧表）シフト記号表'!$C$6:$L$47,10,FALSE))</f>
        <v/>
      </c>
      <c r="AG160" s="79" t="str">
        <f>IF(AG159="","",VLOOKUP(AG159,'（勤務形態一覧表）シフト記号表'!$C$6:$L$47,10,FALSE))</f>
        <v/>
      </c>
      <c r="AH160" s="77" t="str">
        <f>IF(AH159="","",VLOOKUP(AH159,'（勤務形態一覧表）シフト記号表'!$C$6:$L$47,10,FALSE))</f>
        <v/>
      </c>
      <c r="AI160" s="78" t="str">
        <f>IF(AI159="","",VLOOKUP(AI159,'（勤務形態一覧表）シフト記号表'!$C$6:$L$47,10,FALSE))</f>
        <v/>
      </c>
      <c r="AJ160" s="78" t="str">
        <f>IF(AJ159="","",VLOOKUP(AJ159,'（勤務形態一覧表）シフト記号表'!$C$6:$L$47,10,FALSE))</f>
        <v/>
      </c>
      <c r="AK160" s="78" t="str">
        <f>IF(AK159="","",VLOOKUP(AK159,'（勤務形態一覧表）シフト記号表'!$C$6:$L$47,10,FALSE))</f>
        <v/>
      </c>
      <c r="AL160" s="78" t="str">
        <f>IF(AL159="","",VLOOKUP(AL159,'（勤務形態一覧表）シフト記号表'!$C$6:$L$47,10,FALSE))</f>
        <v/>
      </c>
      <c r="AM160" s="78" t="str">
        <f>IF(AM159="","",VLOOKUP(AM159,'（勤務形態一覧表）シフト記号表'!$C$6:$L$47,10,FALSE))</f>
        <v/>
      </c>
      <c r="AN160" s="79" t="str">
        <f>IF(AN159="","",VLOOKUP(AN159,'（勤務形態一覧表）シフト記号表'!$C$6:$L$47,10,FALSE))</f>
        <v/>
      </c>
      <c r="AO160" s="77" t="str">
        <f>IF(AO159="","",VLOOKUP(AO159,'（勤務形態一覧表）シフト記号表'!$C$6:$L$47,10,FALSE))</f>
        <v/>
      </c>
      <c r="AP160" s="78" t="str">
        <f>IF(AP159="","",VLOOKUP(AP159,'（勤務形態一覧表）シフト記号表'!$C$6:$L$47,10,FALSE))</f>
        <v/>
      </c>
      <c r="AQ160" s="78" t="str">
        <f>IF(AQ159="","",VLOOKUP(AQ159,'（勤務形態一覧表）シフト記号表'!$C$6:$L$47,10,FALSE))</f>
        <v/>
      </c>
      <c r="AR160" s="78" t="str">
        <f>IF(AR159="","",VLOOKUP(AR159,'（勤務形態一覧表）シフト記号表'!$C$6:$L$47,10,FALSE))</f>
        <v/>
      </c>
      <c r="AS160" s="78" t="str">
        <f>IF(AS159="","",VLOOKUP(AS159,'（勤務形態一覧表）シフト記号表'!$C$6:$L$47,10,FALSE))</f>
        <v/>
      </c>
      <c r="AT160" s="78" t="str">
        <f>IF(AT159="","",VLOOKUP(AT159,'（勤務形態一覧表）シフト記号表'!$C$6:$L$47,10,FALSE))</f>
        <v/>
      </c>
      <c r="AU160" s="79" t="str">
        <f>IF(AU159="","",VLOOKUP(AU159,'（勤務形態一覧表）シフト記号表'!$C$6:$L$47,10,FALSE))</f>
        <v/>
      </c>
      <c r="AV160" s="77" t="str">
        <f>IF(AV159="","",VLOOKUP(AV159,'（勤務形態一覧表）シフト記号表'!$C$6:$L$47,10,FALSE))</f>
        <v/>
      </c>
      <c r="AW160" s="78" t="str">
        <f>IF(AW159="","",VLOOKUP(AW159,'（勤務形態一覧表）シフト記号表'!$C$6:$L$47,10,FALSE))</f>
        <v/>
      </c>
      <c r="AX160" s="78" t="str">
        <f>IF(AX159="","",VLOOKUP(AX159,'（勤務形態一覧表）シフト記号表'!$C$6:$L$47,10,FALSE))</f>
        <v/>
      </c>
      <c r="AY160" s="78" t="str">
        <f>IF(AY159="","",VLOOKUP(AY159,'（勤務形態一覧表）シフト記号表'!$C$6:$L$47,10,FALSE))</f>
        <v/>
      </c>
      <c r="AZ160" s="78" t="str">
        <f>IF(AZ159="","",VLOOKUP(AZ159,'（勤務形態一覧表）シフト記号表'!$C$6:$L$47,10,FALSE))</f>
        <v/>
      </c>
      <c r="BA160" s="78" t="str">
        <f>IF(BA159="","",VLOOKUP(BA159,'（勤務形態一覧表）シフト記号表'!$C$6:$L$47,10,FALSE))</f>
        <v/>
      </c>
      <c r="BB160" s="79" t="str">
        <f>IF(BB159="","",VLOOKUP(BB159,'（勤務形態一覧表）シフト記号表'!$C$6:$L$47,10,FALSE))</f>
        <v/>
      </c>
      <c r="BC160" s="77" t="str">
        <f>IF(BC159="","",VLOOKUP(BC159,'（勤務形態一覧表）シフト記号表'!$C$6:$L$47,10,FALSE))</f>
        <v/>
      </c>
      <c r="BD160" s="78" t="str">
        <f>IF(BD159="","",VLOOKUP(BD159,'（勤務形態一覧表）シフト記号表'!$C$6:$L$47,10,FALSE))</f>
        <v/>
      </c>
      <c r="BE160" s="78" t="str">
        <f>IF(BE159="","",VLOOKUP(BE159,'（勤務形態一覧表）シフト記号表'!$C$6:$L$47,10,FALSE))</f>
        <v/>
      </c>
      <c r="BF160" s="617">
        <f>IF($BI$3="４週",SUM(AA160:BB160),IF($BI$3="暦月",SUM(AA160:BE160),""))</f>
        <v>0</v>
      </c>
      <c r="BG160" s="618"/>
      <c r="BH160" s="619">
        <f>IF($BI$3="４週",BF160/4,IF($BI$3="暦月",(BF160/($BI$8/7)),""))</f>
        <v>0</v>
      </c>
      <c r="BI160" s="618"/>
      <c r="BJ160" s="614"/>
      <c r="BK160" s="615"/>
      <c r="BL160" s="615"/>
      <c r="BM160" s="615"/>
      <c r="BN160" s="616"/>
    </row>
    <row r="161" spans="2:66" ht="20.25" customHeight="1" x14ac:dyDescent="0.4">
      <c r="B161" s="588">
        <f>B159+1</f>
        <v>73</v>
      </c>
      <c r="C161" s="590"/>
      <c r="D161" s="592"/>
      <c r="E161" s="502"/>
      <c r="F161" s="593"/>
      <c r="G161" s="595"/>
      <c r="H161" s="561"/>
      <c r="I161" s="72"/>
      <c r="J161" s="73"/>
      <c r="K161" s="72"/>
      <c r="L161" s="73"/>
      <c r="M161" s="597"/>
      <c r="N161" s="598"/>
      <c r="O161" s="559"/>
      <c r="P161" s="560"/>
      <c r="Q161" s="560"/>
      <c r="R161" s="561"/>
      <c r="S161" s="565"/>
      <c r="T161" s="566"/>
      <c r="U161" s="566"/>
      <c r="V161" s="566"/>
      <c r="W161" s="567"/>
      <c r="X161" s="92" t="s">
        <v>394</v>
      </c>
      <c r="Y161" s="93"/>
      <c r="Z161" s="94"/>
      <c r="AA161" s="85"/>
      <c r="AB161" s="86"/>
      <c r="AC161" s="86"/>
      <c r="AD161" s="86"/>
      <c r="AE161" s="86"/>
      <c r="AF161" s="86"/>
      <c r="AG161" s="87"/>
      <c r="AH161" s="85"/>
      <c r="AI161" s="86"/>
      <c r="AJ161" s="86"/>
      <c r="AK161" s="86"/>
      <c r="AL161" s="86"/>
      <c r="AM161" s="86"/>
      <c r="AN161" s="87"/>
      <c r="AO161" s="85"/>
      <c r="AP161" s="86"/>
      <c r="AQ161" s="86"/>
      <c r="AR161" s="86"/>
      <c r="AS161" s="86"/>
      <c r="AT161" s="86"/>
      <c r="AU161" s="87"/>
      <c r="AV161" s="85"/>
      <c r="AW161" s="86"/>
      <c r="AX161" s="86"/>
      <c r="AY161" s="86"/>
      <c r="AZ161" s="86"/>
      <c r="BA161" s="86"/>
      <c r="BB161" s="87"/>
      <c r="BC161" s="85"/>
      <c r="BD161" s="86"/>
      <c r="BE161" s="88"/>
      <c r="BF161" s="568"/>
      <c r="BG161" s="569"/>
      <c r="BH161" s="570"/>
      <c r="BI161" s="571"/>
      <c r="BJ161" s="572"/>
      <c r="BK161" s="573"/>
      <c r="BL161" s="573"/>
      <c r="BM161" s="573"/>
      <c r="BN161" s="574"/>
    </row>
    <row r="162" spans="2:66" ht="20.25" customHeight="1" x14ac:dyDescent="0.4">
      <c r="B162" s="589"/>
      <c r="C162" s="591"/>
      <c r="D162" s="594"/>
      <c r="E162" s="502"/>
      <c r="F162" s="593"/>
      <c r="G162" s="620"/>
      <c r="H162" s="621"/>
      <c r="I162" s="95"/>
      <c r="J162" s="96">
        <f>G161</f>
        <v>0</v>
      </c>
      <c r="K162" s="95"/>
      <c r="L162" s="96">
        <f>M161</f>
        <v>0</v>
      </c>
      <c r="M162" s="622"/>
      <c r="N162" s="623"/>
      <c r="O162" s="624"/>
      <c r="P162" s="625"/>
      <c r="Q162" s="625"/>
      <c r="R162" s="621"/>
      <c r="S162" s="565"/>
      <c r="T162" s="566"/>
      <c r="U162" s="566"/>
      <c r="V162" s="566"/>
      <c r="W162" s="567"/>
      <c r="X162" s="89" t="s">
        <v>395</v>
      </c>
      <c r="Y162" s="90"/>
      <c r="Z162" s="91"/>
      <c r="AA162" s="77" t="str">
        <f>IF(AA161="","",VLOOKUP(AA161,'（勤務形態一覧表）シフト記号表'!$C$6:$L$47,10,FALSE))</f>
        <v/>
      </c>
      <c r="AB162" s="78" t="str">
        <f>IF(AB161="","",VLOOKUP(AB161,'（勤務形態一覧表）シフト記号表'!$C$6:$L$47,10,FALSE))</f>
        <v/>
      </c>
      <c r="AC162" s="78" t="str">
        <f>IF(AC161="","",VLOOKUP(AC161,'（勤務形態一覧表）シフト記号表'!$C$6:$L$47,10,FALSE))</f>
        <v/>
      </c>
      <c r="AD162" s="78" t="str">
        <f>IF(AD161="","",VLOOKUP(AD161,'（勤務形態一覧表）シフト記号表'!$C$6:$L$47,10,FALSE))</f>
        <v/>
      </c>
      <c r="AE162" s="78" t="str">
        <f>IF(AE161="","",VLOOKUP(AE161,'（勤務形態一覧表）シフト記号表'!$C$6:$L$47,10,FALSE))</f>
        <v/>
      </c>
      <c r="AF162" s="78" t="str">
        <f>IF(AF161="","",VLOOKUP(AF161,'（勤務形態一覧表）シフト記号表'!$C$6:$L$47,10,FALSE))</f>
        <v/>
      </c>
      <c r="AG162" s="79" t="str">
        <f>IF(AG161="","",VLOOKUP(AG161,'（勤務形態一覧表）シフト記号表'!$C$6:$L$47,10,FALSE))</f>
        <v/>
      </c>
      <c r="AH162" s="77" t="str">
        <f>IF(AH161="","",VLOOKUP(AH161,'（勤務形態一覧表）シフト記号表'!$C$6:$L$47,10,FALSE))</f>
        <v/>
      </c>
      <c r="AI162" s="78" t="str">
        <f>IF(AI161="","",VLOOKUP(AI161,'（勤務形態一覧表）シフト記号表'!$C$6:$L$47,10,FALSE))</f>
        <v/>
      </c>
      <c r="AJ162" s="78" t="str">
        <f>IF(AJ161="","",VLOOKUP(AJ161,'（勤務形態一覧表）シフト記号表'!$C$6:$L$47,10,FALSE))</f>
        <v/>
      </c>
      <c r="AK162" s="78" t="str">
        <f>IF(AK161="","",VLOOKUP(AK161,'（勤務形態一覧表）シフト記号表'!$C$6:$L$47,10,FALSE))</f>
        <v/>
      </c>
      <c r="AL162" s="78" t="str">
        <f>IF(AL161="","",VLOOKUP(AL161,'（勤務形態一覧表）シフト記号表'!$C$6:$L$47,10,FALSE))</f>
        <v/>
      </c>
      <c r="AM162" s="78" t="str">
        <f>IF(AM161="","",VLOOKUP(AM161,'（勤務形態一覧表）シフト記号表'!$C$6:$L$47,10,FALSE))</f>
        <v/>
      </c>
      <c r="AN162" s="79" t="str">
        <f>IF(AN161="","",VLOOKUP(AN161,'（勤務形態一覧表）シフト記号表'!$C$6:$L$47,10,FALSE))</f>
        <v/>
      </c>
      <c r="AO162" s="77" t="str">
        <f>IF(AO161="","",VLOOKUP(AO161,'（勤務形態一覧表）シフト記号表'!$C$6:$L$47,10,FALSE))</f>
        <v/>
      </c>
      <c r="AP162" s="78" t="str">
        <f>IF(AP161="","",VLOOKUP(AP161,'（勤務形態一覧表）シフト記号表'!$C$6:$L$47,10,FALSE))</f>
        <v/>
      </c>
      <c r="AQ162" s="78" t="str">
        <f>IF(AQ161="","",VLOOKUP(AQ161,'（勤務形態一覧表）シフト記号表'!$C$6:$L$47,10,FALSE))</f>
        <v/>
      </c>
      <c r="AR162" s="78" t="str">
        <f>IF(AR161="","",VLOOKUP(AR161,'（勤務形態一覧表）シフト記号表'!$C$6:$L$47,10,FALSE))</f>
        <v/>
      </c>
      <c r="AS162" s="78" t="str">
        <f>IF(AS161="","",VLOOKUP(AS161,'（勤務形態一覧表）シフト記号表'!$C$6:$L$47,10,FALSE))</f>
        <v/>
      </c>
      <c r="AT162" s="78" t="str">
        <f>IF(AT161="","",VLOOKUP(AT161,'（勤務形態一覧表）シフト記号表'!$C$6:$L$47,10,FALSE))</f>
        <v/>
      </c>
      <c r="AU162" s="79" t="str">
        <f>IF(AU161="","",VLOOKUP(AU161,'（勤務形態一覧表）シフト記号表'!$C$6:$L$47,10,FALSE))</f>
        <v/>
      </c>
      <c r="AV162" s="77" t="str">
        <f>IF(AV161="","",VLOOKUP(AV161,'（勤務形態一覧表）シフト記号表'!$C$6:$L$47,10,FALSE))</f>
        <v/>
      </c>
      <c r="AW162" s="78" t="str">
        <f>IF(AW161="","",VLOOKUP(AW161,'（勤務形態一覧表）シフト記号表'!$C$6:$L$47,10,FALSE))</f>
        <v/>
      </c>
      <c r="AX162" s="78" t="str">
        <f>IF(AX161="","",VLOOKUP(AX161,'（勤務形態一覧表）シフト記号表'!$C$6:$L$47,10,FALSE))</f>
        <v/>
      </c>
      <c r="AY162" s="78" t="str">
        <f>IF(AY161="","",VLOOKUP(AY161,'（勤務形態一覧表）シフト記号表'!$C$6:$L$47,10,FALSE))</f>
        <v/>
      </c>
      <c r="AZ162" s="78" t="str">
        <f>IF(AZ161="","",VLOOKUP(AZ161,'（勤務形態一覧表）シフト記号表'!$C$6:$L$47,10,FALSE))</f>
        <v/>
      </c>
      <c r="BA162" s="78" t="str">
        <f>IF(BA161="","",VLOOKUP(BA161,'（勤務形態一覧表）シフト記号表'!$C$6:$L$47,10,FALSE))</f>
        <v/>
      </c>
      <c r="BB162" s="79" t="str">
        <f>IF(BB161="","",VLOOKUP(BB161,'（勤務形態一覧表）シフト記号表'!$C$6:$L$47,10,FALSE))</f>
        <v/>
      </c>
      <c r="BC162" s="77" t="str">
        <f>IF(BC161="","",VLOOKUP(BC161,'（勤務形態一覧表）シフト記号表'!$C$6:$L$47,10,FALSE))</f>
        <v/>
      </c>
      <c r="BD162" s="78" t="str">
        <f>IF(BD161="","",VLOOKUP(BD161,'（勤務形態一覧表）シフト記号表'!$C$6:$L$47,10,FALSE))</f>
        <v/>
      </c>
      <c r="BE162" s="78" t="str">
        <f>IF(BE161="","",VLOOKUP(BE161,'（勤務形態一覧表）シフト記号表'!$C$6:$L$47,10,FALSE))</f>
        <v/>
      </c>
      <c r="BF162" s="617">
        <f>IF($BI$3="４週",SUM(AA162:BB162),IF($BI$3="暦月",SUM(AA162:BE162),""))</f>
        <v>0</v>
      </c>
      <c r="BG162" s="618"/>
      <c r="BH162" s="619">
        <f>IF($BI$3="４週",BF162/4,IF($BI$3="暦月",(BF162/($BI$8/7)),""))</f>
        <v>0</v>
      </c>
      <c r="BI162" s="618"/>
      <c r="BJ162" s="614"/>
      <c r="BK162" s="615"/>
      <c r="BL162" s="615"/>
      <c r="BM162" s="615"/>
      <c r="BN162" s="616"/>
    </row>
    <row r="163" spans="2:66" ht="20.25" customHeight="1" x14ac:dyDescent="0.4">
      <c r="B163" s="588">
        <f>B161+1</f>
        <v>74</v>
      </c>
      <c r="C163" s="590"/>
      <c r="D163" s="592"/>
      <c r="E163" s="502"/>
      <c r="F163" s="593"/>
      <c r="G163" s="595"/>
      <c r="H163" s="561"/>
      <c r="I163" s="72"/>
      <c r="J163" s="73"/>
      <c r="K163" s="72"/>
      <c r="L163" s="73"/>
      <c r="M163" s="597"/>
      <c r="N163" s="598"/>
      <c r="O163" s="559"/>
      <c r="P163" s="560"/>
      <c r="Q163" s="560"/>
      <c r="R163" s="561"/>
      <c r="S163" s="565"/>
      <c r="T163" s="566"/>
      <c r="U163" s="566"/>
      <c r="V163" s="566"/>
      <c r="W163" s="567"/>
      <c r="X163" s="92" t="s">
        <v>394</v>
      </c>
      <c r="Y163" s="93"/>
      <c r="Z163" s="94"/>
      <c r="AA163" s="85"/>
      <c r="AB163" s="86"/>
      <c r="AC163" s="86"/>
      <c r="AD163" s="86"/>
      <c r="AE163" s="86"/>
      <c r="AF163" s="86"/>
      <c r="AG163" s="87"/>
      <c r="AH163" s="85"/>
      <c r="AI163" s="86"/>
      <c r="AJ163" s="86"/>
      <c r="AK163" s="86"/>
      <c r="AL163" s="86"/>
      <c r="AM163" s="86"/>
      <c r="AN163" s="87"/>
      <c r="AO163" s="85"/>
      <c r="AP163" s="86"/>
      <c r="AQ163" s="86"/>
      <c r="AR163" s="86"/>
      <c r="AS163" s="86"/>
      <c r="AT163" s="86"/>
      <c r="AU163" s="87"/>
      <c r="AV163" s="85"/>
      <c r="AW163" s="86"/>
      <c r="AX163" s="86"/>
      <c r="AY163" s="86"/>
      <c r="AZ163" s="86"/>
      <c r="BA163" s="86"/>
      <c r="BB163" s="87"/>
      <c r="BC163" s="85"/>
      <c r="BD163" s="86"/>
      <c r="BE163" s="88"/>
      <c r="BF163" s="568"/>
      <c r="BG163" s="569"/>
      <c r="BH163" s="570"/>
      <c r="BI163" s="571"/>
      <c r="BJ163" s="572"/>
      <c r="BK163" s="573"/>
      <c r="BL163" s="573"/>
      <c r="BM163" s="573"/>
      <c r="BN163" s="574"/>
    </row>
    <row r="164" spans="2:66" ht="20.25" customHeight="1" x14ac:dyDescent="0.4">
      <c r="B164" s="589"/>
      <c r="C164" s="591"/>
      <c r="D164" s="594"/>
      <c r="E164" s="502"/>
      <c r="F164" s="593"/>
      <c r="G164" s="620"/>
      <c r="H164" s="621"/>
      <c r="I164" s="95"/>
      <c r="J164" s="96">
        <f>G163</f>
        <v>0</v>
      </c>
      <c r="K164" s="95"/>
      <c r="L164" s="96">
        <f>M163</f>
        <v>0</v>
      </c>
      <c r="M164" s="622"/>
      <c r="N164" s="623"/>
      <c r="O164" s="624"/>
      <c r="P164" s="625"/>
      <c r="Q164" s="625"/>
      <c r="R164" s="621"/>
      <c r="S164" s="565"/>
      <c r="T164" s="566"/>
      <c r="U164" s="566"/>
      <c r="V164" s="566"/>
      <c r="W164" s="567"/>
      <c r="X164" s="89" t="s">
        <v>395</v>
      </c>
      <c r="Y164" s="90"/>
      <c r="Z164" s="91"/>
      <c r="AA164" s="77" t="str">
        <f>IF(AA163="","",VLOOKUP(AA163,'（勤務形態一覧表）シフト記号表'!$C$6:$L$47,10,FALSE))</f>
        <v/>
      </c>
      <c r="AB164" s="78" t="str">
        <f>IF(AB163="","",VLOOKUP(AB163,'（勤務形態一覧表）シフト記号表'!$C$6:$L$47,10,FALSE))</f>
        <v/>
      </c>
      <c r="AC164" s="78" t="str">
        <f>IF(AC163="","",VLOOKUP(AC163,'（勤務形態一覧表）シフト記号表'!$C$6:$L$47,10,FALSE))</f>
        <v/>
      </c>
      <c r="AD164" s="78" t="str">
        <f>IF(AD163="","",VLOOKUP(AD163,'（勤務形態一覧表）シフト記号表'!$C$6:$L$47,10,FALSE))</f>
        <v/>
      </c>
      <c r="AE164" s="78" t="str">
        <f>IF(AE163="","",VLOOKUP(AE163,'（勤務形態一覧表）シフト記号表'!$C$6:$L$47,10,FALSE))</f>
        <v/>
      </c>
      <c r="AF164" s="78" t="str">
        <f>IF(AF163="","",VLOOKUP(AF163,'（勤務形態一覧表）シフト記号表'!$C$6:$L$47,10,FALSE))</f>
        <v/>
      </c>
      <c r="AG164" s="79" t="str">
        <f>IF(AG163="","",VLOOKUP(AG163,'（勤務形態一覧表）シフト記号表'!$C$6:$L$47,10,FALSE))</f>
        <v/>
      </c>
      <c r="AH164" s="77" t="str">
        <f>IF(AH163="","",VLOOKUP(AH163,'（勤務形態一覧表）シフト記号表'!$C$6:$L$47,10,FALSE))</f>
        <v/>
      </c>
      <c r="AI164" s="78" t="str">
        <f>IF(AI163="","",VLOOKUP(AI163,'（勤務形態一覧表）シフト記号表'!$C$6:$L$47,10,FALSE))</f>
        <v/>
      </c>
      <c r="AJ164" s="78" t="str">
        <f>IF(AJ163="","",VLOOKUP(AJ163,'（勤務形態一覧表）シフト記号表'!$C$6:$L$47,10,FALSE))</f>
        <v/>
      </c>
      <c r="AK164" s="78" t="str">
        <f>IF(AK163="","",VLOOKUP(AK163,'（勤務形態一覧表）シフト記号表'!$C$6:$L$47,10,FALSE))</f>
        <v/>
      </c>
      <c r="AL164" s="78" t="str">
        <f>IF(AL163="","",VLOOKUP(AL163,'（勤務形態一覧表）シフト記号表'!$C$6:$L$47,10,FALSE))</f>
        <v/>
      </c>
      <c r="AM164" s="78" t="str">
        <f>IF(AM163="","",VLOOKUP(AM163,'（勤務形態一覧表）シフト記号表'!$C$6:$L$47,10,FALSE))</f>
        <v/>
      </c>
      <c r="AN164" s="79" t="str">
        <f>IF(AN163="","",VLOOKUP(AN163,'（勤務形態一覧表）シフト記号表'!$C$6:$L$47,10,FALSE))</f>
        <v/>
      </c>
      <c r="AO164" s="77" t="str">
        <f>IF(AO163="","",VLOOKUP(AO163,'（勤務形態一覧表）シフト記号表'!$C$6:$L$47,10,FALSE))</f>
        <v/>
      </c>
      <c r="AP164" s="78" t="str">
        <f>IF(AP163="","",VLOOKUP(AP163,'（勤務形態一覧表）シフト記号表'!$C$6:$L$47,10,FALSE))</f>
        <v/>
      </c>
      <c r="AQ164" s="78" t="str">
        <f>IF(AQ163="","",VLOOKUP(AQ163,'（勤務形態一覧表）シフト記号表'!$C$6:$L$47,10,FALSE))</f>
        <v/>
      </c>
      <c r="AR164" s="78" t="str">
        <f>IF(AR163="","",VLOOKUP(AR163,'（勤務形態一覧表）シフト記号表'!$C$6:$L$47,10,FALSE))</f>
        <v/>
      </c>
      <c r="AS164" s="78" t="str">
        <f>IF(AS163="","",VLOOKUP(AS163,'（勤務形態一覧表）シフト記号表'!$C$6:$L$47,10,FALSE))</f>
        <v/>
      </c>
      <c r="AT164" s="78" t="str">
        <f>IF(AT163="","",VLOOKUP(AT163,'（勤務形態一覧表）シフト記号表'!$C$6:$L$47,10,FALSE))</f>
        <v/>
      </c>
      <c r="AU164" s="79" t="str">
        <f>IF(AU163="","",VLOOKUP(AU163,'（勤務形態一覧表）シフト記号表'!$C$6:$L$47,10,FALSE))</f>
        <v/>
      </c>
      <c r="AV164" s="77" t="str">
        <f>IF(AV163="","",VLOOKUP(AV163,'（勤務形態一覧表）シフト記号表'!$C$6:$L$47,10,FALSE))</f>
        <v/>
      </c>
      <c r="AW164" s="78" t="str">
        <f>IF(AW163="","",VLOOKUP(AW163,'（勤務形態一覧表）シフト記号表'!$C$6:$L$47,10,FALSE))</f>
        <v/>
      </c>
      <c r="AX164" s="78" t="str">
        <f>IF(AX163="","",VLOOKUP(AX163,'（勤務形態一覧表）シフト記号表'!$C$6:$L$47,10,FALSE))</f>
        <v/>
      </c>
      <c r="AY164" s="78" t="str">
        <f>IF(AY163="","",VLOOKUP(AY163,'（勤務形態一覧表）シフト記号表'!$C$6:$L$47,10,FALSE))</f>
        <v/>
      </c>
      <c r="AZ164" s="78" t="str">
        <f>IF(AZ163="","",VLOOKUP(AZ163,'（勤務形態一覧表）シフト記号表'!$C$6:$L$47,10,FALSE))</f>
        <v/>
      </c>
      <c r="BA164" s="78" t="str">
        <f>IF(BA163="","",VLOOKUP(BA163,'（勤務形態一覧表）シフト記号表'!$C$6:$L$47,10,FALSE))</f>
        <v/>
      </c>
      <c r="BB164" s="79" t="str">
        <f>IF(BB163="","",VLOOKUP(BB163,'（勤務形態一覧表）シフト記号表'!$C$6:$L$47,10,FALSE))</f>
        <v/>
      </c>
      <c r="BC164" s="77" t="str">
        <f>IF(BC163="","",VLOOKUP(BC163,'（勤務形態一覧表）シフト記号表'!$C$6:$L$47,10,FALSE))</f>
        <v/>
      </c>
      <c r="BD164" s="78" t="str">
        <f>IF(BD163="","",VLOOKUP(BD163,'（勤務形態一覧表）シフト記号表'!$C$6:$L$47,10,FALSE))</f>
        <v/>
      </c>
      <c r="BE164" s="78" t="str">
        <f>IF(BE163="","",VLOOKUP(BE163,'（勤務形態一覧表）シフト記号表'!$C$6:$L$47,10,FALSE))</f>
        <v/>
      </c>
      <c r="BF164" s="617">
        <f>IF($BI$3="４週",SUM(AA164:BB164),IF($BI$3="暦月",SUM(AA164:BE164),""))</f>
        <v>0</v>
      </c>
      <c r="BG164" s="618"/>
      <c r="BH164" s="619">
        <f>IF($BI$3="４週",BF164/4,IF($BI$3="暦月",(BF164/($BI$8/7)),""))</f>
        <v>0</v>
      </c>
      <c r="BI164" s="618"/>
      <c r="BJ164" s="614"/>
      <c r="BK164" s="615"/>
      <c r="BL164" s="615"/>
      <c r="BM164" s="615"/>
      <c r="BN164" s="616"/>
    </row>
    <row r="165" spans="2:66" ht="20.25" customHeight="1" x14ac:dyDescent="0.4">
      <c r="B165" s="588">
        <f>B163+1</f>
        <v>75</v>
      </c>
      <c r="C165" s="590"/>
      <c r="D165" s="592"/>
      <c r="E165" s="502"/>
      <c r="F165" s="593"/>
      <c r="G165" s="595"/>
      <c r="H165" s="561"/>
      <c r="I165" s="72"/>
      <c r="J165" s="73"/>
      <c r="K165" s="72"/>
      <c r="L165" s="73"/>
      <c r="M165" s="597"/>
      <c r="N165" s="598"/>
      <c r="O165" s="559"/>
      <c r="P165" s="560"/>
      <c r="Q165" s="560"/>
      <c r="R165" s="561"/>
      <c r="S165" s="565"/>
      <c r="T165" s="566"/>
      <c r="U165" s="566"/>
      <c r="V165" s="566"/>
      <c r="W165" s="567"/>
      <c r="X165" s="92" t="s">
        <v>394</v>
      </c>
      <c r="Y165" s="93"/>
      <c r="Z165" s="94"/>
      <c r="AA165" s="85"/>
      <c r="AB165" s="86"/>
      <c r="AC165" s="86"/>
      <c r="AD165" s="86"/>
      <c r="AE165" s="86"/>
      <c r="AF165" s="86"/>
      <c r="AG165" s="87"/>
      <c r="AH165" s="85"/>
      <c r="AI165" s="86"/>
      <c r="AJ165" s="86"/>
      <c r="AK165" s="86"/>
      <c r="AL165" s="86"/>
      <c r="AM165" s="86"/>
      <c r="AN165" s="87"/>
      <c r="AO165" s="85"/>
      <c r="AP165" s="86"/>
      <c r="AQ165" s="86"/>
      <c r="AR165" s="86"/>
      <c r="AS165" s="86"/>
      <c r="AT165" s="86"/>
      <c r="AU165" s="87"/>
      <c r="AV165" s="85"/>
      <c r="AW165" s="86"/>
      <c r="AX165" s="86"/>
      <c r="AY165" s="86"/>
      <c r="AZ165" s="86"/>
      <c r="BA165" s="86"/>
      <c r="BB165" s="87"/>
      <c r="BC165" s="85"/>
      <c r="BD165" s="86"/>
      <c r="BE165" s="88"/>
      <c r="BF165" s="568"/>
      <c r="BG165" s="569"/>
      <c r="BH165" s="570"/>
      <c r="BI165" s="571"/>
      <c r="BJ165" s="572"/>
      <c r="BK165" s="573"/>
      <c r="BL165" s="573"/>
      <c r="BM165" s="573"/>
      <c r="BN165" s="574"/>
    </row>
    <row r="166" spans="2:66" ht="20.25" customHeight="1" x14ac:dyDescent="0.4">
      <c r="B166" s="589"/>
      <c r="C166" s="591"/>
      <c r="D166" s="594"/>
      <c r="E166" s="502"/>
      <c r="F166" s="593"/>
      <c r="G166" s="620"/>
      <c r="H166" s="621"/>
      <c r="I166" s="95"/>
      <c r="J166" s="96">
        <f>G165</f>
        <v>0</v>
      </c>
      <c r="K166" s="95"/>
      <c r="L166" s="96">
        <f>M165</f>
        <v>0</v>
      </c>
      <c r="M166" s="622"/>
      <c r="N166" s="623"/>
      <c r="O166" s="624"/>
      <c r="P166" s="625"/>
      <c r="Q166" s="625"/>
      <c r="R166" s="621"/>
      <c r="S166" s="565"/>
      <c r="T166" s="566"/>
      <c r="U166" s="566"/>
      <c r="V166" s="566"/>
      <c r="W166" s="567"/>
      <c r="X166" s="89" t="s">
        <v>395</v>
      </c>
      <c r="Y166" s="90"/>
      <c r="Z166" s="91"/>
      <c r="AA166" s="77" t="str">
        <f>IF(AA165="","",VLOOKUP(AA165,'（勤務形態一覧表）シフト記号表'!$C$6:$L$47,10,FALSE))</f>
        <v/>
      </c>
      <c r="AB166" s="78" t="str">
        <f>IF(AB165="","",VLOOKUP(AB165,'（勤務形態一覧表）シフト記号表'!$C$6:$L$47,10,FALSE))</f>
        <v/>
      </c>
      <c r="AC166" s="78" t="str">
        <f>IF(AC165="","",VLOOKUP(AC165,'（勤務形態一覧表）シフト記号表'!$C$6:$L$47,10,FALSE))</f>
        <v/>
      </c>
      <c r="AD166" s="78" t="str">
        <f>IF(AD165="","",VLOOKUP(AD165,'（勤務形態一覧表）シフト記号表'!$C$6:$L$47,10,FALSE))</f>
        <v/>
      </c>
      <c r="AE166" s="78" t="str">
        <f>IF(AE165="","",VLOOKUP(AE165,'（勤務形態一覧表）シフト記号表'!$C$6:$L$47,10,FALSE))</f>
        <v/>
      </c>
      <c r="AF166" s="78" t="str">
        <f>IF(AF165="","",VLOOKUP(AF165,'（勤務形態一覧表）シフト記号表'!$C$6:$L$47,10,FALSE))</f>
        <v/>
      </c>
      <c r="AG166" s="79" t="str">
        <f>IF(AG165="","",VLOOKUP(AG165,'（勤務形態一覧表）シフト記号表'!$C$6:$L$47,10,FALSE))</f>
        <v/>
      </c>
      <c r="AH166" s="77" t="str">
        <f>IF(AH165="","",VLOOKUP(AH165,'（勤務形態一覧表）シフト記号表'!$C$6:$L$47,10,FALSE))</f>
        <v/>
      </c>
      <c r="AI166" s="78" t="str">
        <f>IF(AI165="","",VLOOKUP(AI165,'（勤務形態一覧表）シフト記号表'!$C$6:$L$47,10,FALSE))</f>
        <v/>
      </c>
      <c r="AJ166" s="78" t="str">
        <f>IF(AJ165="","",VLOOKUP(AJ165,'（勤務形態一覧表）シフト記号表'!$C$6:$L$47,10,FALSE))</f>
        <v/>
      </c>
      <c r="AK166" s="78" t="str">
        <f>IF(AK165="","",VLOOKUP(AK165,'（勤務形態一覧表）シフト記号表'!$C$6:$L$47,10,FALSE))</f>
        <v/>
      </c>
      <c r="AL166" s="78" t="str">
        <f>IF(AL165="","",VLOOKUP(AL165,'（勤務形態一覧表）シフト記号表'!$C$6:$L$47,10,FALSE))</f>
        <v/>
      </c>
      <c r="AM166" s="78" t="str">
        <f>IF(AM165="","",VLOOKUP(AM165,'（勤務形態一覧表）シフト記号表'!$C$6:$L$47,10,FALSE))</f>
        <v/>
      </c>
      <c r="AN166" s="79" t="str">
        <f>IF(AN165="","",VLOOKUP(AN165,'（勤務形態一覧表）シフト記号表'!$C$6:$L$47,10,FALSE))</f>
        <v/>
      </c>
      <c r="AO166" s="77" t="str">
        <f>IF(AO165="","",VLOOKUP(AO165,'（勤務形態一覧表）シフト記号表'!$C$6:$L$47,10,FALSE))</f>
        <v/>
      </c>
      <c r="AP166" s="78" t="str">
        <f>IF(AP165="","",VLOOKUP(AP165,'（勤務形態一覧表）シフト記号表'!$C$6:$L$47,10,FALSE))</f>
        <v/>
      </c>
      <c r="AQ166" s="78" t="str">
        <f>IF(AQ165="","",VLOOKUP(AQ165,'（勤務形態一覧表）シフト記号表'!$C$6:$L$47,10,FALSE))</f>
        <v/>
      </c>
      <c r="AR166" s="78" t="str">
        <f>IF(AR165="","",VLOOKUP(AR165,'（勤務形態一覧表）シフト記号表'!$C$6:$L$47,10,FALSE))</f>
        <v/>
      </c>
      <c r="AS166" s="78" t="str">
        <f>IF(AS165="","",VLOOKUP(AS165,'（勤務形態一覧表）シフト記号表'!$C$6:$L$47,10,FALSE))</f>
        <v/>
      </c>
      <c r="AT166" s="78" t="str">
        <f>IF(AT165="","",VLOOKUP(AT165,'（勤務形態一覧表）シフト記号表'!$C$6:$L$47,10,FALSE))</f>
        <v/>
      </c>
      <c r="AU166" s="79" t="str">
        <f>IF(AU165="","",VLOOKUP(AU165,'（勤務形態一覧表）シフト記号表'!$C$6:$L$47,10,FALSE))</f>
        <v/>
      </c>
      <c r="AV166" s="77" t="str">
        <f>IF(AV165="","",VLOOKUP(AV165,'（勤務形態一覧表）シフト記号表'!$C$6:$L$47,10,FALSE))</f>
        <v/>
      </c>
      <c r="AW166" s="78" t="str">
        <f>IF(AW165="","",VLOOKUP(AW165,'（勤務形態一覧表）シフト記号表'!$C$6:$L$47,10,FALSE))</f>
        <v/>
      </c>
      <c r="AX166" s="78" t="str">
        <f>IF(AX165="","",VLOOKUP(AX165,'（勤務形態一覧表）シフト記号表'!$C$6:$L$47,10,FALSE))</f>
        <v/>
      </c>
      <c r="AY166" s="78" t="str">
        <f>IF(AY165="","",VLOOKUP(AY165,'（勤務形態一覧表）シフト記号表'!$C$6:$L$47,10,FALSE))</f>
        <v/>
      </c>
      <c r="AZ166" s="78" t="str">
        <f>IF(AZ165="","",VLOOKUP(AZ165,'（勤務形態一覧表）シフト記号表'!$C$6:$L$47,10,FALSE))</f>
        <v/>
      </c>
      <c r="BA166" s="78" t="str">
        <f>IF(BA165="","",VLOOKUP(BA165,'（勤務形態一覧表）シフト記号表'!$C$6:$L$47,10,FALSE))</f>
        <v/>
      </c>
      <c r="BB166" s="79" t="str">
        <f>IF(BB165="","",VLOOKUP(BB165,'（勤務形態一覧表）シフト記号表'!$C$6:$L$47,10,FALSE))</f>
        <v/>
      </c>
      <c r="BC166" s="77" t="str">
        <f>IF(BC165="","",VLOOKUP(BC165,'（勤務形態一覧表）シフト記号表'!$C$6:$L$47,10,FALSE))</f>
        <v/>
      </c>
      <c r="BD166" s="78" t="str">
        <f>IF(BD165="","",VLOOKUP(BD165,'（勤務形態一覧表）シフト記号表'!$C$6:$L$47,10,FALSE))</f>
        <v/>
      </c>
      <c r="BE166" s="78" t="str">
        <f>IF(BE165="","",VLOOKUP(BE165,'（勤務形態一覧表）シフト記号表'!$C$6:$L$47,10,FALSE))</f>
        <v/>
      </c>
      <c r="BF166" s="617">
        <f>IF($BI$3="４週",SUM(AA166:BB166),IF($BI$3="暦月",SUM(AA166:BE166),""))</f>
        <v>0</v>
      </c>
      <c r="BG166" s="618"/>
      <c r="BH166" s="619">
        <f>IF($BI$3="４週",BF166/4,IF($BI$3="暦月",(BF166/($BI$8/7)),""))</f>
        <v>0</v>
      </c>
      <c r="BI166" s="618"/>
      <c r="BJ166" s="614"/>
      <c r="BK166" s="615"/>
      <c r="BL166" s="615"/>
      <c r="BM166" s="615"/>
      <c r="BN166" s="616"/>
    </row>
    <row r="167" spans="2:66" ht="20.25" customHeight="1" x14ac:dyDescent="0.4">
      <c r="B167" s="588">
        <f>B165+1</f>
        <v>76</v>
      </c>
      <c r="C167" s="590"/>
      <c r="D167" s="592"/>
      <c r="E167" s="502"/>
      <c r="F167" s="593"/>
      <c r="G167" s="595"/>
      <c r="H167" s="561"/>
      <c r="I167" s="72"/>
      <c r="J167" s="73"/>
      <c r="K167" s="72"/>
      <c r="L167" s="73"/>
      <c r="M167" s="597"/>
      <c r="N167" s="598"/>
      <c r="O167" s="559"/>
      <c r="P167" s="560"/>
      <c r="Q167" s="560"/>
      <c r="R167" s="561"/>
      <c r="S167" s="565"/>
      <c r="T167" s="566"/>
      <c r="U167" s="566"/>
      <c r="V167" s="566"/>
      <c r="W167" s="567"/>
      <c r="X167" s="92" t="s">
        <v>394</v>
      </c>
      <c r="Y167" s="93"/>
      <c r="Z167" s="94"/>
      <c r="AA167" s="85"/>
      <c r="AB167" s="86"/>
      <c r="AC167" s="86"/>
      <c r="AD167" s="86"/>
      <c r="AE167" s="86"/>
      <c r="AF167" s="86"/>
      <c r="AG167" s="87"/>
      <c r="AH167" s="85"/>
      <c r="AI167" s="86"/>
      <c r="AJ167" s="86"/>
      <c r="AK167" s="86"/>
      <c r="AL167" s="86"/>
      <c r="AM167" s="86"/>
      <c r="AN167" s="87"/>
      <c r="AO167" s="85"/>
      <c r="AP167" s="86"/>
      <c r="AQ167" s="86"/>
      <c r="AR167" s="86"/>
      <c r="AS167" s="86"/>
      <c r="AT167" s="86"/>
      <c r="AU167" s="87"/>
      <c r="AV167" s="85"/>
      <c r="AW167" s="86"/>
      <c r="AX167" s="86"/>
      <c r="AY167" s="86"/>
      <c r="AZ167" s="86"/>
      <c r="BA167" s="86"/>
      <c r="BB167" s="87"/>
      <c r="BC167" s="85"/>
      <c r="BD167" s="86"/>
      <c r="BE167" s="88"/>
      <c r="BF167" s="568"/>
      <c r="BG167" s="569"/>
      <c r="BH167" s="570"/>
      <c r="BI167" s="571"/>
      <c r="BJ167" s="572"/>
      <c r="BK167" s="573"/>
      <c r="BL167" s="573"/>
      <c r="BM167" s="573"/>
      <c r="BN167" s="574"/>
    </row>
    <row r="168" spans="2:66" ht="20.25" customHeight="1" x14ac:dyDescent="0.4">
      <c r="B168" s="589"/>
      <c r="C168" s="591"/>
      <c r="D168" s="594"/>
      <c r="E168" s="502"/>
      <c r="F168" s="593"/>
      <c r="G168" s="620"/>
      <c r="H168" s="621"/>
      <c r="I168" s="95"/>
      <c r="J168" s="96">
        <f>G167</f>
        <v>0</v>
      </c>
      <c r="K168" s="95"/>
      <c r="L168" s="96">
        <f>M167</f>
        <v>0</v>
      </c>
      <c r="M168" s="622"/>
      <c r="N168" s="623"/>
      <c r="O168" s="624"/>
      <c r="P168" s="625"/>
      <c r="Q168" s="625"/>
      <c r="R168" s="621"/>
      <c r="S168" s="565"/>
      <c r="T168" s="566"/>
      <c r="U168" s="566"/>
      <c r="V168" s="566"/>
      <c r="W168" s="567"/>
      <c r="X168" s="89" t="s">
        <v>395</v>
      </c>
      <c r="Y168" s="90"/>
      <c r="Z168" s="91"/>
      <c r="AA168" s="77" t="str">
        <f>IF(AA167="","",VLOOKUP(AA167,'（勤務形態一覧表）シフト記号表'!$C$6:$L$47,10,FALSE))</f>
        <v/>
      </c>
      <c r="AB168" s="78" t="str">
        <f>IF(AB167="","",VLOOKUP(AB167,'（勤務形態一覧表）シフト記号表'!$C$6:$L$47,10,FALSE))</f>
        <v/>
      </c>
      <c r="AC168" s="78" t="str">
        <f>IF(AC167="","",VLOOKUP(AC167,'（勤務形態一覧表）シフト記号表'!$C$6:$L$47,10,FALSE))</f>
        <v/>
      </c>
      <c r="AD168" s="78" t="str">
        <f>IF(AD167="","",VLOOKUP(AD167,'（勤務形態一覧表）シフト記号表'!$C$6:$L$47,10,FALSE))</f>
        <v/>
      </c>
      <c r="AE168" s="78" t="str">
        <f>IF(AE167="","",VLOOKUP(AE167,'（勤務形態一覧表）シフト記号表'!$C$6:$L$47,10,FALSE))</f>
        <v/>
      </c>
      <c r="AF168" s="78" t="str">
        <f>IF(AF167="","",VLOOKUP(AF167,'（勤務形態一覧表）シフト記号表'!$C$6:$L$47,10,FALSE))</f>
        <v/>
      </c>
      <c r="AG168" s="79" t="str">
        <f>IF(AG167="","",VLOOKUP(AG167,'（勤務形態一覧表）シフト記号表'!$C$6:$L$47,10,FALSE))</f>
        <v/>
      </c>
      <c r="AH168" s="77" t="str">
        <f>IF(AH167="","",VLOOKUP(AH167,'（勤務形態一覧表）シフト記号表'!$C$6:$L$47,10,FALSE))</f>
        <v/>
      </c>
      <c r="AI168" s="78" t="str">
        <f>IF(AI167="","",VLOOKUP(AI167,'（勤務形態一覧表）シフト記号表'!$C$6:$L$47,10,FALSE))</f>
        <v/>
      </c>
      <c r="AJ168" s="78" t="str">
        <f>IF(AJ167="","",VLOOKUP(AJ167,'（勤務形態一覧表）シフト記号表'!$C$6:$L$47,10,FALSE))</f>
        <v/>
      </c>
      <c r="AK168" s="78" t="str">
        <f>IF(AK167="","",VLOOKUP(AK167,'（勤務形態一覧表）シフト記号表'!$C$6:$L$47,10,FALSE))</f>
        <v/>
      </c>
      <c r="AL168" s="78" t="str">
        <f>IF(AL167="","",VLOOKUP(AL167,'（勤務形態一覧表）シフト記号表'!$C$6:$L$47,10,FALSE))</f>
        <v/>
      </c>
      <c r="AM168" s="78" t="str">
        <f>IF(AM167="","",VLOOKUP(AM167,'（勤務形態一覧表）シフト記号表'!$C$6:$L$47,10,FALSE))</f>
        <v/>
      </c>
      <c r="AN168" s="79" t="str">
        <f>IF(AN167="","",VLOOKUP(AN167,'（勤務形態一覧表）シフト記号表'!$C$6:$L$47,10,FALSE))</f>
        <v/>
      </c>
      <c r="AO168" s="77" t="str">
        <f>IF(AO167="","",VLOOKUP(AO167,'（勤務形態一覧表）シフト記号表'!$C$6:$L$47,10,FALSE))</f>
        <v/>
      </c>
      <c r="AP168" s="78" t="str">
        <f>IF(AP167="","",VLOOKUP(AP167,'（勤務形態一覧表）シフト記号表'!$C$6:$L$47,10,FALSE))</f>
        <v/>
      </c>
      <c r="AQ168" s="78" t="str">
        <f>IF(AQ167="","",VLOOKUP(AQ167,'（勤務形態一覧表）シフト記号表'!$C$6:$L$47,10,FALSE))</f>
        <v/>
      </c>
      <c r="AR168" s="78" t="str">
        <f>IF(AR167="","",VLOOKUP(AR167,'（勤務形態一覧表）シフト記号表'!$C$6:$L$47,10,FALSE))</f>
        <v/>
      </c>
      <c r="AS168" s="78" t="str">
        <f>IF(AS167="","",VLOOKUP(AS167,'（勤務形態一覧表）シフト記号表'!$C$6:$L$47,10,FALSE))</f>
        <v/>
      </c>
      <c r="AT168" s="78" t="str">
        <f>IF(AT167="","",VLOOKUP(AT167,'（勤務形態一覧表）シフト記号表'!$C$6:$L$47,10,FALSE))</f>
        <v/>
      </c>
      <c r="AU168" s="79" t="str">
        <f>IF(AU167="","",VLOOKUP(AU167,'（勤務形態一覧表）シフト記号表'!$C$6:$L$47,10,FALSE))</f>
        <v/>
      </c>
      <c r="AV168" s="77" t="str">
        <f>IF(AV167="","",VLOOKUP(AV167,'（勤務形態一覧表）シフト記号表'!$C$6:$L$47,10,FALSE))</f>
        <v/>
      </c>
      <c r="AW168" s="78" t="str">
        <f>IF(AW167="","",VLOOKUP(AW167,'（勤務形態一覧表）シフト記号表'!$C$6:$L$47,10,FALSE))</f>
        <v/>
      </c>
      <c r="AX168" s="78" t="str">
        <f>IF(AX167="","",VLOOKUP(AX167,'（勤務形態一覧表）シフト記号表'!$C$6:$L$47,10,FALSE))</f>
        <v/>
      </c>
      <c r="AY168" s="78" t="str">
        <f>IF(AY167="","",VLOOKUP(AY167,'（勤務形態一覧表）シフト記号表'!$C$6:$L$47,10,FALSE))</f>
        <v/>
      </c>
      <c r="AZ168" s="78" t="str">
        <f>IF(AZ167="","",VLOOKUP(AZ167,'（勤務形態一覧表）シフト記号表'!$C$6:$L$47,10,FALSE))</f>
        <v/>
      </c>
      <c r="BA168" s="78" t="str">
        <f>IF(BA167="","",VLOOKUP(BA167,'（勤務形態一覧表）シフト記号表'!$C$6:$L$47,10,FALSE))</f>
        <v/>
      </c>
      <c r="BB168" s="79" t="str">
        <f>IF(BB167="","",VLOOKUP(BB167,'（勤務形態一覧表）シフト記号表'!$C$6:$L$47,10,FALSE))</f>
        <v/>
      </c>
      <c r="BC168" s="77" t="str">
        <f>IF(BC167="","",VLOOKUP(BC167,'（勤務形態一覧表）シフト記号表'!$C$6:$L$47,10,FALSE))</f>
        <v/>
      </c>
      <c r="BD168" s="78" t="str">
        <f>IF(BD167="","",VLOOKUP(BD167,'（勤務形態一覧表）シフト記号表'!$C$6:$L$47,10,FALSE))</f>
        <v/>
      </c>
      <c r="BE168" s="78" t="str">
        <f>IF(BE167="","",VLOOKUP(BE167,'（勤務形態一覧表）シフト記号表'!$C$6:$L$47,10,FALSE))</f>
        <v/>
      </c>
      <c r="BF168" s="617">
        <f>IF($BI$3="４週",SUM(AA168:BB168),IF($BI$3="暦月",SUM(AA168:BE168),""))</f>
        <v>0</v>
      </c>
      <c r="BG168" s="618"/>
      <c r="BH168" s="619">
        <f>IF($BI$3="４週",BF168/4,IF($BI$3="暦月",(BF168/($BI$8/7)),""))</f>
        <v>0</v>
      </c>
      <c r="BI168" s="618"/>
      <c r="BJ168" s="614"/>
      <c r="BK168" s="615"/>
      <c r="BL168" s="615"/>
      <c r="BM168" s="615"/>
      <c r="BN168" s="616"/>
    </row>
    <row r="169" spans="2:66" ht="20.25" customHeight="1" x14ac:dyDescent="0.4">
      <c r="B169" s="588">
        <f>B167+1</f>
        <v>77</v>
      </c>
      <c r="C169" s="590"/>
      <c r="D169" s="592"/>
      <c r="E169" s="502"/>
      <c r="F169" s="593"/>
      <c r="G169" s="595"/>
      <c r="H169" s="561"/>
      <c r="I169" s="72"/>
      <c r="J169" s="73"/>
      <c r="K169" s="72"/>
      <c r="L169" s="73"/>
      <c r="M169" s="597"/>
      <c r="N169" s="598"/>
      <c r="O169" s="559"/>
      <c r="P169" s="560"/>
      <c r="Q169" s="560"/>
      <c r="R169" s="561"/>
      <c r="S169" s="565"/>
      <c r="T169" s="566"/>
      <c r="U169" s="566"/>
      <c r="V169" s="566"/>
      <c r="W169" s="567"/>
      <c r="X169" s="92" t="s">
        <v>394</v>
      </c>
      <c r="Y169" s="93"/>
      <c r="Z169" s="94"/>
      <c r="AA169" s="85"/>
      <c r="AB169" s="86"/>
      <c r="AC169" s="86"/>
      <c r="AD169" s="86"/>
      <c r="AE169" s="86"/>
      <c r="AF169" s="86"/>
      <c r="AG169" s="87"/>
      <c r="AH169" s="85"/>
      <c r="AI169" s="86"/>
      <c r="AJ169" s="86"/>
      <c r="AK169" s="86"/>
      <c r="AL169" s="86"/>
      <c r="AM169" s="86"/>
      <c r="AN169" s="87"/>
      <c r="AO169" s="85"/>
      <c r="AP169" s="86"/>
      <c r="AQ169" s="86"/>
      <c r="AR169" s="86"/>
      <c r="AS169" s="86"/>
      <c r="AT169" s="86"/>
      <c r="AU169" s="87"/>
      <c r="AV169" s="85"/>
      <c r="AW169" s="86"/>
      <c r="AX169" s="86"/>
      <c r="AY169" s="86"/>
      <c r="AZ169" s="86"/>
      <c r="BA169" s="86"/>
      <c r="BB169" s="87"/>
      <c r="BC169" s="85"/>
      <c r="BD169" s="86"/>
      <c r="BE169" s="88"/>
      <c r="BF169" s="568"/>
      <c r="BG169" s="569"/>
      <c r="BH169" s="570"/>
      <c r="BI169" s="571"/>
      <c r="BJ169" s="572"/>
      <c r="BK169" s="573"/>
      <c r="BL169" s="573"/>
      <c r="BM169" s="573"/>
      <c r="BN169" s="574"/>
    </row>
    <row r="170" spans="2:66" ht="20.25" customHeight="1" x14ac:dyDescent="0.4">
      <c r="B170" s="589"/>
      <c r="C170" s="591"/>
      <c r="D170" s="594"/>
      <c r="E170" s="502"/>
      <c r="F170" s="593"/>
      <c r="G170" s="620"/>
      <c r="H170" s="621"/>
      <c r="I170" s="95"/>
      <c r="J170" s="96">
        <f>G169</f>
        <v>0</v>
      </c>
      <c r="K170" s="95"/>
      <c r="L170" s="96">
        <f>M169</f>
        <v>0</v>
      </c>
      <c r="M170" s="622"/>
      <c r="N170" s="623"/>
      <c r="O170" s="624"/>
      <c r="P170" s="625"/>
      <c r="Q170" s="625"/>
      <c r="R170" s="621"/>
      <c r="S170" s="565"/>
      <c r="T170" s="566"/>
      <c r="U170" s="566"/>
      <c r="V170" s="566"/>
      <c r="W170" s="567"/>
      <c r="X170" s="89" t="s">
        <v>395</v>
      </c>
      <c r="Y170" s="90"/>
      <c r="Z170" s="91"/>
      <c r="AA170" s="77" t="str">
        <f>IF(AA169="","",VLOOKUP(AA169,'（勤務形態一覧表）シフト記号表'!$C$6:$L$47,10,FALSE))</f>
        <v/>
      </c>
      <c r="AB170" s="78" t="str">
        <f>IF(AB169="","",VLOOKUP(AB169,'（勤務形態一覧表）シフト記号表'!$C$6:$L$47,10,FALSE))</f>
        <v/>
      </c>
      <c r="AC170" s="78" t="str">
        <f>IF(AC169="","",VLOOKUP(AC169,'（勤務形態一覧表）シフト記号表'!$C$6:$L$47,10,FALSE))</f>
        <v/>
      </c>
      <c r="AD170" s="78" t="str">
        <f>IF(AD169="","",VLOOKUP(AD169,'（勤務形態一覧表）シフト記号表'!$C$6:$L$47,10,FALSE))</f>
        <v/>
      </c>
      <c r="AE170" s="78" t="str">
        <f>IF(AE169="","",VLOOKUP(AE169,'（勤務形態一覧表）シフト記号表'!$C$6:$L$47,10,FALSE))</f>
        <v/>
      </c>
      <c r="AF170" s="78" t="str">
        <f>IF(AF169="","",VLOOKUP(AF169,'（勤務形態一覧表）シフト記号表'!$C$6:$L$47,10,FALSE))</f>
        <v/>
      </c>
      <c r="AG170" s="79" t="str">
        <f>IF(AG169="","",VLOOKUP(AG169,'（勤務形態一覧表）シフト記号表'!$C$6:$L$47,10,FALSE))</f>
        <v/>
      </c>
      <c r="AH170" s="77" t="str">
        <f>IF(AH169="","",VLOOKUP(AH169,'（勤務形態一覧表）シフト記号表'!$C$6:$L$47,10,FALSE))</f>
        <v/>
      </c>
      <c r="AI170" s="78" t="str">
        <f>IF(AI169="","",VLOOKUP(AI169,'（勤務形態一覧表）シフト記号表'!$C$6:$L$47,10,FALSE))</f>
        <v/>
      </c>
      <c r="AJ170" s="78" t="str">
        <f>IF(AJ169="","",VLOOKUP(AJ169,'（勤務形態一覧表）シフト記号表'!$C$6:$L$47,10,FALSE))</f>
        <v/>
      </c>
      <c r="AK170" s="78" t="str">
        <f>IF(AK169="","",VLOOKUP(AK169,'（勤務形態一覧表）シフト記号表'!$C$6:$L$47,10,FALSE))</f>
        <v/>
      </c>
      <c r="AL170" s="78" t="str">
        <f>IF(AL169="","",VLOOKUP(AL169,'（勤務形態一覧表）シフト記号表'!$C$6:$L$47,10,FALSE))</f>
        <v/>
      </c>
      <c r="AM170" s="78" t="str">
        <f>IF(AM169="","",VLOOKUP(AM169,'（勤務形態一覧表）シフト記号表'!$C$6:$L$47,10,FALSE))</f>
        <v/>
      </c>
      <c r="AN170" s="79" t="str">
        <f>IF(AN169="","",VLOOKUP(AN169,'（勤務形態一覧表）シフト記号表'!$C$6:$L$47,10,FALSE))</f>
        <v/>
      </c>
      <c r="AO170" s="77" t="str">
        <f>IF(AO169="","",VLOOKUP(AO169,'（勤務形態一覧表）シフト記号表'!$C$6:$L$47,10,FALSE))</f>
        <v/>
      </c>
      <c r="AP170" s="78" t="str">
        <f>IF(AP169="","",VLOOKUP(AP169,'（勤務形態一覧表）シフト記号表'!$C$6:$L$47,10,FALSE))</f>
        <v/>
      </c>
      <c r="AQ170" s="78" t="str">
        <f>IF(AQ169="","",VLOOKUP(AQ169,'（勤務形態一覧表）シフト記号表'!$C$6:$L$47,10,FALSE))</f>
        <v/>
      </c>
      <c r="AR170" s="78" t="str">
        <f>IF(AR169="","",VLOOKUP(AR169,'（勤務形態一覧表）シフト記号表'!$C$6:$L$47,10,FALSE))</f>
        <v/>
      </c>
      <c r="AS170" s="78" t="str">
        <f>IF(AS169="","",VLOOKUP(AS169,'（勤務形態一覧表）シフト記号表'!$C$6:$L$47,10,FALSE))</f>
        <v/>
      </c>
      <c r="AT170" s="78" t="str">
        <f>IF(AT169="","",VLOOKUP(AT169,'（勤務形態一覧表）シフト記号表'!$C$6:$L$47,10,FALSE))</f>
        <v/>
      </c>
      <c r="AU170" s="79" t="str">
        <f>IF(AU169="","",VLOOKUP(AU169,'（勤務形態一覧表）シフト記号表'!$C$6:$L$47,10,FALSE))</f>
        <v/>
      </c>
      <c r="AV170" s="77" t="str">
        <f>IF(AV169="","",VLOOKUP(AV169,'（勤務形態一覧表）シフト記号表'!$C$6:$L$47,10,FALSE))</f>
        <v/>
      </c>
      <c r="AW170" s="78" t="str">
        <f>IF(AW169="","",VLOOKUP(AW169,'（勤務形態一覧表）シフト記号表'!$C$6:$L$47,10,FALSE))</f>
        <v/>
      </c>
      <c r="AX170" s="78" t="str">
        <f>IF(AX169="","",VLOOKUP(AX169,'（勤務形態一覧表）シフト記号表'!$C$6:$L$47,10,FALSE))</f>
        <v/>
      </c>
      <c r="AY170" s="78" t="str">
        <f>IF(AY169="","",VLOOKUP(AY169,'（勤務形態一覧表）シフト記号表'!$C$6:$L$47,10,FALSE))</f>
        <v/>
      </c>
      <c r="AZ170" s="78" t="str">
        <f>IF(AZ169="","",VLOOKUP(AZ169,'（勤務形態一覧表）シフト記号表'!$C$6:$L$47,10,FALSE))</f>
        <v/>
      </c>
      <c r="BA170" s="78" t="str">
        <f>IF(BA169="","",VLOOKUP(BA169,'（勤務形態一覧表）シフト記号表'!$C$6:$L$47,10,FALSE))</f>
        <v/>
      </c>
      <c r="BB170" s="79" t="str">
        <f>IF(BB169="","",VLOOKUP(BB169,'（勤務形態一覧表）シフト記号表'!$C$6:$L$47,10,FALSE))</f>
        <v/>
      </c>
      <c r="BC170" s="77" t="str">
        <f>IF(BC169="","",VLOOKUP(BC169,'（勤務形態一覧表）シフト記号表'!$C$6:$L$47,10,FALSE))</f>
        <v/>
      </c>
      <c r="BD170" s="78" t="str">
        <f>IF(BD169="","",VLOOKUP(BD169,'（勤務形態一覧表）シフト記号表'!$C$6:$L$47,10,FALSE))</f>
        <v/>
      </c>
      <c r="BE170" s="78" t="str">
        <f>IF(BE169="","",VLOOKUP(BE169,'（勤務形態一覧表）シフト記号表'!$C$6:$L$47,10,FALSE))</f>
        <v/>
      </c>
      <c r="BF170" s="617">
        <f>IF($BI$3="４週",SUM(AA170:BB170),IF($BI$3="暦月",SUM(AA170:BE170),""))</f>
        <v>0</v>
      </c>
      <c r="BG170" s="618"/>
      <c r="BH170" s="619">
        <f>IF($BI$3="４週",BF170/4,IF($BI$3="暦月",(BF170/($BI$8/7)),""))</f>
        <v>0</v>
      </c>
      <c r="BI170" s="618"/>
      <c r="BJ170" s="614"/>
      <c r="BK170" s="615"/>
      <c r="BL170" s="615"/>
      <c r="BM170" s="615"/>
      <c r="BN170" s="616"/>
    </row>
    <row r="171" spans="2:66" ht="20.25" customHeight="1" x14ac:dyDescent="0.4">
      <c r="B171" s="588">
        <f>B169+1</f>
        <v>78</v>
      </c>
      <c r="C171" s="590"/>
      <c r="D171" s="592"/>
      <c r="E171" s="502"/>
      <c r="F171" s="593"/>
      <c r="G171" s="595"/>
      <c r="H171" s="561"/>
      <c r="I171" s="72"/>
      <c r="J171" s="73"/>
      <c r="K171" s="72"/>
      <c r="L171" s="73"/>
      <c r="M171" s="597"/>
      <c r="N171" s="598"/>
      <c r="O171" s="559"/>
      <c r="P171" s="560"/>
      <c r="Q171" s="560"/>
      <c r="R171" s="561"/>
      <c r="S171" s="565"/>
      <c r="T171" s="566"/>
      <c r="U171" s="566"/>
      <c r="V171" s="566"/>
      <c r="W171" s="567"/>
      <c r="X171" s="92" t="s">
        <v>394</v>
      </c>
      <c r="Y171" s="93"/>
      <c r="Z171" s="94"/>
      <c r="AA171" s="85"/>
      <c r="AB171" s="86"/>
      <c r="AC171" s="86"/>
      <c r="AD171" s="86"/>
      <c r="AE171" s="86"/>
      <c r="AF171" s="86"/>
      <c r="AG171" s="87"/>
      <c r="AH171" s="85"/>
      <c r="AI171" s="86"/>
      <c r="AJ171" s="86"/>
      <c r="AK171" s="86"/>
      <c r="AL171" s="86"/>
      <c r="AM171" s="86"/>
      <c r="AN171" s="87"/>
      <c r="AO171" s="85"/>
      <c r="AP171" s="86"/>
      <c r="AQ171" s="86"/>
      <c r="AR171" s="86"/>
      <c r="AS171" s="86"/>
      <c r="AT171" s="86"/>
      <c r="AU171" s="87"/>
      <c r="AV171" s="85"/>
      <c r="AW171" s="86"/>
      <c r="AX171" s="86"/>
      <c r="AY171" s="86"/>
      <c r="AZ171" s="86"/>
      <c r="BA171" s="86"/>
      <c r="BB171" s="87"/>
      <c r="BC171" s="85"/>
      <c r="BD171" s="86"/>
      <c r="BE171" s="88"/>
      <c r="BF171" s="568"/>
      <c r="BG171" s="569"/>
      <c r="BH171" s="570"/>
      <c r="BI171" s="571"/>
      <c r="BJ171" s="572"/>
      <c r="BK171" s="573"/>
      <c r="BL171" s="573"/>
      <c r="BM171" s="573"/>
      <c r="BN171" s="574"/>
    </row>
    <row r="172" spans="2:66" ht="20.25" customHeight="1" x14ac:dyDescent="0.4">
      <c r="B172" s="589"/>
      <c r="C172" s="591"/>
      <c r="D172" s="594"/>
      <c r="E172" s="502"/>
      <c r="F172" s="593"/>
      <c r="G172" s="620"/>
      <c r="H172" s="621"/>
      <c r="I172" s="95"/>
      <c r="J172" s="96">
        <f>G171</f>
        <v>0</v>
      </c>
      <c r="K172" s="95"/>
      <c r="L172" s="96">
        <f>M171</f>
        <v>0</v>
      </c>
      <c r="M172" s="622"/>
      <c r="N172" s="623"/>
      <c r="O172" s="624"/>
      <c r="P172" s="625"/>
      <c r="Q172" s="625"/>
      <c r="R172" s="621"/>
      <c r="S172" s="565"/>
      <c r="T172" s="566"/>
      <c r="U172" s="566"/>
      <c r="V172" s="566"/>
      <c r="W172" s="567"/>
      <c r="X172" s="89" t="s">
        <v>395</v>
      </c>
      <c r="Y172" s="90"/>
      <c r="Z172" s="91"/>
      <c r="AA172" s="77" t="str">
        <f>IF(AA171="","",VLOOKUP(AA171,'（勤務形態一覧表）シフト記号表'!$C$6:$L$47,10,FALSE))</f>
        <v/>
      </c>
      <c r="AB172" s="78" t="str">
        <f>IF(AB171="","",VLOOKUP(AB171,'（勤務形態一覧表）シフト記号表'!$C$6:$L$47,10,FALSE))</f>
        <v/>
      </c>
      <c r="AC172" s="78" t="str">
        <f>IF(AC171="","",VLOOKUP(AC171,'（勤務形態一覧表）シフト記号表'!$C$6:$L$47,10,FALSE))</f>
        <v/>
      </c>
      <c r="AD172" s="78" t="str">
        <f>IF(AD171="","",VLOOKUP(AD171,'（勤務形態一覧表）シフト記号表'!$C$6:$L$47,10,FALSE))</f>
        <v/>
      </c>
      <c r="AE172" s="78" t="str">
        <f>IF(AE171="","",VLOOKUP(AE171,'（勤務形態一覧表）シフト記号表'!$C$6:$L$47,10,FALSE))</f>
        <v/>
      </c>
      <c r="AF172" s="78" t="str">
        <f>IF(AF171="","",VLOOKUP(AF171,'（勤務形態一覧表）シフト記号表'!$C$6:$L$47,10,FALSE))</f>
        <v/>
      </c>
      <c r="AG172" s="79" t="str">
        <f>IF(AG171="","",VLOOKUP(AG171,'（勤務形態一覧表）シフト記号表'!$C$6:$L$47,10,FALSE))</f>
        <v/>
      </c>
      <c r="AH172" s="77" t="str">
        <f>IF(AH171="","",VLOOKUP(AH171,'（勤務形態一覧表）シフト記号表'!$C$6:$L$47,10,FALSE))</f>
        <v/>
      </c>
      <c r="AI172" s="78" t="str">
        <f>IF(AI171="","",VLOOKUP(AI171,'（勤務形態一覧表）シフト記号表'!$C$6:$L$47,10,FALSE))</f>
        <v/>
      </c>
      <c r="AJ172" s="78" t="str">
        <f>IF(AJ171="","",VLOOKUP(AJ171,'（勤務形態一覧表）シフト記号表'!$C$6:$L$47,10,FALSE))</f>
        <v/>
      </c>
      <c r="AK172" s="78" t="str">
        <f>IF(AK171="","",VLOOKUP(AK171,'（勤務形態一覧表）シフト記号表'!$C$6:$L$47,10,FALSE))</f>
        <v/>
      </c>
      <c r="AL172" s="78" t="str">
        <f>IF(AL171="","",VLOOKUP(AL171,'（勤務形態一覧表）シフト記号表'!$C$6:$L$47,10,FALSE))</f>
        <v/>
      </c>
      <c r="AM172" s="78" t="str">
        <f>IF(AM171="","",VLOOKUP(AM171,'（勤務形態一覧表）シフト記号表'!$C$6:$L$47,10,FALSE))</f>
        <v/>
      </c>
      <c r="AN172" s="79" t="str">
        <f>IF(AN171="","",VLOOKUP(AN171,'（勤務形態一覧表）シフト記号表'!$C$6:$L$47,10,FALSE))</f>
        <v/>
      </c>
      <c r="AO172" s="77" t="str">
        <f>IF(AO171="","",VLOOKUP(AO171,'（勤務形態一覧表）シフト記号表'!$C$6:$L$47,10,FALSE))</f>
        <v/>
      </c>
      <c r="AP172" s="78" t="str">
        <f>IF(AP171="","",VLOOKUP(AP171,'（勤務形態一覧表）シフト記号表'!$C$6:$L$47,10,FALSE))</f>
        <v/>
      </c>
      <c r="AQ172" s="78" t="str">
        <f>IF(AQ171="","",VLOOKUP(AQ171,'（勤務形態一覧表）シフト記号表'!$C$6:$L$47,10,FALSE))</f>
        <v/>
      </c>
      <c r="AR172" s="78" t="str">
        <f>IF(AR171="","",VLOOKUP(AR171,'（勤務形態一覧表）シフト記号表'!$C$6:$L$47,10,FALSE))</f>
        <v/>
      </c>
      <c r="AS172" s="78" t="str">
        <f>IF(AS171="","",VLOOKUP(AS171,'（勤務形態一覧表）シフト記号表'!$C$6:$L$47,10,FALSE))</f>
        <v/>
      </c>
      <c r="AT172" s="78" t="str">
        <f>IF(AT171="","",VLOOKUP(AT171,'（勤務形態一覧表）シフト記号表'!$C$6:$L$47,10,FALSE))</f>
        <v/>
      </c>
      <c r="AU172" s="79" t="str">
        <f>IF(AU171="","",VLOOKUP(AU171,'（勤務形態一覧表）シフト記号表'!$C$6:$L$47,10,FALSE))</f>
        <v/>
      </c>
      <c r="AV172" s="77" t="str">
        <f>IF(AV171="","",VLOOKUP(AV171,'（勤務形態一覧表）シフト記号表'!$C$6:$L$47,10,FALSE))</f>
        <v/>
      </c>
      <c r="AW172" s="78" t="str">
        <f>IF(AW171="","",VLOOKUP(AW171,'（勤務形態一覧表）シフト記号表'!$C$6:$L$47,10,FALSE))</f>
        <v/>
      </c>
      <c r="AX172" s="78" t="str">
        <f>IF(AX171="","",VLOOKUP(AX171,'（勤務形態一覧表）シフト記号表'!$C$6:$L$47,10,FALSE))</f>
        <v/>
      </c>
      <c r="AY172" s="78" t="str">
        <f>IF(AY171="","",VLOOKUP(AY171,'（勤務形態一覧表）シフト記号表'!$C$6:$L$47,10,FALSE))</f>
        <v/>
      </c>
      <c r="AZ172" s="78" t="str">
        <f>IF(AZ171="","",VLOOKUP(AZ171,'（勤務形態一覧表）シフト記号表'!$C$6:$L$47,10,FALSE))</f>
        <v/>
      </c>
      <c r="BA172" s="78" t="str">
        <f>IF(BA171="","",VLOOKUP(BA171,'（勤務形態一覧表）シフト記号表'!$C$6:$L$47,10,FALSE))</f>
        <v/>
      </c>
      <c r="BB172" s="79" t="str">
        <f>IF(BB171="","",VLOOKUP(BB171,'（勤務形態一覧表）シフト記号表'!$C$6:$L$47,10,FALSE))</f>
        <v/>
      </c>
      <c r="BC172" s="77" t="str">
        <f>IF(BC171="","",VLOOKUP(BC171,'（勤務形態一覧表）シフト記号表'!$C$6:$L$47,10,FALSE))</f>
        <v/>
      </c>
      <c r="BD172" s="78" t="str">
        <f>IF(BD171="","",VLOOKUP(BD171,'（勤務形態一覧表）シフト記号表'!$C$6:$L$47,10,FALSE))</f>
        <v/>
      </c>
      <c r="BE172" s="78" t="str">
        <f>IF(BE171="","",VLOOKUP(BE171,'（勤務形態一覧表）シフト記号表'!$C$6:$L$47,10,FALSE))</f>
        <v/>
      </c>
      <c r="BF172" s="617">
        <f>IF($BI$3="４週",SUM(AA172:BB172),IF($BI$3="暦月",SUM(AA172:BE172),""))</f>
        <v>0</v>
      </c>
      <c r="BG172" s="618"/>
      <c r="BH172" s="619">
        <f>IF($BI$3="４週",BF172/4,IF($BI$3="暦月",(BF172/($BI$8/7)),""))</f>
        <v>0</v>
      </c>
      <c r="BI172" s="618"/>
      <c r="BJ172" s="614"/>
      <c r="BK172" s="615"/>
      <c r="BL172" s="615"/>
      <c r="BM172" s="615"/>
      <c r="BN172" s="616"/>
    </row>
    <row r="173" spans="2:66" ht="20.25" customHeight="1" x14ac:dyDescent="0.4">
      <c r="B173" s="588">
        <f>B171+1</f>
        <v>79</v>
      </c>
      <c r="C173" s="590"/>
      <c r="D173" s="592"/>
      <c r="E173" s="502"/>
      <c r="F173" s="593"/>
      <c r="G173" s="595"/>
      <c r="H173" s="561"/>
      <c r="I173" s="72"/>
      <c r="J173" s="73"/>
      <c r="K173" s="72"/>
      <c r="L173" s="73"/>
      <c r="M173" s="597"/>
      <c r="N173" s="598"/>
      <c r="O173" s="559"/>
      <c r="P173" s="560"/>
      <c r="Q173" s="560"/>
      <c r="R173" s="561"/>
      <c r="S173" s="565"/>
      <c r="T173" s="566"/>
      <c r="U173" s="566"/>
      <c r="V173" s="566"/>
      <c r="W173" s="567"/>
      <c r="X173" s="92" t="s">
        <v>394</v>
      </c>
      <c r="Y173" s="93"/>
      <c r="Z173" s="94"/>
      <c r="AA173" s="85"/>
      <c r="AB173" s="86"/>
      <c r="AC173" s="86"/>
      <c r="AD173" s="86"/>
      <c r="AE173" s="86"/>
      <c r="AF173" s="86"/>
      <c r="AG173" s="87"/>
      <c r="AH173" s="85"/>
      <c r="AI173" s="86"/>
      <c r="AJ173" s="86"/>
      <c r="AK173" s="86"/>
      <c r="AL173" s="86"/>
      <c r="AM173" s="86"/>
      <c r="AN173" s="87"/>
      <c r="AO173" s="85"/>
      <c r="AP173" s="86"/>
      <c r="AQ173" s="86"/>
      <c r="AR173" s="86"/>
      <c r="AS173" s="86"/>
      <c r="AT173" s="86"/>
      <c r="AU173" s="87"/>
      <c r="AV173" s="85"/>
      <c r="AW173" s="86"/>
      <c r="AX173" s="86"/>
      <c r="AY173" s="86"/>
      <c r="AZ173" s="86"/>
      <c r="BA173" s="86"/>
      <c r="BB173" s="87"/>
      <c r="BC173" s="85"/>
      <c r="BD173" s="86"/>
      <c r="BE173" s="88"/>
      <c r="BF173" s="568"/>
      <c r="BG173" s="569"/>
      <c r="BH173" s="570"/>
      <c r="BI173" s="571"/>
      <c r="BJ173" s="572"/>
      <c r="BK173" s="573"/>
      <c r="BL173" s="573"/>
      <c r="BM173" s="573"/>
      <c r="BN173" s="574"/>
    </row>
    <row r="174" spans="2:66" ht="20.25" customHeight="1" x14ac:dyDescent="0.4">
      <c r="B174" s="589"/>
      <c r="C174" s="591"/>
      <c r="D174" s="594"/>
      <c r="E174" s="502"/>
      <c r="F174" s="593"/>
      <c r="G174" s="620"/>
      <c r="H174" s="621"/>
      <c r="I174" s="95"/>
      <c r="J174" s="96">
        <f>G173</f>
        <v>0</v>
      </c>
      <c r="K174" s="95"/>
      <c r="L174" s="96">
        <f>M173</f>
        <v>0</v>
      </c>
      <c r="M174" s="622"/>
      <c r="N174" s="623"/>
      <c r="O174" s="624"/>
      <c r="P174" s="625"/>
      <c r="Q174" s="625"/>
      <c r="R174" s="621"/>
      <c r="S174" s="565"/>
      <c r="T174" s="566"/>
      <c r="U174" s="566"/>
      <c r="V174" s="566"/>
      <c r="W174" s="567"/>
      <c r="X174" s="89" t="s">
        <v>395</v>
      </c>
      <c r="Y174" s="90"/>
      <c r="Z174" s="91"/>
      <c r="AA174" s="77" t="str">
        <f>IF(AA173="","",VLOOKUP(AA173,'（勤務形態一覧表）シフト記号表'!$C$6:$L$47,10,FALSE))</f>
        <v/>
      </c>
      <c r="AB174" s="78" t="str">
        <f>IF(AB173="","",VLOOKUP(AB173,'（勤務形態一覧表）シフト記号表'!$C$6:$L$47,10,FALSE))</f>
        <v/>
      </c>
      <c r="AC174" s="78" t="str">
        <f>IF(AC173="","",VLOOKUP(AC173,'（勤務形態一覧表）シフト記号表'!$C$6:$L$47,10,FALSE))</f>
        <v/>
      </c>
      <c r="AD174" s="78" t="str">
        <f>IF(AD173="","",VLOOKUP(AD173,'（勤務形態一覧表）シフト記号表'!$C$6:$L$47,10,FALSE))</f>
        <v/>
      </c>
      <c r="AE174" s="78" t="str">
        <f>IF(AE173="","",VLOOKUP(AE173,'（勤務形態一覧表）シフト記号表'!$C$6:$L$47,10,FALSE))</f>
        <v/>
      </c>
      <c r="AF174" s="78" t="str">
        <f>IF(AF173="","",VLOOKUP(AF173,'（勤務形態一覧表）シフト記号表'!$C$6:$L$47,10,FALSE))</f>
        <v/>
      </c>
      <c r="AG174" s="79" t="str">
        <f>IF(AG173="","",VLOOKUP(AG173,'（勤務形態一覧表）シフト記号表'!$C$6:$L$47,10,FALSE))</f>
        <v/>
      </c>
      <c r="AH174" s="77" t="str">
        <f>IF(AH173="","",VLOOKUP(AH173,'（勤務形態一覧表）シフト記号表'!$C$6:$L$47,10,FALSE))</f>
        <v/>
      </c>
      <c r="AI174" s="78" t="str">
        <f>IF(AI173="","",VLOOKUP(AI173,'（勤務形態一覧表）シフト記号表'!$C$6:$L$47,10,FALSE))</f>
        <v/>
      </c>
      <c r="AJ174" s="78" t="str">
        <f>IF(AJ173="","",VLOOKUP(AJ173,'（勤務形態一覧表）シフト記号表'!$C$6:$L$47,10,FALSE))</f>
        <v/>
      </c>
      <c r="AK174" s="78" t="str">
        <f>IF(AK173="","",VLOOKUP(AK173,'（勤務形態一覧表）シフト記号表'!$C$6:$L$47,10,FALSE))</f>
        <v/>
      </c>
      <c r="AL174" s="78" t="str">
        <f>IF(AL173="","",VLOOKUP(AL173,'（勤務形態一覧表）シフト記号表'!$C$6:$L$47,10,FALSE))</f>
        <v/>
      </c>
      <c r="AM174" s="78" t="str">
        <f>IF(AM173="","",VLOOKUP(AM173,'（勤務形態一覧表）シフト記号表'!$C$6:$L$47,10,FALSE))</f>
        <v/>
      </c>
      <c r="AN174" s="79" t="str">
        <f>IF(AN173="","",VLOOKUP(AN173,'（勤務形態一覧表）シフト記号表'!$C$6:$L$47,10,FALSE))</f>
        <v/>
      </c>
      <c r="AO174" s="77" t="str">
        <f>IF(AO173="","",VLOOKUP(AO173,'（勤務形態一覧表）シフト記号表'!$C$6:$L$47,10,FALSE))</f>
        <v/>
      </c>
      <c r="AP174" s="78" t="str">
        <f>IF(AP173="","",VLOOKUP(AP173,'（勤務形態一覧表）シフト記号表'!$C$6:$L$47,10,FALSE))</f>
        <v/>
      </c>
      <c r="AQ174" s="78" t="str">
        <f>IF(AQ173="","",VLOOKUP(AQ173,'（勤務形態一覧表）シフト記号表'!$C$6:$L$47,10,FALSE))</f>
        <v/>
      </c>
      <c r="AR174" s="78" t="str">
        <f>IF(AR173="","",VLOOKUP(AR173,'（勤務形態一覧表）シフト記号表'!$C$6:$L$47,10,FALSE))</f>
        <v/>
      </c>
      <c r="AS174" s="78" t="str">
        <f>IF(AS173="","",VLOOKUP(AS173,'（勤務形態一覧表）シフト記号表'!$C$6:$L$47,10,FALSE))</f>
        <v/>
      </c>
      <c r="AT174" s="78" t="str">
        <f>IF(AT173="","",VLOOKUP(AT173,'（勤務形態一覧表）シフト記号表'!$C$6:$L$47,10,FALSE))</f>
        <v/>
      </c>
      <c r="AU174" s="79" t="str">
        <f>IF(AU173="","",VLOOKUP(AU173,'（勤務形態一覧表）シフト記号表'!$C$6:$L$47,10,FALSE))</f>
        <v/>
      </c>
      <c r="AV174" s="77" t="str">
        <f>IF(AV173="","",VLOOKUP(AV173,'（勤務形態一覧表）シフト記号表'!$C$6:$L$47,10,FALSE))</f>
        <v/>
      </c>
      <c r="AW174" s="78" t="str">
        <f>IF(AW173="","",VLOOKUP(AW173,'（勤務形態一覧表）シフト記号表'!$C$6:$L$47,10,FALSE))</f>
        <v/>
      </c>
      <c r="AX174" s="78" t="str">
        <f>IF(AX173="","",VLOOKUP(AX173,'（勤務形態一覧表）シフト記号表'!$C$6:$L$47,10,FALSE))</f>
        <v/>
      </c>
      <c r="AY174" s="78" t="str">
        <f>IF(AY173="","",VLOOKUP(AY173,'（勤務形態一覧表）シフト記号表'!$C$6:$L$47,10,FALSE))</f>
        <v/>
      </c>
      <c r="AZ174" s="78" t="str">
        <f>IF(AZ173="","",VLOOKUP(AZ173,'（勤務形態一覧表）シフト記号表'!$C$6:$L$47,10,FALSE))</f>
        <v/>
      </c>
      <c r="BA174" s="78" t="str">
        <f>IF(BA173="","",VLOOKUP(BA173,'（勤務形態一覧表）シフト記号表'!$C$6:$L$47,10,FALSE))</f>
        <v/>
      </c>
      <c r="BB174" s="79" t="str">
        <f>IF(BB173="","",VLOOKUP(BB173,'（勤務形態一覧表）シフト記号表'!$C$6:$L$47,10,FALSE))</f>
        <v/>
      </c>
      <c r="BC174" s="77" t="str">
        <f>IF(BC173="","",VLOOKUP(BC173,'（勤務形態一覧表）シフト記号表'!$C$6:$L$47,10,FALSE))</f>
        <v/>
      </c>
      <c r="BD174" s="78" t="str">
        <f>IF(BD173="","",VLOOKUP(BD173,'（勤務形態一覧表）シフト記号表'!$C$6:$L$47,10,FALSE))</f>
        <v/>
      </c>
      <c r="BE174" s="78" t="str">
        <f>IF(BE173="","",VLOOKUP(BE173,'（勤務形態一覧表）シフト記号表'!$C$6:$L$47,10,FALSE))</f>
        <v/>
      </c>
      <c r="BF174" s="617">
        <f>IF($BI$3="４週",SUM(AA174:BB174),IF($BI$3="暦月",SUM(AA174:BE174),""))</f>
        <v>0</v>
      </c>
      <c r="BG174" s="618"/>
      <c r="BH174" s="619">
        <f>IF($BI$3="４週",BF174/4,IF($BI$3="暦月",(BF174/($BI$8/7)),""))</f>
        <v>0</v>
      </c>
      <c r="BI174" s="618"/>
      <c r="BJ174" s="614"/>
      <c r="BK174" s="615"/>
      <c r="BL174" s="615"/>
      <c r="BM174" s="615"/>
      <c r="BN174" s="616"/>
    </row>
    <row r="175" spans="2:66" ht="20.25" customHeight="1" x14ac:dyDescent="0.4">
      <c r="B175" s="588">
        <f>B173+1</f>
        <v>80</v>
      </c>
      <c r="C175" s="590"/>
      <c r="D175" s="592"/>
      <c r="E175" s="502"/>
      <c r="F175" s="593"/>
      <c r="G175" s="595"/>
      <c r="H175" s="561"/>
      <c r="I175" s="72"/>
      <c r="J175" s="73"/>
      <c r="K175" s="72"/>
      <c r="L175" s="73"/>
      <c r="M175" s="597"/>
      <c r="N175" s="598"/>
      <c r="O175" s="559"/>
      <c r="P175" s="560"/>
      <c r="Q175" s="560"/>
      <c r="R175" s="561"/>
      <c r="S175" s="565"/>
      <c r="T175" s="566"/>
      <c r="U175" s="566"/>
      <c r="V175" s="566"/>
      <c r="W175" s="567"/>
      <c r="X175" s="92" t="s">
        <v>394</v>
      </c>
      <c r="Y175" s="93"/>
      <c r="Z175" s="94"/>
      <c r="AA175" s="85"/>
      <c r="AB175" s="86"/>
      <c r="AC175" s="86"/>
      <c r="AD175" s="86"/>
      <c r="AE175" s="86"/>
      <c r="AF175" s="86"/>
      <c r="AG175" s="87"/>
      <c r="AH175" s="85"/>
      <c r="AI175" s="86"/>
      <c r="AJ175" s="86"/>
      <c r="AK175" s="86"/>
      <c r="AL175" s="86"/>
      <c r="AM175" s="86"/>
      <c r="AN175" s="87"/>
      <c r="AO175" s="85"/>
      <c r="AP175" s="86"/>
      <c r="AQ175" s="86"/>
      <c r="AR175" s="86"/>
      <c r="AS175" s="86"/>
      <c r="AT175" s="86"/>
      <c r="AU175" s="87"/>
      <c r="AV175" s="85"/>
      <c r="AW175" s="86"/>
      <c r="AX175" s="86"/>
      <c r="AY175" s="86"/>
      <c r="AZ175" s="86"/>
      <c r="BA175" s="86"/>
      <c r="BB175" s="87"/>
      <c r="BC175" s="85"/>
      <c r="BD175" s="86"/>
      <c r="BE175" s="88"/>
      <c r="BF175" s="568"/>
      <c r="BG175" s="569"/>
      <c r="BH175" s="570"/>
      <c r="BI175" s="571"/>
      <c r="BJ175" s="572"/>
      <c r="BK175" s="573"/>
      <c r="BL175" s="573"/>
      <c r="BM175" s="573"/>
      <c r="BN175" s="574"/>
    </row>
    <row r="176" spans="2:66" ht="20.25" customHeight="1" x14ac:dyDescent="0.4">
      <c r="B176" s="589"/>
      <c r="C176" s="591"/>
      <c r="D176" s="594"/>
      <c r="E176" s="502"/>
      <c r="F176" s="593"/>
      <c r="G176" s="620"/>
      <c r="H176" s="621"/>
      <c r="I176" s="95"/>
      <c r="J176" s="96">
        <f>G175</f>
        <v>0</v>
      </c>
      <c r="K176" s="95"/>
      <c r="L176" s="96">
        <f>M175</f>
        <v>0</v>
      </c>
      <c r="M176" s="622"/>
      <c r="N176" s="623"/>
      <c r="O176" s="624"/>
      <c r="P176" s="625"/>
      <c r="Q176" s="625"/>
      <c r="R176" s="621"/>
      <c r="S176" s="565"/>
      <c r="T176" s="566"/>
      <c r="U176" s="566"/>
      <c r="V176" s="566"/>
      <c r="W176" s="567"/>
      <c r="X176" s="89" t="s">
        <v>395</v>
      </c>
      <c r="Y176" s="90"/>
      <c r="Z176" s="91"/>
      <c r="AA176" s="77" t="str">
        <f>IF(AA175="","",VLOOKUP(AA175,'（勤務形態一覧表）シフト記号表'!$C$6:$L$47,10,FALSE))</f>
        <v/>
      </c>
      <c r="AB176" s="78" t="str">
        <f>IF(AB175="","",VLOOKUP(AB175,'（勤務形態一覧表）シフト記号表'!$C$6:$L$47,10,FALSE))</f>
        <v/>
      </c>
      <c r="AC176" s="78" t="str">
        <f>IF(AC175="","",VLOOKUP(AC175,'（勤務形態一覧表）シフト記号表'!$C$6:$L$47,10,FALSE))</f>
        <v/>
      </c>
      <c r="AD176" s="78" t="str">
        <f>IF(AD175="","",VLOOKUP(AD175,'（勤務形態一覧表）シフト記号表'!$C$6:$L$47,10,FALSE))</f>
        <v/>
      </c>
      <c r="AE176" s="78" t="str">
        <f>IF(AE175="","",VLOOKUP(AE175,'（勤務形態一覧表）シフト記号表'!$C$6:$L$47,10,FALSE))</f>
        <v/>
      </c>
      <c r="AF176" s="78" t="str">
        <f>IF(AF175="","",VLOOKUP(AF175,'（勤務形態一覧表）シフト記号表'!$C$6:$L$47,10,FALSE))</f>
        <v/>
      </c>
      <c r="AG176" s="79" t="str">
        <f>IF(AG175="","",VLOOKUP(AG175,'（勤務形態一覧表）シフト記号表'!$C$6:$L$47,10,FALSE))</f>
        <v/>
      </c>
      <c r="AH176" s="77" t="str">
        <f>IF(AH175="","",VLOOKUP(AH175,'（勤務形態一覧表）シフト記号表'!$C$6:$L$47,10,FALSE))</f>
        <v/>
      </c>
      <c r="AI176" s="78" t="str">
        <f>IF(AI175="","",VLOOKUP(AI175,'（勤務形態一覧表）シフト記号表'!$C$6:$L$47,10,FALSE))</f>
        <v/>
      </c>
      <c r="AJ176" s="78" t="str">
        <f>IF(AJ175="","",VLOOKUP(AJ175,'（勤務形態一覧表）シフト記号表'!$C$6:$L$47,10,FALSE))</f>
        <v/>
      </c>
      <c r="AK176" s="78" t="str">
        <f>IF(AK175="","",VLOOKUP(AK175,'（勤務形態一覧表）シフト記号表'!$C$6:$L$47,10,FALSE))</f>
        <v/>
      </c>
      <c r="AL176" s="78" t="str">
        <f>IF(AL175="","",VLOOKUP(AL175,'（勤務形態一覧表）シフト記号表'!$C$6:$L$47,10,FALSE))</f>
        <v/>
      </c>
      <c r="AM176" s="78" t="str">
        <f>IF(AM175="","",VLOOKUP(AM175,'（勤務形態一覧表）シフト記号表'!$C$6:$L$47,10,FALSE))</f>
        <v/>
      </c>
      <c r="AN176" s="79" t="str">
        <f>IF(AN175="","",VLOOKUP(AN175,'（勤務形態一覧表）シフト記号表'!$C$6:$L$47,10,FALSE))</f>
        <v/>
      </c>
      <c r="AO176" s="77" t="str">
        <f>IF(AO175="","",VLOOKUP(AO175,'（勤務形態一覧表）シフト記号表'!$C$6:$L$47,10,FALSE))</f>
        <v/>
      </c>
      <c r="AP176" s="78" t="str">
        <f>IF(AP175="","",VLOOKUP(AP175,'（勤務形態一覧表）シフト記号表'!$C$6:$L$47,10,FALSE))</f>
        <v/>
      </c>
      <c r="AQ176" s="78" t="str">
        <f>IF(AQ175="","",VLOOKUP(AQ175,'（勤務形態一覧表）シフト記号表'!$C$6:$L$47,10,FALSE))</f>
        <v/>
      </c>
      <c r="AR176" s="78" t="str">
        <f>IF(AR175="","",VLOOKUP(AR175,'（勤務形態一覧表）シフト記号表'!$C$6:$L$47,10,FALSE))</f>
        <v/>
      </c>
      <c r="AS176" s="78" t="str">
        <f>IF(AS175="","",VLOOKUP(AS175,'（勤務形態一覧表）シフト記号表'!$C$6:$L$47,10,FALSE))</f>
        <v/>
      </c>
      <c r="AT176" s="78" t="str">
        <f>IF(AT175="","",VLOOKUP(AT175,'（勤務形態一覧表）シフト記号表'!$C$6:$L$47,10,FALSE))</f>
        <v/>
      </c>
      <c r="AU176" s="79" t="str">
        <f>IF(AU175="","",VLOOKUP(AU175,'（勤務形態一覧表）シフト記号表'!$C$6:$L$47,10,FALSE))</f>
        <v/>
      </c>
      <c r="AV176" s="77" t="str">
        <f>IF(AV175="","",VLOOKUP(AV175,'（勤務形態一覧表）シフト記号表'!$C$6:$L$47,10,FALSE))</f>
        <v/>
      </c>
      <c r="AW176" s="78" t="str">
        <f>IF(AW175="","",VLOOKUP(AW175,'（勤務形態一覧表）シフト記号表'!$C$6:$L$47,10,FALSE))</f>
        <v/>
      </c>
      <c r="AX176" s="78" t="str">
        <f>IF(AX175="","",VLOOKUP(AX175,'（勤務形態一覧表）シフト記号表'!$C$6:$L$47,10,FALSE))</f>
        <v/>
      </c>
      <c r="AY176" s="78" t="str">
        <f>IF(AY175="","",VLOOKUP(AY175,'（勤務形態一覧表）シフト記号表'!$C$6:$L$47,10,FALSE))</f>
        <v/>
      </c>
      <c r="AZ176" s="78" t="str">
        <f>IF(AZ175="","",VLOOKUP(AZ175,'（勤務形態一覧表）シフト記号表'!$C$6:$L$47,10,FALSE))</f>
        <v/>
      </c>
      <c r="BA176" s="78" t="str">
        <f>IF(BA175="","",VLOOKUP(BA175,'（勤務形態一覧表）シフト記号表'!$C$6:$L$47,10,FALSE))</f>
        <v/>
      </c>
      <c r="BB176" s="79" t="str">
        <f>IF(BB175="","",VLOOKUP(BB175,'（勤務形態一覧表）シフト記号表'!$C$6:$L$47,10,FALSE))</f>
        <v/>
      </c>
      <c r="BC176" s="77" t="str">
        <f>IF(BC175="","",VLOOKUP(BC175,'（勤務形態一覧表）シフト記号表'!$C$6:$L$47,10,FALSE))</f>
        <v/>
      </c>
      <c r="BD176" s="78" t="str">
        <f>IF(BD175="","",VLOOKUP(BD175,'（勤務形態一覧表）シフト記号表'!$C$6:$L$47,10,FALSE))</f>
        <v/>
      </c>
      <c r="BE176" s="78" t="str">
        <f>IF(BE175="","",VLOOKUP(BE175,'（勤務形態一覧表）シフト記号表'!$C$6:$L$47,10,FALSE))</f>
        <v/>
      </c>
      <c r="BF176" s="617">
        <f>IF($BI$3="４週",SUM(AA176:BB176),IF($BI$3="暦月",SUM(AA176:BE176),""))</f>
        <v>0</v>
      </c>
      <c r="BG176" s="618"/>
      <c r="BH176" s="619">
        <f>IF($BI$3="４週",BF176/4,IF($BI$3="暦月",(BF176/($BI$8/7)),""))</f>
        <v>0</v>
      </c>
      <c r="BI176" s="618"/>
      <c r="BJ176" s="614"/>
      <c r="BK176" s="615"/>
      <c r="BL176" s="615"/>
      <c r="BM176" s="615"/>
      <c r="BN176" s="616"/>
    </row>
    <row r="177" spans="2:66" ht="20.25" customHeight="1" x14ac:dyDescent="0.4">
      <c r="B177" s="588">
        <f>B175+1</f>
        <v>81</v>
      </c>
      <c r="C177" s="590"/>
      <c r="D177" s="592"/>
      <c r="E177" s="502"/>
      <c r="F177" s="593"/>
      <c r="G177" s="595"/>
      <c r="H177" s="561"/>
      <c r="I177" s="72"/>
      <c r="J177" s="73"/>
      <c r="K177" s="72"/>
      <c r="L177" s="73"/>
      <c r="M177" s="597"/>
      <c r="N177" s="598"/>
      <c r="O177" s="559"/>
      <c r="P177" s="560"/>
      <c r="Q177" s="560"/>
      <c r="R177" s="561"/>
      <c r="S177" s="565"/>
      <c r="T177" s="566"/>
      <c r="U177" s="566"/>
      <c r="V177" s="566"/>
      <c r="W177" s="567"/>
      <c r="X177" s="92" t="s">
        <v>394</v>
      </c>
      <c r="Y177" s="93"/>
      <c r="Z177" s="94"/>
      <c r="AA177" s="85"/>
      <c r="AB177" s="86"/>
      <c r="AC177" s="86"/>
      <c r="AD177" s="86"/>
      <c r="AE177" s="86"/>
      <c r="AF177" s="86"/>
      <c r="AG177" s="87"/>
      <c r="AH177" s="85"/>
      <c r="AI177" s="86"/>
      <c r="AJ177" s="86"/>
      <c r="AK177" s="86"/>
      <c r="AL177" s="86"/>
      <c r="AM177" s="86"/>
      <c r="AN177" s="87"/>
      <c r="AO177" s="85"/>
      <c r="AP177" s="86"/>
      <c r="AQ177" s="86"/>
      <c r="AR177" s="86"/>
      <c r="AS177" s="86"/>
      <c r="AT177" s="86"/>
      <c r="AU177" s="87"/>
      <c r="AV177" s="85"/>
      <c r="AW177" s="86"/>
      <c r="AX177" s="86"/>
      <c r="AY177" s="86"/>
      <c r="AZ177" s="86"/>
      <c r="BA177" s="86"/>
      <c r="BB177" s="87"/>
      <c r="BC177" s="85"/>
      <c r="BD177" s="86"/>
      <c r="BE177" s="88"/>
      <c r="BF177" s="568"/>
      <c r="BG177" s="569"/>
      <c r="BH177" s="570"/>
      <c r="BI177" s="571"/>
      <c r="BJ177" s="572"/>
      <c r="BK177" s="573"/>
      <c r="BL177" s="573"/>
      <c r="BM177" s="573"/>
      <c r="BN177" s="574"/>
    </row>
    <row r="178" spans="2:66" ht="20.25" customHeight="1" x14ac:dyDescent="0.4">
      <c r="B178" s="589"/>
      <c r="C178" s="591"/>
      <c r="D178" s="594"/>
      <c r="E178" s="502"/>
      <c r="F178" s="593"/>
      <c r="G178" s="620"/>
      <c r="H178" s="621"/>
      <c r="I178" s="95"/>
      <c r="J178" s="96">
        <f>G177</f>
        <v>0</v>
      </c>
      <c r="K178" s="95"/>
      <c r="L178" s="96">
        <f>M177</f>
        <v>0</v>
      </c>
      <c r="M178" s="622"/>
      <c r="N178" s="623"/>
      <c r="O178" s="624"/>
      <c r="P178" s="625"/>
      <c r="Q178" s="625"/>
      <c r="R178" s="621"/>
      <c r="S178" s="565"/>
      <c r="T178" s="566"/>
      <c r="U178" s="566"/>
      <c r="V178" s="566"/>
      <c r="W178" s="567"/>
      <c r="X178" s="89" t="s">
        <v>395</v>
      </c>
      <c r="Y178" s="90"/>
      <c r="Z178" s="91"/>
      <c r="AA178" s="77" t="str">
        <f>IF(AA177="","",VLOOKUP(AA177,'（勤務形態一覧表）シフト記号表'!$C$6:$L$47,10,FALSE))</f>
        <v/>
      </c>
      <c r="AB178" s="78" t="str">
        <f>IF(AB177="","",VLOOKUP(AB177,'（勤務形態一覧表）シフト記号表'!$C$6:$L$47,10,FALSE))</f>
        <v/>
      </c>
      <c r="AC178" s="78" t="str">
        <f>IF(AC177="","",VLOOKUP(AC177,'（勤務形態一覧表）シフト記号表'!$C$6:$L$47,10,FALSE))</f>
        <v/>
      </c>
      <c r="AD178" s="78" t="str">
        <f>IF(AD177="","",VLOOKUP(AD177,'（勤務形態一覧表）シフト記号表'!$C$6:$L$47,10,FALSE))</f>
        <v/>
      </c>
      <c r="AE178" s="78" t="str">
        <f>IF(AE177="","",VLOOKUP(AE177,'（勤務形態一覧表）シフト記号表'!$C$6:$L$47,10,FALSE))</f>
        <v/>
      </c>
      <c r="AF178" s="78" t="str">
        <f>IF(AF177="","",VLOOKUP(AF177,'（勤務形態一覧表）シフト記号表'!$C$6:$L$47,10,FALSE))</f>
        <v/>
      </c>
      <c r="AG178" s="79" t="str">
        <f>IF(AG177="","",VLOOKUP(AG177,'（勤務形態一覧表）シフト記号表'!$C$6:$L$47,10,FALSE))</f>
        <v/>
      </c>
      <c r="AH178" s="77" t="str">
        <f>IF(AH177="","",VLOOKUP(AH177,'（勤務形態一覧表）シフト記号表'!$C$6:$L$47,10,FALSE))</f>
        <v/>
      </c>
      <c r="AI178" s="78" t="str">
        <f>IF(AI177="","",VLOOKUP(AI177,'（勤務形態一覧表）シフト記号表'!$C$6:$L$47,10,FALSE))</f>
        <v/>
      </c>
      <c r="AJ178" s="78" t="str">
        <f>IF(AJ177="","",VLOOKUP(AJ177,'（勤務形態一覧表）シフト記号表'!$C$6:$L$47,10,FALSE))</f>
        <v/>
      </c>
      <c r="AK178" s="78" t="str">
        <f>IF(AK177="","",VLOOKUP(AK177,'（勤務形態一覧表）シフト記号表'!$C$6:$L$47,10,FALSE))</f>
        <v/>
      </c>
      <c r="AL178" s="78" t="str">
        <f>IF(AL177="","",VLOOKUP(AL177,'（勤務形態一覧表）シフト記号表'!$C$6:$L$47,10,FALSE))</f>
        <v/>
      </c>
      <c r="AM178" s="78" t="str">
        <f>IF(AM177="","",VLOOKUP(AM177,'（勤務形態一覧表）シフト記号表'!$C$6:$L$47,10,FALSE))</f>
        <v/>
      </c>
      <c r="AN178" s="79" t="str">
        <f>IF(AN177="","",VLOOKUP(AN177,'（勤務形態一覧表）シフト記号表'!$C$6:$L$47,10,FALSE))</f>
        <v/>
      </c>
      <c r="AO178" s="77" t="str">
        <f>IF(AO177="","",VLOOKUP(AO177,'（勤務形態一覧表）シフト記号表'!$C$6:$L$47,10,FALSE))</f>
        <v/>
      </c>
      <c r="AP178" s="78" t="str">
        <f>IF(AP177="","",VLOOKUP(AP177,'（勤務形態一覧表）シフト記号表'!$C$6:$L$47,10,FALSE))</f>
        <v/>
      </c>
      <c r="AQ178" s="78" t="str">
        <f>IF(AQ177="","",VLOOKUP(AQ177,'（勤務形態一覧表）シフト記号表'!$C$6:$L$47,10,FALSE))</f>
        <v/>
      </c>
      <c r="AR178" s="78" t="str">
        <f>IF(AR177="","",VLOOKUP(AR177,'（勤務形態一覧表）シフト記号表'!$C$6:$L$47,10,FALSE))</f>
        <v/>
      </c>
      <c r="AS178" s="78" t="str">
        <f>IF(AS177="","",VLOOKUP(AS177,'（勤務形態一覧表）シフト記号表'!$C$6:$L$47,10,FALSE))</f>
        <v/>
      </c>
      <c r="AT178" s="78" t="str">
        <f>IF(AT177="","",VLOOKUP(AT177,'（勤務形態一覧表）シフト記号表'!$C$6:$L$47,10,FALSE))</f>
        <v/>
      </c>
      <c r="AU178" s="79" t="str">
        <f>IF(AU177="","",VLOOKUP(AU177,'（勤務形態一覧表）シフト記号表'!$C$6:$L$47,10,FALSE))</f>
        <v/>
      </c>
      <c r="AV178" s="77" t="str">
        <f>IF(AV177="","",VLOOKUP(AV177,'（勤務形態一覧表）シフト記号表'!$C$6:$L$47,10,FALSE))</f>
        <v/>
      </c>
      <c r="AW178" s="78" t="str">
        <f>IF(AW177="","",VLOOKUP(AW177,'（勤務形態一覧表）シフト記号表'!$C$6:$L$47,10,FALSE))</f>
        <v/>
      </c>
      <c r="AX178" s="78" t="str">
        <f>IF(AX177="","",VLOOKUP(AX177,'（勤務形態一覧表）シフト記号表'!$C$6:$L$47,10,FALSE))</f>
        <v/>
      </c>
      <c r="AY178" s="78" t="str">
        <f>IF(AY177="","",VLOOKUP(AY177,'（勤務形態一覧表）シフト記号表'!$C$6:$L$47,10,FALSE))</f>
        <v/>
      </c>
      <c r="AZ178" s="78" t="str">
        <f>IF(AZ177="","",VLOOKUP(AZ177,'（勤務形態一覧表）シフト記号表'!$C$6:$L$47,10,FALSE))</f>
        <v/>
      </c>
      <c r="BA178" s="78" t="str">
        <f>IF(BA177="","",VLOOKUP(BA177,'（勤務形態一覧表）シフト記号表'!$C$6:$L$47,10,FALSE))</f>
        <v/>
      </c>
      <c r="BB178" s="79" t="str">
        <f>IF(BB177="","",VLOOKUP(BB177,'（勤務形態一覧表）シフト記号表'!$C$6:$L$47,10,FALSE))</f>
        <v/>
      </c>
      <c r="BC178" s="77" t="str">
        <f>IF(BC177="","",VLOOKUP(BC177,'（勤務形態一覧表）シフト記号表'!$C$6:$L$47,10,FALSE))</f>
        <v/>
      </c>
      <c r="BD178" s="78" t="str">
        <f>IF(BD177="","",VLOOKUP(BD177,'（勤務形態一覧表）シフト記号表'!$C$6:$L$47,10,FALSE))</f>
        <v/>
      </c>
      <c r="BE178" s="78" t="str">
        <f>IF(BE177="","",VLOOKUP(BE177,'（勤務形態一覧表）シフト記号表'!$C$6:$L$47,10,FALSE))</f>
        <v/>
      </c>
      <c r="BF178" s="617">
        <f>IF($BI$3="４週",SUM(AA178:BB178),IF($BI$3="暦月",SUM(AA178:BE178),""))</f>
        <v>0</v>
      </c>
      <c r="BG178" s="618"/>
      <c r="BH178" s="619">
        <f>IF($BI$3="４週",BF178/4,IF($BI$3="暦月",(BF178/($BI$8/7)),""))</f>
        <v>0</v>
      </c>
      <c r="BI178" s="618"/>
      <c r="BJ178" s="614"/>
      <c r="BK178" s="615"/>
      <c r="BL178" s="615"/>
      <c r="BM178" s="615"/>
      <c r="BN178" s="616"/>
    </row>
    <row r="179" spans="2:66" ht="20.25" customHeight="1" x14ac:dyDescent="0.4">
      <c r="B179" s="588">
        <f>B177+1</f>
        <v>82</v>
      </c>
      <c r="C179" s="590"/>
      <c r="D179" s="592"/>
      <c r="E179" s="502"/>
      <c r="F179" s="593"/>
      <c r="G179" s="595"/>
      <c r="H179" s="561"/>
      <c r="I179" s="72"/>
      <c r="J179" s="73"/>
      <c r="K179" s="72"/>
      <c r="L179" s="73"/>
      <c r="M179" s="597"/>
      <c r="N179" s="598"/>
      <c r="O179" s="559"/>
      <c r="P179" s="560"/>
      <c r="Q179" s="560"/>
      <c r="R179" s="561"/>
      <c r="S179" s="565"/>
      <c r="T179" s="566"/>
      <c r="U179" s="566"/>
      <c r="V179" s="566"/>
      <c r="W179" s="567"/>
      <c r="X179" s="92" t="s">
        <v>394</v>
      </c>
      <c r="Y179" s="93"/>
      <c r="Z179" s="94"/>
      <c r="AA179" s="85"/>
      <c r="AB179" s="86"/>
      <c r="AC179" s="86"/>
      <c r="AD179" s="86"/>
      <c r="AE179" s="86"/>
      <c r="AF179" s="86"/>
      <c r="AG179" s="87"/>
      <c r="AH179" s="85"/>
      <c r="AI179" s="86"/>
      <c r="AJ179" s="86"/>
      <c r="AK179" s="86"/>
      <c r="AL179" s="86"/>
      <c r="AM179" s="86"/>
      <c r="AN179" s="87"/>
      <c r="AO179" s="85"/>
      <c r="AP179" s="86"/>
      <c r="AQ179" s="86"/>
      <c r="AR179" s="86"/>
      <c r="AS179" s="86"/>
      <c r="AT179" s="86"/>
      <c r="AU179" s="87"/>
      <c r="AV179" s="85"/>
      <c r="AW179" s="86"/>
      <c r="AX179" s="86"/>
      <c r="AY179" s="86"/>
      <c r="AZ179" s="86"/>
      <c r="BA179" s="86"/>
      <c r="BB179" s="87"/>
      <c r="BC179" s="85"/>
      <c r="BD179" s="86"/>
      <c r="BE179" s="88"/>
      <c r="BF179" s="568"/>
      <c r="BG179" s="569"/>
      <c r="BH179" s="570"/>
      <c r="BI179" s="571"/>
      <c r="BJ179" s="572"/>
      <c r="BK179" s="573"/>
      <c r="BL179" s="573"/>
      <c r="BM179" s="573"/>
      <c r="BN179" s="574"/>
    </row>
    <row r="180" spans="2:66" ht="20.25" customHeight="1" x14ac:dyDescent="0.4">
      <c r="B180" s="589"/>
      <c r="C180" s="591"/>
      <c r="D180" s="594"/>
      <c r="E180" s="502"/>
      <c r="F180" s="593"/>
      <c r="G180" s="620"/>
      <c r="H180" s="621"/>
      <c r="I180" s="95"/>
      <c r="J180" s="96">
        <f>G179</f>
        <v>0</v>
      </c>
      <c r="K180" s="95"/>
      <c r="L180" s="96">
        <f>M179</f>
        <v>0</v>
      </c>
      <c r="M180" s="622"/>
      <c r="N180" s="623"/>
      <c r="O180" s="624"/>
      <c r="P180" s="625"/>
      <c r="Q180" s="625"/>
      <c r="R180" s="621"/>
      <c r="S180" s="565"/>
      <c r="T180" s="566"/>
      <c r="U180" s="566"/>
      <c r="V180" s="566"/>
      <c r="W180" s="567"/>
      <c r="X180" s="89" t="s">
        <v>395</v>
      </c>
      <c r="Y180" s="90"/>
      <c r="Z180" s="91"/>
      <c r="AA180" s="77" t="str">
        <f>IF(AA179="","",VLOOKUP(AA179,'（勤務形態一覧表）シフト記号表'!$C$6:$L$47,10,FALSE))</f>
        <v/>
      </c>
      <c r="AB180" s="78" t="str">
        <f>IF(AB179="","",VLOOKUP(AB179,'（勤務形態一覧表）シフト記号表'!$C$6:$L$47,10,FALSE))</f>
        <v/>
      </c>
      <c r="AC180" s="78" t="str">
        <f>IF(AC179="","",VLOOKUP(AC179,'（勤務形態一覧表）シフト記号表'!$C$6:$L$47,10,FALSE))</f>
        <v/>
      </c>
      <c r="AD180" s="78" t="str">
        <f>IF(AD179="","",VLOOKUP(AD179,'（勤務形態一覧表）シフト記号表'!$C$6:$L$47,10,FALSE))</f>
        <v/>
      </c>
      <c r="AE180" s="78" t="str">
        <f>IF(AE179="","",VLOOKUP(AE179,'（勤務形態一覧表）シフト記号表'!$C$6:$L$47,10,FALSE))</f>
        <v/>
      </c>
      <c r="AF180" s="78" t="str">
        <f>IF(AF179="","",VLOOKUP(AF179,'（勤務形態一覧表）シフト記号表'!$C$6:$L$47,10,FALSE))</f>
        <v/>
      </c>
      <c r="AG180" s="79" t="str">
        <f>IF(AG179="","",VLOOKUP(AG179,'（勤務形態一覧表）シフト記号表'!$C$6:$L$47,10,FALSE))</f>
        <v/>
      </c>
      <c r="AH180" s="77" t="str">
        <f>IF(AH179="","",VLOOKUP(AH179,'（勤務形態一覧表）シフト記号表'!$C$6:$L$47,10,FALSE))</f>
        <v/>
      </c>
      <c r="AI180" s="78" t="str">
        <f>IF(AI179="","",VLOOKUP(AI179,'（勤務形態一覧表）シフト記号表'!$C$6:$L$47,10,FALSE))</f>
        <v/>
      </c>
      <c r="AJ180" s="78" t="str">
        <f>IF(AJ179="","",VLOOKUP(AJ179,'（勤務形態一覧表）シフト記号表'!$C$6:$L$47,10,FALSE))</f>
        <v/>
      </c>
      <c r="AK180" s="78" t="str">
        <f>IF(AK179="","",VLOOKUP(AK179,'（勤務形態一覧表）シフト記号表'!$C$6:$L$47,10,FALSE))</f>
        <v/>
      </c>
      <c r="AL180" s="78" t="str">
        <f>IF(AL179="","",VLOOKUP(AL179,'（勤務形態一覧表）シフト記号表'!$C$6:$L$47,10,FALSE))</f>
        <v/>
      </c>
      <c r="AM180" s="78" t="str">
        <f>IF(AM179="","",VLOOKUP(AM179,'（勤務形態一覧表）シフト記号表'!$C$6:$L$47,10,FALSE))</f>
        <v/>
      </c>
      <c r="AN180" s="79" t="str">
        <f>IF(AN179="","",VLOOKUP(AN179,'（勤務形態一覧表）シフト記号表'!$C$6:$L$47,10,FALSE))</f>
        <v/>
      </c>
      <c r="AO180" s="77" t="str">
        <f>IF(AO179="","",VLOOKUP(AO179,'（勤務形態一覧表）シフト記号表'!$C$6:$L$47,10,FALSE))</f>
        <v/>
      </c>
      <c r="AP180" s="78" t="str">
        <f>IF(AP179="","",VLOOKUP(AP179,'（勤務形態一覧表）シフト記号表'!$C$6:$L$47,10,FALSE))</f>
        <v/>
      </c>
      <c r="AQ180" s="78" t="str">
        <f>IF(AQ179="","",VLOOKUP(AQ179,'（勤務形態一覧表）シフト記号表'!$C$6:$L$47,10,FALSE))</f>
        <v/>
      </c>
      <c r="AR180" s="78" t="str">
        <f>IF(AR179="","",VLOOKUP(AR179,'（勤務形態一覧表）シフト記号表'!$C$6:$L$47,10,FALSE))</f>
        <v/>
      </c>
      <c r="AS180" s="78" t="str">
        <f>IF(AS179="","",VLOOKUP(AS179,'（勤務形態一覧表）シフト記号表'!$C$6:$L$47,10,FALSE))</f>
        <v/>
      </c>
      <c r="AT180" s="78" t="str">
        <f>IF(AT179="","",VLOOKUP(AT179,'（勤務形態一覧表）シフト記号表'!$C$6:$L$47,10,FALSE))</f>
        <v/>
      </c>
      <c r="AU180" s="79" t="str">
        <f>IF(AU179="","",VLOOKUP(AU179,'（勤務形態一覧表）シフト記号表'!$C$6:$L$47,10,FALSE))</f>
        <v/>
      </c>
      <c r="AV180" s="77" t="str">
        <f>IF(AV179="","",VLOOKUP(AV179,'（勤務形態一覧表）シフト記号表'!$C$6:$L$47,10,FALSE))</f>
        <v/>
      </c>
      <c r="AW180" s="78" t="str">
        <f>IF(AW179="","",VLOOKUP(AW179,'（勤務形態一覧表）シフト記号表'!$C$6:$L$47,10,FALSE))</f>
        <v/>
      </c>
      <c r="AX180" s="78" t="str">
        <f>IF(AX179="","",VLOOKUP(AX179,'（勤務形態一覧表）シフト記号表'!$C$6:$L$47,10,FALSE))</f>
        <v/>
      </c>
      <c r="AY180" s="78" t="str">
        <f>IF(AY179="","",VLOOKUP(AY179,'（勤務形態一覧表）シフト記号表'!$C$6:$L$47,10,FALSE))</f>
        <v/>
      </c>
      <c r="AZ180" s="78" t="str">
        <f>IF(AZ179="","",VLOOKUP(AZ179,'（勤務形態一覧表）シフト記号表'!$C$6:$L$47,10,FALSE))</f>
        <v/>
      </c>
      <c r="BA180" s="78" t="str">
        <f>IF(BA179="","",VLOOKUP(BA179,'（勤務形態一覧表）シフト記号表'!$C$6:$L$47,10,FALSE))</f>
        <v/>
      </c>
      <c r="BB180" s="79" t="str">
        <f>IF(BB179="","",VLOOKUP(BB179,'（勤務形態一覧表）シフト記号表'!$C$6:$L$47,10,FALSE))</f>
        <v/>
      </c>
      <c r="BC180" s="77" t="str">
        <f>IF(BC179="","",VLOOKUP(BC179,'（勤務形態一覧表）シフト記号表'!$C$6:$L$47,10,FALSE))</f>
        <v/>
      </c>
      <c r="BD180" s="78" t="str">
        <f>IF(BD179="","",VLOOKUP(BD179,'（勤務形態一覧表）シフト記号表'!$C$6:$L$47,10,FALSE))</f>
        <v/>
      </c>
      <c r="BE180" s="78" t="str">
        <f>IF(BE179="","",VLOOKUP(BE179,'（勤務形態一覧表）シフト記号表'!$C$6:$L$47,10,FALSE))</f>
        <v/>
      </c>
      <c r="BF180" s="617">
        <f>IF($BI$3="４週",SUM(AA180:BB180),IF($BI$3="暦月",SUM(AA180:BE180),""))</f>
        <v>0</v>
      </c>
      <c r="BG180" s="618"/>
      <c r="BH180" s="619">
        <f>IF($BI$3="４週",BF180/4,IF($BI$3="暦月",(BF180/($BI$8/7)),""))</f>
        <v>0</v>
      </c>
      <c r="BI180" s="618"/>
      <c r="BJ180" s="614"/>
      <c r="BK180" s="615"/>
      <c r="BL180" s="615"/>
      <c r="BM180" s="615"/>
      <c r="BN180" s="616"/>
    </row>
    <row r="181" spans="2:66" ht="20.25" customHeight="1" x14ac:dyDescent="0.4">
      <c r="B181" s="588">
        <f>B179+1</f>
        <v>83</v>
      </c>
      <c r="C181" s="590"/>
      <c r="D181" s="592"/>
      <c r="E181" s="502"/>
      <c r="F181" s="593"/>
      <c r="G181" s="595"/>
      <c r="H181" s="561"/>
      <c r="I181" s="72"/>
      <c r="J181" s="73"/>
      <c r="K181" s="72"/>
      <c r="L181" s="73"/>
      <c r="M181" s="597"/>
      <c r="N181" s="598"/>
      <c r="O181" s="559"/>
      <c r="P181" s="560"/>
      <c r="Q181" s="560"/>
      <c r="R181" s="561"/>
      <c r="S181" s="565"/>
      <c r="T181" s="566"/>
      <c r="U181" s="566"/>
      <c r="V181" s="566"/>
      <c r="W181" s="567"/>
      <c r="X181" s="92" t="s">
        <v>394</v>
      </c>
      <c r="Y181" s="93"/>
      <c r="Z181" s="94"/>
      <c r="AA181" s="85"/>
      <c r="AB181" s="86"/>
      <c r="AC181" s="86"/>
      <c r="AD181" s="86"/>
      <c r="AE181" s="86"/>
      <c r="AF181" s="86"/>
      <c r="AG181" s="87"/>
      <c r="AH181" s="85"/>
      <c r="AI181" s="86"/>
      <c r="AJ181" s="86"/>
      <c r="AK181" s="86"/>
      <c r="AL181" s="86"/>
      <c r="AM181" s="86"/>
      <c r="AN181" s="87"/>
      <c r="AO181" s="85"/>
      <c r="AP181" s="86"/>
      <c r="AQ181" s="86"/>
      <c r="AR181" s="86"/>
      <c r="AS181" s="86"/>
      <c r="AT181" s="86"/>
      <c r="AU181" s="87"/>
      <c r="AV181" s="85"/>
      <c r="AW181" s="86"/>
      <c r="AX181" s="86"/>
      <c r="AY181" s="86"/>
      <c r="AZ181" s="86"/>
      <c r="BA181" s="86"/>
      <c r="BB181" s="87"/>
      <c r="BC181" s="85"/>
      <c r="BD181" s="86"/>
      <c r="BE181" s="88"/>
      <c r="BF181" s="568"/>
      <c r="BG181" s="569"/>
      <c r="BH181" s="570"/>
      <c r="BI181" s="571"/>
      <c r="BJ181" s="572"/>
      <c r="BK181" s="573"/>
      <c r="BL181" s="573"/>
      <c r="BM181" s="573"/>
      <c r="BN181" s="574"/>
    </row>
    <row r="182" spans="2:66" ht="20.25" customHeight="1" x14ac:dyDescent="0.4">
      <c r="B182" s="589"/>
      <c r="C182" s="591"/>
      <c r="D182" s="594"/>
      <c r="E182" s="502"/>
      <c r="F182" s="593"/>
      <c r="G182" s="620"/>
      <c r="H182" s="621"/>
      <c r="I182" s="95"/>
      <c r="J182" s="96">
        <f>G181</f>
        <v>0</v>
      </c>
      <c r="K182" s="95"/>
      <c r="L182" s="96">
        <f>M181</f>
        <v>0</v>
      </c>
      <c r="M182" s="622"/>
      <c r="N182" s="623"/>
      <c r="O182" s="624"/>
      <c r="P182" s="625"/>
      <c r="Q182" s="625"/>
      <c r="R182" s="621"/>
      <c r="S182" s="565"/>
      <c r="T182" s="566"/>
      <c r="U182" s="566"/>
      <c r="V182" s="566"/>
      <c r="W182" s="567"/>
      <c r="X182" s="89" t="s">
        <v>395</v>
      </c>
      <c r="Y182" s="90"/>
      <c r="Z182" s="91"/>
      <c r="AA182" s="77" t="str">
        <f>IF(AA181="","",VLOOKUP(AA181,'（勤務形態一覧表）シフト記号表'!$C$6:$L$47,10,FALSE))</f>
        <v/>
      </c>
      <c r="AB182" s="78" t="str">
        <f>IF(AB181="","",VLOOKUP(AB181,'（勤務形態一覧表）シフト記号表'!$C$6:$L$47,10,FALSE))</f>
        <v/>
      </c>
      <c r="AC182" s="78" t="str">
        <f>IF(AC181="","",VLOOKUP(AC181,'（勤務形態一覧表）シフト記号表'!$C$6:$L$47,10,FALSE))</f>
        <v/>
      </c>
      <c r="AD182" s="78" t="str">
        <f>IF(AD181="","",VLOOKUP(AD181,'（勤務形態一覧表）シフト記号表'!$C$6:$L$47,10,FALSE))</f>
        <v/>
      </c>
      <c r="AE182" s="78" t="str">
        <f>IF(AE181="","",VLOOKUP(AE181,'（勤務形態一覧表）シフト記号表'!$C$6:$L$47,10,FALSE))</f>
        <v/>
      </c>
      <c r="AF182" s="78" t="str">
        <f>IF(AF181="","",VLOOKUP(AF181,'（勤務形態一覧表）シフト記号表'!$C$6:$L$47,10,FALSE))</f>
        <v/>
      </c>
      <c r="AG182" s="79" t="str">
        <f>IF(AG181="","",VLOOKUP(AG181,'（勤務形態一覧表）シフト記号表'!$C$6:$L$47,10,FALSE))</f>
        <v/>
      </c>
      <c r="AH182" s="77" t="str">
        <f>IF(AH181="","",VLOOKUP(AH181,'（勤務形態一覧表）シフト記号表'!$C$6:$L$47,10,FALSE))</f>
        <v/>
      </c>
      <c r="AI182" s="78" t="str">
        <f>IF(AI181="","",VLOOKUP(AI181,'（勤務形態一覧表）シフト記号表'!$C$6:$L$47,10,FALSE))</f>
        <v/>
      </c>
      <c r="AJ182" s="78" t="str">
        <f>IF(AJ181="","",VLOOKUP(AJ181,'（勤務形態一覧表）シフト記号表'!$C$6:$L$47,10,FALSE))</f>
        <v/>
      </c>
      <c r="AK182" s="78" t="str">
        <f>IF(AK181="","",VLOOKUP(AK181,'（勤務形態一覧表）シフト記号表'!$C$6:$L$47,10,FALSE))</f>
        <v/>
      </c>
      <c r="AL182" s="78" t="str">
        <f>IF(AL181="","",VLOOKUP(AL181,'（勤務形態一覧表）シフト記号表'!$C$6:$L$47,10,FALSE))</f>
        <v/>
      </c>
      <c r="AM182" s="78" t="str">
        <f>IF(AM181="","",VLOOKUP(AM181,'（勤務形態一覧表）シフト記号表'!$C$6:$L$47,10,FALSE))</f>
        <v/>
      </c>
      <c r="AN182" s="79" t="str">
        <f>IF(AN181="","",VLOOKUP(AN181,'（勤務形態一覧表）シフト記号表'!$C$6:$L$47,10,FALSE))</f>
        <v/>
      </c>
      <c r="AO182" s="77" t="str">
        <f>IF(AO181="","",VLOOKUP(AO181,'（勤務形態一覧表）シフト記号表'!$C$6:$L$47,10,FALSE))</f>
        <v/>
      </c>
      <c r="AP182" s="78" t="str">
        <f>IF(AP181="","",VLOOKUP(AP181,'（勤務形態一覧表）シフト記号表'!$C$6:$L$47,10,FALSE))</f>
        <v/>
      </c>
      <c r="AQ182" s="78" t="str">
        <f>IF(AQ181="","",VLOOKUP(AQ181,'（勤務形態一覧表）シフト記号表'!$C$6:$L$47,10,FALSE))</f>
        <v/>
      </c>
      <c r="AR182" s="78" t="str">
        <f>IF(AR181="","",VLOOKUP(AR181,'（勤務形態一覧表）シフト記号表'!$C$6:$L$47,10,FALSE))</f>
        <v/>
      </c>
      <c r="AS182" s="78" t="str">
        <f>IF(AS181="","",VLOOKUP(AS181,'（勤務形態一覧表）シフト記号表'!$C$6:$L$47,10,FALSE))</f>
        <v/>
      </c>
      <c r="AT182" s="78" t="str">
        <f>IF(AT181="","",VLOOKUP(AT181,'（勤務形態一覧表）シフト記号表'!$C$6:$L$47,10,FALSE))</f>
        <v/>
      </c>
      <c r="AU182" s="79" t="str">
        <f>IF(AU181="","",VLOOKUP(AU181,'（勤務形態一覧表）シフト記号表'!$C$6:$L$47,10,FALSE))</f>
        <v/>
      </c>
      <c r="AV182" s="77" t="str">
        <f>IF(AV181="","",VLOOKUP(AV181,'（勤務形態一覧表）シフト記号表'!$C$6:$L$47,10,FALSE))</f>
        <v/>
      </c>
      <c r="AW182" s="78" t="str">
        <f>IF(AW181="","",VLOOKUP(AW181,'（勤務形態一覧表）シフト記号表'!$C$6:$L$47,10,FALSE))</f>
        <v/>
      </c>
      <c r="AX182" s="78" t="str">
        <f>IF(AX181="","",VLOOKUP(AX181,'（勤務形態一覧表）シフト記号表'!$C$6:$L$47,10,FALSE))</f>
        <v/>
      </c>
      <c r="AY182" s="78" t="str">
        <f>IF(AY181="","",VLOOKUP(AY181,'（勤務形態一覧表）シフト記号表'!$C$6:$L$47,10,FALSE))</f>
        <v/>
      </c>
      <c r="AZ182" s="78" t="str">
        <f>IF(AZ181="","",VLOOKUP(AZ181,'（勤務形態一覧表）シフト記号表'!$C$6:$L$47,10,FALSE))</f>
        <v/>
      </c>
      <c r="BA182" s="78" t="str">
        <f>IF(BA181="","",VLOOKUP(BA181,'（勤務形態一覧表）シフト記号表'!$C$6:$L$47,10,FALSE))</f>
        <v/>
      </c>
      <c r="BB182" s="79" t="str">
        <f>IF(BB181="","",VLOOKUP(BB181,'（勤務形態一覧表）シフト記号表'!$C$6:$L$47,10,FALSE))</f>
        <v/>
      </c>
      <c r="BC182" s="77" t="str">
        <f>IF(BC181="","",VLOOKUP(BC181,'（勤務形態一覧表）シフト記号表'!$C$6:$L$47,10,FALSE))</f>
        <v/>
      </c>
      <c r="BD182" s="78" t="str">
        <f>IF(BD181="","",VLOOKUP(BD181,'（勤務形態一覧表）シフト記号表'!$C$6:$L$47,10,FALSE))</f>
        <v/>
      </c>
      <c r="BE182" s="78" t="str">
        <f>IF(BE181="","",VLOOKUP(BE181,'（勤務形態一覧表）シフト記号表'!$C$6:$L$47,10,FALSE))</f>
        <v/>
      </c>
      <c r="BF182" s="617">
        <f>IF($BI$3="４週",SUM(AA182:BB182),IF($BI$3="暦月",SUM(AA182:BE182),""))</f>
        <v>0</v>
      </c>
      <c r="BG182" s="618"/>
      <c r="BH182" s="619">
        <f>IF($BI$3="４週",BF182/4,IF($BI$3="暦月",(BF182/($BI$8/7)),""))</f>
        <v>0</v>
      </c>
      <c r="BI182" s="618"/>
      <c r="BJ182" s="614"/>
      <c r="BK182" s="615"/>
      <c r="BL182" s="615"/>
      <c r="BM182" s="615"/>
      <c r="BN182" s="616"/>
    </row>
    <row r="183" spans="2:66" ht="20.25" customHeight="1" x14ac:dyDescent="0.4">
      <c r="B183" s="588">
        <f>B181+1</f>
        <v>84</v>
      </c>
      <c r="C183" s="590"/>
      <c r="D183" s="592"/>
      <c r="E183" s="502"/>
      <c r="F183" s="593"/>
      <c r="G183" s="595"/>
      <c r="H183" s="561"/>
      <c r="I183" s="72"/>
      <c r="J183" s="73"/>
      <c r="K183" s="72"/>
      <c r="L183" s="73"/>
      <c r="M183" s="597"/>
      <c r="N183" s="598"/>
      <c r="O183" s="559"/>
      <c r="P183" s="560"/>
      <c r="Q183" s="560"/>
      <c r="R183" s="561"/>
      <c r="S183" s="565"/>
      <c r="T183" s="566"/>
      <c r="U183" s="566"/>
      <c r="V183" s="566"/>
      <c r="W183" s="567"/>
      <c r="X183" s="92" t="s">
        <v>394</v>
      </c>
      <c r="Y183" s="93"/>
      <c r="Z183" s="94"/>
      <c r="AA183" s="85"/>
      <c r="AB183" s="86"/>
      <c r="AC183" s="86"/>
      <c r="AD183" s="86"/>
      <c r="AE183" s="86"/>
      <c r="AF183" s="86"/>
      <c r="AG183" s="87"/>
      <c r="AH183" s="85"/>
      <c r="AI183" s="86"/>
      <c r="AJ183" s="86"/>
      <c r="AK183" s="86"/>
      <c r="AL183" s="86"/>
      <c r="AM183" s="86"/>
      <c r="AN183" s="87"/>
      <c r="AO183" s="85"/>
      <c r="AP183" s="86"/>
      <c r="AQ183" s="86"/>
      <c r="AR183" s="86"/>
      <c r="AS183" s="86"/>
      <c r="AT183" s="86"/>
      <c r="AU183" s="87"/>
      <c r="AV183" s="85"/>
      <c r="AW183" s="86"/>
      <c r="AX183" s="86"/>
      <c r="AY183" s="86"/>
      <c r="AZ183" s="86"/>
      <c r="BA183" s="86"/>
      <c r="BB183" s="87"/>
      <c r="BC183" s="85"/>
      <c r="BD183" s="86"/>
      <c r="BE183" s="88"/>
      <c r="BF183" s="568"/>
      <c r="BG183" s="569"/>
      <c r="BH183" s="570"/>
      <c r="BI183" s="571"/>
      <c r="BJ183" s="572"/>
      <c r="BK183" s="573"/>
      <c r="BL183" s="573"/>
      <c r="BM183" s="573"/>
      <c r="BN183" s="574"/>
    </row>
    <row r="184" spans="2:66" ht="20.25" customHeight="1" x14ac:dyDescent="0.4">
      <c r="B184" s="589"/>
      <c r="C184" s="591"/>
      <c r="D184" s="594"/>
      <c r="E184" s="502"/>
      <c r="F184" s="593"/>
      <c r="G184" s="620"/>
      <c r="H184" s="621"/>
      <c r="I184" s="95"/>
      <c r="J184" s="96">
        <f>G183</f>
        <v>0</v>
      </c>
      <c r="K184" s="95"/>
      <c r="L184" s="96">
        <f>M183</f>
        <v>0</v>
      </c>
      <c r="M184" s="622"/>
      <c r="N184" s="623"/>
      <c r="O184" s="624"/>
      <c r="P184" s="625"/>
      <c r="Q184" s="625"/>
      <c r="R184" s="621"/>
      <c r="S184" s="565"/>
      <c r="T184" s="566"/>
      <c r="U184" s="566"/>
      <c r="V184" s="566"/>
      <c r="W184" s="567"/>
      <c r="X184" s="89" t="s">
        <v>395</v>
      </c>
      <c r="Y184" s="90"/>
      <c r="Z184" s="91"/>
      <c r="AA184" s="77" t="str">
        <f>IF(AA183="","",VLOOKUP(AA183,'（勤務形態一覧表）シフト記号表'!$C$6:$L$47,10,FALSE))</f>
        <v/>
      </c>
      <c r="AB184" s="78" t="str">
        <f>IF(AB183="","",VLOOKUP(AB183,'（勤務形態一覧表）シフト記号表'!$C$6:$L$47,10,FALSE))</f>
        <v/>
      </c>
      <c r="AC184" s="78" t="str">
        <f>IF(AC183="","",VLOOKUP(AC183,'（勤務形態一覧表）シフト記号表'!$C$6:$L$47,10,FALSE))</f>
        <v/>
      </c>
      <c r="AD184" s="78" t="str">
        <f>IF(AD183="","",VLOOKUP(AD183,'（勤務形態一覧表）シフト記号表'!$C$6:$L$47,10,FALSE))</f>
        <v/>
      </c>
      <c r="AE184" s="78" t="str">
        <f>IF(AE183="","",VLOOKUP(AE183,'（勤務形態一覧表）シフト記号表'!$C$6:$L$47,10,FALSE))</f>
        <v/>
      </c>
      <c r="AF184" s="78" t="str">
        <f>IF(AF183="","",VLOOKUP(AF183,'（勤務形態一覧表）シフト記号表'!$C$6:$L$47,10,FALSE))</f>
        <v/>
      </c>
      <c r="AG184" s="79" t="str">
        <f>IF(AG183="","",VLOOKUP(AG183,'（勤務形態一覧表）シフト記号表'!$C$6:$L$47,10,FALSE))</f>
        <v/>
      </c>
      <c r="AH184" s="77" t="str">
        <f>IF(AH183="","",VLOOKUP(AH183,'（勤務形態一覧表）シフト記号表'!$C$6:$L$47,10,FALSE))</f>
        <v/>
      </c>
      <c r="AI184" s="78" t="str">
        <f>IF(AI183="","",VLOOKUP(AI183,'（勤務形態一覧表）シフト記号表'!$C$6:$L$47,10,FALSE))</f>
        <v/>
      </c>
      <c r="AJ184" s="78" t="str">
        <f>IF(AJ183="","",VLOOKUP(AJ183,'（勤務形態一覧表）シフト記号表'!$C$6:$L$47,10,FALSE))</f>
        <v/>
      </c>
      <c r="AK184" s="78" t="str">
        <f>IF(AK183="","",VLOOKUP(AK183,'（勤務形態一覧表）シフト記号表'!$C$6:$L$47,10,FALSE))</f>
        <v/>
      </c>
      <c r="AL184" s="78" t="str">
        <f>IF(AL183="","",VLOOKUP(AL183,'（勤務形態一覧表）シフト記号表'!$C$6:$L$47,10,FALSE))</f>
        <v/>
      </c>
      <c r="AM184" s="78" t="str">
        <f>IF(AM183="","",VLOOKUP(AM183,'（勤務形態一覧表）シフト記号表'!$C$6:$L$47,10,FALSE))</f>
        <v/>
      </c>
      <c r="AN184" s="79" t="str">
        <f>IF(AN183="","",VLOOKUP(AN183,'（勤務形態一覧表）シフト記号表'!$C$6:$L$47,10,FALSE))</f>
        <v/>
      </c>
      <c r="AO184" s="77" t="str">
        <f>IF(AO183="","",VLOOKUP(AO183,'（勤務形態一覧表）シフト記号表'!$C$6:$L$47,10,FALSE))</f>
        <v/>
      </c>
      <c r="AP184" s="78" t="str">
        <f>IF(AP183="","",VLOOKUP(AP183,'（勤務形態一覧表）シフト記号表'!$C$6:$L$47,10,FALSE))</f>
        <v/>
      </c>
      <c r="AQ184" s="78" t="str">
        <f>IF(AQ183="","",VLOOKUP(AQ183,'（勤務形態一覧表）シフト記号表'!$C$6:$L$47,10,FALSE))</f>
        <v/>
      </c>
      <c r="AR184" s="78" t="str">
        <f>IF(AR183="","",VLOOKUP(AR183,'（勤務形態一覧表）シフト記号表'!$C$6:$L$47,10,FALSE))</f>
        <v/>
      </c>
      <c r="AS184" s="78" t="str">
        <f>IF(AS183="","",VLOOKUP(AS183,'（勤務形態一覧表）シフト記号表'!$C$6:$L$47,10,FALSE))</f>
        <v/>
      </c>
      <c r="AT184" s="78" t="str">
        <f>IF(AT183="","",VLOOKUP(AT183,'（勤務形態一覧表）シフト記号表'!$C$6:$L$47,10,FALSE))</f>
        <v/>
      </c>
      <c r="AU184" s="79" t="str">
        <f>IF(AU183="","",VLOOKUP(AU183,'（勤務形態一覧表）シフト記号表'!$C$6:$L$47,10,FALSE))</f>
        <v/>
      </c>
      <c r="AV184" s="77" t="str">
        <f>IF(AV183="","",VLOOKUP(AV183,'（勤務形態一覧表）シフト記号表'!$C$6:$L$47,10,FALSE))</f>
        <v/>
      </c>
      <c r="AW184" s="78" t="str">
        <f>IF(AW183="","",VLOOKUP(AW183,'（勤務形態一覧表）シフト記号表'!$C$6:$L$47,10,FALSE))</f>
        <v/>
      </c>
      <c r="AX184" s="78" t="str">
        <f>IF(AX183="","",VLOOKUP(AX183,'（勤務形態一覧表）シフト記号表'!$C$6:$L$47,10,FALSE))</f>
        <v/>
      </c>
      <c r="AY184" s="78" t="str">
        <f>IF(AY183="","",VLOOKUP(AY183,'（勤務形態一覧表）シフト記号表'!$C$6:$L$47,10,FALSE))</f>
        <v/>
      </c>
      <c r="AZ184" s="78" t="str">
        <f>IF(AZ183="","",VLOOKUP(AZ183,'（勤務形態一覧表）シフト記号表'!$C$6:$L$47,10,FALSE))</f>
        <v/>
      </c>
      <c r="BA184" s="78" t="str">
        <f>IF(BA183="","",VLOOKUP(BA183,'（勤務形態一覧表）シフト記号表'!$C$6:$L$47,10,FALSE))</f>
        <v/>
      </c>
      <c r="BB184" s="79" t="str">
        <f>IF(BB183="","",VLOOKUP(BB183,'（勤務形態一覧表）シフト記号表'!$C$6:$L$47,10,FALSE))</f>
        <v/>
      </c>
      <c r="BC184" s="77" t="str">
        <f>IF(BC183="","",VLOOKUP(BC183,'（勤務形態一覧表）シフト記号表'!$C$6:$L$47,10,FALSE))</f>
        <v/>
      </c>
      <c r="BD184" s="78" t="str">
        <f>IF(BD183="","",VLOOKUP(BD183,'（勤務形態一覧表）シフト記号表'!$C$6:$L$47,10,FALSE))</f>
        <v/>
      </c>
      <c r="BE184" s="78" t="str">
        <f>IF(BE183="","",VLOOKUP(BE183,'（勤務形態一覧表）シフト記号表'!$C$6:$L$47,10,FALSE))</f>
        <v/>
      </c>
      <c r="BF184" s="617">
        <f>IF($BI$3="４週",SUM(AA184:BB184),IF($BI$3="暦月",SUM(AA184:BE184),""))</f>
        <v>0</v>
      </c>
      <c r="BG184" s="618"/>
      <c r="BH184" s="619">
        <f>IF($BI$3="４週",BF184/4,IF($BI$3="暦月",(BF184/($BI$8/7)),""))</f>
        <v>0</v>
      </c>
      <c r="BI184" s="618"/>
      <c r="BJ184" s="614"/>
      <c r="BK184" s="615"/>
      <c r="BL184" s="615"/>
      <c r="BM184" s="615"/>
      <c r="BN184" s="616"/>
    </row>
    <row r="185" spans="2:66" ht="20.25" customHeight="1" x14ac:dyDescent="0.4">
      <c r="B185" s="588">
        <f>B183+1</f>
        <v>85</v>
      </c>
      <c r="C185" s="590"/>
      <c r="D185" s="592"/>
      <c r="E185" s="502"/>
      <c r="F185" s="593"/>
      <c r="G185" s="595"/>
      <c r="H185" s="561"/>
      <c r="I185" s="72"/>
      <c r="J185" s="73"/>
      <c r="K185" s="72"/>
      <c r="L185" s="73"/>
      <c r="M185" s="597"/>
      <c r="N185" s="598"/>
      <c r="O185" s="559"/>
      <c r="P185" s="560"/>
      <c r="Q185" s="560"/>
      <c r="R185" s="561"/>
      <c r="S185" s="565"/>
      <c r="T185" s="566"/>
      <c r="U185" s="566"/>
      <c r="V185" s="566"/>
      <c r="W185" s="567"/>
      <c r="X185" s="92" t="s">
        <v>394</v>
      </c>
      <c r="Y185" s="93"/>
      <c r="Z185" s="94"/>
      <c r="AA185" s="85"/>
      <c r="AB185" s="86"/>
      <c r="AC185" s="86"/>
      <c r="AD185" s="86"/>
      <c r="AE185" s="86"/>
      <c r="AF185" s="86"/>
      <c r="AG185" s="87"/>
      <c r="AH185" s="85"/>
      <c r="AI185" s="86"/>
      <c r="AJ185" s="86"/>
      <c r="AK185" s="86"/>
      <c r="AL185" s="86"/>
      <c r="AM185" s="86"/>
      <c r="AN185" s="87"/>
      <c r="AO185" s="85"/>
      <c r="AP185" s="86"/>
      <c r="AQ185" s="86"/>
      <c r="AR185" s="86"/>
      <c r="AS185" s="86"/>
      <c r="AT185" s="86"/>
      <c r="AU185" s="87"/>
      <c r="AV185" s="85"/>
      <c r="AW185" s="86"/>
      <c r="AX185" s="86"/>
      <c r="AY185" s="86"/>
      <c r="AZ185" s="86"/>
      <c r="BA185" s="86"/>
      <c r="BB185" s="87"/>
      <c r="BC185" s="85"/>
      <c r="BD185" s="86"/>
      <c r="BE185" s="88"/>
      <c r="BF185" s="568"/>
      <c r="BG185" s="569"/>
      <c r="BH185" s="570"/>
      <c r="BI185" s="571"/>
      <c r="BJ185" s="572"/>
      <c r="BK185" s="573"/>
      <c r="BL185" s="573"/>
      <c r="BM185" s="573"/>
      <c r="BN185" s="574"/>
    </row>
    <row r="186" spans="2:66" ht="20.25" customHeight="1" x14ac:dyDescent="0.4">
      <c r="B186" s="589"/>
      <c r="C186" s="591"/>
      <c r="D186" s="594"/>
      <c r="E186" s="502"/>
      <c r="F186" s="593"/>
      <c r="G186" s="620"/>
      <c r="H186" s="621"/>
      <c r="I186" s="95"/>
      <c r="J186" s="96">
        <f>G185</f>
        <v>0</v>
      </c>
      <c r="K186" s="95"/>
      <c r="L186" s="96">
        <f>M185</f>
        <v>0</v>
      </c>
      <c r="M186" s="622"/>
      <c r="N186" s="623"/>
      <c r="O186" s="624"/>
      <c r="P186" s="625"/>
      <c r="Q186" s="625"/>
      <c r="R186" s="621"/>
      <c r="S186" s="565"/>
      <c r="T186" s="566"/>
      <c r="U186" s="566"/>
      <c r="V186" s="566"/>
      <c r="W186" s="567"/>
      <c r="X186" s="89" t="s">
        <v>395</v>
      </c>
      <c r="Y186" s="90"/>
      <c r="Z186" s="91"/>
      <c r="AA186" s="77" t="str">
        <f>IF(AA185="","",VLOOKUP(AA185,'（勤務形態一覧表）シフト記号表'!$C$6:$L$47,10,FALSE))</f>
        <v/>
      </c>
      <c r="AB186" s="78" t="str">
        <f>IF(AB185="","",VLOOKUP(AB185,'（勤務形態一覧表）シフト記号表'!$C$6:$L$47,10,FALSE))</f>
        <v/>
      </c>
      <c r="AC186" s="78" t="str">
        <f>IF(AC185="","",VLOOKUP(AC185,'（勤務形態一覧表）シフト記号表'!$C$6:$L$47,10,FALSE))</f>
        <v/>
      </c>
      <c r="AD186" s="78" t="str">
        <f>IF(AD185="","",VLOOKUP(AD185,'（勤務形態一覧表）シフト記号表'!$C$6:$L$47,10,FALSE))</f>
        <v/>
      </c>
      <c r="AE186" s="78" t="str">
        <f>IF(AE185="","",VLOOKUP(AE185,'（勤務形態一覧表）シフト記号表'!$C$6:$L$47,10,FALSE))</f>
        <v/>
      </c>
      <c r="AF186" s="78" t="str">
        <f>IF(AF185="","",VLOOKUP(AF185,'（勤務形態一覧表）シフト記号表'!$C$6:$L$47,10,FALSE))</f>
        <v/>
      </c>
      <c r="AG186" s="79" t="str">
        <f>IF(AG185="","",VLOOKUP(AG185,'（勤務形態一覧表）シフト記号表'!$C$6:$L$47,10,FALSE))</f>
        <v/>
      </c>
      <c r="AH186" s="77" t="str">
        <f>IF(AH185="","",VLOOKUP(AH185,'（勤務形態一覧表）シフト記号表'!$C$6:$L$47,10,FALSE))</f>
        <v/>
      </c>
      <c r="AI186" s="78" t="str">
        <f>IF(AI185="","",VLOOKUP(AI185,'（勤務形態一覧表）シフト記号表'!$C$6:$L$47,10,FALSE))</f>
        <v/>
      </c>
      <c r="AJ186" s="78" t="str">
        <f>IF(AJ185="","",VLOOKUP(AJ185,'（勤務形態一覧表）シフト記号表'!$C$6:$L$47,10,FALSE))</f>
        <v/>
      </c>
      <c r="AK186" s="78" t="str">
        <f>IF(AK185="","",VLOOKUP(AK185,'（勤務形態一覧表）シフト記号表'!$C$6:$L$47,10,FALSE))</f>
        <v/>
      </c>
      <c r="AL186" s="78" t="str">
        <f>IF(AL185="","",VLOOKUP(AL185,'（勤務形態一覧表）シフト記号表'!$C$6:$L$47,10,FALSE))</f>
        <v/>
      </c>
      <c r="AM186" s="78" t="str">
        <f>IF(AM185="","",VLOOKUP(AM185,'（勤務形態一覧表）シフト記号表'!$C$6:$L$47,10,FALSE))</f>
        <v/>
      </c>
      <c r="AN186" s="79" t="str">
        <f>IF(AN185="","",VLOOKUP(AN185,'（勤務形態一覧表）シフト記号表'!$C$6:$L$47,10,FALSE))</f>
        <v/>
      </c>
      <c r="AO186" s="77" t="str">
        <f>IF(AO185="","",VLOOKUP(AO185,'（勤務形態一覧表）シフト記号表'!$C$6:$L$47,10,FALSE))</f>
        <v/>
      </c>
      <c r="AP186" s="78" t="str">
        <f>IF(AP185="","",VLOOKUP(AP185,'（勤務形態一覧表）シフト記号表'!$C$6:$L$47,10,FALSE))</f>
        <v/>
      </c>
      <c r="AQ186" s="78" t="str">
        <f>IF(AQ185="","",VLOOKUP(AQ185,'（勤務形態一覧表）シフト記号表'!$C$6:$L$47,10,FALSE))</f>
        <v/>
      </c>
      <c r="AR186" s="78" t="str">
        <f>IF(AR185="","",VLOOKUP(AR185,'（勤務形態一覧表）シフト記号表'!$C$6:$L$47,10,FALSE))</f>
        <v/>
      </c>
      <c r="AS186" s="78" t="str">
        <f>IF(AS185="","",VLOOKUP(AS185,'（勤務形態一覧表）シフト記号表'!$C$6:$L$47,10,FALSE))</f>
        <v/>
      </c>
      <c r="AT186" s="78" t="str">
        <f>IF(AT185="","",VLOOKUP(AT185,'（勤務形態一覧表）シフト記号表'!$C$6:$L$47,10,FALSE))</f>
        <v/>
      </c>
      <c r="AU186" s="79" t="str">
        <f>IF(AU185="","",VLOOKUP(AU185,'（勤務形態一覧表）シフト記号表'!$C$6:$L$47,10,FALSE))</f>
        <v/>
      </c>
      <c r="AV186" s="77" t="str">
        <f>IF(AV185="","",VLOOKUP(AV185,'（勤務形態一覧表）シフト記号表'!$C$6:$L$47,10,FALSE))</f>
        <v/>
      </c>
      <c r="AW186" s="78" t="str">
        <f>IF(AW185="","",VLOOKUP(AW185,'（勤務形態一覧表）シフト記号表'!$C$6:$L$47,10,FALSE))</f>
        <v/>
      </c>
      <c r="AX186" s="78" t="str">
        <f>IF(AX185="","",VLOOKUP(AX185,'（勤務形態一覧表）シフト記号表'!$C$6:$L$47,10,FALSE))</f>
        <v/>
      </c>
      <c r="AY186" s="78" t="str">
        <f>IF(AY185="","",VLOOKUP(AY185,'（勤務形態一覧表）シフト記号表'!$C$6:$L$47,10,FALSE))</f>
        <v/>
      </c>
      <c r="AZ186" s="78" t="str">
        <f>IF(AZ185="","",VLOOKUP(AZ185,'（勤務形態一覧表）シフト記号表'!$C$6:$L$47,10,FALSE))</f>
        <v/>
      </c>
      <c r="BA186" s="78" t="str">
        <f>IF(BA185="","",VLOOKUP(BA185,'（勤務形態一覧表）シフト記号表'!$C$6:$L$47,10,FALSE))</f>
        <v/>
      </c>
      <c r="BB186" s="79" t="str">
        <f>IF(BB185="","",VLOOKUP(BB185,'（勤務形態一覧表）シフト記号表'!$C$6:$L$47,10,FALSE))</f>
        <v/>
      </c>
      <c r="BC186" s="77" t="str">
        <f>IF(BC185="","",VLOOKUP(BC185,'（勤務形態一覧表）シフト記号表'!$C$6:$L$47,10,FALSE))</f>
        <v/>
      </c>
      <c r="BD186" s="78" t="str">
        <f>IF(BD185="","",VLOOKUP(BD185,'（勤務形態一覧表）シフト記号表'!$C$6:$L$47,10,FALSE))</f>
        <v/>
      </c>
      <c r="BE186" s="78" t="str">
        <f>IF(BE185="","",VLOOKUP(BE185,'（勤務形態一覧表）シフト記号表'!$C$6:$L$47,10,FALSE))</f>
        <v/>
      </c>
      <c r="BF186" s="617">
        <f>IF($BI$3="４週",SUM(AA186:BB186),IF($BI$3="暦月",SUM(AA186:BE186),""))</f>
        <v>0</v>
      </c>
      <c r="BG186" s="618"/>
      <c r="BH186" s="619">
        <f>IF($BI$3="４週",BF186/4,IF($BI$3="暦月",(BF186/($BI$8/7)),""))</f>
        <v>0</v>
      </c>
      <c r="BI186" s="618"/>
      <c r="BJ186" s="614"/>
      <c r="BK186" s="615"/>
      <c r="BL186" s="615"/>
      <c r="BM186" s="615"/>
      <c r="BN186" s="616"/>
    </row>
    <row r="187" spans="2:66" ht="20.25" customHeight="1" x14ac:dyDescent="0.4">
      <c r="B187" s="588">
        <f>B185+1</f>
        <v>86</v>
      </c>
      <c r="C187" s="590"/>
      <c r="D187" s="592"/>
      <c r="E187" s="502"/>
      <c r="F187" s="593"/>
      <c r="G187" s="595"/>
      <c r="H187" s="561"/>
      <c r="I187" s="72"/>
      <c r="J187" s="73"/>
      <c r="K187" s="72"/>
      <c r="L187" s="73"/>
      <c r="M187" s="597"/>
      <c r="N187" s="598"/>
      <c r="O187" s="559"/>
      <c r="P187" s="560"/>
      <c r="Q187" s="560"/>
      <c r="R187" s="561"/>
      <c r="S187" s="565"/>
      <c r="T187" s="566"/>
      <c r="U187" s="566"/>
      <c r="V187" s="566"/>
      <c r="W187" s="567"/>
      <c r="X187" s="92" t="s">
        <v>394</v>
      </c>
      <c r="Y187" s="93"/>
      <c r="Z187" s="94"/>
      <c r="AA187" s="85"/>
      <c r="AB187" s="86"/>
      <c r="AC187" s="86"/>
      <c r="AD187" s="86"/>
      <c r="AE187" s="86"/>
      <c r="AF187" s="86"/>
      <c r="AG187" s="87"/>
      <c r="AH187" s="85"/>
      <c r="AI187" s="86"/>
      <c r="AJ187" s="86"/>
      <c r="AK187" s="86"/>
      <c r="AL187" s="86"/>
      <c r="AM187" s="86"/>
      <c r="AN187" s="87"/>
      <c r="AO187" s="85"/>
      <c r="AP187" s="86"/>
      <c r="AQ187" s="86"/>
      <c r="AR187" s="86"/>
      <c r="AS187" s="86"/>
      <c r="AT187" s="86"/>
      <c r="AU187" s="87"/>
      <c r="AV187" s="85"/>
      <c r="AW187" s="86"/>
      <c r="AX187" s="86"/>
      <c r="AY187" s="86"/>
      <c r="AZ187" s="86"/>
      <c r="BA187" s="86"/>
      <c r="BB187" s="87"/>
      <c r="BC187" s="85"/>
      <c r="BD187" s="86"/>
      <c r="BE187" s="88"/>
      <c r="BF187" s="568"/>
      <c r="BG187" s="569"/>
      <c r="BH187" s="570"/>
      <c r="BI187" s="571"/>
      <c r="BJ187" s="572"/>
      <c r="BK187" s="573"/>
      <c r="BL187" s="573"/>
      <c r="BM187" s="573"/>
      <c r="BN187" s="574"/>
    </row>
    <row r="188" spans="2:66" ht="20.25" customHeight="1" x14ac:dyDescent="0.4">
      <c r="B188" s="589"/>
      <c r="C188" s="591"/>
      <c r="D188" s="594"/>
      <c r="E188" s="502"/>
      <c r="F188" s="593"/>
      <c r="G188" s="620"/>
      <c r="H188" s="621"/>
      <c r="I188" s="95"/>
      <c r="J188" s="96">
        <f>G187</f>
        <v>0</v>
      </c>
      <c r="K188" s="95"/>
      <c r="L188" s="96">
        <f>M187</f>
        <v>0</v>
      </c>
      <c r="M188" s="622"/>
      <c r="N188" s="623"/>
      <c r="O188" s="624"/>
      <c r="P188" s="625"/>
      <c r="Q188" s="625"/>
      <c r="R188" s="621"/>
      <c r="S188" s="565"/>
      <c r="T188" s="566"/>
      <c r="U188" s="566"/>
      <c r="V188" s="566"/>
      <c r="W188" s="567"/>
      <c r="X188" s="89" t="s">
        <v>395</v>
      </c>
      <c r="Y188" s="90"/>
      <c r="Z188" s="91"/>
      <c r="AA188" s="77" t="str">
        <f>IF(AA187="","",VLOOKUP(AA187,'（勤務形態一覧表）シフト記号表'!$C$6:$L$47,10,FALSE))</f>
        <v/>
      </c>
      <c r="AB188" s="78" t="str">
        <f>IF(AB187="","",VLOOKUP(AB187,'（勤務形態一覧表）シフト記号表'!$C$6:$L$47,10,FALSE))</f>
        <v/>
      </c>
      <c r="AC188" s="78" t="str">
        <f>IF(AC187="","",VLOOKUP(AC187,'（勤務形態一覧表）シフト記号表'!$C$6:$L$47,10,FALSE))</f>
        <v/>
      </c>
      <c r="AD188" s="78" t="str">
        <f>IF(AD187="","",VLOOKUP(AD187,'（勤務形態一覧表）シフト記号表'!$C$6:$L$47,10,FALSE))</f>
        <v/>
      </c>
      <c r="AE188" s="78" t="str">
        <f>IF(AE187="","",VLOOKUP(AE187,'（勤務形態一覧表）シフト記号表'!$C$6:$L$47,10,FALSE))</f>
        <v/>
      </c>
      <c r="AF188" s="78" t="str">
        <f>IF(AF187="","",VLOOKUP(AF187,'（勤務形態一覧表）シフト記号表'!$C$6:$L$47,10,FALSE))</f>
        <v/>
      </c>
      <c r="AG188" s="79" t="str">
        <f>IF(AG187="","",VLOOKUP(AG187,'（勤務形態一覧表）シフト記号表'!$C$6:$L$47,10,FALSE))</f>
        <v/>
      </c>
      <c r="AH188" s="77" t="str">
        <f>IF(AH187="","",VLOOKUP(AH187,'（勤務形態一覧表）シフト記号表'!$C$6:$L$47,10,FALSE))</f>
        <v/>
      </c>
      <c r="AI188" s="78" t="str">
        <f>IF(AI187="","",VLOOKUP(AI187,'（勤務形態一覧表）シフト記号表'!$C$6:$L$47,10,FALSE))</f>
        <v/>
      </c>
      <c r="AJ188" s="78" t="str">
        <f>IF(AJ187="","",VLOOKUP(AJ187,'（勤務形態一覧表）シフト記号表'!$C$6:$L$47,10,FALSE))</f>
        <v/>
      </c>
      <c r="AK188" s="78" t="str">
        <f>IF(AK187="","",VLOOKUP(AK187,'（勤務形態一覧表）シフト記号表'!$C$6:$L$47,10,FALSE))</f>
        <v/>
      </c>
      <c r="AL188" s="78" t="str">
        <f>IF(AL187="","",VLOOKUP(AL187,'（勤務形態一覧表）シフト記号表'!$C$6:$L$47,10,FALSE))</f>
        <v/>
      </c>
      <c r="AM188" s="78" t="str">
        <f>IF(AM187="","",VLOOKUP(AM187,'（勤務形態一覧表）シフト記号表'!$C$6:$L$47,10,FALSE))</f>
        <v/>
      </c>
      <c r="AN188" s="79" t="str">
        <f>IF(AN187="","",VLOOKUP(AN187,'（勤務形態一覧表）シフト記号表'!$C$6:$L$47,10,FALSE))</f>
        <v/>
      </c>
      <c r="AO188" s="77" t="str">
        <f>IF(AO187="","",VLOOKUP(AO187,'（勤務形態一覧表）シフト記号表'!$C$6:$L$47,10,FALSE))</f>
        <v/>
      </c>
      <c r="AP188" s="78" t="str">
        <f>IF(AP187="","",VLOOKUP(AP187,'（勤務形態一覧表）シフト記号表'!$C$6:$L$47,10,FALSE))</f>
        <v/>
      </c>
      <c r="AQ188" s="78" t="str">
        <f>IF(AQ187="","",VLOOKUP(AQ187,'（勤務形態一覧表）シフト記号表'!$C$6:$L$47,10,FALSE))</f>
        <v/>
      </c>
      <c r="AR188" s="78" t="str">
        <f>IF(AR187="","",VLOOKUP(AR187,'（勤務形態一覧表）シフト記号表'!$C$6:$L$47,10,FALSE))</f>
        <v/>
      </c>
      <c r="AS188" s="78" t="str">
        <f>IF(AS187="","",VLOOKUP(AS187,'（勤務形態一覧表）シフト記号表'!$C$6:$L$47,10,FALSE))</f>
        <v/>
      </c>
      <c r="AT188" s="78" t="str">
        <f>IF(AT187="","",VLOOKUP(AT187,'（勤務形態一覧表）シフト記号表'!$C$6:$L$47,10,FALSE))</f>
        <v/>
      </c>
      <c r="AU188" s="79" t="str">
        <f>IF(AU187="","",VLOOKUP(AU187,'（勤務形態一覧表）シフト記号表'!$C$6:$L$47,10,FALSE))</f>
        <v/>
      </c>
      <c r="AV188" s="77" t="str">
        <f>IF(AV187="","",VLOOKUP(AV187,'（勤務形態一覧表）シフト記号表'!$C$6:$L$47,10,FALSE))</f>
        <v/>
      </c>
      <c r="AW188" s="78" t="str">
        <f>IF(AW187="","",VLOOKUP(AW187,'（勤務形態一覧表）シフト記号表'!$C$6:$L$47,10,FALSE))</f>
        <v/>
      </c>
      <c r="AX188" s="78" t="str">
        <f>IF(AX187="","",VLOOKUP(AX187,'（勤務形態一覧表）シフト記号表'!$C$6:$L$47,10,FALSE))</f>
        <v/>
      </c>
      <c r="AY188" s="78" t="str">
        <f>IF(AY187="","",VLOOKUP(AY187,'（勤務形態一覧表）シフト記号表'!$C$6:$L$47,10,FALSE))</f>
        <v/>
      </c>
      <c r="AZ188" s="78" t="str">
        <f>IF(AZ187="","",VLOOKUP(AZ187,'（勤務形態一覧表）シフト記号表'!$C$6:$L$47,10,FALSE))</f>
        <v/>
      </c>
      <c r="BA188" s="78" t="str">
        <f>IF(BA187="","",VLOOKUP(BA187,'（勤務形態一覧表）シフト記号表'!$C$6:$L$47,10,FALSE))</f>
        <v/>
      </c>
      <c r="BB188" s="79" t="str">
        <f>IF(BB187="","",VLOOKUP(BB187,'（勤務形態一覧表）シフト記号表'!$C$6:$L$47,10,FALSE))</f>
        <v/>
      </c>
      <c r="BC188" s="77" t="str">
        <f>IF(BC187="","",VLOOKUP(BC187,'（勤務形態一覧表）シフト記号表'!$C$6:$L$47,10,FALSE))</f>
        <v/>
      </c>
      <c r="BD188" s="78" t="str">
        <f>IF(BD187="","",VLOOKUP(BD187,'（勤務形態一覧表）シフト記号表'!$C$6:$L$47,10,FALSE))</f>
        <v/>
      </c>
      <c r="BE188" s="78" t="str">
        <f>IF(BE187="","",VLOOKUP(BE187,'（勤務形態一覧表）シフト記号表'!$C$6:$L$47,10,FALSE))</f>
        <v/>
      </c>
      <c r="BF188" s="617">
        <f>IF($BI$3="４週",SUM(AA188:BB188),IF($BI$3="暦月",SUM(AA188:BE188),""))</f>
        <v>0</v>
      </c>
      <c r="BG188" s="618"/>
      <c r="BH188" s="619">
        <f>IF($BI$3="４週",BF188/4,IF($BI$3="暦月",(BF188/($BI$8/7)),""))</f>
        <v>0</v>
      </c>
      <c r="BI188" s="618"/>
      <c r="BJ188" s="614"/>
      <c r="BK188" s="615"/>
      <c r="BL188" s="615"/>
      <c r="BM188" s="615"/>
      <c r="BN188" s="616"/>
    </row>
    <row r="189" spans="2:66" ht="20.25" customHeight="1" x14ac:dyDescent="0.4">
      <c r="B189" s="588">
        <f>B187+1</f>
        <v>87</v>
      </c>
      <c r="C189" s="590"/>
      <c r="D189" s="592"/>
      <c r="E189" s="502"/>
      <c r="F189" s="593"/>
      <c r="G189" s="595"/>
      <c r="H189" s="561"/>
      <c r="I189" s="72"/>
      <c r="J189" s="73"/>
      <c r="K189" s="72"/>
      <c r="L189" s="73"/>
      <c r="M189" s="597"/>
      <c r="N189" s="598"/>
      <c r="O189" s="559"/>
      <c r="P189" s="560"/>
      <c r="Q189" s="560"/>
      <c r="R189" s="561"/>
      <c r="S189" s="565"/>
      <c r="T189" s="566"/>
      <c r="U189" s="566"/>
      <c r="V189" s="566"/>
      <c r="W189" s="567"/>
      <c r="X189" s="92" t="s">
        <v>394</v>
      </c>
      <c r="Y189" s="93"/>
      <c r="Z189" s="94"/>
      <c r="AA189" s="85"/>
      <c r="AB189" s="86"/>
      <c r="AC189" s="86"/>
      <c r="AD189" s="86"/>
      <c r="AE189" s="86"/>
      <c r="AF189" s="86"/>
      <c r="AG189" s="87"/>
      <c r="AH189" s="85"/>
      <c r="AI189" s="86"/>
      <c r="AJ189" s="86"/>
      <c r="AK189" s="86"/>
      <c r="AL189" s="86"/>
      <c r="AM189" s="86"/>
      <c r="AN189" s="87"/>
      <c r="AO189" s="85"/>
      <c r="AP189" s="86"/>
      <c r="AQ189" s="86"/>
      <c r="AR189" s="86"/>
      <c r="AS189" s="86"/>
      <c r="AT189" s="86"/>
      <c r="AU189" s="87"/>
      <c r="AV189" s="85"/>
      <c r="AW189" s="86"/>
      <c r="AX189" s="86"/>
      <c r="AY189" s="86"/>
      <c r="AZ189" s="86"/>
      <c r="BA189" s="86"/>
      <c r="BB189" s="87"/>
      <c r="BC189" s="85"/>
      <c r="BD189" s="86"/>
      <c r="BE189" s="88"/>
      <c r="BF189" s="568"/>
      <c r="BG189" s="569"/>
      <c r="BH189" s="570"/>
      <c r="BI189" s="571"/>
      <c r="BJ189" s="572"/>
      <c r="BK189" s="573"/>
      <c r="BL189" s="573"/>
      <c r="BM189" s="573"/>
      <c r="BN189" s="574"/>
    </row>
    <row r="190" spans="2:66" ht="20.25" customHeight="1" x14ac:dyDescent="0.4">
      <c r="B190" s="589"/>
      <c r="C190" s="591"/>
      <c r="D190" s="594"/>
      <c r="E190" s="502"/>
      <c r="F190" s="593"/>
      <c r="G190" s="620"/>
      <c r="H190" s="621"/>
      <c r="I190" s="95"/>
      <c r="J190" s="96">
        <f>G189</f>
        <v>0</v>
      </c>
      <c r="K190" s="95"/>
      <c r="L190" s="96">
        <f>M189</f>
        <v>0</v>
      </c>
      <c r="M190" s="622"/>
      <c r="N190" s="623"/>
      <c r="O190" s="624"/>
      <c r="P190" s="625"/>
      <c r="Q190" s="625"/>
      <c r="R190" s="621"/>
      <c r="S190" s="565"/>
      <c r="T190" s="566"/>
      <c r="U190" s="566"/>
      <c r="V190" s="566"/>
      <c r="W190" s="567"/>
      <c r="X190" s="89" t="s">
        <v>395</v>
      </c>
      <c r="Y190" s="90"/>
      <c r="Z190" s="91"/>
      <c r="AA190" s="77" t="str">
        <f>IF(AA189="","",VLOOKUP(AA189,'（勤務形態一覧表）シフト記号表'!$C$6:$L$47,10,FALSE))</f>
        <v/>
      </c>
      <c r="AB190" s="78" t="str">
        <f>IF(AB189="","",VLOOKUP(AB189,'（勤務形態一覧表）シフト記号表'!$C$6:$L$47,10,FALSE))</f>
        <v/>
      </c>
      <c r="AC190" s="78" t="str">
        <f>IF(AC189="","",VLOOKUP(AC189,'（勤務形態一覧表）シフト記号表'!$C$6:$L$47,10,FALSE))</f>
        <v/>
      </c>
      <c r="AD190" s="78" t="str">
        <f>IF(AD189="","",VLOOKUP(AD189,'（勤務形態一覧表）シフト記号表'!$C$6:$L$47,10,FALSE))</f>
        <v/>
      </c>
      <c r="AE190" s="78" t="str">
        <f>IF(AE189="","",VLOOKUP(AE189,'（勤務形態一覧表）シフト記号表'!$C$6:$L$47,10,FALSE))</f>
        <v/>
      </c>
      <c r="AF190" s="78" t="str">
        <f>IF(AF189="","",VLOOKUP(AF189,'（勤務形態一覧表）シフト記号表'!$C$6:$L$47,10,FALSE))</f>
        <v/>
      </c>
      <c r="AG190" s="79" t="str">
        <f>IF(AG189="","",VLOOKUP(AG189,'（勤務形態一覧表）シフト記号表'!$C$6:$L$47,10,FALSE))</f>
        <v/>
      </c>
      <c r="AH190" s="77" t="str">
        <f>IF(AH189="","",VLOOKUP(AH189,'（勤務形態一覧表）シフト記号表'!$C$6:$L$47,10,FALSE))</f>
        <v/>
      </c>
      <c r="AI190" s="78" t="str">
        <f>IF(AI189="","",VLOOKUP(AI189,'（勤務形態一覧表）シフト記号表'!$C$6:$L$47,10,FALSE))</f>
        <v/>
      </c>
      <c r="AJ190" s="78" t="str">
        <f>IF(AJ189="","",VLOOKUP(AJ189,'（勤務形態一覧表）シフト記号表'!$C$6:$L$47,10,FALSE))</f>
        <v/>
      </c>
      <c r="AK190" s="78" t="str">
        <f>IF(AK189="","",VLOOKUP(AK189,'（勤務形態一覧表）シフト記号表'!$C$6:$L$47,10,FALSE))</f>
        <v/>
      </c>
      <c r="AL190" s="78" t="str">
        <f>IF(AL189="","",VLOOKUP(AL189,'（勤務形態一覧表）シフト記号表'!$C$6:$L$47,10,FALSE))</f>
        <v/>
      </c>
      <c r="AM190" s="78" t="str">
        <f>IF(AM189="","",VLOOKUP(AM189,'（勤務形態一覧表）シフト記号表'!$C$6:$L$47,10,FALSE))</f>
        <v/>
      </c>
      <c r="AN190" s="79" t="str">
        <f>IF(AN189="","",VLOOKUP(AN189,'（勤務形態一覧表）シフト記号表'!$C$6:$L$47,10,FALSE))</f>
        <v/>
      </c>
      <c r="AO190" s="77" t="str">
        <f>IF(AO189="","",VLOOKUP(AO189,'（勤務形態一覧表）シフト記号表'!$C$6:$L$47,10,FALSE))</f>
        <v/>
      </c>
      <c r="AP190" s="78" t="str">
        <f>IF(AP189="","",VLOOKUP(AP189,'（勤務形態一覧表）シフト記号表'!$C$6:$L$47,10,FALSE))</f>
        <v/>
      </c>
      <c r="AQ190" s="78" t="str">
        <f>IF(AQ189="","",VLOOKUP(AQ189,'（勤務形態一覧表）シフト記号表'!$C$6:$L$47,10,FALSE))</f>
        <v/>
      </c>
      <c r="AR190" s="78" t="str">
        <f>IF(AR189="","",VLOOKUP(AR189,'（勤務形態一覧表）シフト記号表'!$C$6:$L$47,10,FALSE))</f>
        <v/>
      </c>
      <c r="AS190" s="78" t="str">
        <f>IF(AS189="","",VLOOKUP(AS189,'（勤務形態一覧表）シフト記号表'!$C$6:$L$47,10,FALSE))</f>
        <v/>
      </c>
      <c r="AT190" s="78" t="str">
        <f>IF(AT189="","",VLOOKUP(AT189,'（勤務形態一覧表）シフト記号表'!$C$6:$L$47,10,FALSE))</f>
        <v/>
      </c>
      <c r="AU190" s="79" t="str">
        <f>IF(AU189="","",VLOOKUP(AU189,'（勤務形態一覧表）シフト記号表'!$C$6:$L$47,10,FALSE))</f>
        <v/>
      </c>
      <c r="AV190" s="77" t="str">
        <f>IF(AV189="","",VLOOKUP(AV189,'（勤務形態一覧表）シフト記号表'!$C$6:$L$47,10,FALSE))</f>
        <v/>
      </c>
      <c r="AW190" s="78" t="str">
        <f>IF(AW189="","",VLOOKUP(AW189,'（勤務形態一覧表）シフト記号表'!$C$6:$L$47,10,FALSE))</f>
        <v/>
      </c>
      <c r="AX190" s="78" t="str">
        <f>IF(AX189="","",VLOOKUP(AX189,'（勤務形態一覧表）シフト記号表'!$C$6:$L$47,10,FALSE))</f>
        <v/>
      </c>
      <c r="AY190" s="78" t="str">
        <f>IF(AY189="","",VLOOKUP(AY189,'（勤務形態一覧表）シフト記号表'!$C$6:$L$47,10,FALSE))</f>
        <v/>
      </c>
      <c r="AZ190" s="78" t="str">
        <f>IF(AZ189="","",VLOOKUP(AZ189,'（勤務形態一覧表）シフト記号表'!$C$6:$L$47,10,FALSE))</f>
        <v/>
      </c>
      <c r="BA190" s="78" t="str">
        <f>IF(BA189="","",VLOOKUP(BA189,'（勤務形態一覧表）シフト記号表'!$C$6:$L$47,10,FALSE))</f>
        <v/>
      </c>
      <c r="BB190" s="79" t="str">
        <f>IF(BB189="","",VLOOKUP(BB189,'（勤務形態一覧表）シフト記号表'!$C$6:$L$47,10,FALSE))</f>
        <v/>
      </c>
      <c r="BC190" s="77" t="str">
        <f>IF(BC189="","",VLOOKUP(BC189,'（勤務形態一覧表）シフト記号表'!$C$6:$L$47,10,FALSE))</f>
        <v/>
      </c>
      <c r="BD190" s="78" t="str">
        <f>IF(BD189="","",VLOOKUP(BD189,'（勤務形態一覧表）シフト記号表'!$C$6:$L$47,10,FALSE))</f>
        <v/>
      </c>
      <c r="BE190" s="78" t="str">
        <f>IF(BE189="","",VLOOKUP(BE189,'（勤務形態一覧表）シフト記号表'!$C$6:$L$47,10,FALSE))</f>
        <v/>
      </c>
      <c r="BF190" s="617">
        <f>IF($BI$3="４週",SUM(AA190:BB190),IF($BI$3="暦月",SUM(AA190:BE190),""))</f>
        <v>0</v>
      </c>
      <c r="BG190" s="618"/>
      <c r="BH190" s="619">
        <f>IF($BI$3="４週",BF190/4,IF($BI$3="暦月",(BF190/($BI$8/7)),""))</f>
        <v>0</v>
      </c>
      <c r="BI190" s="618"/>
      <c r="BJ190" s="614"/>
      <c r="BK190" s="615"/>
      <c r="BL190" s="615"/>
      <c r="BM190" s="615"/>
      <c r="BN190" s="616"/>
    </row>
    <row r="191" spans="2:66" ht="20.25" customHeight="1" x14ac:dyDescent="0.4">
      <c r="B191" s="588">
        <f>B189+1</f>
        <v>88</v>
      </c>
      <c r="C191" s="590"/>
      <c r="D191" s="592"/>
      <c r="E191" s="502"/>
      <c r="F191" s="593"/>
      <c r="G191" s="595"/>
      <c r="H191" s="561"/>
      <c r="I191" s="72"/>
      <c r="J191" s="73"/>
      <c r="K191" s="72"/>
      <c r="L191" s="73"/>
      <c r="M191" s="597"/>
      <c r="N191" s="598"/>
      <c r="O191" s="559"/>
      <c r="P191" s="560"/>
      <c r="Q191" s="560"/>
      <c r="R191" s="561"/>
      <c r="S191" s="565"/>
      <c r="T191" s="566"/>
      <c r="U191" s="566"/>
      <c r="V191" s="566"/>
      <c r="W191" s="567"/>
      <c r="X191" s="92" t="s">
        <v>394</v>
      </c>
      <c r="Y191" s="93"/>
      <c r="Z191" s="94"/>
      <c r="AA191" s="85"/>
      <c r="AB191" s="86"/>
      <c r="AC191" s="86"/>
      <c r="AD191" s="86"/>
      <c r="AE191" s="86"/>
      <c r="AF191" s="86"/>
      <c r="AG191" s="87"/>
      <c r="AH191" s="85"/>
      <c r="AI191" s="86"/>
      <c r="AJ191" s="86"/>
      <c r="AK191" s="86"/>
      <c r="AL191" s="86"/>
      <c r="AM191" s="86"/>
      <c r="AN191" s="87"/>
      <c r="AO191" s="85"/>
      <c r="AP191" s="86"/>
      <c r="AQ191" s="86"/>
      <c r="AR191" s="86"/>
      <c r="AS191" s="86"/>
      <c r="AT191" s="86"/>
      <c r="AU191" s="87"/>
      <c r="AV191" s="85"/>
      <c r="AW191" s="86"/>
      <c r="AX191" s="86"/>
      <c r="AY191" s="86"/>
      <c r="AZ191" s="86"/>
      <c r="BA191" s="86"/>
      <c r="BB191" s="87"/>
      <c r="BC191" s="85"/>
      <c r="BD191" s="86"/>
      <c r="BE191" s="88"/>
      <c r="BF191" s="568"/>
      <c r="BG191" s="569"/>
      <c r="BH191" s="570"/>
      <c r="BI191" s="571"/>
      <c r="BJ191" s="572"/>
      <c r="BK191" s="573"/>
      <c r="BL191" s="573"/>
      <c r="BM191" s="573"/>
      <c r="BN191" s="574"/>
    </row>
    <row r="192" spans="2:66" ht="20.25" customHeight="1" x14ac:dyDescent="0.4">
      <c r="B192" s="589"/>
      <c r="C192" s="591"/>
      <c r="D192" s="594"/>
      <c r="E192" s="502"/>
      <c r="F192" s="593"/>
      <c r="G192" s="620"/>
      <c r="H192" s="621"/>
      <c r="I192" s="95"/>
      <c r="J192" s="96">
        <f>G191</f>
        <v>0</v>
      </c>
      <c r="K192" s="95"/>
      <c r="L192" s="96">
        <f>M191</f>
        <v>0</v>
      </c>
      <c r="M192" s="622"/>
      <c r="N192" s="623"/>
      <c r="O192" s="624"/>
      <c r="P192" s="625"/>
      <c r="Q192" s="625"/>
      <c r="R192" s="621"/>
      <c r="S192" s="565"/>
      <c r="T192" s="566"/>
      <c r="U192" s="566"/>
      <c r="V192" s="566"/>
      <c r="W192" s="567"/>
      <c r="X192" s="89" t="s">
        <v>395</v>
      </c>
      <c r="Y192" s="90"/>
      <c r="Z192" s="91"/>
      <c r="AA192" s="77" t="str">
        <f>IF(AA191="","",VLOOKUP(AA191,'（勤務形態一覧表）シフト記号表'!$C$6:$L$47,10,FALSE))</f>
        <v/>
      </c>
      <c r="AB192" s="78" t="str">
        <f>IF(AB191="","",VLOOKUP(AB191,'（勤務形態一覧表）シフト記号表'!$C$6:$L$47,10,FALSE))</f>
        <v/>
      </c>
      <c r="AC192" s="78" t="str">
        <f>IF(AC191="","",VLOOKUP(AC191,'（勤務形態一覧表）シフト記号表'!$C$6:$L$47,10,FALSE))</f>
        <v/>
      </c>
      <c r="AD192" s="78" t="str">
        <f>IF(AD191="","",VLOOKUP(AD191,'（勤務形態一覧表）シフト記号表'!$C$6:$L$47,10,FALSE))</f>
        <v/>
      </c>
      <c r="AE192" s="78" t="str">
        <f>IF(AE191="","",VLOOKUP(AE191,'（勤務形態一覧表）シフト記号表'!$C$6:$L$47,10,FALSE))</f>
        <v/>
      </c>
      <c r="AF192" s="78" t="str">
        <f>IF(AF191="","",VLOOKUP(AF191,'（勤務形態一覧表）シフト記号表'!$C$6:$L$47,10,FALSE))</f>
        <v/>
      </c>
      <c r="AG192" s="79" t="str">
        <f>IF(AG191="","",VLOOKUP(AG191,'（勤務形態一覧表）シフト記号表'!$C$6:$L$47,10,FALSE))</f>
        <v/>
      </c>
      <c r="AH192" s="77" t="str">
        <f>IF(AH191="","",VLOOKUP(AH191,'（勤務形態一覧表）シフト記号表'!$C$6:$L$47,10,FALSE))</f>
        <v/>
      </c>
      <c r="AI192" s="78" t="str">
        <f>IF(AI191="","",VLOOKUP(AI191,'（勤務形態一覧表）シフト記号表'!$C$6:$L$47,10,FALSE))</f>
        <v/>
      </c>
      <c r="AJ192" s="78" t="str">
        <f>IF(AJ191="","",VLOOKUP(AJ191,'（勤務形態一覧表）シフト記号表'!$C$6:$L$47,10,FALSE))</f>
        <v/>
      </c>
      <c r="AK192" s="78" t="str">
        <f>IF(AK191="","",VLOOKUP(AK191,'（勤務形態一覧表）シフト記号表'!$C$6:$L$47,10,FALSE))</f>
        <v/>
      </c>
      <c r="AL192" s="78" t="str">
        <f>IF(AL191="","",VLOOKUP(AL191,'（勤務形態一覧表）シフト記号表'!$C$6:$L$47,10,FALSE))</f>
        <v/>
      </c>
      <c r="AM192" s="78" t="str">
        <f>IF(AM191="","",VLOOKUP(AM191,'（勤務形態一覧表）シフト記号表'!$C$6:$L$47,10,FALSE))</f>
        <v/>
      </c>
      <c r="AN192" s="79" t="str">
        <f>IF(AN191="","",VLOOKUP(AN191,'（勤務形態一覧表）シフト記号表'!$C$6:$L$47,10,FALSE))</f>
        <v/>
      </c>
      <c r="AO192" s="77" t="str">
        <f>IF(AO191="","",VLOOKUP(AO191,'（勤務形態一覧表）シフト記号表'!$C$6:$L$47,10,FALSE))</f>
        <v/>
      </c>
      <c r="AP192" s="78" t="str">
        <f>IF(AP191="","",VLOOKUP(AP191,'（勤務形態一覧表）シフト記号表'!$C$6:$L$47,10,FALSE))</f>
        <v/>
      </c>
      <c r="AQ192" s="78" t="str">
        <f>IF(AQ191="","",VLOOKUP(AQ191,'（勤務形態一覧表）シフト記号表'!$C$6:$L$47,10,FALSE))</f>
        <v/>
      </c>
      <c r="AR192" s="78" t="str">
        <f>IF(AR191="","",VLOOKUP(AR191,'（勤務形態一覧表）シフト記号表'!$C$6:$L$47,10,FALSE))</f>
        <v/>
      </c>
      <c r="AS192" s="78" t="str">
        <f>IF(AS191="","",VLOOKUP(AS191,'（勤務形態一覧表）シフト記号表'!$C$6:$L$47,10,FALSE))</f>
        <v/>
      </c>
      <c r="AT192" s="78" t="str">
        <f>IF(AT191="","",VLOOKUP(AT191,'（勤務形態一覧表）シフト記号表'!$C$6:$L$47,10,FALSE))</f>
        <v/>
      </c>
      <c r="AU192" s="79" t="str">
        <f>IF(AU191="","",VLOOKUP(AU191,'（勤務形態一覧表）シフト記号表'!$C$6:$L$47,10,FALSE))</f>
        <v/>
      </c>
      <c r="AV192" s="77" t="str">
        <f>IF(AV191="","",VLOOKUP(AV191,'（勤務形態一覧表）シフト記号表'!$C$6:$L$47,10,FALSE))</f>
        <v/>
      </c>
      <c r="AW192" s="78" t="str">
        <f>IF(AW191="","",VLOOKUP(AW191,'（勤務形態一覧表）シフト記号表'!$C$6:$L$47,10,FALSE))</f>
        <v/>
      </c>
      <c r="AX192" s="78" t="str">
        <f>IF(AX191="","",VLOOKUP(AX191,'（勤務形態一覧表）シフト記号表'!$C$6:$L$47,10,FALSE))</f>
        <v/>
      </c>
      <c r="AY192" s="78" t="str">
        <f>IF(AY191="","",VLOOKUP(AY191,'（勤務形態一覧表）シフト記号表'!$C$6:$L$47,10,FALSE))</f>
        <v/>
      </c>
      <c r="AZ192" s="78" t="str">
        <f>IF(AZ191="","",VLOOKUP(AZ191,'（勤務形態一覧表）シフト記号表'!$C$6:$L$47,10,FALSE))</f>
        <v/>
      </c>
      <c r="BA192" s="78" t="str">
        <f>IF(BA191="","",VLOOKUP(BA191,'（勤務形態一覧表）シフト記号表'!$C$6:$L$47,10,FALSE))</f>
        <v/>
      </c>
      <c r="BB192" s="79" t="str">
        <f>IF(BB191="","",VLOOKUP(BB191,'（勤務形態一覧表）シフト記号表'!$C$6:$L$47,10,FALSE))</f>
        <v/>
      </c>
      <c r="BC192" s="77" t="str">
        <f>IF(BC191="","",VLOOKUP(BC191,'（勤務形態一覧表）シフト記号表'!$C$6:$L$47,10,FALSE))</f>
        <v/>
      </c>
      <c r="BD192" s="78" t="str">
        <f>IF(BD191="","",VLOOKUP(BD191,'（勤務形態一覧表）シフト記号表'!$C$6:$L$47,10,FALSE))</f>
        <v/>
      </c>
      <c r="BE192" s="78" t="str">
        <f>IF(BE191="","",VLOOKUP(BE191,'（勤務形態一覧表）シフト記号表'!$C$6:$L$47,10,FALSE))</f>
        <v/>
      </c>
      <c r="BF192" s="617">
        <f>IF($BI$3="４週",SUM(AA192:BB192),IF($BI$3="暦月",SUM(AA192:BE192),""))</f>
        <v>0</v>
      </c>
      <c r="BG192" s="618"/>
      <c r="BH192" s="619">
        <f>IF($BI$3="４週",BF192/4,IF($BI$3="暦月",(BF192/($BI$8/7)),""))</f>
        <v>0</v>
      </c>
      <c r="BI192" s="618"/>
      <c r="BJ192" s="614"/>
      <c r="BK192" s="615"/>
      <c r="BL192" s="615"/>
      <c r="BM192" s="615"/>
      <c r="BN192" s="616"/>
    </row>
    <row r="193" spans="2:66" ht="20.25" customHeight="1" x14ac:dyDescent="0.4">
      <c r="B193" s="588">
        <f>B191+1</f>
        <v>89</v>
      </c>
      <c r="C193" s="590"/>
      <c r="D193" s="592"/>
      <c r="E193" s="502"/>
      <c r="F193" s="593"/>
      <c r="G193" s="595"/>
      <c r="H193" s="561"/>
      <c r="I193" s="72"/>
      <c r="J193" s="73"/>
      <c r="K193" s="72"/>
      <c r="L193" s="73"/>
      <c r="M193" s="597"/>
      <c r="N193" s="598"/>
      <c r="O193" s="559"/>
      <c r="P193" s="560"/>
      <c r="Q193" s="560"/>
      <c r="R193" s="561"/>
      <c r="S193" s="565"/>
      <c r="T193" s="566"/>
      <c r="U193" s="566"/>
      <c r="V193" s="566"/>
      <c r="W193" s="567"/>
      <c r="X193" s="92" t="s">
        <v>394</v>
      </c>
      <c r="Y193" s="93"/>
      <c r="Z193" s="94"/>
      <c r="AA193" s="85"/>
      <c r="AB193" s="86"/>
      <c r="AC193" s="86"/>
      <c r="AD193" s="86"/>
      <c r="AE193" s="86"/>
      <c r="AF193" s="86"/>
      <c r="AG193" s="87"/>
      <c r="AH193" s="85"/>
      <c r="AI193" s="86"/>
      <c r="AJ193" s="86"/>
      <c r="AK193" s="86"/>
      <c r="AL193" s="86"/>
      <c r="AM193" s="86"/>
      <c r="AN193" s="87"/>
      <c r="AO193" s="85"/>
      <c r="AP193" s="86"/>
      <c r="AQ193" s="86"/>
      <c r="AR193" s="86"/>
      <c r="AS193" s="86"/>
      <c r="AT193" s="86"/>
      <c r="AU193" s="87"/>
      <c r="AV193" s="85"/>
      <c r="AW193" s="86"/>
      <c r="AX193" s="86"/>
      <c r="AY193" s="86"/>
      <c r="AZ193" s="86"/>
      <c r="BA193" s="86"/>
      <c r="BB193" s="87"/>
      <c r="BC193" s="85"/>
      <c r="BD193" s="86"/>
      <c r="BE193" s="88"/>
      <c r="BF193" s="568"/>
      <c r="BG193" s="569"/>
      <c r="BH193" s="570"/>
      <c r="BI193" s="571"/>
      <c r="BJ193" s="572"/>
      <c r="BK193" s="573"/>
      <c r="BL193" s="573"/>
      <c r="BM193" s="573"/>
      <c r="BN193" s="574"/>
    </row>
    <row r="194" spans="2:66" ht="20.25" customHeight="1" x14ac:dyDescent="0.4">
      <c r="B194" s="589"/>
      <c r="C194" s="591"/>
      <c r="D194" s="594"/>
      <c r="E194" s="502"/>
      <c r="F194" s="593"/>
      <c r="G194" s="620"/>
      <c r="H194" s="621"/>
      <c r="I194" s="95"/>
      <c r="J194" s="96">
        <f>G193</f>
        <v>0</v>
      </c>
      <c r="K194" s="95"/>
      <c r="L194" s="96">
        <f>M193</f>
        <v>0</v>
      </c>
      <c r="M194" s="622"/>
      <c r="N194" s="623"/>
      <c r="O194" s="624"/>
      <c r="P194" s="625"/>
      <c r="Q194" s="625"/>
      <c r="R194" s="621"/>
      <c r="S194" s="565"/>
      <c r="T194" s="566"/>
      <c r="U194" s="566"/>
      <c r="V194" s="566"/>
      <c r="W194" s="567"/>
      <c r="X194" s="89" t="s">
        <v>395</v>
      </c>
      <c r="Y194" s="90"/>
      <c r="Z194" s="91"/>
      <c r="AA194" s="77" t="str">
        <f>IF(AA193="","",VLOOKUP(AA193,'（勤務形態一覧表）シフト記号表'!$C$6:$L$47,10,FALSE))</f>
        <v/>
      </c>
      <c r="AB194" s="78" t="str">
        <f>IF(AB193="","",VLOOKUP(AB193,'（勤務形態一覧表）シフト記号表'!$C$6:$L$47,10,FALSE))</f>
        <v/>
      </c>
      <c r="AC194" s="78" t="str">
        <f>IF(AC193="","",VLOOKUP(AC193,'（勤務形態一覧表）シフト記号表'!$C$6:$L$47,10,FALSE))</f>
        <v/>
      </c>
      <c r="AD194" s="78" t="str">
        <f>IF(AD193="","",VLOOKUP(AD193,'（勤務形態一覧表）シフト記号表'!$C$6:$L$47,10,FALSE))</f>
        <v/>
      </c>
      <c r="AE194" s="78" t="str">
        <f>IF(AE193="","",VLOOKUP(AE193,'（勤務形態一覧表）シフト記号表'!$C$6:$L$47,10,FALSE))</f>
        <v/>
      </c>
      <c r="AF194" s="78" t="str">
        <f>IF(AF193="","",VLOOKUP(AF193,'（勤務形態一覧表）シフト記号表'!$C$6:$L$47,10,FALSE))</f>
        <v/>
      </c>
      <c r="AG194" s="79" t="str">
        <f>IF(AG193="","",VLOOKUP(AG193,'（勤務形態一覧表）シフト記号表'!$C$6:$L$47,10,FALSE))</f>
        <v/>
      </c>
      <c r="AH194" s="77" t="str">
        <f>IF(AH193="","",VLOOKUP(AH193,'（勤務形態一覧表）シフト記号表'!$C$6:$L$47,10,FALSE))</f>
        <v/>
      </c>
      <c r="AI194" s="78" t="str">
        <f>IF(AI193="","",VLOOKUP(AI193,'（勤務形態一覧表）シフト記号表'!$C$6:$L$47,10,FALSE))</f>
        <v/>
      </c>
      <c r="AJ194" s="78" t="str">
        <f>IF(AJ193="","",VLOOKUP(AJ193,'（勤務形態一覧表）シフト記号表'!$C$6:$L$47,10,FALSE))</f>
        <v/>
      </c>
      <c r="AK194" s="78" t="str">
        <f>IF(AK193="","",VLOOKUP(AK193,'（勤務形態一覧表）シフト記号表'!$C$6:$L$47,10,FALSE))</f>
        <v/>
      </c>
      <c r="AL194" s="78" t="str">
        <f>IF(AL193="","",VLOOKUP(AL193,'（勤務形態一覧表）シフト記号表'!$C$6:$L$47,10,FALSE))</f>
        <v/>
      </c>
      <c r="AM194" s="78" t="str">
        <f>IF(AM193="","",VLOOKUP(AM193,'（勤務形態一覧表）シフト記号表'!$C$6:$L$47,10,FALSE))</f>
        <v/>
      </c>
      <c r="AN194" s="79" t="str">
        <f>IF(AN193="","",VLOOKUP(AN193,'（勤務形態一覧表）シフト記号表'!$C$6:$L$47,10,FALSE))</f>
        <v/>
      </c>
      <c r="AO194" s="77" t="str">
        <f>IF(AO193="","",VLOOKUP(AO193,'（勤務形態一覧表）シフト記号表'!$C$6:$L$47,10,FALSE))</f>
        <v/>
      </c>
      <c r="AP194" s="78" t="str">
        <f>IF(AP193="","",VLOOKUP(AP193,'（勤務形態一覧表）シフト記号表'!$C$6:$L$47,10,FALSE))</f>
        <v/>
      </c>
      <c r="AQ194" s="78" t="str">
        <f>IF(AQ193="","",VLOOKUP(AQ193,'（勤務形態一覧表）シフト記号表'!$C$6:$L$47,10,FALSE))</f>
        <v/>
      </c>
      <c r="AR194" s="78" t="str">
        <f>IF(AR193="","",VLOOKUP(AR193,'（勤務形態一覧表）シフト記号表'!$C$6:$L$47,10,FALSE))</f>
        <v/>
      </c>
      <c r="AS194" s="78" t="str">
        <f>IF(AS193="","",VLOOKUP(AS193,'（勤務形態一覧表）シフト記号表'!$C$6:$L$47,10,FALSE))</f>
        <v/>
      </c>
      <c r="AT194" s="78" t="str">
        <f>IF(AT193="","",VLOOKUP(AT193,'（勤務形態一覧表）シフト記号表'!$C$6:$L$47,10,FALSE))</f>
        <v/>
      </c>
      <c r="AU194" s="79" t="str">
        <f>IF(AU193="","",VLOOKUP(AU193,'（勤務形態一覧表）シフト記号表'!$C$6:$L$47,10,FALSE))</f>
        <v/>
      </c>
      <c r="AV194" s="77" t="str">
        <f>IF(AV193="","",VLOOKUP(AV193,'（勤務形態一覧表）シフト記号表'!$C$6:$L$47,10,FALSE))</f>
        <v/>
      </c>
      <c r="AW194" s="78" t="str">
        <f>IF(AW193="","",VLOOKUP(AW193,'（勤務形態一覧表）シフト記号表'!$C$6:$L$47,10,FALSE))</f>
        <v/>
      </c>
      <c r="AX194" s="78" t="str">
        <f>IF(AX193="","",VLOOKUP(AX193,'（勤務形態一覧表）シフト記号表'!$C$6:$L$47,10,FALSE))</f>
        <v/>
      </c>
      <c r="AY194" s="78" t="str">
        <f>IF(AY193="","",VLOOKUP(AY193,'（勤務形態一覧表）シフト記号表'!$C$6:$L$47,10,FALSE))</f>
        <v/>
      </c>
      <c r="AZ194" s="78" t="str">
        <f>IF(AZ193="","",VLOOKUP(AZ193,'（勤務形態一覧表）シフト記号表'!$C$6:$L$47,10,FALSE))</f>
        <v/>
      </c>
      <c r="BA194" s="78" t="str">
        <f>IF(BA193="","",VLOOKUP(BA193,'（勤務形態一覧表）シフト記号表'!$C$6:$L$47,10,FALSE))</f>
        <v/>
      </c>
      <c r="BB194" s="79" t="str">
        <f>IF(BB193="","",VLOOKUP(BB193,'（勤務形態一覧表）シフト記号表'!$C$6:$L$47,10,FALSE))</f>
        <v/>
      </c>
      <c r="BC194" s="77" t="str">
        <f>IF(BC193="","",VLOOKUP(BC193,'（勤務形態一覧表）シフト記号表'!$C$6:$L$47,10,FALSE))</f>
        <v/>
      </c>
      <c r="BD194" s="78" t="str">
        <f>IF(BD193="","",VLOOKUP(BD193,'（勤務形態一覧表）シフト記号表'!$C$6:$L$47,10,FALSE))</f>
        <v/>
      </c>
      <c r="BE194" s="78" t="str">
        <f>IF(BE193="","",VLOOKUP(BE193,'（勤務形態一覧表）シフト記号表'!$C$6:$L$47,10,FALSE))</f>
        <v/>
      </c>
      <c r="BF194" s="617">
        <f>IF($BI$3="４週",SUM(AA194:BB194),IF($BI$3="暦月",SUM(AA194:BE194),""))</f>
        <v>0</v>
      </c>
      <c r="BG194" s="618"/>
      <c r="BH194" s="619">
        <f>IF($BI$3="４週",BF194/4,IF($BI$3="暦月",(BF194/($BI$8/7)),""))</f>
        <v>0</v>
      </c>
      <c r="BI194" s="618"/>
      <c r="BJ194" s="614"/>
      <c r="BK194" s="615"/>
      <c r="BL194" s="615"/>
      <c r="BM194" s="615"/>
      <c r="BN194" s="616"/>
    </row>
    <row r="195" spans="2:66" ht="20.25" customHeight="1" x14ac:dyDescent="0.4">
      <c r="B195" s="588">
        <f>B193+1</f>
        <v>90</v>
      </c>
      <c r="C195" s="590"/>
      <c r="D195" s="592"/>
      <c r="E195" s="502"/>
      <c r="F195" s="593"/>
      <c r="G195" s="595"/>
      <c r="H195" s="561"/>
      <c r="I195" s="72"/>
      <c r="J195" s="73"/>
      <c r="K195" s="72"/>
      <c r="L195" s="73"/>
      <c r="M195" s="597"/>
      <c r="N195" s="598"/>
      <c r="O195" s="559"/>
      <c r="P195" s="560"/>
      <c r="Q195" s="560"/>
      <c r="R195" s="561"/>
      <c r="S195" s="565"/>
      <c r="T195" s="566"/>
      <c r="U195" s="566"/>
      <c r="V195" s="566"/>
      <c r="W195" s="567"/>
      <c r="X195" s="92" t="s">
        <v>394</v>
      </c>
      <c r="Y195" s="93"/>
      <c r="Z195" s="94"/>
      <c r="AA195" s="85"/>
      <c r="AB195" s="86"/>
      <c r="AC195" s="86"/>
      <c r="AD195" s="86"/>
      <c r="AE195" s="86"/>
      <c r="AF195" s="86"/>
      <c r="AG195" s="87"/>
      <c r="AH195" s="85"/>
      <c r="AI195" s="86"/>
      <c r="AJ195" s="86"/>
      <c r="AK195" s="86"/>
      <c r="AL195" s="86"/>
      <c r="AM195" s="86"/>
      <c r="AN195" s="87"/>
      <c r="AO195" s="85"/>
      <c r="AP195" s="86"/>
      <c r="AQ195" s="86"/>
      <c r="AR195" s="86"/>
      <c r="AS195" s="86"/>
      <c r="AT195" s="86"/>
      <c r="AU195" s="87"/>
      <c r="AV195" s="85"/>
      <c r="AW195" s="86"/>
      <c r="AX195" s="86"/>
      <c r="AY195" s="86"/>
      <c r="AZ195" s="86"/>
      <c r="BA195" s="86"/>
      <c r="BB195" s="87"/>
      <c r="BC195" s="85"/>
      <c r="BD195" s="86"/>
      <c r="BE195" s="88"/>
      <c r="BF195" s="568"/>
      <c r="BG195" s="569"/>
      <c r="BH195" s="570"/>
      <c r="BI195" s="571"/>
      <c r="BJ195" s="572"/>
      <c r="BK195" s="573"/>
      <c r="BL195" s="573"/>
      <c r="BM195" s="573"/>
      <c r="BN195" s="574"/>
    </row>
    <row r="196" spans="2:66" ht="20.25" customHeight="1" x14ac:dyDescent="0.4">
      <c r="B196" s="589"/>
      <c r="C196" s="591"/>
      <c r="D196" s="594"/>
      <c r="E196" s="502"/>
      <c r="F196" s="593"/>
      <c r="G196" s="620"/>
      <c r="H196" s="621"/>
      <c r="I196" s="95"/>
      <c r="J196" s="96">
        <f>G195</f>
        <v>0</v>
      </c>
      <c r="K196" s="95"/>
      <c r="L196" s="96">
        <f>M195</f>
        <v>0</v>
      </c>
      <c r="M196" s="622"/>
      <c r="N196" s="623"/>
      <c r="O196" s="624"/>
      <c r="P196" s="625"/>
      <c r="Q196" s="625"/>
      <c r="R196" s="621"/>
      <c r="S196" s="565"/>
      <c r="T196" s="566"/>
      <c r="U196" s="566"/>
      <c r="V196" s="566"/>
      <c r="W196" s="567"/>
      <c r="X196" s="89" t="s">
        <v>395</v>
      </c>
      <c r="Y196" s="90"/>
      <c r="Z196" s="91"/>
      <c r="AA196" s="77" t="str">
        <f>IF(AA195="","",VLOOKUP(AA195,'（勤務形態一覧表）シフト記号表'!$C$6:$L$47,10,FALSE))</f>
        <v/>
      </c>
      <c r="AB196" s="78" t="str">
        <f>IF(AB195="","",VLOOKUP(AB195,'（勤務形態一覧表）シフト記号表'!$C$6:$L$47,10,FALSE))</f>
        <v/>
      </c>
      <c r="AC196" s="78" t="str">
        <f>IF(AC195="","",VLOOKUP(AC195,'（勤務形態一覧表）シフト記号表'!$C$6:$L$47,10,FALSE))</f>
        <v/>
      </c>
      <c r="AD196" s="78" t="str">
        <f>IF(AD195="","",VLOOKUP(AD195,'（勤務形態一覧表）シフト記号表'!$C$6:$L$47,10,FALSE))</f>
        <v/>
      </c>
      <c r="AE196" s="78" t="str">
        <f>IF(AE195="","",VLOOKUP(AE195,'（勤務形態一覧表）シフト記号表'!$C$6:$L$47,10,FALSE))</f>
        <v/>
      </c>
      <c r="AF196" s="78" t="str">
        <f>IF(AF195="","",VLOOKUP(AF195,'（勤務形態一覧表）シフト記号表'!$C$6:$L$47,10,FALSE))</f>
        <v/>
      </c>
      <c r="AG196" s="79" t="str">
        <f>IF(AG195="","",VLOOKUP(AG195,'（勤務形態一覧表）シフト記号表'!$C$6:$L$47,10,FALSE))</f>
        <v/>
      </c>
      <c r="AH196" s="77" t="str">
        <f>IF(AH195="","",VLOOKUP(AH195,'（勤務形態一覧表）シフト記号表'!$C$6:$L$47,10,FALSE))</f>
        <v/>
      </c>
      <c r="AI196" s="78" t="str">
        <f>IF(AI195="","",VLOOKUP(AI195,'（勤務形態一覧表）シフト記号表'!$C$6:$L$47,10,FALSE))</f>
        <v/>
      </c>
      <c r="AJ196" s="78" t="str">
        <f>IF(AJ195="","",VLOOKUP(AJ195,'（勤務形態一覧表）シフト記号表'!$C$6:$L$47,10,FALSE))</f>
        <v/>
      </c>
      <c r="AK196" s="78" t="str">
        <f>IF(AK195="","",VLOOKUP(AK195,'（勤務形態一覧表）シフト記号表'!$C$6:$L$47,10,FALSE))</f>
        <v/>
      </c>
      <c r="AL196" s="78" t="str">
        <f>IF(AL195="","",VLOOKUP(AL195,'（勤務形態一覧表）シフト記号表'!$C$6:$L$47,10,FALSE))</f>
        <v/>
      </c>
      <c r="AM196" s="78" t="str">
        <f>IF(AM195="","",VLOOKUP(AM195,'（勤務形態一覧表）シフト記号表'!$C$6:$L$47,10,FALSE))</f>
        <v/>
      </c>
      <c r="AN196" s="79" t="str">
        <f>IF(AN195="","",VLOOKUP(AN195,'（勤務形態一覧表）シフト記号表'!$C$6:$L$47,10,FALSE))</f>
        <v/>
      </c>
      <c r="AO196" s="77" t="str">
        <f>IF(AO195="","",VLOOKUP(AO195,'（勤務形態一覧表）シフト記号表'!$C$6:$L$47,10,FALSE))</f>
        <v/>
      </c>
      <c r="AP196" s="78" t="str">
        <f>IF(AP195="","",VLOOKUP(AP195,'（勤務形態一覧表）シフト記号表'!$C$6:$L$47,10,FALSE))</f>
        <v/>
      </c>
      <c r="AQ196" s="78" t="str">
        <f>IF(AQ195="","",VLOOKUP(AQ195,'（勤務形態一覧表）シフト記号表'!$C$6:$L$47,10,FALSE))</f>
        <v/>
      </c>
      <c r="AR196" s="78" t="str">
        <f>IF(AR195="","",VLOOKUP(AR195,'（勤務形態一覧表）シフト記号表'!$C$6:$L$47,10,FALSE))</f>
        <v/>
      </c>
      <c r="AS196" s="78" t="str">
        <f>IF(AS195="","",VLOOKUP(AS195,'（勤務形態一覧表）シフト記号表'!$C$6:$L$47,10,FALSE))</f>
        <v/>
      </c>
      <c r="AT196" s="78" t="str">
        <f>IF(AT195="","",VLOOKUP(AT195,'（勤務形態一覧表）シフト記号表'!$C$6:$L$47,10,FALSE))</f>
        <v/>
      </c>
      <c r="AU196" s="79" t="str">
        <f>IF(AU195="","",VLOOKUP(AU195,'（勤務形態一覧表）シフト記号表'!$C$6:$L$47,10,FALSE))</f>
        <v/>
      </c>
      <c r="AV196" s="77" t="str">
        <f>IF(AV195="","",VLOOKUP(AV195,'（勤務形態一覧表）シフト記号表'!$C$6:$L$47,10,FALSE))</f>
        <v/>
      </c>
      <c r="AW196" s="78" t="str">
        <f>IF(AW195="","",VLOOKUP(AW195,'（勤務形態一覧表）シフト記号表'!$C$6:$L$47,10,FALSE))</f>
        <v/>
      </c>
      <c r="AX196" s="78" t="str">
        <f>IF(AX195="","",VLOOKUP(AX195,'（勤務形態一覧表）シフト記号表'!$C$6:$L$47,10,FALSE))</f>
        <v/>
      </c>
      <c r="AY196" s="78" t="str">
        <f>IF(AY195="","",VLOOKUP(AY195,'（勤務形態一覧表）シフト記号表'!$C$6:$L$47,10,FALSE))</f>
        <v/>
      </c>
      <c r="AZ196" s="78" t="str">
        <f>IF(AZ195="","",VLOOKUP(AZ195,'（勤務形態一覧表）シフト記号表'!$C$6:$L$47,10,FALSE))</f>
        <v/>
      </c>
      <c r="BA196" s="78" t="str">
        <f>IF(BA195="","",VLOOKUP(BA195,'（勤務形態一覧表）シフト記号表'!$C$6:$L$47,10,FALSE))</f>
        <v/>
      </c>
      <c r="BB196" s="79" t="str">
        <f>IF(BB195="","",VLOOKUP(BB195,'（勤務形態一覧表）シフト記号表'!$C$6:$L$47,10,FALSE))</f>
        <v/>
      </c>
      <c r="BC196" s="77" t="str">
        <f>IF(BC195="","",VLOOKUP(BC195,'（勤務形態一覧表）シフト記号表'!$C$6:$L$47,10,FALSE))</f>
        <v/>
      </c>
      <c r="BD196" s="78" t="str">
        <f>IF(BD195="","",VLOOKUP(BD195,'（勤務形態一覧表）シフト記号表'!$C$6:$L$47,10,FALSE))</f>
        <v/>
      </c>
      <c r="BE196" s="78" t="str">
        <f>IF(BE195="","",VLOOKUP(BE195,'（勤務形態一覧表）シフト記号表'!$C$6:$L$47,10,FALSE))</f>
        <v/>
      </c>
      <c r="BF196" s="617">
        <f>IF($BI$3="４週",SUM(AA196:BB196),IF($BI$3="暦月",SUM(AA196:BE196),""))</f>
        <v>0</v>
      </c>
      <c r="BG196" s="618"/>
      <c r="BH196" s="619">
        <f>IF($BI$3="４週",BF196/4,IF($BI$3="暦月",(BF196/($BI$8/7)),""))</f>
        <v>0</v>
      </c>
      <c r="BI196" s="618"/>
      <c r="BJ196" s="614"/>
      <c r="BK196" s="615"/>
      <c r="BL196" s="615"/>
      <c r="BM196" s="615"/>
      <c r="BN196" s="616"/>
    </row>
    <row r="197" spans="2:66" ht="20.25" customHeight="1" x14ac:dyDescent="0.4">
      <c r="B197" s="588">
        <f>B195+1</f>
        <v>91</v>
      </c>
      <c r="C197" s="590"/>
      <c r="D197" s="592"/>
      <c r="E197" s="502"/>
      <c r="F197" s="593"/>
      <c r="G197" s="595"/>
      <c r="H197" s="561"/>
      <c r="I197" s="72"/>
      <c r="J197" s="73"/>
      <c r="K197" s="72"/>
      <c r="L197" s="73"/>
      <c r="M197" s="597"/>
      <c r="N197" s="598"/>
      <c r="O197" s="559"/>
      <c r="P197" s="560"/>
      <c r="Q197" s="560"/>
      <c r="R197" s="561"/>
      <c r="S197" s="565"/>
      <c r="T197" s="566"/>
      <c r="U197" s="566"/>
      <c r="V197" s="566"/>
      <c r="W197" s="567"/>
      <c r="X197" s="92" t="s">
        <v>394</v>
      </c>
      <c r="Y197" s="93"/>
      <c r="Z197" s="94"/>
      <c r="AA197" s="85"/>
      <c r="AB197" s="86"/>
      <c r="AC197" s="86"/>
      <c r="AD197" s="86"/>
      <c r="AE197" s="86"/>
      <c r="AF197" s="86"/>
      <c r="AG197" s="87"/>
      <c r="AH197" s="85"/>
      <c r="AI197" s="86"/>
      <c r="AJ197" s="86"/>
      <c r="AK197" s="86"/>
      <c r="AL197" s="86"/>
      <c r="AM197" s="86"/>
      <c r="AN197" s="87"/>
      <c r="AO197" s="85"/>
      <c r="AP197" s="86"/>
      <c r="AQ197" s="86"/>
      <c r="AR197" s="86"/>
      <c r="AS197" s="86"/>
      <c r="AT197" s="86"/>
      <c r="AU197" s="87"/>
      <c r="AV197" s="85"/>
      <c r="AW197" s="86"/>
      <c r="AX197" s="86"/>
      <c r="AY197" s="86"/>
      <c r="AZ197" s="86"/>
      <c r="BA197" s="86"/>
      <c r="BB197" s="87"/>
      <c r="BC197" s="85"/>
      <c r="BD197" s="86"/>
      <c r="BE197" s="88"/>
      <c r="BF197" s="568"/>
      <c r="BG197" s="569"/>
      <c r="BH197" s="570"/>
      <c r="BI197" s="571"/>
      <c r="BJ197" s="572"/>
      <c r="BK197" s="573"/>
      <c r="BL197" s="573"/>
      <c r="BM197" s="573"/>
      <c r="BN197" s="574"/>
    </row>
    <row r="198" spans="2:66" ht="20.25" customHeight="1" x14ac:dyDescent="0.4">
      <c r="B198" s="589"/>
      <c r="C198" s="591"/>
      <c r="D198" s="594"/>
      <c r="E198" s="502"/>
      <c r="F198" s="593"/>
      <c r="G198" s="620"/>
      <c r="H198" s="621"/>
      <c r="I198" s="95"/>
      <c r="J198" s="96">
        <f>G197</f>
        <v>0</v>
      </c>
      <c r="K198" s="95"/>
      <c r="L198" s="96">
        <f>M197</f>
        <v>0</v>
      </c>
      <c r="M198" s="622"/>
      <c r="N198" s="623"/>
      <c r="O198" s="624"/>
      <c r="P198" s="625"/>
      <c r="Q198" s="625"/>
      <c r="R198" s="621"/>
      <c r="S198" s="565"/>
      <c r="T198" s="566"/>
      <c r="U198" s="566"/>
      <c r="V198" s="566"/>
      <c r="W198" s="567"/>
      <c r="X198" s="89" t="s">
        <v>395</v>
      </c>
      <c r="Y198" s="90"/>
      <c r="Z198" s="91"/>
      <c r="AA198" s="77" t="str">
        <f>IF(AA197="","",VLOOKUP(AA197,'（勤務形態一覧表）シフト記号表'!$C$6:$L$47,10,FALSE))</f>
        <v/>
      </c>
      <c r="AB198" s="78" t="str">
        <f>IF(AB197="","",VLOOKUP(AB197,'（勤務形態一覧表）シフト記号表'!$C$6:$L$47,10,FALSE))</f>
        <v/>
      </c>
      <c r="AC198" s="78" t="str">
        <f>IF(AC197="","",VLOOKUP(AC197,'（勤務形態一覧表）シフト記号表'!$C$6:$L$47,10,FALSE))</f>
        <v/>
      </c>
      <c r="AD198" s="78" t="str">
        <f>IF(AD197="","",VLOOKUP(AD197,'（勤務形態一覧表）シフト記号表'!$C$6:$L$47,10,FALSE))</f>
        <v/>
      </c>
      <c r="AE198" s="78" t="str">
        <f>IF(AE197="","",VLOOKUP(AE197,'（勤務形態一覧表）シフト記号表'!$C$6:$L$47,10,FALSE))</f>
        <v/>
      </c>
      <c r="AF198" s="78" t="str">
        <f>IF(AF197="","",VLOOKUP(AF197,'（勤務形態一覧表）シフト記号表'!$C$6:$L$47,10,FALSE))</f>
        <v/>
      </c>
      <c r="AG198" s="79" t="str">
        <f>IF(AG197="","",VLOOKUP(AG197,'（勤務形態一覧表）シフト記号表'!$C$6:$L$47,10,FALSE))</f>
        <v/>
      </c>
      <c r="AH198" s="77" t="str">
        <f>IF(AH197="","",VLOOKUP(AH197,'（勤務形態一覧表）シフト記号表'!$C$6:$L$47,10,FALSE))</f>
        <v/>
      </c>
      <c r="AI198" s="78" t="str">
        <f>IF(AI197="","",VLOOKUP(AI197,'（勤務形態一覧表）シフト記号表'!$C$6:$L$47,10,FALSE))</f>
        <v/>
      </c>
      <c r="AJ198" s="78" t="str">
        <f>IF(AJ197="","",VLOOKUP(AJ197,'（勤務形態一覧表）シフト記号表'!$C$6:$L$47,10,FALSE))</f>
        <v/>
      </c>
      <c r="AK198" s="78" t="str">
        <f>IF(AK197="","",VLOOKUP(AK197,'（勤務形態一覧表）シフト記号表'!$C$6:$L$47,10,FALSE))</f>
        <v/>
      </c>
      <c r="AL198" s="78" t="str">
        <f>IF(AL197="","",VLOOKUP(AL197,'（勤務形態一覧表）シフト記号表'!$C$6:$L$47,10,FALSE))</f>
        <v/>
      </c>
      <c r="AM198" s="78" t="str">
        <f>IF(AM197="","",VLOOKUP(AM197,'（勤務形態一覧表）シフト記号表'!$C$6:$L$47,10,FALSE))</f>
        <v/>
      </c>
      <c r="AN198" s="79" t="str">
        <f>IF(AN197="","",VLOOKUP(AN197,'（勤務形態一覧表）シフト記号表'!$C$6:$L$47,10,FALSE))</f>
        <v/>
      </c>
      <c r="AO198" s="77" t="str">
        <f>IF(AO197="","",VLOOKUP(AO197,'（勤務形態一覧表）シフト記号表'!$C$6:$L$47,10,FALSE))</f>
        <v/>
      </c>
      <c r="AP198" s="78" t="str">
        <f>IF(AP197="","",VLOOKUP(AP197,'（勤務形態一覧表）シフト記号表'!$C$6:$L$47,10,FALSE))</f>
        <v/>
      </c>
      <c r="AQ198" s="78" t="str">
        <f>IF(AQ197="","",VLOOKUP(AQ197,'（勤務形態一覧表）シフト記号表'!$C$6:$L$47,10,FALSE))</f>
        <v/>
      </c>
      <c r="AR198" s="78" t="str">
        <f>IF(AR197="","",VLOOKUP(AR197,'（勤務形態一覧表）シフト記号表'!$C$6:$L$47,10,FALSE))</f>
        <v/>
      </c>
      <c r="AS198" s="78" t="str">
        <f>IF(AS197="","",VLOOKUP(AS197,'（勤務形態一覧表）シフト記号表'!$C$6:$L$47,10,FALSE))</f>
        <v/>
      </c>
      <c r="AT198" s="78" t="str">
        <f>IF(AT197="","",VLOOKUP(AT197,'（勤務形態一覧表）シフト記号表'!$C$6:$L$47,10,FALSE))</f>
        <v/>
      </c>
      <c r="AU198" s="79" t="str">
        <f>IF(AU197="","",VLOOKUP(AU197,'（勤務形態一覧表）シフト記号表'!$C$6:$L$47,10,FALSE))</f>
        <v/>
      </c>
      <c r="AV198" s="77" t="str">
        <f>IF(AV197="","",VLOOKUP(AV197,'（勤務形態一覧表）シフト記号表'!$C$6:$L$47,10,FALSE))</f>
        <v/>
      </c>
      <c r="AW198" s="78" t="str">
        <f>IF(AW197="","",VLOOKUP(AW197,'（勤務形態一覧表）シフト記号表'!$C$6:$L$47,10,FALSE))</f>
        <v/>
      </c>
      <c r="AX198" s="78" t="str">
        <f>IF(AX197="","",VLOOKUP(AX197,'（勤務形態一覧表）シフト記号表'!$C$6:$L$47,10,FALSE))</f>
        <v/>
      </c>
      <c r="AY198" s="78" t="str">
        <f>IF(AY197="","",VLOOKUP(AY197,'（勤務形態一覧表）シフト記号表'!$C$6:$L$47,10,FALSE))</f>
        <v/>
      </c>
      <c r="AZ198" s="78" t="str">
        <f>IF(AZ197="","",VLOOKUP(AZ197,'（勤務形態一覧表）シフト記号表'!$C$6:$L$47,10,FALSE))</f>
        <v/>
      </c>
      <c r="BA198" s="78" t="str">
        <f>IF(BA197="","",VLOOKUP(BA197,'（勤務形態一覧表）シフト記号表'!$C$6:$L$47,10,FALSE))</f>
        <v/>
      </c>
      <c r="BB198" s="79" t="str">
        <f>IF(BB197="","",VLOOKUP(BB197,'（勤務形態一覧表）シフト記号表'!$C$6:$L$47,10,FALSE))</f>
        <v/>
      </c>
      <c r="BC198" s="77" t="str">
        <f>IF(BC197="","",VLOOKUP(BC197,'（勤務形態一覧表）シフト記号表'!$C$6:$L$47,10,FALSE))</f>
        <v/>
      </c>
      <c r="BD198" s="78" t="str">
        <f>IF(BD197="","",VLOOKUP(BD197,'（勤務形態一覧表）シフト記号表'!$C$6:$L$47,10,FALSE))</f>
        <v/>
      </c>
      <c r="BE198" s="78" t="str">
        <f>IF(BE197="","",VLOOKUP(BE197,'（勤務形態一覧表）シフト記号表'!$C$6:$L$47,10,FALSE))</f>
        <v/>
      </c>
      <c r="BF198" s="617">
        <f>IF($BI$3="４週",SUM(AA198:BB198),IF($BI$3="暦月",SUM(AA198:BE198),""))</f>
        <v>0</v>
      </c>
      <c r="BG198" s="618"/>
      <c r="BH198" s="619">
        <f>IF($BI$3="４週",BF198/4,IF($BI$3="暦月",(BF198/($BI$8/7)),""))</f>
        <v>0</v>
      </c>
      <c r="BI198" s="618"/>
      <c r="BJ198" s="614"/>
      <c r="BK198" s="615"/>
      <c r="BL198" s="615"/>
      <c r="BM198" s="615"/>
      <c r="BN198" s="616"/>
    </row>
    <row r="199" spans="2:66" ht="20.25" customHeight="1" x14ac:dyDescent="0.4">
      <c r="B199" s="588">
        <f>B197+1</f>
        <v>92</v>
      </c>
      <c r="C199" s="590"/>
      <c r="D199" s="592"/>
      <c r="E199" s="502"/>
      <c r="F199" s="593"/>
      <c r="G199" s="595"/>
      <c r="H199" s="561"/>
      <c r="I199" s="72"/>
      <c r="J199" s="73"/>
      <c r="K199" s="72"/>
      <c r="L199" s="73"/>
      <c r="M199" s="597"/>
      <c r="N199" s="598"/>
      <c r="O199" s="559"/>
      <c r="P199" s="560"/>
      <c r="Q199" s="560"/>
      <c r="R199" s="561"/>
      <c r="S199" s="565"/>
      <c r="T199" s="566"/>
      <c r="U199" s="566"/>
      <c r="V199" s="566"/>
      <c r="W199" s="567"/>
      <c r="X199" s="92" t="s">
        <v>394</v>
      </c>
      <c r="Y199" s="93"/>
      <c r="Z199" s="94"/>
      <c r="AA199" s="85"/>
      <c r="AB199" s="86"/>
      <c r="AC199" s="86"/>
      <c r="AD199" s="86"/>
      <c r="AE199" s="86"/>
      <c r="AF199" s="86"/>
      <c r="AG199" s="87"/>
      <c r="AH199" s="85"/>
      <c r="AI199" s="86"/>
      <c r="AJ199" s="86"/>
      <c r="AK199" s="86"/>
      <c r="AL199" s="86"/>
      <c r="AM199" s="86"/>
      <c r="AN199" s="87"/>
      <c r="AO199" s="85"/>
      <c r="AP199" s="86"/>
      <c r="AQ199" s="86"/>
      <c r="AR199" s="86"/>
      <c r="AS199" s="86"/>
      <c r="AT199" s="86"/>
      <c r="AU199" s="87"/>
      <c r="AV199" s="85"/>
      <c r="AW199" s="86"/>
      <c r="AX199" s="86"/>
      <c r="AY199" s="86"/>
      <c r="AZ199" s="86"/>
      <c r="BA199" s="86"/>
      <c r="BB199" s="87"/>
      <c r="BC199" s="85"/>
      <c r="BD199" s="86"/>
      <c r="BE199" s="88"/>
      <c r="BF199" s="568"/>
      <c r="BG199" s="569"/>
      <c r="BH199" s="570"/>
      <c r="BI199" s="571"/>
      <c r="BJ199" s="572"/>
      <c r="BK199" s="573"/>
      <c r="BL199" s="573"/>
      <c r="BM199" s="573"/>
      <c r="BN199" s="574"/>
    </row>
    <row r="200" spans="2:66" ht="20.25" customHeight="1" x14ac:dyDescent="0.4">
      <c r="B200" s="589"/>
      <c r="C200" s="591"/>
      <c r="D200" s="594"/>
      <c r="E200" s="502"/>
      <c r="F200" s="593"/>
      <c r="G200" s="620"/>
      <c r="H200" s="621"/>
      <c r="I200" s="95"/>
      <c r="J200" s="96">
        <f>G199</f>
        <v>0</v>
      </c>
      <c r="K200" s="95"/>
      <c r="L200" s="96">
        <f>M199</f>
        <v>0</v>
      </c>
      <c r="M200" s="622"/>
      <c r="N200" s="623"/>
      <c r="O200" s="624"/>
      <c r="P200" s="625"/>
      <c r="Q200" s="625"/>
      <c r="R200" s="621"/>
      <c r="S200" s="565"/>
      <c r="T200" s="566"/>
      <c r="U200" s="566"/>
      <c r="V200" s="566"/>
      <c r="W200" s="567"/>
      <c r="X200" s="89" t="s">
        <v>395</v>
      </c>
      <c r="Y200" s="90"/>
      <c r="Z200" s="91"/>
      <c r="AA200" s="77" t="str">
        <f>IF(AA199="","",VLOOKUP(AA199,'（勤務形態一覧表）シフト記号表'!$C$6:$L$47,10,FALSE))</f>
        <v/>
      </c>
      <c r="AB200" s="78" t="str">
        <f>IF(AB199="","",VLOOKUP(AB199,'（勤務形態一覧表）シフト記号表'!$C$6:$L$47,10,FALSE))</f>
        <v/>
      </c>
      <c r="AC200" s="78" t="str">
        <f>IF(AC199="","",VLOOKUP(AC199,'（勤務形態一覧表）シフト記号表'!$C$6:$L$47,10,FALSE))</f>
        <v/>
      </c>
      <c r="AD200" s="78" t="str">
        <f>IF(AD199="","",VLOOKUP(AD199,'（勤務形態一覧表）シフト記号表'!$C$6:$L$47,10,FALSE))</f>
        <v/>
      </c>
      <c r="AE200" s="78" t="str">
        <f>IF(AE199="","",VLOOKUP(AE199,'（勤務形態一覧表）シフト記号表'!$C$6:$L$47,10,FALSE))</f>
        <v/>
      </c>
      <c r="AF200" s="78" t="str">
        <f>IF(AF199="","",VLOOKUP(AF199,'（勤務形態一覧表）シフト記号表'!$C$6:$L$47,10,FALSE))</f>
        <v/>
      </c>
      <c r="AG200" s="79" t="str">
        <f>IF(AG199="","",VLOOKUP(AG199,'（勤務形態一覧表）シフト記号表'!$C$6:$L$47,10,FALSE))</f>
        <v/>
      </c>
      <c r="AH200" s="77" t="str">
        <f>IF(AH199="","",VLOOKUP(AH199,'（勤務形態一覧表）シフト記号表'!$C$6:$L$47,10,FALSE))</f>
        <v/>
      </c>
      <c r="AI200" s="78" t="str">
        <f>IF(AI199="","",VLOOKUP(AI199,'（勤務形態一覧表）シフト記号表'!$C$6:$L$47,10,FALSE))</f>
        <v/>
      </c>
      <c r="AJ200" s="78" t="str">
        <f>IF(AJ199="","",VLOOKUP(AJ199,'（勤務形態一覧表）シフト記号表'!$C$6:$L$47,10,FALSE))</f>
        <v/>
      </c>
      <c r="AK200" s="78" t="str">
        <f>IF(AK199="","",VLOOKUP(AK199,'（勤務形態一覧表）シフト記号表'!$C$6:$L$47,10,FALSE))</f>
        <v/>
      </c>
      <c r="AL200" s="78" t="str">
        <f>IF(AL199="","",VLOOKUP(AL199,'（勤務形態一覧表）シフト記号表'!$C$6:$L$47,10,FALSE))</f>
        <v/>
      </c>
      <c r="AM200" s="78" t="str">
        <f>IF(AM199="","",VLOOKUP(AM199,'（勤務形態一覧表）シフト記号表'!$C$6:$L$47,10,FALSE))</f>
        <v/>
      </c>
      <c r="AN200" s="79" t="str">
        <f>IF(AN199="","",VLOOKUP(AN199,'（勤務形態一覧表）シフト記号表'!$C$6:$L$47,10,FALSE))</f>
        <v/>
      </c>
      <c r="AO200" s="77" t="str">
        <f>IF(AO199="","",VLOOKUP(AO199,'（勤務形態一覧表）シフト記号表'!$C$6:$L$47,10,FALSE))</f>
        <v/>
      </c>
      <c r="AP200" s="78" t="str">
        <f>IF(AP199="","",VLOOKUP(AP199,'（勤務形態一覧表）シフト記号表'!$C$6:$L$47,10,FALSE))</f>
        <v/>
      </c>
      <c r="AQ200" s="78" t="str">
        <f>IF(AQ199="","",VLOOKUP(AQ199,'（勤務形態一覧表）シフト記号表'!$C$6:$L$47,10,FALSE))</f>
        <v/>
      </c>
      <c r="AR200" s="78" t="str">
        <f>IF(AR199="","",VLOOKUP(AR199,'（勤務形態一覧表）シフト記号表'!$C$6:$L$47,10,FALSE))</f>
        <v/>
      </c>
      <c r="AS200" s="78" t="str">
        <f>IF(AS199="","",VLOOKUP(AS199,'（勤務形態一覧表）シフト記号表'!$C$6:$L$47,10,FALSE))</f>
        <v/>
      </c>
      <c r="AT200" s="78" t="str">
        <f>IF(AT199="","",VLOOKUP(AT199,'（勤務形態一覧表）シフト記号表'!$C$6:$L$47,10,FALSE))</f>
        <v/>
      </c>
      <c r="AU200" s="79" t="str">
        <f>IF(AU199="","",VLOOKUP(AU199,'（勤務形態一覧表）シフト記号表'!$C$6:$L$47,10,FALSE))</f>
        <v/>
      </c>
      <c r="AV200" s="77" t="str">
        <f>IF(AV199="","",VLOOKUP(AV199,'（勤務形態一覧表）シフト記号表'!$C$6:$L$47,10,FALSE))</f>
        <v/>
      </c>
      <c r="AW200" s="78" t="str">
        <f>IF(AW199="","",VLOOKUP(AW199,'（勤務形態一覧表）シフト記号表'!$C$6:$L$47,10,FALSE))</f>
        <v/>
      </c>
      <c r="AX200" s="78" t="str">
        <f>IF(AX199="","",VLOOKUP(AX199,'（勤務形態一覧表）シフト記号表'!$C$6:$L$47,10,FALSE))</f>
        <v/>
      </c>
      <c r="AY200" s="78" t="str">
        <f>IF(AY199="","",VLOOKUP(AY199,'（勤務形態一覧表）シフト記号表'!$C$6:$L$47,10,FALSE))</f>
        <v/>
      </c>
      <c r="AZ200" s="78" t="str">
        <f>IF(AZ199="","",VLOOKUP(AZ199,'（勤務形態一覧表）シフト記号表'!$C$6:$L$47,10,FALSE))</f>
        <v/>
      </c>
      <c r="BA200" s="78" t="str">
        <f>IF(BA199="","",VLOOKUP(BA199,'（勤務形態一覧表）シフト記号表'!$C$6:$L$47,10,FALSE))</f>
        <v/>
      </c>
      <c r="BB200" s="79" t="str">
        <f>IF(BB199="","",VLOOKUP(BB199,'（勤務形態一覧表）シフト記号表'!$C$6:$L$47,10,FALSE))</f>
        <v/>
      </c>
      <c r="BC200" s="77" t="str">
        <f>IF(BC199="","",VLOOKUP(BC199,'（勤務形態一覧表）シフト記号表'!$C$6:$L$47,10,FALSE))</f>
        <v/>
      </c>
      <c r="BD200" s="78" t="str">
        <f>IF(BD199="","",VLOOKUP(BD199,'（勤務形態一覧表）シフト記号表'!$C$6:$L$47,10,FALSE))</f>
        <v/>
      </c>
      <c r="BE200" s="78" t="str">
        <f>IF(BE199="","",VLOOKUP(BE199,'（勤務形態一覧表）シフト記号表'!$C$6:$L$47,10,FALSE))</f>
        <v/>
      </c>
      <c r="BF200" s="617">
        <f>IF($BI$3="４週",SUM(AA200:BB200),IF($BI$3="暦月",SUM(AA200:BE200),""))</f>
        <v>0</v>
      </c>
      <c r="BG200" s="618"/>
      <c r="BH200" s="619">
        <f>IF($BI$3="４週",BF200/4,IF($BI$3="暦月",(BF200/($BI$8/7)),""))</f>
        <v>0</v>
      </c>
      <c r="BI200" s="618"/>
      <c r="BJ200" s="614"/>
      <c r="BK200" s="615"/>
      <c r="BL200" s="615"/>
      <c r="BM200" s="615"/>
      <c r="BN200" s="616"/>
    </row>
    <row r="201" spans="2:66" ht="20.25" customHeight="1" x14ac:dyDescent="0.4">
      <c r="B201" s="588">
        <f>B199+1</f>
        <v>93</v>
      </c>
      <c r="C201" s="590"/>
      <c r="D201" s="592"/>
      <c r="E201" s="502"/>
      <c r="F201" s="593"/>
      <c r="G201" s="595"/>
      <c r="H201" s="561"/>
      <c r="I201" s="72"/>
      <c r="J201" s="73"/>
      <c r="K201" s="72"/>
      <c r="L201" s="73"/>
      <c r="M201" s="597"/>
      <c r="N201" s="598"/>
      <c r="O201" s="559"/>
      <c r="P201" s="560"/>
      <c r="Q201" s="560"/>
      <c r="R201" s="561"/>
      <c r="S201" s="565"/>
      <c r="T201" s="566"/>
      <c r="U201" s="566"/>
      <c r="V201" s="566"/>
      <c r="W201" s="567"/>
      <c r="X201" s="92" t="s">
        <v>394</v>
      </c>
      <c r="Y201" s="93"/>
      <c r="Z201" s="94"/>
      <c r="AA201" s="85"/>
      <c r="AB201" s="86"/>
      <c r="AC201" s="86"/>
      <c r="AD201" s="86"/>
      <c r="AE201" s="86"/>
      <c r="AF201" s="86"/>
      <c r="AG201" s="87"/>
      <c r="AH201" s="85"/>
      <c r="AI201" s="86"/>
      <c r="AJ201" s="86"/>
      <c r="AK201" s="86"/>
      <c r="AL201" s="86"/>
      <c r="AM201" s="86"/>
      <c r="AN201" s="87"/>
      <c r="AO201" s="85"/>
      <c r="AP201" s="86"/>
      <c r="AQ201" s="86"/>
      <c r="AR201" s="86"/>
      <c r="AS201" s="86"/>
      <c r="AT201" s="86"/>
      <c r="AU201" s="87"/>
      <c r="AV201" s="85"/>
      <c r="AW201" s="86"/>
      <c r="AX201" s="86"/>
      <c r="AY201" s="86"/>
      <c r="AZ201" s="86"/>
      <c r="BA201" s="86"/>
      <c r="BB201" s="87"/>
      <c r="BC201" s="85"/>
      <c r="BD201" s="86"/>
      <c r="BE201" s="88"/>
      <c r="BF201" s="568"/>
      <c r="BG201" s="569"/>
      <c r="BH201" s="570"/>
      <c r="BI201" s="571"/>
      <c r="BJ201" s="572"/>
      <c r="BK201" s="573"/>
      <c r="BL201" s="573"/>
      <c r="BM201" s="573"/>
      <c r="BN201" s="574"/>
    </row>
    <row r="202" spans="2:66" ht="20.25" customHeight="1" x14ac:dyDescent="0.4">
      <c r="B202" s="589"/>
      <c r="C202" s="591"/>
      <c r="D202" s="594"/>
      <c r="E202" s="502"/>
      <c r="F202" s="593"/>
      <c r="G202" s="620"/>
      <c r="H202" s="621"/>
      <c r="I202" s="95"/>
      <c r="J202" s="96">
        <f>G201</f>
        <v>0</v>
      </c>
      <c r="K202" s="95"/>
      <c r="L202" s="96">
        <f>M201</f>
        <v>0</v>
      </c>
      <c r="M202" s="622"/>
      <c r="N202" s="623"/>
      <c r="O202" s="624"/>
      <c r="P202" s="625"/>
      <c r="Q202" s="625"/>
      <c r="R202" s="621"/>
      <c r="S202" s="565"/>
      <c r="T202" s="566"/>
      <c r="U202" s="566"/>
      <c r="V202" s="566"/>
      <c r="W202" s="567"/>
      <c r="X202" s="89" t="s">
        <v>395</v>
      </c>
      <c r="Y202" s="90"/>
      <c r="Z202" s="91"/>
      <c r="AA202" s="77" t="str">
        <f>IF(AA201="","",VLOOKUP(AA201,'（勤務形態一覧表）シフト記号表'!$C$6:$L$47,10,FALSE))</f>
        <v/>
      </c>
      <c r="AB202" s="78" t="str">
        <f>IF(AB201="","",VLOOKUP(AB201,'（勤務形態一覧表）シフト記号表'!$C$6:$L$47,10,FALSE))</f>
        <v/>
      </c>
      <c r="AC202" s="78" t="str">
        <f>IF(AC201="","",VLOOKUP(AC201,'（勤務形態一覧表）シフト記号表'!$C$6:$L$47,10,FALSE))</f>
        <v/>
      </c>
      <c r="AD202" s="78" t="str">
        <f>IF(AD201="","",VLOOKUP(AD201,'（勤務形態一覧表）シフト記号表'!$C$6:$L$47,10,FALSE))</f>
        <v/>
      </c>
      <c r="AE202" s="78" t="str">
        <f>IF(AE201="","",VLOOKUP(AE201,'（勤務形態一覧表）シフト記号表'!$C$6:$L$47,10,FALSE))</f>
        <v/>
      </c>
      <c r="AF202" s="78" t="str">
        <f>IF(AF201="","",VLOOKUP(AF201,'（勤務形態一覧表）シフト記号表'!$C$6:$L$47,10,FALSE))</f>
        <v/>
      </c>
      <c r="AG202" s="79" t="str">
        <f>IF(AG201="","",VLOOKUP(AG201,'（勤務形態一覧表）シフト記号表'!$C$6:$L$47,10,FALSE))</f>
        <v/>
      </c>
      <c r="AH202" s="77" t="str">
        <f>IF(AH201="","",VLOOKUP(AH201,'（勤務形態一覧表）シフト記号表'!$C$6:$L$47,10,FALSE))</f>
        <v/>
      </c>
      <c r="AI202" s="78" t="str">
        <f>IF(AI201="","",VLOOKUP(AI201,'（勤務形態一覧表）シフト記号表'!$C$6:$L$47,10,FALSE))</f>
        <v/>
      </c>
      <c r="AJ202" s="78" t="str">
        <f>IF(AJ201="","",VLOOKUP(AJ201,'（勤務形態一覧表）シフト記号表'!$C$6:$L$47,10,FALSE))</f>
        <v/>
      </c>
      <c r="AK202" s="78" t="str">
        <f>IF(AK201="","",VLOOKUP(AK201,'（勤務形態一覧表）シフト記号表'!$C$6:$L$47,10,FALSE))</f>
        <v/>
      </c>
      <c r="AL202" s="78" t="str">
        <f>IF(AL201="","",VLOOKUP(AL201,'（勤務形態一覧表）シフト記号表'!$C$6:$L$47,10,FALSE))</f>
        <v/>
      </c>
      <c r="AM202" s="78" t="str">
        <f>IF(AM201="","",VLOOKUP(AM201,'（勤務形態一覧表）シフト記号表'!$C$6:$L$47,10,FALSE))</f>
        <v/>
      </c>
      <c r="AN202" s="79" t="str">
        <f>IF(AN201="","",VLOOKUP(AN201,'（勤務形態一覧表）シフト記号表'!$C$6:$L$47,10,FALSE))</f>
        <v/>
      </c>
      <c r="AO202" s="77" t="str">
        <f>IF(AO201="","",VLOOKUP(AO201,'（勤務形態一覧表）シフト記号表'!$C$6:$L$47,10,FALSE))</f>
        <v/>
      </c>
      <c r="AP202" s="78" t="str">
        <f>IF(AP201="","",VLOOKUP(AP201,'（勤務形態一覧表）シフト記号表'!$C$6:$L$47,10,FALSE))</f>
        <v/>
      </c>
      <c r="AQ202" s="78" t="str">
        <f>IF(AQ201="","",VLOOKUP(AQ201,'（勤務形態一覧表）シフト記号表'!$C$6:$L$47,10,FALSE))</f>
        <v/>
      </c>
      <c r="AR202" s="78" t="str">
        <f>IF(AR201="","",VLOOKUP(AR201,'（勤務形態一覧表）シフト記号表'!$C$6:$L$47,10,FALSE))</f>
        <v/>
      </c>
      <c r="AS202" s="78" t="str">
        <f>IF(AS201="","",VLOOKUP(AS201,'（勤務形態一覧表）シフト記号表'!$C$6:$L$47,10,FALSE))</f>
        <v/>
      </c>
      <c r="AT202" s="78" t="str">
        <f>IF(AT201="","",VLOOKUP(AT201,'（勤務形態一覧表）シフト記号表'!$C$6:$L$47,10,FALSE))</f>
        <v/>
      </c>
      <c r="AU202" s="79" t="str">
        <f>IF(AU201="","",VLOOKUP(AU201,'（勤務形態一覧表）シフト記号表'!$C$6:$L$47,10,FALSE))</f>
        <v/>
      </c>
      <c r="AV202" s="77" t="str">
        <f>IF(AV201="","",VLOOKUP(AV201,'（勤務形態一覧表）シフト記号表'!$C$6:$L$47,10,FALSE))</f>
        <v/>
      </c>
      <c r="AW202" s="78" t="str">
        <f>IF(AW201="","",VLOOKUP(AW201,'（勤務形態一覧表）シフト記号表'!$C$6:$L$47,10,FALSE))</f>
        <v/>
      </c>
      <c r="AX202" s="78" t="str">
        <f>IF(AX201="","",VLOOKUP(AX201,'（勤務形態一覧表）シフト記号表'!$C$6:$L$47,10,FALSE))</f>
        <v/>
      </c>
      <c r="AY202" s="78" t="str">
        <f>IF(AY201="","",VLOOKUP(AY201,'（勤務形態一覧表）シフト記号表'!$C$6:$L$47,10,FALSE))</f>
        <v/>
      </c>
      <c r="AZ202" s="78" t="str">
        <f>IF(AZ201="","",VLOOKUP(AZ201,'（勤務形態一覧表）シフト記号表'!$C$6:$L$47,10,FALSE))</f>
        <v/>
      </c>
      <c r="BA202" s="78" t="str">
        <f>IF(BA201="","",VLOOKUP(BA201,'（勤務形態一覧表）シフト記号表'!$C$6:$L$47,10,FALSE))</f>
        <v/>
      </c>
      <c r="BB202" s="79" t="str">
        <f>IF(BB201="","",VLOOKUP(BB201,'（勤務形態一覧表）シフト記号表'!$C$6:$L$47,10,FALSE))</f>
        <v/>
      </c>
      <c r="BC202" s="77" t="str">
        <f>IF(BC201="","",VLOOKUP(BC201,'（勤務形態一覧表）シフト記号表'!$C$6:$L$47,10,FALSE))</f>
        <v/>
      </c>
      <c r="BD202" s="78" t="str">
        <f>IF(BD201="","",VLOOKUP(BD201,'（勤務形態一覧表）シフト記号表'!$C$6:$L$47,10,FALSE))</f>
        <v/>
      </c>
      <c r="BE202" s="78" t="str">
        <f>IF(BE201="","",VLOOKUP(BE201,'（勤務形態一覧表）シフト記号表'!$C$6:$L$47,10,FALSE))</f>
        <v/>
      </c>
      <c r="BF202" s="617">
        <f>IF($BI$3="４週",SUM(AA202:BB202),IF($BI$3="暦月",SUM(AA202:BE202),""))</f>
        <v>0</v>
      </c>
      <c r="BG202" s="618"/>
      <c r="BH202" s="619">
        <f>IF($BI$3="４週",BF202/4,IF($BI$3="暦月",(BF202/($BI$8/7)),""))</f>
        <v>0</v>
      </c>
      <c r="BI202" s="618"/>
      <c r="BJ202" s="614"/>
      <c r="BK202" s="615"/>
      <c r="BL202" s="615"/>
      <c r="BM202" s="615"/>
      <c r="BN202" s="616"/>
    </row>
    <row r="203" spans="2:66" ht="20.25" customHeight="1" x14ac:dyDescent="0.4">
      <c r="B203" s="588">
        <f>B201+1</f>
        <v>94</v>
      </c>
      <c r="C203" s="590"/>
      <c r="D203" s="592"/>
      <c r="E203" s="502"/>
      <c r="F203" s="593"/>
      <c r="G203" s="595"/>
      <c r="H203" s="561"/>
      <c r="I203" s="72"/>
      <c r="J203" s="73"/>
      <c r="K203" s="72"/>
      <c r="L203" s="73"/>
      <c r="M203" s="597"/>
      <c r="N203" s="598"/>
      <c r="O203" s="559"/>
      <c r="P203" s="560"/>
      <c r="Q203" s="560"/>
      <c r="R203" s="561"/>
      <c r="S203" s="565"/>
      <c r="T203" s="566"/>
      <c r="U203" s="566"/>
      <c r="V203" s="566"/>
      <c r="W203" s="567"/>
      <c r="X203" s="92" t="s">
        <v>394</v>
      </c>
      <c r="Y203" s="93"/>
      <c r="Z203" s="94"/>
      <c r="AA203" s="85"/>
      <c r="AB203" s="86"/>
      <c r="AC203" s="86"/>
      <c r="AD203" s="86"/>
      <c r="AE203" s="86"/>
      <c r="AF203" s="86"/>
      <c r="AG203" s="87"/>
      <c r="AH203" s="85"/>
      <c r="AI203" s="86"/>
      <c r="AJ203" s="86"/>
      <c r="AK203" s="86"/>
      <c r="AL203" s="86"/>
      <c r="AM203" s="86"/>
      <c r="AN203" s="87"/>
      <c r="AO203" s="85"/>
      <c r="AP203" s="86"/>
      <c r="AQ203" s="86"/>
      <c r="AR203" s="86"/>
      <c r="AS203" s="86"/>
      <c r="AT203" s="86"/>
      <c r="AU203" s="87"/>
      <c r="AV203" s="85"/>
      <c r="AW203" s="86"/>
      <c r="AX203" s="86"/>
      <c r="AY203" s="86"/>
      <c r="AZ203" s="86"/>
      <c r="BA203" s="86"/>
      <c r="BB203" s="87"/>
      <c r="BC203" s="85"/>
      <c r="BD203" s="86"/>
      <c r="BE203" s="88"/>
      <c r="BF203" s="568"/>
      <c r="BG203" s="569"/>
      <c r="BH203" s="570"/>
      <c r="BI203" s="571"/>
      <c r="BJ203" s="572"/>
      <c r="BK203" s="573"/>
      <c r="BL203" s="573"/>
      <c r="BM203" s="573"/>
      <c r="BN203" s="574"/>
    </row>
    <row r="204" spans="2:66" ht="20.25" customHeight="1" x14ac:dyDescent="0.4">
      <c r="B204" s="589"/>
      <c r="C204" s="591"/>
      <c r="D204" s="594"/>
      <c r="E204" s="502"/>
      <c r="F204" s="593"/>
      <c r="G204" s="620"/>
      <c r="H204" s="621"/>
      <c r="I204" s="95"/>
      <c r="J204" s="96">
        <f>G203</f>
        <v>0</v>
      </c>
      <c r="K204" s="95"/>
      <c r="L204" s="96">
        <f>M203</f>
        <v>0</v>
      </c>
      <c r="M204" s="622"/>
      <c r="N204" s="623"/>
      <c r="O204" s="624"/>
      <c r="P204" s="625"/>
      <c r="Q204" s="625"/>
      <c r="R204" s="621"/>
      <c r="S204" s="565"/>
      <c r="T204" s="566"/>
      <c r="U204" s="566"/>
      <c r="V204" s="566"/>
      <c r="W204" s="567"/>
      <c r="X204" s="89" t="s">
        <v>395</v>
      </c>
      <c r="Y204" s="90"/>
      <c r="Z204" s="91"/>
      <c r="AA204" s="77" t="str">
        <f>IF(AA203="","",VLOOKUP(AA203,'（勤務形態一覧表）シフト記号表'!$C$6:$L$47,10,FALSE))</f>
        <v/>
      </c>
      <c r="AB204" s="78" t="str">
        <f>IF(AB203="","",VLOOKUP(AB203,'（勤務形態一覧表）シフト記号表'!$C$6:$L$47,10,FALSE))</f>
        <v/>
      </c>
      <c r="AC204" s="78" t="str">
        <f>IF(AC203="","",VLOOKUP(AC203,'（勤務形態一覧表）シフト記号表'!$C$6:$L$47,10,FALSE))</f>
        <v/>
      </c>
      <c r="AD204" s="78" t="str">
        <f>IF(AD203="","",VLOOKUP(AD203,'（勤務形態一覧表）シフト記号表'!$C$6:$L$47,10,FALSE))</f>
        <v/>
      </c>
      <c r="AE204" s="78" t="str">
        <f>IF(AE203="","",VLOOKUP(AE203,'（勤務形態一覧表）シフト記号表'!$C$6:$L$47,10,FALSE))</f>
        <v/>
      </c>
      <c r="AF204" s="78" t="str">
        <f>IF(AF203="","",VLOOKUP(AF203,'（勤務形態一覧表）シフト記号表'!$C$6:$L$47,10,FALSE))</f>
        <v/>
      </c>
      <c r="AG204" s="79" t="str">
        <f>IF(AG203="","",VLOOKUP(AG203,'（勤務形態一覧表）シフト記号表'!$C$6:$L$47,10,FALSE))</f>
        <v/>
      </c>
      <c r="AH204" s="77" t="str">
        <f>IF(AH203="","",VLOOKUP(AH203,'（勤務形態一覧表）シフト記号表'!$C$6:$L$47,10,FALSE))</f>
        <v/>
      </c>
      <c r="AI204" s="78" t="str">
        <f>IF(AI203="","",VLOOKUP(AI203,'（勤務形態一覧表）シフト記号表'!$C$6:$L$47,10,FALSE))</f>
        <v/>
      </c>
      <c r="AJ204" s="78" t="str">
        <f>IF(AJ203="","",VLOOKUP(AJ203,'（勤務形態一覧表）シフト記号表'!$C$6:$L$47,10,FALSE))</f>
        <v/>
      </c>
      <c r="AK204" s="78" t="str">
        <f>IF(AK203="","",VLOOKUP(AK203,'（勤務形態一覧表）シフト記号表'!$C$6:$L$47,10,FALSE))</f>
        <v/>
      </c>
      <c r="AL204" s="78" t="str">
        <f>IF(AL203="","",VLOOKUP(AL203,'（勤務形態一覧表）シフト記号表'!$C$6:$L$47,10,FALSE))</f>
        <v/>
      </c>
      <c r="AM204" s="78" t="str">
        <f>IF(AM203="","",VLOOKUP(AM203,'（勤務形態一覧表）シフト記号表'!$C$6:$L$47,10,FALSE))</f>
        <v/>
      </c>
      <c r="AN204" s="79" t="str">
        <f>IF(AN203="","",VLOOKUP(AN203,'（勤務形態一覧表）シフト記号表'!$C$6:$L$47,10,FALSE))</f>
        <v/>
      </c>
      <c r="AO204" s="77" t="str">
        <f>IF(AO203="","",VLOOKUP(AO203,'（勤務形態一覧表）シフト記号表'!$C$6:$L$47,10,FALSE))</f>
        <v/>
      </c>
      <c r="AP204" s="78" t="str">
        <f>IF(AP203="","",VLOOKUP(AP203,'（勤務形態一覧表）シフト記号表'!$C$6:$L$47,10,FALSE))</f>
        <v/>
      </c>
      <c r="AQ204" s="78" t="str">
        <f>IF(AQ203="","",VLOOKUP(AQ203,'（勤務形態一覧表）シフト記号表'!$C$6:$L$47,10,FALSE))</f>
        <v/>
      </c>
      <c r="AR204" s="78" t="str">
        <f>IF(AR203="","",VLOOKUP(AR203,'（勤務形態一覧表）シフト記号表'!$C$6:$L$47,10,FALSE))</f>
        <v/>
      </c>
      <c r="AS204" s="78" t="str">
        <f>IF(AS203="","",VLOOKUP(AS203,'（勤務形態一覧表）シフト記号表'!$C$6:$L$47,10,FALSE))</f>
        <v/>
      </c>
      <c r="AT204" s="78" t="str">
        <f>IF(AT203="","",VLOOKUP(AT203,'（勤務形態一覧表）シフト記号表'!$C$6:$L$47,10,FALSE))</f>
        <v/>
      </c>
      <c r="AU204" s="79" t="str">
        <f>IF(AU203="","",VLOOKUP(AU203,'（勤務形態一覧表）シフト記号表'!$C$6:$L$47,10,FALSE))</f>
        <v/>
      </c>
      <c r="AV204" s="77" t="str">
        <f>IF(AV203="","",VLOOKUP(AV203,'（勤務形態一覧表）シフト記号表'!$C$6:$L$47,10,FALSE))</f>
        <v/>
      </c>
      <c r="AW204" s="78" t="str">
        <f>IF(AW203="","",VLOOKUP(AW203,'（勤務形態一覧表）シフト記号表'!$C$6:$L$47,10,FALSE))</f>
        <v/>
      </c>
      <c r="AX204" s="78" t="str">
        <f>IF(AX203="","",VLOOKUP(AX203,'（勤務形態一覧表）シフト記号表'!$C$6:$L$47,10,FALSE))</f>
        <v/>
      </c>
      <c r="AY204" s="78" t="str">
        <f>IF(AY203="","",VLOOKUP(AY203,'（勤務形態一覧表）シフト記号表'!$C$6:$L$47,10,FALSE))</f>
        <v/>
      </c>
      <c r="AZ204" s="78" t="str">
        <f>IF(AZ203="","",VLOOKUP(AZ203,'（勤務形態一覧表）シフト記号表'!$C$6:$L$47,10,FALSE))</f>
        <v/>
      </c>
      <c r="BA204" s="78" t="str">
        <f>IF(BA203="","",VLOOKUP(BA203,'（勤務形態一覧表）シフト記号表'!$C$6:$L$47,10,FALSE))</f>
        <v/>
      </c>
      <c r="BB204" s="79" t="str">
        <f>IF(BB203="","",VLOOKUP(BB203,'（勤務形態一覧表）シフト記号表'!$C$6:$L$47,10,FALSE))</f>
        <v/>
      </c>
      <c r="BC204" s="77" t="str">
        <f>IF(BC203="","",VLOOKUP(BC203,'（勤務形態一覧表）シフト記号表'!$C$6:$L$47,10,FALSE))</f>
        <v/>
      </c>
      <c r="BD204" s="78" t="str">
        <f>IF(BD203="","",VLOOKUP(BD203,'（勤務形態一覧表）シフト記号表'!$C$6:$L$47,10,FALSE))</f>
        <v/>
      </c>
      <c r="BE204" s="78" t="str">
        <f>IF(BE203="","",VLOOKUP(BE203,'（勤務形態一覧表）シフト記号表'!$C$6:$L$47,10,FALSE))</f>
        <v/>
      </c>
      <c r="BF204" s="617">
        <f>IF($BI$3="４週",SUM(AA204:BB204),IF($BI$3="暦月",SUM(AA204:BE204),""))</f>
        <v>0</v>
      </c>
      <c r="BG204" s="618"/>
      <c r="BH204" s="619">
        <f>IF($BI$3="４週",BF204/4,IF($BI$3="暦月",(BF204/($BI$8/7)),""))</f>
        <v>0</v>
      </c>
      <c r="BI204" s="618"/>
      <c r="BJ204" s="614"/>
      <c r="BK204" s="615"/>
      <c r="BL204" s="615"/>
      <c r="BM204" s="615"/>
      <c r="BN204" s="616"/>
    </row>
    <row r="205" spans="2:66" ht="20.25" customHeight="1" x14ac:dyDescent="0.4">
      <c r="B205" s="588">
        <f>B203+1</f>
        <v>95</v>
      </c>
      <c r="C205" s="590"/>
      <c r="D205" s="592"/>
      <c r="E205" s="502"/>
      <c r="F205" s="593"/>
      <c r="G205" s="595"/>
      <c r="H205" s="561"/>
      <c r="I205" s="72"/>
      <c r="J205" s="73"/>
      <c r="K205" s="72"/>
      <c r="L205" s="73"/>
      <c r="M205" s="597"/>
      <c r="N205" s="598"/>
      <c r="O205" s="559"/>
      <c r="P205" s="560"/>
      <c r="Q205" s="560"/>
      <c r="R205" s="561"/>
      <c r="S205" s="565"/>
      <c r="T205" s="566"/>
      <c r="U205" s="566"/>
      <c r="V205" s="566"/>
      <c r="W205" s="567"/>
      <c r="X205" s="92" t="s">
        <v>394</v>
      </c>
      <c r="Y205" s="93"/>
      <c r="Z205" s="94"/>
      <c r="AA205" s="85"/>
      <c r="AB205" s="86"/>
      <c r="AC205" s="86"/>
      <c r="AD205" s="86"/>
      <c r="AE205" s="86"/>
      <c r="AF205" s="86"/>
      <c r="AG205" s="87"/>
      <c r="AH205" s="85"/>
      <c r="AI205" s="86"/>
      <c r="AJ205" s="86"/>
      <c r="AK205" s="86"/>
      <c r="AL205" s="86"/>
      <c r="AM205" s="86"/>
      <c r="AN205" s="87"/>
      <c r="AO205" s="85"/>
      <c r="AP205" s="86"/>
      <c r="AQ205" s="86"/>
      <c r="AR205" s="86"/>
      <c r="AS205" s="86"/>
      <c r="AT205" s="86"/>
      <c r="AU205" s="87"/>
      <c r="AV205" s="85"/>
      <c r="AW205" s="86"/>
      <c r="AX205" s="86"/>
      <c r="AY205" s="86"/>
      <c r="AZ205" s="86"/>
      <c r="BA205" s="86"/>
      <c r="BB205" s="87"/>
      <c r="BC205" s="85"/>
      <c r="BD205" s="86"/>
      <c r="BE205" s="88"/>
      <c r="BF205" s="568"/>
      <c r="BG205" s="569"/>
      <c r="BH205" s="570"/>
      <c r="BI205" s="571"/>
      <c r="BJ205" s="572"/>
      <c r="BK205" s="573"/>
      <c r="BL205" s="573"/>
      <c r="BM205" s="573"/>
      <c r="BN205" s="574"/>
    </row>
    <row r="206" spans="2:66" ht="20.25" customHeight="1" x14ac:dyDescent="0.4">
      <c r="B206" s="589"/>
      <c r="C206" s="591"/>
      <c r="D206" s="594"/>
      <c r="E206" s="502"/>
      <c r="F206" s="593"/>
      <c r="G206" s="620"/>
      <c r="H206" s="621"/>
      <c r="I206" s="95"/>
      <c r="J206" s="96">
        <f>G205</f>
        <v>0</v>
      </c>
      <c r="K206" s="95"/>
      <c r="L206" s="96">
        <f>M205</f>
        <v>0</v>
      </c>
      <c r="M206" s="622"/>
      <c r="N206" s="623"/>
      <c r="O206" s="624"/>
      <c r="P206" s="625"/>
      <c r="Q206" s="625"/>
      <c r="R206" s="621"/>
      <c r="S206" s="565"/>
      <c r="T206" s="566"/>
      <c r="U206" s="566"/>
      <c r="V206" s="566"/>
      <c r="W206" s="567"/>
      <c r="X206" s="89" t="s">
        <v>395</v>
      </c>
      <c r="Y206" s="90"/>
      <c r="Z206" s="91"/>
      <c r="AA206" s="77" t="str">
        <f>IF(AA205="","",VLOOKUP(AA205,'（勤務形態一覧表）シフト記号表'!$C$6:$L$47,10,FALSE))</f>
        <v/>
      </c>
      <c r="AB206" s="78" t="str">
        <f>IF(AB205="","",VLOOKUP(AB205,'（勤務形態一覧表）シフト記号表'!$C$6:$L$47,10,FALSE))</f>
        <v/>
      </c>
      <c r="AC206" s="78" t="str">
        <f>IF(AC205="","",VLOOKUP(AC205,'（勤務形態一覧表）シフト記号表'!$C$6:$L$47,10,FALSE))</f>
        <v/>
      </c>
      <c r="AD206" s="78" t="str">
        <f>IF(AD205="","",VLOOKUP(AD205,'（勤務形態一覧表）シフト記号表'!$C$6:$L$47,10,FALSE))</f>
        <v/>
      </c>
      <c r="AE206" s="78" t="str">
        <f>IF(AE205="","",VLOOKUP(AE205,'（勤務形態一覧表）シフト記号表'!$C$6:$L$47,10,FALSE))</f>
        <v/>
      </c>
      <c r="AF206" s="78" t="str">
        <f>IF(AF205="","",VLOOKUP(AF205,'（勤務形態一覧表）シフト記号表'!$C$6:$L$47,10,FALSE))</f>
        <v/>
      </c>
      <c r="AG206" s="79" t="str">
        <f>IF(AG205="","",VLOOKUP(AG205,'（勤務形態一覧表）シフト記号表'!$C$6:$L$47,10,FALSE))</f>
        <v/>
      </c>
      <c r="AH206" s="77" t="str">
        <f>IF(AH205="","",VLOOKUP(AH205,'（勤務形態一覧表）シフト記号表'!$C$6:$L$47,10,FALSE))</f>
        <v/>
      </c>
      <c r="AI206" s="78" t="str">
        <f>IF(AI205="","",VLOOKUP(AI205,'（勤務形態一覧表）シフト記号表'!$C$6:$L$47,10,FALSE))</f>
        <v/>
      </c>
      <c r="AJ206" s="78" t="str">
        <f>IF(AJ205="","",VLOOKUP(AJ205,'（勤務形態一覧表）シフト記号表'!$C$6:$L$47,10,FALSE))</f>
        <v/>
      </c>
      <c r="AK206" s="78" t="str">
        <f>IF(AK205="","",VLOOKUP(AK205,'（勤務形態一覧表）シフト記号表'!$C$6:$L$47,10,FALSE))</f>
        <v/>
      </c>
      <c r="AL206" s="78" t="str">
        <f>IF(AL205="","",VLOOKUP(AL205,'（勤務形態一覧表）シフト記号表'!$C$6:$L$47,10,FALSE))</f>
        <v/>
      </c>
      <c r="AM206" s="78" t="str">
        <f>IF(AM205="","",VLOOKUP(AM205,'（勤務形態一覧表）シフト記号表'!$C$6:$L$47,10,FALSE))</f>
        <v/>
      </c>
      <c r="AN206" s="79" t="str">
        <f>IF(AN205="","",VLOOKUP(AN205,'（勤務形態一覧表）シフト記号表'!$C$6:$L$47,10,FALSE))</f>
        <v/>
      </c>
      <c r="AO206" s="77" t="str">
        <f>IF(AO205="","",VLOOKUP(AO205,'（勤務形態一覧表）シフト記号表'!$C$6:$L$47,10,FALSE))</f>
        <v/>
      </c>
      <c r="AP206" s="78" t="str">
        <f>IF(AP205="","",VLOOKUP(AP205,'（勤務形態一覧表）シフト記号表'!$C$6:$L$47,10,FALSE))</f>
        <v/>
      </c>
      <c r="AQ206" s="78" t="str">
        <f>IF(AQ205="","",VLOOKUP(AQ205,'（勤務形態一覧表）シフト記号表'!$C$6:$L$47,10,FALSE))</f>
        <v/>
      </c>
      <c r="AR206" s="78" t="str">
        <f>IF(AR205="","",VLOOKUP(AR205,'（勤務形態一覧表）シフト記号表'!$C$6:$L$47,10,FALSE))</f>
        <v/>
      </c>
      <c r="AS206" s="78" t="str">
        <f>IF(AS205="","",VLOOKUP(AS205,'（勤務形態一覧表）シフト記号表'!$C$6:$L$47,10,FALSE))</f>
        <v/>
      </c>
      <c r="AT206" s="78" t="str">
        <f>IF(AT205="","",VLOOKUP(AT205,'（勤務形態一覧表）シフト記号表'!$C$6:$L$47,10,FALSE))</f>
        <v/>
      </c>
      <c r="AU206" s="79" t="str">
        <f>IF(AU205="","",VLOOKUP(AU205,'（勤務形態一覧表）シフト記号表'!$C$6:$L$47,10,FALSE))</f>
        <v/>
      </c>
      <c r="AV206" s="77" t="str">
        <f>IF(AV205="","",VLOOKUP(AV205,'（勤務形態一覧表）シフト記号表'!$C$6:$L$47,10,FALSE))</f>
        <v/>
      </c>
      <c r="AW206" s="78" t="str">
        <f>IF(AW205="","",VLOOKUP(AW205,'（勤務形態一覧表）シフト記号表'!$C$6:$L$47,10,FALSE))</f>
        <v/>
      </c>
      <c r="AX206" s="78" t="str">
        <f>IF(AX205="","",VLOOKUP(AX205,'（勤務形態一覧表）シフト記号表'!$C$6:$L$47,10,FALSE))</f>
        <v/>
      </c>
      <c r="AY206" s="78" t="str">
        <f>IF(AY205="","",VLOOKUP(AY205,'（勤務形態一覧表）シフト記号表'!$C$6:$L$47,10,FALSE))</f>
        <v/>
      </c>
      <c r="AZ206" s="78" t="str">
        <f>IF(AZ205="","",VLOOKUP(AZ205,'（勤務形態一覧表）シフト記号表'!$C$6:$L$47,10,FALSE))</f>
        <v/>
      </c>
      <c r="BA206" s="78" t="str">
        <f>IF(BA205="","",VLOOKUP(BA205,'（勤務形態一覧表）シフト記号表'!$C$6:$L$47,10,FALSE))</f>
        <v/>
      </c>
      <c r="BB206" s="79" t="str">
        <f>IF(BB205="","",VLOOKUP(BB205,'（勤務形態一覧表）シフト記号表'!$C$6:$L$47,10,FALSE))</f>
        <v/>
      </c>
      <c r="BC206" s="77" t="str">
        <f>IF(BC205="","",VLOOKUP(BC205,'（勤務形態一覧表）シフト記号表'!$C$6:$L$47,10,FALSE))</f>
        <v/>
      </c>
      <c r="BD206" s="78" t="str">
        <f>IF(BD205="","",VLOOKUP(BD205,'（勤務形態一覧表）シフト記号表'!$C$6:$L$47,10,FALSE))</f>
        <v/>
      </c>
      <c r="BE206" s="78" t="str">
        <f>IF(BE205="","",VLOOKUP(BE205,'（勤務形態一覧表）シフト記号表'!$C$6:$L$47,10,FALSE))</f>
        <v/>
      </c>
      <c r="BF206" s="617">
        <f>IF($BI$3="４週",SUM(AA206:BB206),IF($BI$3="暦月",SUM(AA206:BE206),""))</f>
        <v>0</v>
      </c>
      <c r="BG206" s="618"/>
      <c r="BH206" s="619">
        <f>IF($BI$3="４週",BF206/4,IF($BI$3="暦月",(BF206/($BI$8/7)),""))</f>
        <v>0</v>
      </c>
      <c r="BI206" s="618"/>
      <c r="BJ206" s="614"/>
      <c r="BK206" s="615"/>
      <c r="BL206" s="615"/>
      <c r="BM206" s="615"/>
      <c r="BN206" s="616"/>
    </row>
    <row r="207" spans="2:66" ht="20.25" customHeight="1" x14ac:dyDescent="0.4">
      <c r="B207" s="588">
        <f>B205+1</f>
        <v>96</v>
      </c>
      <c r="C207" s="590"/>
      <c r="D207" s="592"/>
      <c r="E207" s="502"/>
      <c r="F207" s="593"/>
      <c r="G207" s="595"/>
      <c r="H207" s="561"/>
      <c r="I207" s="72"/>
      <c r="J207" s="73"/>
      <c r="K207" s="72"/>
      <c r="L207" s="73"/>
      <c r="M207" s="597"/>
      <c r="N207" s="598"/>
      <c r="O207" s="559"/>
      <c r="P207" s="560"/>
      <c r="Q207" s="560"/>
      <c r="R207" s="561"/>
      <c r="S207" s="565"/>
      <c r="T207" s="566"/>
      <c r="U207" s="566"/>
      <c r="V207" s="566"/>
      <c r="W207" s="567"/>
      <c r="X207" s="92" t="s">
        <v>394</v>
      </c>
      <c r="Y207" s="93"/>
      <c r="Z207" s="94"/>
      <c r="AA207" s="85"/>
      <c r="AB207" s="86"/>
      <c r="AC207" s="86"/>
      <c r="AD207" s="86"/>
      <c r="AE207" s="86"/>
      <c r="AF207" s="86"/>
      <c r="AG207" s="87"/>
      <c r="AH207" s="85"/>
      <c r="AI207" s="86"/>
      <c r="AJ207" s="86"/>
      <c r="AK207" s="86"/>
      <c r="AL207" s="86"/>
      <c r="AM207" s="86"/>
      <c r="AN207" s="87"/>
      <c r="AO207" s="85"/>
      <c r="AP207" s="86"/>
      <c r="AQ207" s="86"/>
      <c r="AR207" s="86"/>
      <c r="AS207" s="86"/>
      <c r="AT207" s="86"/>
      <c r="AU207" s="87"/>
      <c r="AV207" s="85"/>
      <c r="AW207" s="86"/>
      <c r="AX207" s="86"/>
      <c r="AY207" s="86"/>
      <c r="AZ207" s="86"/>
      <c r="BA207" s="86"/>
      <c r="BB207" s="87"/>
      <c r="BC207" s="85"/>
      <c r="BD207" s="86"/>
      <c r="BE207" s="88"/>
      <c r="BF207" s="568"/>
      <c r="BG207" s="569"/>
      <c r="BH207" s="570"/>
      <c r="BI207" s="571"/>
      <c r="BJ207" s="572"/>
      <c r="BK207" s="573"/>
      <c r="BL207" s="573"/>
      <c r="BM207" s="573"/>
      <c r="BN207" s="574"/>
    </row>
    <row r="208" spans="2:66" ht="20.25" customHeight="1" x14ac:dyDescent="0.4">
      <c r="B208" s="589"/>
      <c r="C208" s="591"/>
      <c r="D208" s="594"/>
      <c r="E208" s="502"/>
      <c r="F208" s="593"/>
      <c r="G208" s="620"/>
      <c r="H208" s="621"/>
      <c r="I208" s="95"/>
      <c r="J208" s="96">
        <f>G207</f>
        <v>0</v>
      </c>
      <c r="K208" s="95"/>
      <c r="L208" s="96">
        <f>M207</f>
        <v>0</v>
      </c>
      <c r="M208" s="622"/>
      <c r="N208" s="623"/>
      <c r="O208" s="624"/>
      <c r="P208" s="625"/>
      <c r="Q208" s="625"/>
      <c r="R208" s="621"/>
      <c r="S208" s="565"/>
      <c r="T208" s="566"/>
      <c r="U208" s="566"/>
      <c r="V208" s="566"/>
      <c r="W208" s="567"/>
      <c r="X208" s="89" t="s">
        <v>395</v>
      </c>
      <c r="Y208" s="90"/>
      <c r="Z208" s="91"/>
      <c r="AA208" s="77" t="str">
        <f>IF(AA207="","",VLOOKUP(AA207,'（勤務形態一覧表）シフト記号表'!$C$6:$L$47,10,FALSE))</f>
        <v/>
      </c>
      <c r="AB208" s="78" t="str">
        <f>IF(AB207="","",VLOOKUP(AB207,'（勤務形態一覧表）シフト記号表'!$C$6:$L$47,10,FALSE))</f>
        <v/>
      </c>
      <c r="AC208" s="78" t="str">
        <f>IF(AC207="","",VLOOKUP(AC207,'（勤務形態一覧表）シフト記号表'!$C$6:$L$47,10,FALSE))</f>
        <v/>
      </c>
      <c r="AD208" s="78" t="str">
        <f>IF(AD207="","",VLOOKUP(AD207,'（勤務形態一覧表）シフト記号表'!$C$6:$L$47,10,FALSE))</f>
        <v/>
      </c>
      <c r="AE208" s="78" t="str">
        <f>IF(AE207="","",VLOOKUP(AE207,'（勤務形態一覧表）シフト記号表'!$C$6:$L$47,10,FALSE))</f>
        <v/>
      </c>
      <c r="AF208" s="78" t="str">
        <f>IF(AF207="","",VLOOKUP(AF207,'（勤務形態一覧表）シフト記号表'!$C$6:$L$47,10,FALSE))</f>
        <v/>
      </c>
      <c r="AG208" s="79" t="str">
        <f>IF(AG207="","",VLOOKUP(AG207,'（勤務形態一覧表）シフト記号表'!$C$6:$L$47,10,FALSE))</f>
        <v/>
      </c>
      <c r="AH208" s="77" t="str">
        <f>IF(AH207="","",VLOOKUP(AH207,'（勤務形態一覧表）シフト記号表'!$C$6:$L$47,10,FALSE))</f>
        <v/>
      </c>
      <c r="AI208" s="78" t="str">
        <f>IF(AI207="","",VLOOKUP(AI207,'（勤務形態一覧表）シフト記号表'!$C$6:$L$47,10,FALSE))</f>
        <v/>
      </c>
      <c r="AJ208" s="78" t="str">
        <f>IF(AJ207="","",VLOOKUP(AJ207,'（勤務形態一覧表）シフト記号表'!$C$6:$L$47,10,FALSE))</f>
        <v/>
      </c>
      <c r="AK208" s="78" t="str">
        <f>IF(AK207="","",VLOOKUP(AK207,'（勤務形態一覧表）シフト記号表'!$C$6:$L$47,10,FALSE))</f>
        <v/>
      </c>
      <c r="AL208" s="78" t="str">
        <f>IF(AL207="","",VLOOKUP(AL207,'（勤務形態一覧表）シフト記号表'!$C$6:$L$47,10,FALSE))</f>
        <v/>
      </c>
      <c r="AM208" s="78" t="str">
        <f>IF(AM207="","",VLOOKUP(AM207,'（勤務形態一覧表）シフト記号表'!$C$6:$L$47,10,FALSE))</f>
        <v/>
      </c>
      <c r="AN208" s="79" t="str">
        <f>IF(AN207="","",VLOOKUP(AN207,'（勤務形態一覧表）シフト記号表'!$C$6:$L$47,10,FALSE))</f>
        <v/>
      </c>
      <c r="AO208" s="77" t="str">
        <f>IF(AO207="","",VLOOKUP(AO207,'（勤務形態一覧表）シフト記号表'!$C$6:$L$47,10,FALSE))</f>
        <v/>
      </c>
      <c r="AP208" s="78" t="str">
        <f>IF(AP207="","",VLOOKUP(AP207,'（勤務形態一覧表）シフト記号表'!$C$6:$L$47,10,FALSE))</f>
        <v/>
      </c>
      <c r="AQ208" s="78" t="str">
        <f>IF(AQ207="","",VLOOKUP(AQ207,'（勤務形態一覧表）シフト記号表'!$C$6:$L$47,10,FALSE))</f>
        <v/>
      </c>
      <c r="AR208" s="78" t="str">
        <f>IF(AR207="","",VLOOKUP(AR207,'（勤務形態一覧表）シフト記号表'!$C$6:$L$47,10,FALSE))</f>
        <v/>
      </c>
      <c r="AS208" s="78" t="str">
        <f>IF(AS207="","",VLOOKUP(AS207,'（勤務形態一覧表）シフト記号表'!$C$6:$L$47,10,FALSE))</f>
        <v/>
      </c>
      <c r="AT208" s="78" t="str">
        <f>IF(AT207="","",VLOOKUP(AT207,'（勤務形態一覧表）シフト記号表'!$C$6:$L$47,10,FALSE))</f>
        <v/>
      </c>
      <c r="AU208" s="79" t="str">
        <f>IF(AU207="","",VLOOKUP(AU207,'（勤務形態一覧表）シフト記号表'!$C$6:$L$47,10,FALSE))</f>
        <v/>
      </c>
      <c r="AV208" s="77" t="str">
        <f>IF(AV207="","",VLOOKUP(AV207,'（勤務形態一覧表）シフト記号表'!$C$6:$L$47,10,FALSE))</f>
        <v/>
      </c>
      <c r="AW208" s="78" t="str">
        <f>IF(AW207="","",VLOOKUP(AW207,'（勤務形態一覧表）シフト記号表'!$C$6:$L$47,10,FALSE))</f>
        <v/>
      </c>
      <c r="AX208" s="78" t="str">
        <f>IF(AX207="","",VLOOKUP(AX207,'（勤務形態一覧表）シフト記号表'!$C$6:$L$47,10,FALSE))</f>
        <v/>
      </c>
      <c r="AY208" s="78" t="str">
        <f>IF(AY207="","",VLOOKUP(AY207,'（勤務形態一覧表）シフト記号表'!$C$6:$L$47,10,FALSE))</f>
        <v/>
      </c>
      <c r="AZ208" s="78" t="str">
        <f>IF(AZ207="","",VLOOKUP(AZ207,'（勤務形態一覧表）シフト記号表'!$C$6:$L$47,10,FALSE))</f>
        <v/>
      </c>
      <c r="BA208" s="78" t="str">
        <f>IF(BA207="","",VLOOKUP(BA207,'（勤務形態一覧表）シフト記号表'!$C$6:$L$47,10,FALSE))</f>
        <v/>
      </c>
      <c r="BB208" s="79" t="str">
        <f>IF(BB207="","",VLOOKUP(BB207,'（勤務形態一覧表）シフト記号表'!$C$6:$L$47,10,FALSE))</f>
        <v/>
      </c>
      <c r="BC208" s="77" t="str">
        <f>IF(BC207="","",VLOOKUP(BC207,'（勤務形態一覧表）シフト記号表'!$C$6:$L$47,10,FALSE))</f>
        <v/>
      </c>
      <c r="BD208" s="78" t="str">
        <f>IF(BD207="","",VLOOKUP(BD207,'（勤務形態一覧表）シフト記号表'!$C$6:$L$47,10,FALSE))</f>
        <v/>
      </c>
      <c r="BE208" s="78" t="str">
        <f>IF(BE207="","",VLOOKUP(BE207,'（勤務形態一覧表）シフト記号表'!$C$6:$L$47,10,FALSE))</f>
        <v/>
      </c>
      <c r="BF208" s="617">
        <f>IF($BI$3="４週",SUM(AA208:BB208),IF($BI$3="暦月",SUM(AA208:BE208),""))</f>
        <v>0</v>
      </c>
      <c r="BG208" s="618"/>
      <c r="BH208" s="619">
        <f>IF($BI$3="４週",BF208/4,IF($BI$3="暦月",(BF208/($BI$8/7)),""))</f>
        <v>0</v>
      </c>
      <c r="BI208" s="618"/>
      <c r="BJ208" s="614"/>
      <c r="BK208" s="615"/>
      <c r="BL208" s="615"/>
      <c r="BM208" s="615"/>
      <c r="BN208" s="616"/>
    </row>
    <row r="209" spans="2:66" ht="20.25" customHeight="1" x14ac:dyDescent="0.4">
      <c r="B209" s="588">
        <f>B207+1</f>
        <v>97</v>
      </c>
      <c r="C209" s="590"/>
      <c r="D209" s="592"/>
      <c r="E209" s="502"/>
      <c r="F209" s="593"/>
      <c r="G209" s="595"/>
      <c r="H209" s="561"/>
      <c r="I209" s="72"/>
      <c r="J209" s="73"/>
      <c r="K209" s="72"/>
      <c r="L209" s="73"/>
      <c r="M209" s="597"/>
      <c r="N209" s="598"/>
      <c r="O209" s="559"/>
      <c r="P209" s="560"/>
      <c r="Q209" s="560"/>
      <c r="R209" s="561"/>
      <c r="S209" s="565"/>
      <c r="T209" s="566"/>
      <c r="U209" s="566"/>
      <c r="V209" s="566"/>
      <c r="W209" s="567"/>
      <c r="X209" s="92" t="s">
        <v>394</v>
      </c>
      <c r="Y209" s="93"/>
      <c r="Z209" s="94"/>
      <c r="AA209" s="85"/>
      <c r="AB209" s="86"/>
      <c r="AC209" s="86"/>
      <c r="AD209" s="86"/>
      <c r="AE209" s="86"/>
      <c r="AF209" s="86"/>
      <c r="AG209" s="87"/>
      <c r="AH209" s="85"/>
      <c r="AI209" s="86"/>
      <c r="AJ209" s="86"/>
      <c r="AK209" s="86"/>
      <c r="AL209" s="86"/>
      <c r="AM209" s="86"/>
      <c r="AN209" s="87"/>
      <c r="AO209" s="85"/>
      <c r="AP209" s="86"/>
      <c r="AQ209" s="86"/>
      <c r="AR209" s="86"/>
      <c r="AS209" s="86"/>
      <c r="AT209" s="86"/>
      <c r="AU209" s="87"/>
      <c r="AV209" s="85"/>
      <c r="AW209" s="86"/>
      <c r="AX209" s="86"/>
      <c r="AY209" s="86"/>
      <c r="AZ209" s="86"/>
      <c r="BA209" s="86"/>
      <c r="BB209" s="87"/>
      <c r="BC209" s="85"/>
      <c r="BD209" s="86"/>
      <c r="BE209" s="88"/>
      <c r="BF209" s="568"/>
      <c r="BG209" s="569"/>
      <c r="BH209" s="570"/>
      <c r="BI209" s="571"/>
      <c r="BJ209" s="572"/>
      <c r="BK209" s="573"/>
      <c r="BL209" s="573"/>
      <c r="BM209" s="573"/>
      <c r="BN209" s="574"/>
    </row>
    <row r="210" spans="2:66" ht="20.25" customHeight="1" x14ac:dyDescent="0.4">
      <c r="B210" s="589"/>
      <c r="C210" s="591"/>
      <c r="D210" s="594"/>
      <c r="E210" s="502"/>
      <c r="F210" s="593"/>
      <c r="G210" s="620"/>
      <c r="H210" s="621"/>
      <c r="I210" s="95"/>
      <c r="J210" s="96">
        <f>G209</f>
        <v>0</v>
      </c>
      <c r="K210" s="95"/>
      <c r="L210" s="96">
        <f>M209</f>
        <v>0</v>
      </c>
      <c r="M210" s="622"/>
      <c r="N210" s="623"/>
      <c r="O210" s="624"/>
      <c r="P210" s="625"/>
      <c r="Q210" s="625"/>
      <c r="R210" s="621"/>
      <c r="S210" s="565"/>
      <c r="T210" s="566"/>
      <c r="U210" s="566"/>
      <c r="V210" s="566"/>
      <c r="W210" s="567"/>
      <c r="X210" s="89" t="s">
        <v>395</v>
      </c>
      <c r="Y210" s="90"/>
      <c r="Z210" s="91"/>
      <c r="AA210" s="77" t="str">
        <f>IF(AA209="","",VLOOKUP(AA209,'（勤務形態一覧表）シフト記号表'!$C$6:$L$47,10,FALSE))</f>
        <v/>
      </c>
      <c r="AB210" s="78" t="str">
        <f>IF(AB209="","",VLOOKUP(AB209,'（勤務形態一覧表）シフト記号表'!$C$6:$L$47,10,FALSE))</f>
        <v/>
      </c>
      <c r="AC210" s="78" t="str">
        <f>IF(AC209="","",VLOOKUP(AC209,'（勤務形態一覧表）シフト記号表'!$C$6:$L$47,10,FALSE))</f>
        <v/>
      </c>
      <c r="AD210" s="78" t="str">
        <f>IF(AD209="","",VLOOKUP(AD209,'（勤務形態一覧表）シフト記号表'!$C$6:$L$47,10,FALSE))</f>
        <v/>
      </c>
      <c r="AE210" s="78" t="str">
        <f>IF(AE209="","",VLOOKUP(AE209,'（勤務形態一覧表）シフト記号表'!$C$6:$L$47,10,FALSE))</f>
        <v/>
      </c>
      <c r="AF210" s="78" t="str">
        <f>IF(AF209="","",VLOOKUP(AF209,'（勤務形態一覧表）シフト記号表'!$C$6:$L$47,10,FALSE))</f>
        <v/>
      </c>
      <c r="AG210" s="79" t="str">
        <f>IF(AG209="","",VLOOKUP(AG209,'（勤務形態一覧表）シフト記号表'!$C$6:$L$47,10,FALSE))</f>
        <v/>
      </c>
      <c r="AH210" s="77" t="str">
        <f>IF(AH209="","",VLOOKUP(AH209,'（勤務形態一覧表）シフト記号表'!$C$6:$L$47,10,FALSE))</f>
        <v/>
      </c>
      <c r="AI210" s="78" t="str">
        <f>IF(AI209="","",VLOOKUP(AI209,'（勤務形態一覧表）シフト記号表'!$C$6:$L$47,10,FALSE))</f>
        <v/>
      </c>
      <c r="AJ210" s="78" t="str">
        <f>IF(AJ209="","",VLOOKUP(AJ209,'（勤務形態一覧表）シフト記号表'!$C$6:$L$47,10,FALSE))</f>
        <v/>
      </c>
      <c r="AK210" s="78" t="str">
        <f>IF(AK209="","",VLOOKUP(AK209,'（勤務形態一覧表）シフト記号表'!$C$6:$L$47,10,FALSE))</f>
        <v/>
      </c>
      <c r="AL210" s="78" t="str">
        <f>IF(AL209="","",VLOOKUP(AL209,'（勤務形態一覧表）シフト記号表'!$C$6:$L$47,10,FALSE))</f>
        <v/>
      </c>
      <c r="AM210" s="78" t="str">
        <f>IF(AM209="","",VLOOKUP(AM209,'（勤務形態一覧表）シフト記号表'!$C$6:$L$47,10,FALSE))</f>
        <v/>
      </c>
      <c r="AN210" s="79" t="str">
        <f>IF(AN209="","",VLOOKUP(AN209,'（勤務形態一覧表）シフト記号表'!$C$6:$L$47,10,FALSE))</f>
        <v/>
      </c>
      <c r="AO210" s="77" t="str">
        <f>IF(AO209="","",VLOOKUP(AO209,'（勤務形態一覧表）シフト記号表'!$C$6:$L$47,10,FALSE))</f>
        <v/>
      </c>
      <c r="AP210" s="78" t="str">
        <f>IF(AP209="","",VLOOKUP(AP209,'（勤務形態一覧表）シフト記号表'!$C$6:$L$47,10,FALSE))</f>
        <v/>
      </c>
      <c r="AQ210" s="78" t="str">
        <f>IF(AQ209="","",VLOOKUP(AQ209,'（勤務形態一覧表）シフト記号表'!$C$6:$L$47,10,FALSE))</f>
        <v/>
      </c>
      <c r="AR210" s="78" t="str">
        <f>IF(AR209="","",VLOOKUP(AR209,'（勤務形態一覧表）シフト記号表'!$C$6:$L$47,10,FALSE))</f>
        <v/>
      </c>
      <c r="AS210" s="78" t="str">
        <f>IF(AS209="","",VLOOKUP(AS209,'（勤務形態一覧表）シフト記号表'!$C$6:$L$47,10,FALSE))</f>
        <v/>
      </c>
      <c r="AT210" s="78" t="str">
        <f>IF(AT209="","",VLOOKUP(AT209,'（勤務形態一覧表）シフト記号表'!$C$6:$L$47,10,FALSE))</f>
        <v/>
      </c>
      <c r="AU210" s="79" t="str">
        <f>IF(AU209="","",VLOOKUP(AU209,'（勤務形態一覧表）シフト記号表'!$C$6:$L$47,10,FALSE))</f>
        <v/>
      </c>
      <c r="AV210" s="77" t="str">
        <f>IF(AV209="","",VLOOKUP(AV209,'（勤務形態一覧表）シフト記号表'!$C$6:$L$47,10,FALSE))</f>
        <v/>
      </c>
      <c r="AW210" s="78" t="str">
        <f>IF(AW209="","",VLOOKUP(AW209,'（勤務形態一覧表）シフト記号表'!$C$6:$L$47,10,FALSE))</f>
        <v/>
      </c>
      <c r="AX210" s="78" t="str">
        <f>IF(AX209="","",VLOOKUP(AX209,'（勤務形態一覧表）シフト記号表'!$C$6:$L$47,10,FALSE))</f>
        <v/>
      </c>
      <c r="AY210" s="78" t="str">
        <f>IF(AY209="","",VLOOKUP(AY209,'（勤務形態一覧表）シフト記号表'!$C$6:$L$47,10,FALSE))</f>
        <v/>
      </c>
      <c r="AZ210" s="78" t="str">
        <f>IF(AZ209="","",VLOOKUP(AZ209,'（勤務形態一覧表）シフト記号表'!$C$6:$L$47,10,FALSE))</f>
        <v/>
      </c>
      <c r="BA210" s="78" t="str">
        <f>IF(BA209="","",VLOOKUP(BA209,'（勤務形態一覧表）シフト記号表'!$C$6:$L$47,10,FALSE))</f>
        <v/>
      </c>
      <c r="BB210" s="79" t="str">
        <f>IF(BB209="","",VLOOKUP(BB209,'（勤務形態一覧表）シフト記号表'!$C$6:$L$47,10,FALSE))</f>
        <v/>
      </c>
      <c r="BC210" s="77" t="str">
        <f>IF(BC209="","",VLOOKUP(BC209,'（勤務形態一覧表）シフト記号表'!$C$6:$L$47,10,FALSE))</f>
        <v/>
      </c>
      <c r="BD210" s="78" t="str">
        <f>IF(BD209="","",VLOOKUP(BD209,'（勤務形態一覧表）シフト記号表'!$C$6:$L$47,10,FALSE))</f>
        <v/>
      </c>
      <c r="BE210" s="78" t="str">
        <f>IF(BE209="","",VLOOKUP(BE209,'（勤務形態一覧表）シフト記号表'!$C$6:$L$47,10,FALSE))</f>
        <v/>
      </c>
      <c r="BF210" s="617">
        <f>IF($BI$3="４週",SUM(AA210:BB210),IF($BI$3="暦月",SUM(AA210:BE210),""))</f>
        <v>0</v>
      </c>
      <c r="BG210" s="618"/>
      <c r="BH210" s="619">
        <f>IF($BI$3="４週",BF210/4,IF($BI$3="暦月",(BF210/($BI$8/7)),""))</f>
        <v>0</v>
      </c>
      <c r="BI210" s="618"/>
      <c r="BJ210" s="614"/>
      <c r="BK210" s="615"/>
      <c r="BL210" s="615"/>
      <c r="BM210" s="615"/>
      <c r="BN210" s="616"/>
    </row>
    <row r="211" spans="2:66" ht="20.25" customHeight="1" x14ac:dyDescent="0.4">
      <c r="B211" s="588">
        <f>B209+1</f>
        <v>98</v>
      </c>
      <c r="C211" s="590"/>
      <c r="D211" s="592"/>
      <c r="E211" s="502"/>
      <c r="F211" s="593"/>
      <c r="G211" s="595"/>
      <c r="H211" s="561"/>
      <c r="I211" s="72"/>
      <c r="J211" s="73"/>
      <c r="K211" s="72"/>
      <c r="L211" s="73"/>
      <c r="M211" s="597"/>
      <c r="N211" s="598"/>
      <c r="O211" s="559"/>
      <c r="P211" s="560"/>
      <c r="Q211" s="560"/>
      <c r="R211" s="561"/>
      <c r="S211" s="565"/>
      <c r="T211" s="566"/>
      <c r="U211" s="566"/>
      <c r="V211" s="566"/>
      <c r="W211" s="567"/>
      <c r="X211" s="92" t="s">
        <v>394</v>
      </c>
      <c r="Y211" s="93"/>
      <c r="Z211" s="94"/>
      <c r="AA211" s="85"/>
      <c r="AB211" s="86"/>
      <c r="AC211" s="86"/>
      <c r="AD211" s="86"/>
      <c r="AE211" s="86"/>
      <c r="AF211" s="86"/>
      <c r="AG211" s="87"/>
      <c r="AH211" s="85"/>
      <c r="AI211" s="86"/>
      <c r="AJ211" s="86"/>
      <c r="AK211" s="86"/>
      <c r="AL211" s="86"/>
      <c r="AM211" s="86"/>
      <c r="AN211" s="87"/>
      <c r="AO211" s="85"/>
      <c r="AP211" s="86"/>
      <c r="AQ211" s="86"/>
      <c r="AR211" s="86"/>
      <c r="AS211" s="86"/>
      <c r="AT211" s="86"/>
      <c r="AU211" s="87"/>
      <c r="AV211" s="85"/>
      <c r="AW211" s="86"/>
      <c r="AX211" s="86"/>
      <c r="AY211" s="86"/>
      <c r="AZ211" s="86"/>
      <c r="BA211" s="86"/>
      <c r="BB211" s="87"/>
      <c r="BC211" s="85"/>
      <c r="BD211" s="86"/>
      <c r="BE211" s="88"/>
      <c r="BF211" s="568"/>
      <c r="BG211" s="569"/>
      <c r="BH211" s="570"/>
      <c r="BI211" s="571"/>
      <c r="BJ211" s="572"/>
      <c r="BK211" s="573"/>
      <c r="BL211" s="573"/>
      <c r="BM211" s="573"/>
      <c r="BN211" s="574"/>
    </row>
    <row r="212" spans="2:66" ht="20.25" customHeight="1" x14ac:dyDescent="0.4">
      <c r="B212" s="589"/>
      <c r="C212" s="591"/>
      <c r="D212" s="594"/>
      <c r="E212" s="502"/>
      <c r="F212" s="593"/>
      <c r="G212" s="620"/>
      <c r="H212" s="621"/>
      <c r="I212" s="95"/>
      <c r="J212" s="96">
        <f>G211</f>
        <v>0</v>
      </c>
      <c r="K212" s="95"/>
      <c r="L212" s="96">
        <f>M211</f>
        <v>0</v>
      </c>
      <c r="M212" s="622"/>
      <c r="N212" s="623"/>
      <c r="O212" s="624"/>
      <c r="P212" s="625"/>
      <c r="Q212" s="625"/>
      <c r="R212" s="621"/>
      <c r="S212" s="565"/>
      <c r="T212" s="566"/>
      <c r="U212" s="566"/>
      <c r="V212" s="566"/>
      <c r="W212" s="567"/>
      <c r="X212" s="89" t="s">
        <v>395</v>
      </c>
      <c r="Y212" s="90"/>
      <c r="Z212" s="91"/>
      <c r="AA212" s="77" t="str">
        <f>IF(AA211="","",VLOOKUP(AA211,'（勤務形態一覧表）シフト記号表'!$C$6:$L$47,10,FALSE))</f>
        <v/>
      </c>
      <c r="AB212" s="78" t="str">
        <f>IF(AB211="","",VLOOKUP(AB211,'（勤務形態一覧表）シフト記号表'!$C$6:$L$47,10,FALSE))</f>
        <v/>
      </c>
      <c r="AC212" s="78" t="str">
        <f>IF(AC211="","",VLOOKUP(AC211,'（勤務形態一覧表）シフト記号表'!$C$6:$L$47,10,FALSE))</f>
        <v/>
      </c>
      <c r="AD212" s="78" t="str">
        <f>IF(AD211="","",VLOOKUP(AD211,'（勤務形態一覧表）シフト記号表'!$C$6:$L$47,10,FALSE))</f>
        <v/>
      </c>
      <c r="AE212" s="78" t="str">
        <f>IF(AE211="","",VLOOKUP(AE211,'（勤務形態一覧表）シフト記号表'!$C$6:$L$47,10,FALSE))</f>
        <v/>
      </c>
      <c r="AF212" s="78" t="str">
        <f>IF(AF211="","",VLOOKUP(AF211,'（勤務形態一覧表）シフト記号表'!$C$6:$L$47,10,FALSE))</f>
        <v/>
      </c>
      <c r="AG212" s="79" t="str">
        <f>IF(AG211="","",VLOOKUP(AG211,'（勤務形態一覧表）シフト記号表'!$C$6:$L$47,10,FALSE))</f>
        <v/>
      </c>
      <c r="AH212" s="77" t="str">
        <f>IF(AH211="","",VLOOKUP(AH211,'（勤務形態一覧表）シフト記号表'!$C$6:$L$47,10,FALSE))</f>
        <v/>
      </c>
      <c r="AI212" s="78" t="str">
        <f>IF(AI211="","",VLOOKUP(AI211,'（勤務形態一覧表）シフト記号表'!$C$6:$L$47,10,FALSE))</f>
        <v/>
      </c>
      <c r="AJ212" s="78" t="str">
        <f>IF(AJ211="","",VLOOKUP(AJ211,'（勤務形態一覧表）シフト記号表'!$C$6:$L$47,10,FALSE))</f>
        <v/>
      </c>
      <c r="AK212" s="78" t="str">
        <f>IF(AK211="","",VLOOKUP(AK211,'（勤務形態一覧表）シフト記号表'!$C$6:$L$47,10,FALSE))</f>
        <v/>
      </c>
      <c r="AL212" s="78" t="str">
        <f>IF(AL211="","",VLOOKUP(AL211,'（勤務形態一覧表）シフト記号表'!$C$6:$L$47,10,FALSE))</f>
        <v/>
      </c>
      <c r="AM212" s="78" t="str">
        <f>IF(AM211="","",VLOOKUP(AM211,'（勤務形態一覧表）シフト記号表'!$C$6:$L$47,10,FALSE))</f>
        <v/>
      </c>
      <c r="AN212" s="79" t="str">
        <f>IF(AN211="","",VLOOKUP(AN211,'（勤務形態一覧表）シフト記号表'!$C$6:$L$47,10,FALSE))</f>
        <v/>
      </c>
      <c r="AO212" s="77" t="str">
        <f>IF(AO211="","",VLOOKUP(AO211,'（勤務形態一覧表）シフト記号表'!$C$6:$L$47,10,FALSE))</f>
        <v/>
      </c>
      <c r="AP212" s="78" t="str">
        <f>IF(AP211="","",VLOOKUP(AP211,'（勤務形態一覧表）シフト記号表'!$C$6:$L$47,10,FALSE))</f>
        <v/>
      </c>
      <c r="AQ212" s="78" t="str">
        <f>IF(AQ211="","",VLOOKUP(AQ211,'（勤務形態一覧表）シフト記号表'!$C$6:$L$47,10,FALSE))</f>
        <v/>
      </c>
      <c r="AR212" s="78" t="str">
        <f>IF(AR211="","",VLOOKUP(AR211,'（勤務形態一覧表）シフト記号表'!$C$6:$L$47,10,FALSE))</f>
        <v/>
      </c>
      <c r="AS212" s="78" t="str">
        <f>IF(AS211="","",VLOOKUP(AS211,'（勤務形態一覧表）シフト記号表'!$C$6:$L$47,10,FALSE))</f>
        <v/>
      </c>
      <c r="AT212" s="78" t="str">
        <f>IF(AT211="","",VLOOKUP(AT211,'（勤務形態一覧表）シフト記号表'!$C$6:$L$47,10,FALSE))</f>
        <v/>
      </c>
      <c r="AU212" s="79" t="str">
        <f>IF(AU211="","",VLOOKUP(AU211,'（勤務形態一覧表）シフト記号表'!$C$6:$L$47,10,FALSE))</f>
        <v/>
      </c>
      <c r="AV212" s="77" t="str">
        <f>IF(AV211="","",VLOOKUP(AV211,'（勤務形態一覧表）シフト記号表'!$C$6:$L$47,10,FALSE))</f>
        <v/>
      </c>
      <c r="AW212" s="78" t="str">
        <f>IF(AW211="","",VLOOKUP(AW211,'（勤務形態一覧表）シフト記号表'!$C$6:$L$47,10,FALSE))</f>
        <v/>
      </c>
      <c r="AX212" s="78" t="str">
        <f>IF(AX211="","",VLOOKUP(AX211,'（勤務形態一覧表）シフト記号表'!$C$6:$L$47,10,FALSE))</f>
        <v/>
      </c>
      <c r="AY212" s="78" t="str">
        <f>IF(AY211="","",VLOOKUP(AY211,'（勤務形態一覧表）シフト記号表'!$C$6:$L$47,10,FALSE))</f>
        <v/>
      </c>
      <c r="AZ212" s="78" t="str">
        <f>IF(AZ211="","",VLOOKUP(AZ211,'（勤務形態一覧表）シフト記号表'!$C$6:$L$47,10,FALSE))</f>
        <v/>
      </c>
      <c r="BA212" s="78" t="str">
        <f>IF(BA211="","",VLOOKUP(BA211,'（勤務形態一覧表）シフト記号表'!$C$6:$L$47,10,FALSE))</f>
        <v/>
      </c>
      <c r="BB212" s="79" t="str">
        <f>IF(BB211="","",VLOOKUP(BB211,'（勤務形態一覧表）シフト記号表'!$C$6:$L$47,10,FALSE))</f>
        <v/>
      </c>
      <c r="BC212" s="77" t="str">
        <f>IF(BC211="","",VLOOKUP(BC211,'（勤務形態一覧表）シフト記号表'!$C$6:$L$47,10,FALSE))</f>
        <v/>
      </c>
      <c r="BD212" s="78" t="str">
        <f>IF(BD211="","",VLOOKUP(BD211,'（勤務形態一覧表）シフト記号表'!$C$6:$L$47,10,FALSE))</f>
        <v/>
      </c>
      <c r="BE212" s="78" t="str">
        <f>IF(BE211="","",VLOOKUP(BE211,'（勤務形態一覧表）シフト記号表'!$C$6:$L$47,10,FALSE))</f>
        <v/>
      </c>
      <c r="BF212" s="617">
        <f>IF($BI$3="４週",SUM(AA212:BB212),IF($BI$3="暦月",SUM(AA212:BE212),""))</f>
        <v>0</v>
      </c>
      <c r="BG212" s="618"/>
      <c r="BH212" s="619">
        <f>IF($BI$3="４週",BF212/4,IF($BI$3="暦月",(BF212/($BI$8/7)),""))</f>
        <v>0</v>
      </c>
      <c r="BI212" s="618"/>
      <c r="BJ212" s="614"/>
      <c r="BK212" s="615"/>
      <c r="BL212" s="615"/>
      <c r="BM212" s="615"/>
      <c r="BN212" s="616"/>
    </row>
    <row r="213" spans="2:66" ht="20.25" customHeight="1" x14ac:dyDescent="0.4">
      <c r="B213" s="588">
        <f>B211+1</f>
        <v>99</v>
      </c>
      <c r="C213" s="590"/>
      <c r="D213" s="592"/>
      <c r="E213" s="502"/>
      <c r="F213" s="593"/>
      <c r="G213" s="595"/>
      <c r="H213" s="561"/>
      <c r="I213" s="72"/>
      <c r="J213" s="73"/>
      <c r="K213" s="72"/>
      <c r="L213" s="73"/>
      <c r="M213" s="597"/>
      <c r="N213" s="598"/>
      <c r="O213" s="559"/>
      <c r="P213" s="560"/>
      <c r="Q213" s="560"/>
      <c r="R213" s="561"/>
      <c r="S213" s="565"/>
      <c r="T213" s="566"/>
      <c r="U213" s="566"/>
      <c r="V213" s="566"/>
      <c r="W213" s="567"/>
      <c r="X213" s="92" t="s">
        <v>394</v>
      </c>
      <c r="Y213" s="93"/>
      <c r="Z213" s="94"/>
      <c r="AA213" s="85"/>
      <c r="AB213" s="86"/>
      <c r="AC213" s="86"/>
      <c r="AD213" s="86"/>
      <c r="AE213" s="86"/>
      <c r="AF213" s="86"/>
      <c r="AG213" s="87"/>
      <c r="AH213" s="85"/>
      <c r="AI213" s="86"/>
      <c r="AJ213" s="86"/>
      <c r="AK213" s="86"/>
      <c r="AL213" s="86"/>
      <c r="AM213" s="86"/>
      <c r="AN213" s="87"/>
      <c r="AO213" s="85"/>
      <c r="AP213" s="86"/>
      <c r="AQ213" s="86"/>
      <c r="AR213" s="86"/>
      <c r="AS213" s="86"/>
      <c r="AT213" s="86"/>
      <c r="AU213" s="87"/>
      <c r="AV213" s="85"/>
      <c r="AW213" s="86"/>
      <c r="AX213" s="86"/>
      <c r="AY213" s="86"/>
      <c r="AZ213" s="86"/>
      <c r="BA213" s="86"/>
      <c r="BB213" s="87"/>
      <c r="BC213" s="85"/>
      <c r="BD213" s="86"/>
      <c r="BE213" s="88"/>
      <c r="BF213" s="568"/>
      <c r="BG213" s="569"/>
      <c r="BH213" s="570"/>
      <c r="BI213" s="571"/>
      <c r="BJ213" s="572"/>
      <c r="BK213" s="573"/>
      <c r="BL213" s="573"/>
      <c r="BM213" s="573"/>
      <c r="BN213" s="574"/>
    </row>
    <row r="214" spans="2:66" ht="20.25" customHeight="1" x14ac:dyDescent="0.4">
      <c r="B214" s="589"/>
      <c r="C214" s="591"/>
      <c r="D214" s="594"/>
      <c r="E214" s="502"/>
      <c r="F214" s="593"/>
      <c r="G214" s="620"/>
      <c r="H214" s="621"/>
      <c r="I214" s="95"/>
      <c r="J214" s="96">
        <f>G213</f>
        <v>0</v>
      </c>
      <c r="K214" s="95"/>
      <c r="L214" s="96">
        <f>M213</f>
        <v>0</v>
      </c>
      <c r="M214" s="622"/>
      <c r="N214" s="623"/>
      <c r="O214" s="624"/>
      <c r="P214" s="625"/>
      <c r="Q214" s="625"/>
      <c r="R214" s="621"/>
      <c r="S214" s="565"/>
      <c r="T214" s="566"/>
      <c r="U214" s="566"/>
      <c r="V214" s="566"/>
      <c r="W214" s="567"/>
      <c r="X214" s="89" t="s">
        <v>395</v>
      </c>
      <c r="Y214" s="90"/>
      <c r="Z214" s="91"/>
      <c r="AA214" s="77" t="str">
        <f>IF(AA213="","",VLOOKUP(AA213,'（勤務形態一覧表）シフト記号表'!$C$6:$L$47,10,FALSE))</f>
        <v/>
      </c>
      <c r="AB214" s="78" t="str">
        <f>IF(AB213="","",VLOOKUP(AB213,'（勤務形態一覧表）シフト記号表'!$C$6:$L$47,10,FALSE))</f>
        <v/>
      </c>
      <c r="AC214" s="78" t="str">
        <f>IF(AC213="","",VLOOKUP(AC213,'（勤務形態一覧表）シフト記号表'!$C$6:$L$47,10,FALSE))</f>
        <v/>
      </c>
      <c r="AD214" s="78" t="str">
        <f>IF(AD213="","",VLOOKUP(AD213,'（勤務形態一覧表）シフト記号表'!$C$6:$L$47,10,FALSE))</f>
        <v/>
      </c>
      <c r="AE214" s="78" t="str">
        <f>IF(AE213="","",VLOOKUP(AE213,'（勤務形態一覧表）シフト記号表'!$C$6:$L$47,10,FALSE))</f>
        <v/>
      </c>
      <c r="AF214" s="78" t="str">
        <f>IF(AF213="","",VLOOKUP(AF213,'（勤務形態一覧表）シフト記号表'!$C$6:$L$47,10,FALSE))</f>
        <v/>
      </c>
      <c r="AG214" s="79" t="str">
        <f>IF(AG213="","",VLOOKUP(AG213,'（勤務形態一覧表）シフト記号表'!$C$6:$L$47,10,FALSE))</f>
        <v/>
      </c>
      <c r="AH214" s="77" t="str">
        <f>IF(AH213="","",VLOOKUP(AH213,'（勤務形態一覧表）シフト記号表'!$C$6:$L$47,10,FALSE))</f>
        <v/>
      </c>
      <c r="AI214" s="78" t="str">
        <f>IF(AI213="","",VLOOKUP(AI213,'（勤務形態一覧表）シフト記号表'!$C$6:$L$47,10,FALSE))</f>
        <v/>
      </c>
      <c r="AJ214" s="78" t="str">
        <f>IF(AJ213="","",VLOOKUP(AJ213,'（勤務形態一覧表）シフト記号表'!$C$6:$L$47,10,FALSE))</f>
        <v/>
      </c>
      <c r="AK214" s="78" t="str">
        <f>IF(AK213="","",VLOOKUP(AK213,'（勤務形態一覧表）シフト記号表'!$C$6:$L$47,10,FALSE))</f>
        <v/>
      </c>
      <c r="AL214" s="78" t="str">
        <f>IF(AL213="","",VLOOKUP(AL213,'（勤務形態一覧表）シフト記号表'!$C$6:$L$47,10,FALSE))</f>
        <v/>
      </c>
      <c r="AM214" s="78" t="str">
        <f>IF(AM213="","",VLOOKUP(AM213,'（勤務形態一覧表）シフト記号表'!$C$6:$L$47,10,FALSE))</f>
        <v/>
      </c>
      <c r="AN214" s="79" t="str">
        <f>IF(AN213="","",VLOOKUP(AN213,'（勤務形態一覧表）シフト記号表'!$C$6:$L$47,10,FALSE))</f>
        <v/>
      </c>
      <c r="AO214" s="77" t="str">
        <f>IF(AO213="","",VLOOKUP(AO213,'（勤務形態一覧表）シフト記号表'!$C$6:$L$47,10,FALSE))</f>
        <v/>
      </c>
      <c r="AP214" s="78" t="str">
        <f>IF(AP213="","",VLOOKUP(AP213,'（勤務形態一覧表）シフト記号表'!$C$6:$L$47,10,FALSE))</f>
        <v/>
      </c>
      <c r="AQ214" s="78" t="str">
        <f>IF(AQ213="","",VLOOKUP(AQ213,'（勤務形態一覧表）シフト記号表'!$C$6:$L$47,10,FALSE))</f>
        <v/>
      </c>
      <c r="AR214" s="78" t="str">
        <f>IF(AR213="","",VLOOKUP(AR213,'（勤務形態一覧表）シフト記号表'!$C$6:$L$47,10,FALSE))</f>
        <v/>
      </c>
      <c r="AS214" s="78" t="str">
        <f>IF(AS213="","",VLOOKUP(AS213,'（勤務形態一覧表）シフト記号表'!$C$6:$L$47,10,FALSE))</f>
        <v/>
      </c>
      <c r="AT214" s="78" t="str">
        <f>IF(AT213="","",VLOOKUP(AT213,'（勤務形態一覧表）シフト記号表'!$C$6:$L$47,10,FALSE))</f>
        <v/>
      </c>
      <c r="AU214" s="79" t="str">
        <f>IF(AU213="","",VLOOKUP(AU213,'（勤務形態一覧表）シフト記号表'!$C$6:$L$47,10,FALSE))</f>
        <v/>
      </c>
      <c r="AV214" s="77" t="str">
        <f>IF(AV213="","",VLOOKUP(AV213,'（勤務形態一覧表）シフト記号表'!$C$6:$L$47,10,FALSE))</f>
        <v/>
      </c>
      <c r="AW214" s="78" t="str">
        <f>IF(AW213="","",VLOOKUP(AW213,'（勤務形態一覧表）シフト記号表'!$C$6:$L$47,10,FALSE))</f>
        <v/>
      </c>
      <c r="AX214" s="78" t="str">
        <f>IF(AX213="","",VLOOKUP(AX213,'（勤務形態一覧表）シフト記号表'!$C$6:$L$47,10,FALSE))</f>
        <v/>
      </c>
      <c r="AY214" s="78" t="str">
        <f>IF(AY213="","",VLOOKUP(AY213,'（勤務形態一覧表）シフト記号表'!$C$6:$L$47,10,FALSE))</f>
        <v/>
      </c>
      <c r="AZ214" s="78" t="str">
        <f>IF(AZ213="","",VLOOKUP(AZ213,'（勤務形態一覧表）シフト記号表'!$C$6:$L$47,10,FALSE))</f>
        <v/>
      </c>
      <c r="BA214" s="78" t="str">
        <f>IF(BA213="","",VLOOKUP(BA213,'（勤務形態一覧表）シフト記号表'!$C$6:$L$47,10,FALSE))</f>
        <v/>
      </c>
      <c r="BB214" s="79" t="str">
        <f>IF(BB213="","",VLOOKUP(BB213,'（勤務形態一覧表）シフト記号表'!$C$6:$L$47,10,FALSE))</f>
        <v/>
      </c>
      <c r="BC214" s="77" t="str">
        <f>IF(BC213="","",VLOOKUP(BC213,'（勤務形態一覧表）シフト記号表'!$C$6:$L$47,10,FALSE))</f>
        <v/>
      </c>
      <c r="BD214" s="78" t="str">
        <f>IF(BD213="","",VLOOKUP(BD213,'（勤務形態一覧表）シフト記号表'!$C$6:$L$47,10,FALSE))</f>
        <v/>
      </c>
      <c r="BE214" s="78" t="str">
        <f>IF(BE213="","",VLOOKUP(BE213,'（勤務形態一覧表）シフト記号表'!$C$6:$L$47,10,FALSE))</f>
        <v/>
      </c>
      <c r="BF214" s="617">
        <f>IF($BI$3="４週",SUM(AA214:BB214),IF($BI$3="暦月",SUM(AA214:BE214),""))</f>
        <v>0</v>
      </c>
      <c r="BG214" s="618"/>
      <c r="BH214" s="619">
        <f>IF($BI$3="４週",BF214/4,IF($BI$3="暦月",(BF214/($BI$8/7)),""))</f>
        <v>0</v>
      </c>
      <c r="BI214" s="618"/>
      <c r="BJ214" s="614"/>
      <c r="BK214" s="615"/>
      <c r="BL214" s="615"/>
      <c r="BM214" s="615"/>
      <c r="BN214" s="616"/>
    </row>
    <row r="215" spans="2:66" ht="20.25" customHeight="1" x14ac:dyDescent="0.4">
      <c r="B215" s="588">
        <f>B213+1</f>
        <v>100</v>
      </c>
      <c r="C215" s="590"/>
      <c r="D215" s="592"/>
      <c r="E215" s="502"/>
      <c r="F215" s="593"/>
      <c r="G215" s="595"/>
      <c r="H215" s="561"/>
      <c r="I215" s="80"/>
      <c r="J215" s="81"/>
      <c r="K215" s="80"/>
      <c r="L215" s="81"/>
      <c r="M215" s="597"/>
      <c r="N215" s="598"/>
      <c r="O215" s="559"/>
      <c r="P215" s="560"/>
      <c r="Q215" s="560"/>
      <c r="R215" s="561"/>
      <c r="S215" s="565"/>
      <c r="T215" s="566"/>
      <c r="U215" s="566"/>
      <c r="V215" s="566"/>
      <c r="W215" s="567"/>
      <c r="X215" s="82" t="s">
        <v>394</v>
      </c>
      <c r="Y215" s="83"/>
      <c r="Z215" s="84"/>
      <c r="AA215" s="85"/>
      <c r="AB215" s="86"/>
      <c r="AC215" s="86"/>
      <c r="AD215" s="86"/>
      <c r="AE215" s="86"/>
      <c r="AF215" s="86"/>
      <c r="AG215" s="87"/>
      <c r="AH215" s="85"/>
      <c r="AI215" s="86"/>
      <c r="AJ215" s="86"/>
      <c r="AK215" s="86"/>
      <c r="AL215" s="86"/>
      <c r="AM215" s="86"/>
      <c r="AN215" s="87"/>
      <c r="AO215" s="85"/>
      <c r="AP215" s="86"/>
      <c r="AQ215" s="86"/>
      <c r="AR215" s="86"/>
      <c r="AS215" s="86"/>
      <c r="AT215" s="86"/>
      <c r="AU215" s="87"/>
      <c r="AV215" s="85"/>
      <c r="AW215" s="86"/>
      <c r="AX215" s="86"/>
      <c r="AY215" s="86"/>
      <c r="AZ215" s="86"/>
      <c r="BA215" s="86"/>
      <c r="BB215" s="87"/>
      <c r="BC215" s="85"/>
      <c r="BD215" s="86"/>
      <c r="BE215" s="88"/>
      <c r="BF215" s="568"/>
      <c r="BG215" s="569"/>
      <c r="BH215" s="570"/>
      <c r="BI215" s="571"/>
      <c r="BJ215" s="572"/>
      <c r="BK215" s="573"/>
      <c r="BL215" s="573"/>
      <c r="BM215" s="573"/>
      <c r="BN215" s="574"/>
    </row>
    <row r="216" spans="2:66" ht="20.25" customHeight="1" thickBot="1" x14ac:dyDescent="0.45">
      <c r="B216" s="626"/>
      <c r="C216" s="627"/>
      <c r="D216" s="628"/>
      <c r="E216" s="629"/>
      <c r="F216" s="630"/>
      <c r="G216" s="631"/>
      <c r="H216" s="632"/>
      <c r="I216" s="97"/>
      <c r="J216" s="98">
        <f>G215</f>
        <v>0</v>
      </c>
      <c r="K216" s="97"/>
      <c r="L216" s="98">
        <f>M215</f>
        <v>0</v>
      </c>
      <c r="M216" s="633"/>
      <c r="N216" s="634"/>
      <c r="O216" s="635"/>
      <c r="P216" s="636"/>
      <c r="Q216" s="636"/>
      <c r="R216" s="632"/>
      <c r="S216" s="643"/>
      <c r="T216" s="644"/>
      <c r="U216" s="644"/>
      <c r="V216" s="644"/>
      <c r="W216" s="645"/>
      <c r="X216" s="99" t="s">
        <v>395</v>
      </c>
      <c r="Y216" s="100"/>
      <c r="Z216" s="101"/>
      <c r="AA216" s="102" t="str">
        <f>IF(AA215="","",VLOOKUP(AA215,'（勤務形態一覧表）シフト記号表'!$C$6:$L$47,10,FALSE))</f>
        <v/>
      </c>
      <c r="AB216" s="103" t="str">
        <f>IF(AB215="","",VLOOKUP(AB215,'（勤務形態一覧表）シフト記号表'!$C$6:$L$47,10,FALSE))</f>
        <v/>
      </c>
      <c r="AC216" s="103" t="str">
        <f>IF(AC215="","",VLOOKUP(AC215,'（勤務形態一覧表）シフト記号表'!$C$6:$L$47,10,FALSE))</f>
        <v/>
      </c>
      <c r="AD216" s="103" t="str">
        <f>IF(AD215="","",VLOOKUP(AD215,'（勤務形態一覧表）シフト記号表'!$C$6:$L$47,10,FALSE))</f>
        <v/>
      </c>
      <c r="AE216" s="103" t="str">
        <f>IF(AE215="","",VLOOKUP(AE215,'（勤務形態一覧表）シフト記号表'!$C$6:$L$47,10,FALSE))</f>
        <v/>
      </c>
      <c r="AF216" s="103" t="str">
        <f>IF(AF215="","",VLOOKUP(AF215,'（勤務形態一覧表）シフト記号表'!$C$6:$L$47,10,FALSE))</f>
        <v/>
      </c>
      <c r="AG216" s="104" t="str">
        <f>IF(AG215="","",VLOOKUP(AG215,'（勤務形態一覧表）シフト記号表'!$C$6:$L$47,10,FALSE))</f>
        <v/>
      </c>
      <c r="AH216" s="102" t="str">
        <f>IF(AH215="","",VLOOKUP(AH215,'（勤務形態一覧表）シフト記号表'!$C$6:$L$47,10,FALSE))</f>
        <v/>
      </c>
      <c r="AI216" s="103" t="str">
        <f>IF(AI215="","",VLOOKUP(AI215,'（勤務形態一覧表）シフト記号表'!$C$6:$L$47,10,FALSE))</f>
        <v/>
      </c>
      <c r="AJ216" s="103" t="str">
        <f>IF(AJ215="","",VLOOKUP(AJ215,'（勤務形態一覧表）シフト記号表'!$C$6:$L$47,10,FALSE))</f>
        <v/>
      </c>
      <c r="AK216" s="103" t="str">
        <f>IF(AK215="","",VLOOKUP(AK215,'（勤務形態一覧表）シフト記号表'!$C$6:$L$47,10,FALSE))</f>
        <v/>
      </c>
      <c r="AL216" s="103" t="str">
        <f>IF(AL215="","",VLOOKUP(AL215,'（勤務形態一覧表）シフト記号表'!$C$6:$L$47,10,FALSE))</f>
        <v/>
      </c>
      <c r="AM216" s="103" t="str">
        <f>IF(AM215="","",VLOOKUP(AM215,'（勤務形態一覧表）シフト記号表'!$C$6:$L$47,10,FALSE))</f>
        <v/>
      </c>
      <c r="AN216" s="104" t="str">
        <f>IF(AN215="","",VLOOKUP(AN215,'（勤務形態一覧表）シフト記号表'!$C$6:$L$47,10,FALSE))</f>
        <v/>
      </c>
      <c r="AO216" s="102" t="str">
        <f>IF(AO215="","",VLOOKUP(AO215,'（勤務形態一覧表）シフト記号表'!$C$6:$L$47,10,FALSE))</f>
        <v/>
      </c>
      <c r="AP216" s="103" t="str">
        <f>IF(AP215="","",VLOOKUP(AP215,'（勤務形態一覧表）シフト記号表'!$C$6:$L$47,10,FALSE))</f>
        <v/>
      </c>
      <c r="AQ216" s="103" t="str">
        <f>IF(AQ215="","",VLOOKUP(AQ215,'（勤務形態一覧表）シフト記号表'!$C$6:$L$47,10,FALSE))</f>
        <v/>
      </c>
      <c r="AR216" s="103" t="str">
        <f>IF(AR215="","",VLOOKUP(AR215,'（勤務形態一覧表）シフト記号表'!$C$6:$L$47,10,FALSE))</f>
        <v/>
      </c>
      <c r="AS216" s="103" t="str">
        <f>IF(AS215="","",VLOOKUP(AS215,'（勤務形態一覧表）シフト記号表'!$C$6:$L$47,10,FALSE))</f>
        <v/>
      </c>
      <c r="AT216" s="103" t="str">
        <f>IF(AT215="","",VLOOKUP(AT215,'（勤務形態一覧表）シフト記号表'!$C$6:$L$47,10,FALSE))</f>
        <v/>
      </c>
      <c r="AU216" s="104" t="str">
        <f>IF(AU215="","",VLOOKUP(AU215,'（勤務形態一覧表）シフト記号表'!$C$6:$L$47,10,FALSE))</f>
        <v/>
      </c>
      <c r="AV216" s="102" t="str">
        <f>IF(AV215="","",VLOOKUP(AV215,'（勤務形態一覧表）シフト記号表'!$C$6:$L$47,10,FALSE))</f>
        <v/>
      </c>
      <c r="AW216" s="103" t="str">
        <f>IF(AW215="","",VLOOKUP(AW215,'（勤務形態一覧表）シフト記号表'!$C$6:$L$47,10,FALSE))</f>
        <v/>
      </c>
      <c r="AX216" s="103" t="str">
        <f>IF(AX215="","",VLOOKUP(AX215,'（勤務形態一覧表）シフト記号表'!$C$6:$L$47,10,FALSE))</f>
        <v/>
      </c>
      <c r="AY216" s="103" t="str">
        <f>IF(AY215="","",VLOOKUP(AY215,'（勤務形態一覧表）シフト記号表'!$C$6:$L$47,10,FALSE))</f>
        <v/>
      </c>
      <c r="AZ216" s="103" t="str">
        <f>IF(AZ215="","",VLOOKUP(AZ215,'（勤務形態一覧表）シフト記号表'!$C$6:$L$47,10,FALSE))</f>
        <v/>
      </c>
      <c r="BA216" s="103" t="str">
        <f>IF(BA215="","",VLOOKUP(BA215,'（勤務形態一覧表）シフト記号表'!$C$6:$L$47,10,FALSE))</f>
        <v/>
      </c>
      <c r="BB216" s="104" t="str">
        <f>IF(BB215="","",VLOOKUP(BB215,'（勤務形態一覧表）シフト記号表'!$C$6:$L$47,10,FALSE))</f>
        <v/>
      </c>
      <c r="BC216" s="102" t="str">
        <f>IF(BC215="","",VLOOKUP(BC215,'（勤務形態一覧表）シフト記号表'!$C$6:$L$47,10,FALSE))</f>
        <v/>
      </c>
      <c r="BD216" s="103" t="str">
        <f>IF(BD215="","",VLOOKUP(BD215,'（勤務形態一覧表）シフト記号表'!$C$6:$L$47,10,FALSE))</f>
        <v/>
      </c>
      <c r="BE216" s="103" t="str">
        <f>IF(BE215="","",VLOOKUP(BE215,'（勤務形態一覧表）シフト記号表'!$C$6:$L$47,10,FALSE))</f>
        <v/>
      </c>
      <c r="BF216" s="649">
        <f>IF($BI$3="４週",SUM(AA216:BB216),IF($BI$3="暦月",SUM(AA216:BE216),""))</f>
        <v>0</v>
      </c>
      <c r="BG216" s="650"/>
      <c r="BH216" s="651">
        <f>IF($BI$3="４週",BF216/4,IF($BI$3="暦月",(BF216/($BI$8/7)),""))</f>
        <v>0</v>
      </c>
      <c r="BI216" s="650"/>
      <c r="BJ216" s="646"/>
      <c r="BK216" s="647"/>
      <c r="BL216" s="647"/>
      <c r="BM216" s="647"/>
      <c r="BN216" s="648"/>
    </row>
    <row r="217" spans="2:66" ht="20.25" customHeight="1" x14ac:dyDescent="0.4">
      <c r="B217" s="105"/>
      <c r="C217" s="105"/>
      <c r="D217" s="105"/>
      <c r="E217" s="105"/>
      <c r="F217" s="105"/>
      <c r="G217" s="106"/>
      <c r="H217" s="106"/>
      <c r="I217" s="106"/>
      <c r="J217" s="106"/>
      <c r="K217" s="106"/>
      <c r="L217" s="106"/>
      <c r="M217" s="107"/>
      <c r="N217" s="107"/>
      <c r="O217" s="106"/>
      <c r="P217" s="106"/>
      <c r="Q217" s="106"/>
      <c r="R217" s="106"/>
      <c r="S217" s="108"/>
      <c r="T217" s="108"/>
      <c r="U217" s="108"/>
      <c r="V217" s="109"/>
      <c r="W217" s="109"/>
      <c r="X217" s="109"/>
      <c r="Y217" s="110"/>
      <c r="Z217" s="111"/>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3"/>
      <c r="BI217" s="113"/>
      <c r="BJ217" s="108"/>
      <c r="BK217" s="108"/>
      <c r="BL217" s="108"/>
      <c r="BM217" s="108"/>
      <c r="BN217" s="108"/>
    </row>
    <row r="218" spans="2:66" ht="20.25" customHeight="1" x14ac:dyDescent="0.4">
      <c r="B218" s="105"/>
      <c r="C218" s="105"/>
      <c r="D218" s="105"/>
      <c r="E218" s="105"/>
      <c r="F218" s="105"/>
      <c r="G218" s="106"/>
      <c r="H218" s="106"/>
      <c r="I218" s="106"/>
      <c r="J218" s="106"/>
      <c r="K218" s="106"/>
      <c r="L218" s="106"/>
      <c r="M218" s="114"/>
      <c r="N218" s="115" t="s">
        <v>396</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113"/>
      <c r="BJ218" s="108"/>
      <c r="BK218" s="108"/>
      <c r="BL218" s="108"/>
      <c r="BM218" s="108"/>
      <c r="BN218" s="108"/>
    </row>
    <row r="219" spans="2:66" ht="20.25" customHeight="1" x14ac:dyDescent="0.4">
      <c r="B219" s="105"/>
      <c r="C219" s="105"/>
      <c r="D219" s="105"/>
      <c r="E219" s="105"/>
      <c r="F219" s="105"/>
      <c r="G219" s="106"/>
      <c r="H219" s="106"/>
      <c r="I219" s="106"/>
      <c r="J219" s="106"/>
      <c r="K219" s="106"/>
      <c r="L219" s="106"/>
      <c r="M219" s="114"/>
      <c r="N219" s="115"/>
      <c r="O219" s="115" t="s">
        <v>397</v>
      </c>
      <c r="P219" s="115"/>
      <c r="Q219" s="115"/>
      <c r="R219" s="115"/>
      <c r="S219" s="115"/>
      <c r="T219" s="115"/>
      <c r="U219" s="115"/>
      <c r="V219" s="115"/>
      <c r="W219" s="115"/>
      <c r="X219" s="116"/>
      <c r="Y219" s="115"/>
      <c r="Z219" s="115"/>
      <c r="AA219" s="115"/>
      <c r="AB219" s="115"/>
      <c r="AC219" s="115"/>
      <c r="AD219" s="117"/>
      <c r="AE219" s="115" t="s">
        <v>398</v>
      </c>
      <c r="AF219" s="115"/>
      <c r="AG219" s="115"/>
      <c r="AH219" s="115"/>
      <c r="AI219" s="115"/>
      <c r="AJ219" s="115"/>
      <c r="AK219" s="115"/>
      <c r="AL219" s="115"/>
      <c r="AM219" s="115"/>
      <c r="AN219" s="116"/>
      <c r="AO219" s="115"/>
      <c r="AP219" s="115"/>
      <c r="AQ219" s="115"/>
      <c r="AR219" s="115"/>
      <c r="AS219" s="117"/>
      <c r="AT219" s="117"/>
      <c r="AU219" s="115" t="s">
        <v>399</v>
      </c>
      <c r="AV219" s="117"/>
      <c r="AW219" s="117"/>
      <c r="AX219" s="117"/>
      <c r="AY219" s="117"/>
      <c r="AZ219" s="117"/>
      <c r="BA219" s="117"/>
      <c r="BB219" s="117"/>
      <c r="BC219" s="117"/>
      <c r="BD219" s="117"/>
      <c r="BE219" s="117"/>
      <c r="BF219" s="117"/>
      <c r="BG219" s="117"/>
      <c r="BH219" s="118"/>
      <c r="BI219" s="113"/>
      <c r="BJ219" s="637"/>
      <c r="BK219" s="637"/>
      <c r="BL219" s="637"/>
      <c r="BM219" s="637"/>
      <c r="BN219" s="108"/>
    </row>
    <row r="220" spans="2:66" ht="20.25" customHeight="1" x14ac:dyDescent="0.4">
      <c r="B220" s="105"/>
      <c r="C220" s="105"/>
      <c r="D220" s="105"/>
      <c r="E220" s="105"/>
      <c r="F220" s="105"/>
      <c r="G220" s="106"/>
      <c r="H220" s="106"/>
      <c r="I220" s="106"/>
      <c r="J220" s="106"/>
      <c r="K220" s="106"/>
      <c r="L220" s="106"/>
      <c r="M220" s="114"/>
      <c r="N220" s="115"/>
      <c r="O220" s="638" t="s">
        <v>400</v>
      </c>
      <c r="P220" s="638"/>
      <c r="Q220" s="638" t="s">
        <v>401</v>
      </c>
      <c r="R220" s="638"/>
      <c r="S220" s="638"/>
      <c r="T220" s="638"/>
      <c r="U220" s="115"/>
      <c r="V220" s="640" t="s">
        <v>402</v>
      </c>
      <c r="W220" s="640"/>
      <c r="X220" s="640"/>
      <c r="Y220" s="640"/>
      <c r="Z220" s="119"/>
      <c r="AA220" s="120" t="s">
        <v>403</v>
      </c>
      <c r="AB220" s="120"/>
      <c r="AC220" s="26"/>
      <c r="AD220" s="117"/>
      <c r="AE220" s="638" t="s">
        <v>400</v>
      </c>
      <c r="AF220" s="638"/>
      <c r="AG220" s="638" t="s">
        <v>401</v>
      </c>
      <c r="AH220" s="638"/>
      <c r="AI220" s="638"/>
      <c r="AJ220" s="638"/>
      <c r="AK220" s="115"/>
      <c r="AL220" s="640" t="s">
        <v>402</v>
      </c>
      <c r="AM220" s="640"/>
      <c r="AN220" s="640"/>
      <c r="AO220" s="640"/>
      <c r="AP220" s="119"/>
      <c r="AQ220" s="120" t="s">
        <v>403</v>
      </c>
      <c r="AR220" s="120"/>
      <c r="AS220" s="117"/>
      <c r="AT220" s="117"/>
      <c r="AU220" s="117"/>
      <c r="AV220" s="117"/>
      <c r="AW220" s="117"/>
      <c r="AX220" s="117"/>
      <c r="AY220" s="117"/>
      <c r="AZ220" s="117"/>
      <c r="BA220" s="117"/>
      <c r="BB220" s="117"/>
      <c r="BC220" s="117"/>
      <c r="BD220" s="117"/>
      <c r="BE220" s="117"/>
      <c r="BF220" s="117"/>
      <c r="BG220" s="117"/>
      <c r="BH220" s="118"/>
      <c r="BI220" s="113"/>
      <c r="BJ220" s="641"/>
      <c r="BK220" s="641"/>
      <c r="BL220" s="641"/>
      <c r="BM220" s="641"/>
      <c r="BN220" s="108"/>
    </row>
    <row r="221" spans="2:66" ht="20.25" customHeight="1" x14ac:dyDescent="0.4">
      <c r="B221" s="105"/>
      <c r="C221" s="105"/>
      <c r="D221" s="105"/>
      <c r="E221" s="105"/>
      <c r="F221" s="105"/>
      <c r="G221" s="106"/>
      <c r="H221" s="106"/>
      <c r="I221" s="106"/>
      <c r="J221" s="106"/>
      <c r="K221" s="106"/>
      <c r="L221" s="106"/>
      <c r="M221" s="114"/>
      <c r="N221" s="115"/>
      <c r="O221" s="639"/>
      <c r="P221" s="639"/>
      <c r="Q221" s="639" t="s">
        <v>404</v>
      </c>
      <c r="R221" s="639"/>
      <c r="S221" s="639" t="s">
        <v>405</v>
      </c>
      <c r="T221" s="639"/>
      <c r="U221" s="115"/>
      <c r="V221" s="639" t="s">
        <v>404</v>
      </c>
      <c r="W221" s="639"/>
      <c r="X221" s="639" t="s">
        <v>405</v>
      </c>
      <c r="Y221" s="639"/>
      <c r="Z221" s="119"/>
      <c r="AA221" s="120" t="s">
        <v>406</v>
      </c>
      <c r="AB221" s="120"/>
      <c r="AC221" s="26"/>
      <c r="AD221" s="117"/>
      <c r="AE221" s="639"/>
      <c r="AF221" s="639"/>
      <c r="AG221" s="639" t="s">
        <v>404</v>
      </c>
      <c r="AH221" s="639"/>
      <c r="AI221" s="639" t="s">
        <v>405</v>
      </c>
      <c r="AJ221" s="639"/>
      <c r="AK221" s="115"/>
      <c r="AL221" s="639" t="s">
        <v>404</v>
      </c>
      <c r="AM221" s="639"/>
      <c r="AN221" s="639" t="s">
        <v>405</v>
      </c>
      <c r="AO221" s="639"/>
      <c r="AP221" s="119"/>
      <c r="AQ221" s="120" t="s">
        <v>406</v>
      </c>
      <c r="AR221" s="120"/>
      <c r="AS221" s="117"/>
      <c r="AT221" s="117"/>
      <c r="AU221" s="121" t="s">
        <v>407</v>
      </c>
      <c r="AV221" s="121"/>
      <c r="AW221" s="121"/>
      <c r="AX221" s="121"/>
      <c r="AY221" s="119"/>
      <c r="AZ221" s="120" t="s">
        <v>408</v>
      </c>
      <c r="BA221" s="121"/>
      <c r="BB221" s="121"/>
      <c r="BC221" s="121"/>
      <c r="BD221" s="119"/>
      <c r="BE221" s="639" t="s">
        <v>409</v>
      </c>
      <c r="BF221" s="639"/>
      <c r="BG221" s="639"/>
      <c r="BH221" s="639"/>
      <c r="BI221" s="113"/>
      <c r="BJ221" s="663"/>
      <c r="BK221" s="663"/>
      <c r="BL221" s="663"/>
      <c r="BM221" s="663"/>
      <c r="BN221" s="108"/>
    </row>
    <row r="222" spans="2:66" ht="20.25" customHeight="1" x14ac:dyDescent="0.4">
      <c r="B222" s="105"/>
      <c r="C222" s="105"/>
      <c r="D222" s="105"/>
      <c r="E222" s="105"/>
      <c r="F222" s="105"/>
      <c r="G222" s="106"/>
      <c r="H222" s="106"/>
      <c r="I222" s="106"/>
      <c r="J222" s="106"/>
      <c r="K222" s="106"/>
      <c r="L222" s="106"/>
      <c r="M222" s="114"/>
      <c r="N222" s="115"/>
      <c r="O222" s="657" t="s">
        <v>410</v>
      </c>
      <c r="P222" s="657"/>
      <c r="Q222" s="659">
        <f>SUMIFS($BF$17:$BF$216,$J$17:$J$216,"看護職員",$L$17:$L$216,"A")</f>
        <v>0</v>
      </c>
      <c r="R222" s="659"/>
      <c r="S222" s="652">
        <f>SUMIFS($BH$17:$BH$216,$J$17:$J$216,"看護職員",$L$17:$L$216,"A")</f>
        <v>0</v>
      </c>
      <c r="T222" s="652"/>
      <c r="U222" s="122"/>
      <c r="V222" s="653">
        <v>0</v>
      </c>
      <c r="W222" s="653"/>
      <c r="X222" s="653">
        <v>0</v>
      </c>
      <c r="Y222" s="653"/>
      <c r="Z222" s="123"/>
      <c r="AA222" s="654">
        <v>0</v>
      </c>
      <c r="AB222" s="655"/>
      <c r="AC222" s="26"/>
      <c r="AD222" s="117"/>
      <c r="AE222" s="657" t="s">
        <v>410</v>
      </c>
      <c r="AF222" s="657"/>
      <c r="AG222" s="659">
        <f>SUMIFS($BF$17:$BF$216,$J$17:$J$216,"介護職員",$L$17:$L$216,"A")</f>
        <v>0</v>
      </c>
      <c r="AH222" s="659"/>
      <c r="AI222" s="652">
        <f>SUMIFS($BH$17:$BH$216,$J$17:$J$216,"介護職員",$L$17:$L$216,"A")</f>
        <v>0</v>
      </c>
      <c r="AJ222" s="652"/>
      <c r="AK222" s="122"/>
      <c r="AL222" s="653">
        <v>0</v>
      </c>
      <c r="AM222" s="653"/>
      <c r="AN222" s="653">
        <v>0</v>
      </c>
      <c r="AO222" s="653"/>
      <c r="AP222" s="123"/>
      <c r="AQ222" s="654">
        <v>0</v>
      </c>
      <c r="AR222" s="655"/>
      <c r="AS222" s="117"/>
      <c r="AT222" s="117"/>
      <c r="AU222" s="656">
        <f>Y236</f>
        <v>0</v>
      </c>
      <c r="AV222" s="657"/>
      <c r="AW222" s="657"/>
      <c r="AX222" s="657"/>
      <c r="AY222" s="124" t="s">
        <v>411</v>
      </c>
      <c r="AZ222" s="656">
        <f>AO236</f>
        <v>0</v>
      </c>
      <c r="BA222" s="658"/>
      <c r="BB222" s="658"/>
      <c r="BC222" s="658"/>
      <c r="BD222" s="124" t="s">
        <v>412</v>
      </c>
      <c r="BE222" s="642">
        <f>ROUNDDOWN(AU222+AZ222,1)</f>
        <v>0</v>
      </c>
      <c r="BF222" s="642"/>
      <c r="BG222" s="642"/>
      <c r="BH222" s="642"/>
      <c r="BI222" s="113"/>
      <c r="BJ222" s="125"/>
      <c r="BK222" s="125"/>
      <c r="BL222" s="125"/>
      <c r="BM222" s="125"/>
      <c r="BN222" s="108"/>
    </row>
    <row r="223" spans="2:66" ht="20.25" customHeight="1" x14ac:dyDescent="0.4">
      <c r="B223" s="105"/>
      <c r="C223" s="105"/>
      <c r="D223" s="105"/>
      <c r="E223" s="105"/>
      <c r="F223" s="105"/>
      <c r="G223" s="106"/>
      <c r="H223" s="106"/>
      <c r="I223" s="106"/>
      <c r="J223" s="106"/>
      <c r="K223" s="106"/>
      <c r="L223" s="106"/>
      <c r="M223" s="114"/>
      <c r="N223" s="115"/>
      <c r="O223" s="657" t="s">
        <v>413</v>
      </c>
      <c r="P223" s="657"/>
      <c r="Q223" s="659">
        <f>SUMIFS($BF$17:$BF$216,$J$17:$J$216,"看護職員",$L$17:$L$216,"B")</f>
        <v>0</v>
      </c>
      <c r="R223" s="659"/>
      <c r="S223" s="652">
        <f>SUMIFS($BH$17:$BH$216,$J$17:$J$216,"看護職員",$L$17:$L$216,"B")</f>
        <v>0</v>
      </c>
      <c r="T223" s="652"/>
      <c r="U223" s="122"/>
      <c r="V223" s="653">
        <v>0</v>
      </c>
      <c r="W223" s="653"/>
      <c r="X223" s="653">
        <v>0</v>
      </c>
      <c r="Y223" s="653"/>
      <c r="Z223" s="123"/>
      <c r="AA223" s="654">
        <v>0</v>
      </c>
      <c r="AB223" s="655"/>
      <c r="AC223" s="26"/>
      <c r="AD223" s="117"/>
      <c r="AE223" s="657" t="s">
        <v>414</v>
      </c>
      <c r="AF223" s="657"/>
      <c r="AG223" s="659">
        <f>SUMIFS($BF$17:$BF$216,$J$17:$J$216,"介護職員",$L$17:$L$216,"B")</f>
        <v>0</v>
      </c>
      <c r="AH223" s="659"/>
      <c r="AI223" s="652">
        <f>SUMIFS($BH$17:$BH$216,$J$17:$J$216,"介護職員",$L$17:$L$216,"B")</f>
        <v>0</v>
      </c>
      <c r="AJ223" s="652"/>
      <c r="AK223" s="122"/>
      <c r="AL223" s="653">
        <v>0</v>
      </c>
      <c r="AM223" s="653"/>
      <c r="AN223" s="653">
        <v>0</v>
      </c>
      <c r="AO223" s="653"/>
      <c r="AP223" s="123"/>
      <c r="AQ223" s="654">
        <v>0</v>
      </c>
      <c r="AR223" s="655"/>
      <c r="AS223" s="117"/>
      <c r="AT223" s="117"/>
      <c r="AU223" s="117"/>
      <c r="AV223" s="117"/>
      <c r="AW223" s="117"/>
      <c r="AX223" s="117"/>
      <c r="AY223" s="117"/>
      <c r="AZ223" s="117"/>
      <c r="BA223" s="117"/>
      <c r="BB223" s="117"/>
      <c r="BC223" s="117"/>
      <c r="BD223" s="117"/>
      <c r="BE223" s="117"/>
      <c r="BF223" s="117"/>
      <c r="BG223" s="117"/>
      <c r="BH223" s="118"/>
      <c r="BI223" s="113"/>
      <c r="BJ223" s="108"/>
      <c r="BK223" s="108"/>
      <c r="BL223" s="108"/>
      <c r="BM223" s="108"/>
      <c r="BN223" s="108"/>
    </row>
    <row r="224" spans="2:66" ht="20.25" customHeight="1" x14ac:dyDescent="0.4">
      <c r="B224" s="105"/>
      <c r="C224" s="105"/>
      <c r="D224" s="105"/>
      <c r="E224" s="105"/>
      <c r="F224" s="105"/>
      <c r="G224" s="106"/>
      <c r="H224" s="106"/>
      <c r="I224" s="106"/>
      <c r="J224" s="106"/>
      <c r="K224" s="106"/>
      <c r="L224" s="106"/>
      <c r="M224" s="114"/>
      <c r="N224" s="115"/>
      <c r="O224" s="657" t="s">
        <v>415</v>
      </c>
      <c r="P224" s="657"/>
      <c r="Q224" s="659">
        <f>SUMIFS($BF$17:$BF$216,$J$17:$J$216,"看護職員",$L$17:$L$216,"C")</f>
        <v>0</v>
      </c>
      <c r="R224" s="659"/>
      <c r="S224" s="652">
        <f>SUMIFS($BH$17:$BH$216,$J$17:$J$216,"看護職員",$L$17:$L$216,"C")</f>
        <v>0</v>
      </c>
      <c r="T224" s="652"/>
      <c r="U224" s="122"/>
      <c r="V224" s="653">
        <v>0</v>
      </c>
      <c r="W224" s="653"/>
      <c r="X224" s="660">
        <v>0</v>
      </c>
      <c r="Y224" s="660"/>
      <c r="Z224" s="123"/>
      <c r="AA224" s="661" t="s">
        <v>416</v>
      </c>
      <c r="AB224" s="662"/>
      <c r="AC224" s="26"/>
      <c r="AD224" s="117"/>
      <c r="AE224" s="657" t="s">
        <v>417</v>
      </c>
      <c r="AF224" s="657"/>
      <c r="AG224" s="659">
        <f>SUMIFS($BF$17:$BF$216,$J$17:$J$216,"介護職員",$L$17:$L$216,"C")</f>
        <v>0</v>
      </c>
      <c r="AH224" s="659"/>
      <c r="AI224" s="652">
        <f>SUMIFS($BH$17:$BH$216,$J$17:$J$216,"介護職員",$L$17:$L$216,"C")</f>
        <v>0</v>
      </c>
      <c r="AJ224" s="652"/>
      <c r="AK224" s="122"/>
      <c r="AL224" s="653">
        <v>0</v>
      </c>
      <c r="AM224" s="653"/>
      <c r="AN224" s="660">
        <v>0</v>
      </c>
      <c r="AO224" s="660"/>
      <c r="AP224" s="123"/>
      <c r="AQ224" s="661" t="s">
        <v>418</v>
      </c>
      <c r="AR224" s="662"/>
      <c r="AS224" s="117"/>
      <c r="AT224" s="117"/>
      <c r="AU224" s="117"/>
      <c r="AV224" s="117"/>
      <c r="AW224" s="117"/>
      <c r="AX224" s="117"/>
      <c r="AY224" s="117"/>
      <c r="AZ224" s="117"/>
      <c r="BA224" s="117"/>
      <c r="BB224" s="117"/>
      <c r="BC224" s="117"/>
      <c r="BD224" s="117"/>
      <c r="BE224" s="117"/>
      <c r="BF224" s="117"/>
      <c r="BG224" s="117"/>
      <c r="BH224" s="118"/>
      <c r="BI224" s="113"/>
      <c r="BJ224" s="108"/>
      <c r="BK224" s="108"/>
      <c r="BL224" s="108"/>
      <c r="BM224" s="108"/>
      <c r="BN224" s="108"/>
    </row>
    <row r="225" spans="2:66" ht="20.25" customHeight="1" x14ac:dyDescent="0.4">
      <c r="B225" s="105"/>
      <c r="C225" s="105"/>
      <c r="D225" s="105"/>
      <c r="E225" s="105"/>
      <c r="F225" s="105"/>
      <c r="G225" s="106"/>
      <c r="H225" s="106"/>
      <c r="I225" s="106"/>
      <c r="J225" s="106"/>
      <c r="K225" s="106"/>
      <c r="L225" s="106"/>
      <c r="M225" s="114"/>
      <c r="N225" s="115"/>
      <c r="O225" s="657" t="s">
        <v>419</v>
      </c>
      <c r="P225" s="657"/>
      <c r="Q225" s="659">
        <f>SUMIFS($BF$17:$BF$216,$J$17:$J$216,"看護職員",$L$17:$L$216,"D")</f>
        <v>0</v>
      </c>
      <c r="R225" s="659"/>
      <c r="S225" s="652">
        <f>SUMIFS($BH$17:$BH$216,$J$17:$J$216,"看護職員",$L$17:$L$216,"D")</f>
        <v>0</v>
      </c>
      <c r="T225" s="652"/>
      <c r="U225" s="122"/>
      <c r="V225" s="653">
        <v>0</v>
      </c>
      <c r="W225" s="653"/>
      <c r="X225" s="660">
        <v>0</v>
      </c>
      <c r="Y225" s="660"/>
      <c r="Z225" s="123"/>
      <c r="AA225" s="661" t="s">
        <v>420</v>
      </c>
      <c r="AB225" s="662"/>
      <c r="AC225" s="26"/>
      <c r="AD225" s="117"/>
      <c r="AE225" s="657" t="s">
        <v>421</v>
      </c>
      <c r="AF225" s="657"/>
      <c r="AG225" s="659">
        <f>SUMIFS($BF$17:$BF$216,$J$17:$J$216,"介護職員",$L$17:$L$216,"D")</f>
        <v>0</v>
      </c>
      <c r="AH225" s="659"/>
      <c r="AI225" s="652">
        <f>SUMIFS($BH$17:$BH$216,$J$17:$J$216,"介護職員",$L$17:$L$216,"D")</f>
        <v>0</v>
      </c>
      <c r="AJ225" s="652"/>
      <c r="AK225" s="122"/>
      <c r="AL225" s="653">
        <v>0</v>
      </c>
      <c r="AM225" s="653"/>
      <c r="AN225" s="660">
        <v>0</v>
      </c>
      <c r="AO225" s="660"/>
      <c r="AP225" s="123"/>
      <c r="AQ225" s="661" t="s">
        <v>416</v>
      </c>
      <c r="AR225" s="662"/>
      <c r="AS225" s="117"/>
      <c r="AT225" s="117"/>
      <c r="AU225" s="115" t="s">
        <v>422</v>
      </c>
      <c r="AV225" s="115"/>
      <c r="AW225" s="115"/>
      <c r="AX225" s="115"/>
      <c r="AY225" s="115"/>
      <c r="AZ225" s="115"/>
      <c r="BA225" s="117"/>
      <c r="BB225" s="117"/>
      <c r="BC225" s="117"/>
      <c r="BD225" s="117"/>
      <c r="BE225" s="117"/>
      <c r="BF225" s="117"/>
      <c r="BG225" s="117"/>
      <c r="BH225" s="118"/>
      <c r="BI225" s="113"/>
      <c r="BJ225" s="108"/>
      <c r="BK225" s="108"/>
      <c r="BL225" s="108"/>
      <c r="BM225" s="108"/>
      <c r="BN225" s="108"/>
    </row>
    <row r="226" spans="2:66" ht="20.25" customHeight="1" x14ac:dyDescent="0.4">
      <c r="B226" s="105"/>
      <c r="C226" s="105"/>
      <c r="D226" s="105"/>
      <c r="E226" s="105"/>
      <c r="F226" s="105"/>
      <c r="G226" s="106"/>
      <c r="H226" s="106"/>
      <c r="I226" s="106"/>
      <c r="J226" s="106"/>
      <c r="K226" s="106"/>
      <c r="L226" s="106"/>
      <c r="M226" s="114"/>
      <c r="N226" s="115"/>
      <c r="O226" s="657" t="s">
        <v>409</v>
      </c>
      <c r="P226" s="657"/>
      <c r="Q226" s="659">
        <f>SUM(Q222:R225)</f>
        <v>0</v>
      </c>
      <c r="R226" s="659"/>
      <c r="S226" s="652">
        <f>SUM(S222:T225)</f>
        <v>0</v>
      </c>
      <c r="T226" s="652"/>
      <c r="U226" s="122"/>
      <c r="V226" s="659">
        <f>SUM(V222:W225)</f>
        <v>0</v>
      </c>
      <c r="W226" s="659"/>
      <c r="X226" s="652">
        <f>SUM(X222:Y225)</f>
        <v>0</v>
      </c>
      <c r="Y226" s="652"/>
      <c r="Z226" s="123"/>
      <c r="AA226" s="671">
        <f>SUM(AA222:AB223)</f>
        <v>0</v>
      </c>
      <c r="AB226" s="672"/>
      <c r="AC226" s="26"/>
      <c r="AD226" s="117"/>
      <c r="AE226" s="657" t="s">
        <v>409</v>
      </c>
      <c r="AF226" s="657"/>
      <c r="AG226" s="659">
        <f>SUM(AG222:AH225)</f>
        <v>0</v>
      </c>
      <c r="AH226" s="659"/>
      <c r="AI226" s="652">
        <f>SUM(AI222:AJ225)</f>
        <v>0</v>
      </c>
      <c r="AJ226" s="652"/>
      <c r="AK226" s="122"/>
      <c r="AL226" s="659">
        <f>SUM(AL222:AM225)</f>
        <v>0</v>
      </c>
      <c r="AM226" s="659"/>
      <c r="AN226" s="652">
        <f>SUM(AN222:AO225)</f>
        <v>0</v>
      </c>
      <c r="AO226" s="652"/>
      <c r="AP226" s="123"/>
      <c r="AQ226" s="671">
        <f>SUM(AQ222:AR223)</f>
        <v>0</v>
      </c>
      <c r="AR226" s="672"/>
      <c r="AS226" s="117"/>
      <c r="AT226" s="117"/>
      <c r="AU226" s="657" t="s">
        <v>423</v>
      </c>
      <c r="AV226" s="657"/>
      <c r="AW226" s="657" t="s">
        <v>424</v>
      </c>
      <c r="AX226" s="657"/>
      <c r="AY226" s="657"/>
      <c r="AZ226" s="657"/>
      <c r="BA226" s="117"/>
      <c r="BB226" s="117"/>
      <c r="BC226" s="117"/>
      <c r="BD226" s="117"/>
      <c r="BE226" s="117"/>
      <c r="BF226" s="117"/>
      <c r="BG226" s="117"/>
      <c r="BH226" s="118"/>
      <c r="BI226" s="113"/>
      <c r="BJ226" s="108"/>
      <c r="BK226" s="108"/>
      <c r="BL226" s="108"/>
      <c r="BM226" s="108"/>
      <c r="BN226" s="108"/>
    </row>
    <row r="227" spans="2:66" ht="20.25" customHeight="1" x14ac:dyDescent="0.4">
      <c r="B227" s="105"/>
      <c r="C227" s="105"/>
      <c r="D227" s="105"/>
      <c r="E227" s="105"/>
      <c r="F227" s="105"/>
      <c r="G227" s="106"/>
      <c r="H227" s="106"/>
      <c r="I227" s="106"/>
      <c r="J227" s="106"/>
      <c r="K227" s="106"/>
      <c r="L227" s="106"/>
      <c r="M227" s="114"/>
      <c r="N227" s="114"/>
      <c r="O227" s="126"/>
      <c r="P227" s="126"/>
      <c r="Q227" s="126"/>
      <c r="R227" s="126"/>
      <c r="S227" s="127"/>
      <c r="T227" s="127"/>
      <c r="U227" s="127"/>
      <c r="V227" s="128"/>
      <c r="W227" s="128"/>
      <c r="X227" s="128"/>
      <c r="Y227" s="128"/>
      <c r="Z227" s="129"/>
      <c r="AA227" s="117"/>
      <c r="AB227" s="117"/>
      <c r="AC227" s="117"/>
      <c r="AD227" s="117"/>
      <c r="AE227" s="126"/>
      <c r="AF227" s="126"/>
      <c r="AG227" s="126"/>
      <c r="AH227" s="126"/>
      <c r="AI227" s="127"/>
      <c r="AJ227" s="127"/>
      <c r="AK227" s="127"/>
      <c r="AL227" s="128"/>
      <c r="AM227" s="128"/>
      <c r="AN227" s="128"/>
      <c r="AO227" s="128"/>
      <c r="AP227" s="129"/>
      <c r="AQ227" s="117"/>
      <c r="AR227" s="117"/>
      <c r="AS227" s="117"/>
      <c r="AT227" s="117"/>
      <c r="AU227" s="657" t="s">
        <v>410</v>
      </c>
      <c r="AV227" s="657"/>
      <c r="AW227" s="657" t="s">
        <v>425</v>
      </c>
      <c r="AX227" s="657"/>
      <c r="AY227" s="657"/>
      <c r="AZ227" s="657"/>
      <c r="BA227" s="117"/>
      <c r="BB227" s="117"/>
      <c r="BC227" s="117"/>
      <c r="BD227" s="117"/>
      <c r="BE227" s="117"/>
      <c r="BF227" s="117"/>
      <c r="BG227" s="117"/>
      <c r="BH227" s="118"/>
      <c r="BI227" s="113"/>
      <c r="BJ227" s="108"/>
      <c r="BK227" s="108"/>
      <c r="BL227" s="108"/>
      <c r="BM227" s="108"/>
      <c r="BN227" s="108"/>
    </row>
    <row r="228" spans="2:66" ht="20.25" customHeight="1" x14ac:dyDescent="0.4">
      <c r="B228" s="105"/>
      <c r="C228" s="105"/>
      <c r="D228" s="105"/>
      <c r="E228" s="105"/>
      <c r="F228" s="105"/>
      <c r="G228" s="106"/>
      <c r="H228" s="106"/>
      <c r="I228" s="106"/>
      <c r="J228" s="106"/>
      <c r="K228" s="106"/>
      <c r="L228" s="106"/>
      <c r="M228" s="114"/>
      <c r="N228" s="114"/>
      <c r="O228" s="116" t="s">
        <v>426</v>
      </c>
      <c r="P228" s="115"/>
      <c r="Q228" s="115"/>
      <c r="R228" s="115"/>
      <c r="S228" s="115"/>
      <c r="T228" s="115"/>
      <c r="U228" s="130" t="s">
        <v>427</v>
      </c>
      <c r="V228" s="667" t="s">
        <v>428</v>
      </c>
      <c r="W228" s="668"/>
      <c r="X228" s="131"/>
      <c r="Y228" s="131"/>
      <c r="Z228" s="115"/>
      <c r="AA228" s="115"/>
      <c r="AB228" s="115"/>
      <c r="AC228" s="117"/>
      <c r="AD228" s="117"/>
      <c r="AE228" s="116" t="s">
        <v>426</v>
      </c>
      <c r="AF228" s="115"/>
      <c r="AG228" s="115"/>
      <c r="AH228" s="115"/>
      <c r="AI228" s="115"/>
      <c r="AJ228" s="115"/>
      <c r="AK228" s="130" t="s">
        <v>427</v>
      </c>
      <c r="AL228" s="669" t="str">
        <f>V228</f>
        <v>週</v>
      </c>
      <c r="AM228" s="670"/>
      <c r="AN228" s="131"/>
      <c r="AO228" s="131"/>
      <c r="AP228" s="115"/>
      <c r="AQ228" s="115"/>
      <c r="AR228" s="115"/>
      <c r="AS228" s="117"/>
      <c r="AT228" s="117"/>
      <c r="AU228" s="657" t="s">
        <v>429</v>
      </c>
      <c r="AV228" s="657"/>
      <c r="AW228" s="657" t="s">
        <v>430</v>
      </c>
      <c r="AX228" s="657"/>
      <c r="AY228" s="657"/>
      <c r="AZ228" s="657"/>
      <c r="BA228" s="117"/>
      <c r="BB228" s="117"/>
      <c r="BC228" s="117"/>
      <c r="BD228" s="117"/>
      <c r="BE228" s="117"/>
      <c r="BF228" s="117"/>
      <c r="BG228" s="117"/>
      <c r="BH228" s="118"/>
      <c r="BI228" s="113"/>
      <c r="BJ228" s="108"/>
      <c r="BK228" s="108"/>
      <c r="BL228" s="108"/>
      <c r="BM228" s="108"/>
      <c r="BN228" s="108"/>
    </row>
    <row r="229" spans="2:66" ht="20.25" customHeight="1" x14ac:dyDescent="0.4">
      <c r="B229" s="105"/>
      <c r="C229" s="105"/>
      <c r="D229" s="105"/>
      <c r="E229" s="105"/>
      <c r="F229" s="105"/>
      <c r="G229" s="106"/>
      <c r="H229" s="106"/>
      <c r="I229" s="106"/>
      <c r="J229" s="106"/>
      <c r="K229" s="106"/>
      <c r="L229" s="106"/>
      <c r="M229" s="114"/>
      <c r="N229" s="114"/>
      <c r="O229" s="115" t="s">
        <v>431</v>
      </c>
      <c r="P229" s="115"/>
      <c r="Q229" s="115"/>
      <c r="R229" s="115"/>
      <c r="S229" s="115"/>
      <c r="T229" s="115" t="s">
        <v>432</v>
      </c>
      <c r="U229" s="115"/>
      <c r="V229" s="115"/>
      <c r="W229" s="115"/>
      <c r="X229" s="116"/>
      <c r="Y229" s="115"/>
      <c r="Z229" s="115"/>
      <c r="AA229" s="115"/>
      <c r="AB229" s="115"/>
      <c r="AC229" s="117"/>
      <c r="AD229" s="117"/>
      <c r="AE229" s="115" t="s">
        <v>431</v>
      </c>
      <c r="AF229" s="115"/>
      <c r="AG229" s="115"/>
      <c r="AH229" s="115"/>
      <c r="AI229" s="115"/>
      <c r="AJ229" s="115" t="s">
        <v>432</v>
      </c>
      <c r="AK229" s="115"/>
      <c r="AL229" s="115"/>
      <c r="AM229" s="115"/>
      <c r="AN229" s="116"/>
      <c r="AO229" s="115"/>
      <c r="AP229" s="115"/>
      <c r="AQ229" s="115"/>
      <c r="AR229" s="115"/>
      <c r="AS229" s="117"/>
      <c r="AT229" s="117"/>
      <c r="AU229" s="657" t="s">
        <v>433</v>
      </c>
      <c r="AV229" s="657"/>
      <c r="AW229" s="657" t="s">
        <v>434</v>
      </c>
      <c r="AX229" s="657"/>
      <c r="AY229" s="657"/>
      <c r="AZ229" s="657"/>
      <c r="BA229" s="117"/>
      <c r="BB229" s="117"/>
      <c r="BC229" s="117"/>
      <c r="BD229" s="117"/>
      <c r="BE229" s="117"/>
      <c r="BF229" s="117"/>
      <c r="BG229" s="117"/>
      <c r="BH229" s="118"/>
      <c r="BI229" s="113"/>
      <c r="BJ229" s="108"/>
      <c r="BK229" s="108"/>
      <c r="BL229" s="108"/>
      <c r="BM229" s="108"/>
      <c r="BN229" s="108"/>
    </row>
    <row r="230" spans="2:66" ht="20.25" customHeight="1" x14ac:dyDescent="0.4">
      <c r="B230" s="105"/>
      <c r="C230" s="105"/>
      <c r="D230" s="105"/>
      <c r="E230" s="105"/>
      <c r="F230" s="105"/>
      <c r="G230" s="106"/>
      <c r="H230" s="106"/>
      <c r="I230" s="106"/>
      <c r="J230" s="106"/>
      <c r="K230" s="106"/>
      <c r="L230" s="106"/>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435</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435</v>
      </c>
      <c r="AP230" s="115"/>
      <c r="AQ230" s="115"/>
      <c r="AR230" s="115"/>
      <c r="AS230" s="117"/>
      <c r="AT230" s="117"/>
      <c r="AU230" s="657" t="s">
        <v>436</v>
      </c>
      <c r="AV230" s="657"/>
      <c r="AW230" s="657" t="s">
        <v>437</v>
      </c>
      <c r="AX230" s="657"/>
      <c r="AY230" s="657"/>
      <c r="AZ230" s="657"/>
      <c r="BA230" s="117"/>
      <c r="BB230" s="117"/>
      <c r="BC230" s="117"/>
      <c r="BD230" s="117"/>
      <c r="BE230" s="117"/>
      <c r="BF230" s="117"/>
      <c r="BG230" s="117"/>
      <c r="BH230" s="118"/>
      <c r="BI230" s="113"/>
      <c r="BJ230" s="108"/>
      <c r="BK230" s="108"/>
      <c r="BL230" s="108"/>
      <c r="BM230" s="108"/>
      <c r="BN230" s="108"/>
    </row>
    <row r="231" spans="2:66" ht="20.25" customHeight="1" x14ac:dyDescent="0.4">
      <c r="M231" s="26"/>
      <c r="N231" s="26"/>
      <c r="O231" s="673">
        <f>IF($V$228="週",X226,V226)</f>
        <v>0</v>
      </c>
      <c r="P231" s="673"/>
      <c r="Q231" s="673"/>
      <c r="R231" s="673"/>
      <c r="S231" s="124" t="s">
        <v>438</v>
      </c>
      <c r="T231" s="657">
        <f>IF($V$228="週",$BE$6,$BI$6)</f>
        <v>40</v>
      </c>
      <c r="U231" s="657"/>
      <c r="V231" s="657"/>
      <c r="W231" s="657"/>
      <c r="X231" s="124" t="s">
        <v>439</v>
      </c>
      <c r="Y231" s="664">
        <f>ROUNDDOWN(O231/T231,1)</f>
        <v>0</v>
      </c>
      <c r="Z231" s="664"/>
      <c r="AA231" s="664"/>
      <c r="AB231" s="664"/>
      <c r="AC231" s="26"/>
      <c r="AD231" s="26"/>
      <c r="AE231" s="673">
        <f>IF($AL$228="週",AN226,AL226)</f>
        <v>0</v>
      </c>
      <c r="AF231" s="673"/>
      <c r="AG231" s="673"/>
      <c r="AH231" s="673"/>
      <c r="AI231" s="124" t="s">
        <v>438</v>
      </c>
      <c r="AJ231" s="657">
        <f>IF($AL$228="週",$BE$6,$BI$6)</f>
        <v>40</v>
      </c>
      <c r="AK231" s="657"/>
      <c r="AL231" s="657"/>
      <c r="AM231" s="657"/>
      <c r="AN231" s="124" t="s">
        <v>440</v>
      </c>
      <c r="AO231" s="664">
        <f>ROUNDDOWN(AE231/AJ231,1)</f>
        <v>0</v>
      </c>
      <c r="AP231" s="664"/>
      <c r="AQ231" s="664"/>
      <c r="AR231" s="664"/>
      <c r="AS231" s="26"/>
      <c r="AT231" s="26"/>
      <c r="AU231" s="26"/>
      <c r="AV231" s="26"/>
      <c r="AW231" s="26"/>
      <c r="AX231" s="26"/>
      <c r="AY231" s="26"/>
      <c r="AZ231" s="26"/>
      <c r="BA231" s="26"/>
      <c r="BB231" s="26"/>
      <c r="BC231" s="26"/>
      <c r="BD231" s="26"/>
      <c r="BE231" s="26"/>
      <c r="BF231" s="26"/>
      <c r="BG231" s="26"/>
      <c r="BH231" s="26"/>
    </row>
    <row r="232" spans="2:66" ht="20.25" customHeight="1" x14ac:dyDescent="0.4">
      <c r="M232" s="26"/>
      <c r="N232" s="26"/>
      <c r="O232" s="115"/>
      <c r="P232" s="115"/>
      <c r="Q232" s="115"/>
      <c r="R232" s="115"/>
      <c r="S232" s="115"/>
      <c r="T232" s="115"/>
      <c r="U232" s="115"/>
      <c r="V232" s="115"/>
      <c r="W232" s="115"/>
      <c r="X232" s="116"/>
      <c r="Y232" s="115" t="s">
        <v>441</v>
      </c>
      <c r="Z232" s="115"/>
      <c r="AA232" s="115"/>
      <c r="AB232" s="115"/>
      <c r="AC232" s="26"/>
      <c r="AD232" s="26"/>
      <c r="AE232" s="115"/>
      <c r="AF232" s="115"/>
      <c r="AG232" s="115"/>
      <c r="AH232" s="115"/>
      <c r="AI232" s="115"/>
      <c r="AJ232" s="115"/>
      <c r="AK232" s="115"/>
      <c r="AL232" s="115"/>
      <c r="AM232" s="115"/>
      <c r="AN232" s="116"/>
      <c r="AO232" s="115" t="s">
        <v>441</v>
      </c>
      <c r="AP232" s="115"/>
      <c r="AQ232" s="115"/>
      <c r="AR232" s="115"/>
      <c r="AS232" s="26"/>
      <c r="AT232" s="26"/>
      <c r="AU232" s="26"/>
      <c r="AV232" s="26"/>
      <c r="AW232" s="26"/>
      <c r="AX232" s="26"/>
      <c r="AY232" s="26"/>
      <c r="AZ232" s="26"/>
      <c r="BA232" s="26"/>
      <c r="BB232" s="26"/>
      <c r="BC232" s="26"/>
      <c r="BD232" s="26"/>
      <c r="BE232" s="26"/>
      <c r="BF232" s="26"/>
      <c r="BG232" s="26"/>
      <c r="BH232" s="26"/>
    </row>
    <row r="233" spans="2:66" ht="20.25" customHeight="1" x14ac:dyDescent="0.4">
      <c r="M233" s="26"/>
      <c r="N233" s="26"/>
      <c r="O233" s="115" t="s">
        <v>442</v>
      </c>
      <c r="P233" s="115"/>
      <c r="Q233" s="115"/>
      <c r="R233" s="115"/>
      <c r="S233" s="115"/>
      <c r="T233" s="115"/>
      <c r="U233" s="115"/>
      <c r="V233" s="115"/>
      <c r="W233" s="115"/>
      <c r="X233" s="116"/>
      <c r="Y233" s="115"/>
      <c r="Z233" s="115"/>
      <c r="AA233" s="115"/>
      <c r="AB233" s="115"/>
      <c r="AC233" s="26"/>
      <c r="AD233" s="26"/>
      <c r="AE233" s="115" t="s">
        <v>443</v>
      </c>
      <c r="AF233" s="115"/>
      <c r="AG233" s="115"/>
      <c r="AH233" s="115"/>
      <c r="AI233" s="115"/>
      <c r="AJ233" s="115"/>
      <c r="AK233" s="115"/>
      <c r="AL233" s="115"/>
      <c r="AM233" s="115"/>
      <c r="AN233" s="116"/>
      <c r="AO233" s="115"/>
      <c r="AP233" s="115"/>
      <c r="AQ233" s="115"/>
      <c r="AR233" s="115"/>
      <c r="AS233" s="26"/>
      <c r="AT233" s="26"/>
      <c r="AU233" s="26"/>
      <c r="AV233" s="26"/>
      <c r="AW233" s="26"/>
      <c r="AX233" s="26"/>
      <c r="AY233" s="26"/>
      <c r="AZ233" s="26"/>
      <c r="BA233" s="26"/>
      <c r="BB233" s="26"/>
      <c r="BC233" s="26"/>
      <c r="BD233" s="26"/>
      <c r="BE233" s="26"/>
      <c r="BF233" s="26"/>
      <c r="BG233" s="26"/>
      <c r="BH233" s="26"/>
    </row>
    <row r="234" spans="2:66" ht="20.25" customHeight="1" x14ac:dyDescent="0.4">
      <c r="M234" s="26"/>
      <c r="N234" s="26"/>
      <c r="O234" s="115" t="s">
        <v>403</v>
      </c>
      <c r="P234" s="115"/>
      <c r="Q234" s="115"/>
      <c r="R234" s="115"/>
      <c r="S234" s="115"/>
      <c r="T234" s="115"/>
      <c r="U234" s="115"/>
      <c r="V234" s="115"/>
      <c r="W234" s="115"/>
      <c r="X234" s="116"/>
      <c r="Y234" s="638"/>
      <c r="Z234" s="638"/>
      <c r="AA234" s="638"/>
      <c r="AB234" s="638"/>
      <c r="AC234" s="26"/>
      <c r="AD234" s="26"/>
      <c r="AE234" s="115" t="s">
        <v>403</v>
      </c>
      <c r="AF234" s="115"/>
      <c r="AG234" s="115"/>
      <c r="AH234" s="115"/>
      <c r="AI234" s="115"/>
      <c r="AJ234" s="115"/>
      <c r="AK234" s="115"/>
      <c r="AL234" s="115"/>
      <c r="AM234" s="115"/>
      <c r="AN234" s="116"/>
      <c r="AO234" s="638"/>
      <c r="AP234" s="638"/>
      <c r="AQ234" s="638"/>
      <c r="AR234" s="638"/>
      <c r="AS234" s="26"/>
      <c r="AT234" s="26"/>
      <c r="AU234" s="26"/>
      <c r="AV234" s="26"/>
      <c r="AW234" s="26"/>
      <c r="AX234" s="26"/>
      <c r="AY234" s="26"/>
      <c r="AZ234" s="26"/>
      <c r="BA234" s="26"/>
      <c r="BB234" s="26"/>
      <c r="BC234" s="26"/>
      <c r="BD234" s="26"/>
      <c r="BE234" s="26"/>
      <c r="BF234" s="26"/>
      <c r="BG234" s="26"/>
      <c r="BH234" s="26"/>
    </row>
    <row r="235" spans="2:66" ht="20.25" customHeight="1" x14ac:dyDescent="0.4">
      <c r="M235" s="26"/>
      <c r="N235" s="26"/>
      <c r="O235" s="119" t="s">
        <v>444</v>
      </c>
      <c r="P235" s="119"/>
      <c r="Q235" s="119"/>
      <c r="R235" s="119"/>
      <c r="S235" s="119"/>
      <c r="T235" s="115" t="s">
        <v>445</v>
      </c>
      <c r="U235" s="119"/>
      <c r="V235" s="119"/>
      <c r="W235" s="119"/>
      <c r="X235" s="119"/>
      <c r="Y235" s="639" t="s">
        <v>409</v>
      </c>
      <c r="Z235" s="639"/>
      <c r="AA235" s="639"/>
      <c r="AB235" s="639"/>
      <c r="AC235" s="26"/>
      <c r="AD235" s="26"/>
      <c r="AE235" s="119" t="s">
        <v>444</v>
      </c>
      <c r="AF235" s="119"/>
      <c r="AG235" s="119"/>
      <c r="AH235" s="119"/>
      <c r="AI235" s="119"/>
      <c r="AJ235" s="115" t="s">
        <v>445</v>
      </c>
      <c r="AK235" s="119"/>
      <c r="AL235" s="119"/>
      <c r="AM235" s="119"/>
      <c r="AN235" s="119"/>
      <c r="AO235" s="639" t="s">
        <v>409</v>
      </c>
      <c r="AP235" s="639"/>
      <c r="AQ235" s="639"/>
      <c r="AR235" s="639"/>
      <c r="AS235" s="26"/>
      <c r="AT235" s="26"/>
      <c r="AU235" s="26"/>
      <c r="AV235" s="26"/>
      <c r="AW235" s="26"/>
      <c r="AX235" s="26"/>
      <c r="AY235" s="26"/>
      <c r="AZ235" s="26"/>
      <c r="BA235" s="26"/>
      <c r="BB235" s="26"/>
      <c r="BC235" s="26"/>
      <c r="BD235" s="26"/>
      <c r="BE235" s="26"/>
      <c r="BF235" s="26"/>
      <c r="BG235" s="26"/>
      <c r="BH235" s="26"/>
    </row>
    <row r="236" spans="2:66" ht="20.25" customHeight="1" x14ac:dyDescent="0.4">
      <c r="M236" s="26"/>
      <c r="N236" s="26"/>
      <c r="O236" s="657">
        <f>AA226</f>
        <v>0</v>
      </c>
      <c r="P236" s="657"/>
      <c r="Q236" s="657"/>
      <c r="R236" s="657"/>
      <c r="S236" s="124" t="s">
        <v>446</v>
      </c>
      <c r="T236" s="664">
        <f>Y231</f>
        <v>0</v>
      </c>
      <c r="U236" s="664"/>
      <c r="V236" s="664"/>
      <c r="W236" s="664"/>
      <c r="X236" s="124" t="s">
        <v>447</v>
      </c>
      <c r="Y236" s="642">
        <f>ROUNDDOWN(O236+T236,1)</f>
        <v>0</v>
      </c>
      <c r="Z236" s="642"/>
      <c r="AA236" s="642"/>
      <c r="AB236" s="642"/>
      <c r="AC236" s="132"/>
      <c r="AD236" s="132"/>
      <c r="AE236" s="665">
        <f>AQ226</f>
        <v>0</v>
      </c>
      <c r="AF236" s="665"/>
      <c r="AG236" s="665"/>
      <c r="AH236" s="665"/>
      <c r="AI236" s="129" t="s">
        <v>448</v>
      </c>
      <c r="AJ236" s="666">
        <f>AO231</f>
        <v>0</v>
      </c>
      <c r="AK236" s="666"/>
      <c r="AL236" s="666"/>
      <c r="AM236" s="666"/>
      <c r="AN236" s="129" t="s">
        <v>449</v>
      </c>
      <c r="AO236" s="642">
        <f>ROUNDDOWN(AE236+AJ236,1)</f>
        <v>0</v>
      </c>
      <c r="AP236" s="642"/>
      <c r="AQ236" s="642"/>
      <c r="AR236" s="642"/>
      <c r="AS236" s="26"/>
      <c r="AT236" s="26"/>
      <c r="AU236" s="26"/>
      <c r="AV236" s="26"/>
      <c r="AW236" s="26"/>
      <c r="AX236" s="26"/>
      <c r="AY236" s="26"/>
      <c r="AZ236" s="26"/>
      <c r="BA236" s="26"/>
      <c r="BB236" s="26"/>
      <c r="BC236" s="26"/>
      <c r="BD236" s="26"/>
      <c r="BE236" s="26"/>
      <c r="BF236" s="26"/>
      <c r="BG236" s="26"/>
      <c r="BH236" s="26"/>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33"/>
      <c r="B283" s="133"/>
      <c r="C283" s="133"/>
      <c r="D283" s="133"/>
      <c r="E283" s="133"/>
      <c r="F283" s="133"/>
      <c r="G283" s="134"/>
      <c r="H283" s="134"/>
      <c r="I283" s="134"/>
      <c r="J283" s="134"/>
      <c r="K283" s="134"/>
      <c r="L283" s="134"/>
      <c r="M283" s="134"/>
      <c r="N283" s="134"/>
      <c r="O283" s="135"/>
      <c r="P283" s="135"/>
      <c r="Q283" s="135"/>
      <c r="R283" s="135"/>
      <c r="S283" s="135"/>
      <c r="T283" s="135"/>
      <c r="U283" s="135"/>
      <c r="V283" s="135"/>
      <c r="W283" s="135"/>
      <c r="X283" s="135"/>
      <c r="Y283" s="135"/>
      <c r="Z283" s="135"/>
      <c r="AA283" s="135"/>
      <c r="AB283" s="135"/>
      <c r="AC283" s="135"/>
      <c r="AD283" s="135"/>
      <c r="AE283" s="135"/>
      <c r="AF283" s="135"/>
      <c r="AG283" s="135"/>
      <c r="AH283" s="135"/>
      <c r="AI283" s="135"/>
      <c r="AJ283" s="135"/>
      <c r="AK283" s="135"/>
      <c r="AL283" s="135"/>
      <c r="AM283" s="135"/>
      <c r="AN283" s="135"/>
      <c r="AO283" s="135"/>
      <c r="AP283" s="135"/>
      <c r="AQ283" s="135"/>
      <c r="AR283" s="135"/>
      <c r="AS283" s="135"/>
      <c r="AT283" s="135"/>
      <c r="AU283" s="135"/>
      <c r="AV283" s="135"/>
      <c r="AW283" s="135"/>
      <c r="AX283" s="135"/>
      <c r="AY283" s="135"/>
      <c r="AZ283" s="135"/>
      <c r="BA283" s="135"/>
      <c r="BB283" s="135"/>
      <c r="BC283" s="135"/>
      <c r="BD283" s="136"/>
      <c r="BE283" s="136"/>
      <c r="BF283" s="136"/>
      <c r="BG283" s="136"/>
      <c r="BH283" s="136"/>
      <c r="BI283" s="136"/>
      <c r="BJ283" s="136"/>
      <c r="BK283" s="136"/>
    </row>
    <row r="284" spans="1:63" x14ac:dyDescent="0.4">
      <c r="A284" s="133"/>
      <c r="B284" s="133"/>
      <c r="C284" s="133"/>
      <c r="D284" s="133"/>
      <c r="E284" s="133"/>
      <c r="F284" s="133"/>
      <c r="G284" s="134"/>
      <c r="H284" s="134"/>
      <c r="I284" s="134"/>
      <c r="J284" s="134"/>
      <c r="K284" s="134"/>
      <c r="L284" s="134"/>
      <c r="M284" s="134"/>
      <c r="N284" s="134"/>
      <c r="O284" s="135"/>
      <c r="P284" s="135"/>
      <c r="Q284" s="135"/>
      <c r="R284" s="135"/>
      <c r="S284" s="135"/>
      <c r="T284" s="135"/>
      <c r="U284" s="135"/>
      <c r="V284" s="135"/>
      <c r="W284" s="135"/>
      <c r="X284" s="135"/>
      <c r="Y284" s="135"/>
      <c r="Z284" s="135"/>
      <c r="AA284" s="135"/>
      <c r="AB284" s="135"/>
      <c r="AC284" s="135"/>
      <c r="AD284" s="135"/>
      <c r="AE284" s="135"/>
      <c r="AF284" s="135"/>
      <c r="AG284" s="135"/>
      <c r="AH284" s="135"/>
      <c r="AI284" s="135"/>
      <c r="AJ284" s="135"/>
      <c r="AK284" s="135"/>
      <c r="AL284" s="135"/>
      <c r="AM284" s="135"/>
      <c r="AN284" s="135"/>
      <c r="AO284" s="135"/>
      <c r="AP284" s="135"/>
      <c r="AQ284" s="135"/>
      <c r="AR284" s="135"/>
      <c r="AS284" s="135"/>
      <c r="AT284" s="135"/>
      <c r="AU284" s="135"/>
      <c r="AV284" s="135"/>
      <c r="AW284" s="135"/>
      <c r="AX284" s="135"/>
      <c r="AY284" s="135"/>
      <c r="AZ284" s="135"/>
      <c r="BA284" s="135"/>
      <c r="BB284" s="135"/>
      <c r="BC284" s="135"/>
      <c r="BD284" s="136"/>
      <c r="BE284" s="136"/>
      <c r="BF284" s="136"/>
      <c r="BG284" s="136"/>
      <c r="BH284" s="136"/>
      <c r="BI284" s="136"/>
      <c r="BJ284" s="136"/>
      <c r="BK284" s="136"/>
    </row>
    <row r="285" spans="1:63" x14ac:dyDescent="0.4">
      <c r="A285" s="133"/>
      <c r="B285" s="133"/>
      <c r="C285" s="133"/>
      <c r="D285" s="133"/>
      <c r="E285" s="133"/>
      <c r="F285" s="133"/>
      <c r="G285" s="137"/>
      <c r="H285" s="137"/>
      <c r="I285" s="137"/>
      <c r="J285" s="137"/>
      <c r="K285" s="137"/>
      <c r="L285" s="137"/>
      <c r="M285" s="137"/>
      <c r="N285" s="137"/>
      <c r="O285" s="134"/>
      <c r="P285" s="134"/>
      <c r="Q285" s="133"/>
      <c r="R285" s="133"/>
      <c r="S285" s="133"/>
      <c r="T285" s="133"/>
      <c r="U285" s="133"/>
      <c r="V285" s="133"/>
    </row>
    <row r="286" spans="1:63" x14ac:dyDescent="0.4">
      <c r="A286" s="133"/>
      <c r="B286" s="133"/>
      <c r="C286" s="133"/>
      <c r="D286" s="133"/>
      <c r="E286" s="133"/>
      <c r="F286" s="133"/>
      <c r="G286" s="137"/>
      <c r="H286" s="137"/>
      <c r="I286" s="137"/>
      <c r="J286" s="137"/>
      <c r="K286" s="137"/>
      <c r="L286" s="137"/>
      <c r="M286" s="137"/>
      <c r="N286" s="137"/>
      <c r="O286" s="134"/>
      <c r="P286" s="134"/>
      <c r="Q286" s="133"/>
      <c r="R286" s="133"/>
      <c r="S286" s="133"/>
      <c r="T286" s="133"/>
      <c r="U286" s="133"/>
      <c r="V286" s="133"/>
    </row>
    <row r="287" spans="1:63" x14ac:dyDescent="0.4">
      <c r="G287" s="39"/>
      <c r="H287" s="39"/>
      <c r="I287" s="39"/>
      <c r="J287" s="39"/>
      <c r="K287" s="39"/>
      <c r="L287" s="39"/>
      <c r="M287" s="39"/>
      <c r="N287" s="39"/>
    </row>
    <row r="288" spans="1:63" x14ac:dyDescent="0.4">
      <c r="G288" s="39"/>
      <c r="H288" s="39"/>
      <c r="I288" s="39"/>
      <c r="J288" s="39"/>
      <c r="K288" s="39"/>
      <c r="L288" s="39"/>
      <c r="M288" s="39"/>
      <c r="N288" s="39"/>
    </row>
    <row r="289" spans="7:14" x14ac:dyDescent="0.4">
      <c r="G289" s="39"/>
      <c r="H289" s="39"/>
      <c r="I289" s="39"/>
      <c r="J289" s="39"/>
      <c r="K289" s="39"/>
      <c r="L289" s="39"/>
      <c r="M289" s="39"/>
      <c r="N289" s="39"/>
    </row>
    <row r="290" spans="7:14" x14ac:dyDescent="0.4">
      <c r="G290" s="39"/>
      <c r="H290" s="39"/>
      <c r="I290" s="39"/>
      <c r="J290" s="39"/>
      <c r="K290" s="39"/>
      <c r="L290" s="39"/>
      <c r="M290" s="39"/>
      <c r="N290" s="39"/>
    </row>
  </sheetData>
  <sheetProtection sheet="1" insertRows="0" deleteRows="0"/>
  <mergeCells count="133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AU228:AV228"/>
    <mergeCell ref="AW228:AZ228"/>
    <mergeCell ref="AU229:AV229"/>
    <mergeCell ref="AW229:AZ229"/>
    <mergeCell ref="AU226:AV226"/>
    <mergeCell ref="AW226:AZ226"/>
    <mergeCell ref="AU227:AV227"/>
    <mergeCell ref="AW227:AZ227"/>
    <mergeCell ref="AG226:AH226"/>
    <mergeCell ref="AI226:AJ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L226:AM226"/>
    <mergeCell ref="AN226:AO226"/>
    <mergeCell ref="AQ226:AR226"/>
    <mergeCell ref="AQ225:AR225"/>
    <mergeCell ref="O226:P226"/>
    <mergeCell ref="Q226:R226"/>
    <mergeCell ref="S226:T226"/>
    <mergeCell ref="V226:W226"/>
    <mergeCell ref="X226:Y226"/>
    <mergeCell ref="AA226:AB226"/>
    <mergeCell ref="AE226:AF226"/>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s>
  <phoneticPr fontId="1"/>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'（勤務形態一覧表）プルダウン・リスト'!$C$4:$C$17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75" zoomScaleNormal="75" workbookViewId="0">
      <selection activeCell="BP13" sqref="BP13"/>
    </sheetView>
  </sheetViews>
  <sheetFormatPr defaultRowHeight="25.5" x14ac:dyDescent="0.4"/>
  <cols>
    <col min="1" max="1" width="1.625" style="140" customWidth="1"/>
    <col min="2" max="2" width="5.625" style="139" customWidth="1"/>
    <col min="3" max="3" width="10.625" style="139" customWidth="1"/>
    <col min="4" max="4" width="10.625" style="139" hidden="1" customWidth="1"/>
    <col min="5" max="5" width="3.375" style="139" bestFit="1" customWidth="1"/>
    <col min="6" max="6" width="15.625" style="140" customWidth="1"/>
    <col min="7" max="7" width="3.375" style="140" bestFit="1" customWidth="1"/>
    <col min="8" max="8" width="15.625" style="140" customWidth="1"/>
    <col min="9" max="9" width="3.375" style="140" bestFit="1" customWidth="1"/>
    <col min="10" max="10" width="15.625" style="139" customWidth="1"/>
    <col min="11" max="11" width="3.375" style="140" bestFit="1" customWidth="1"/>
    <col min="12" max="12" width="15.625" style="140" customWidth="1"/>
    <col min="13" max="13" width="3.375" style="140" customWidth="1"/>
    <col min="14" max="14" width="50.625" style="140" customWidth="1"/>
    <col min="15" max="16384" width="9" style="140"/>
  </cols>
  <sheetData>
    <row r="1" spans="2:14" x14ac:dyDescent="0.4">
      <c r="B1" s="138" t="s">
        <v>450</v>
      </c>
    </row>
    <row r="2" spans="2:14" x14ac:dyDescent="0.4">
      <c r="B2" s="141" t="s">
        <v>451</v>
      </c>
      <c r="F2" s="142"/>
      <c r="G2" s="143"/>
      <c r="H2" s="143"/>
      <c r="I2" s="143"/>
      <c r="J2" s="144"/>
      <c r="K2" s="143"/>
      <c r="L2" s="143"/>
    </row>
    <row r="3" spans="2:14" x14ac:dyDescent="0.4">
      <c r="B3" s="142" t="s">
        <v>452</v>
      </c>
      <c r="F3" s="144" t="s">
        <v>453</v>
      </c>
      <c r="G3" s="143"/>
      <c r="H3" s="143"/>
      <c r="I3" s="143"/>
      <c r="J3" s="144"/>
      <c r="K3" s="143"/>
      <c r="L3" s="143"/>
    </row>
    <row r="4" spans="2:14" x14ac:dyDescent="0.4">
      <c r="B4" s="141"/>
      <c r="F4" s="674" t="s">
        <v>454</v>
      </c>
      <c r="G4" s="674"/>
      <c r="H4" s="674"/>
      <c r="I4" s="674"/>
      <c r="J4" s="674"/>
      <c r="K4" s="674"/>
      <c r="L4" s="674"/>
      <c r="N4" s="674" t="s">
        <v>455</v>
      </c>
    </row>
    <row r="5" spans="2:14" x14ac:dyDescent="0.4">
      <c r="B5" s="139" t="s">
        <v>456</v>
      </c>
      <c r="C5" s="139" t="s">
        <v>423</v>
      </c>
      <c r="F5" s="139" t="s">
        <v>457</v>
      </c>
      <c r="G5" s="139"/>
      <c r="H5" s="139" t="s">
        <v>458</v>
      </c>
      <c r="J5" s="139" t="s">
        <v>459</v>
      </c>
      <c r="L5" s="139" t="s">
        <v>454</v>
      </c>
      <c r="N5" s="674"/>
    </row>
    <row r="6" spans="2:14" x14ac:dyDescent="0.4">
      <c r="B6" s="145">
        <v>1</v>
      </c>
      <c r="C6" s="146" t="s">
        <v>460</v>
      </c>
      <c r="D6" s="147" t="str">
        <f>C6</f>
        <v>a</v>
      </c>
      <c r="E6" s="145" t="s">
        <v>461</v>
      </c>
      <c r="F6" s="148">
        <v>0.29166666666666669</v>
      </c>
      <c r="G6" s="145" t="s">
        <v>462</v>
      </c>
      <c r="H6" s="148">
        <v>0.66666666666666663</v>
      </c>
      <c r="I6" s="149" t="s">
        <v>463</v>
      </c>
      <c r="J6" s="148">
        <v>4.1666666666666664E-2</v>
      </c>
      <c r="K6" s="150" t="s">
        <v>358</v>
      </c>
      <c r="L6" s="151">
        <f>IF(OR(F6="",H6=""),"",(H6+IF(F6&gt;H6,1,0)-F6-J6)*24)</f>
        <v>7.9999999999999982</v>
      </c>
      <c r="N6" s="152"/>
    </row>
    <row r="7" spans="2:14" x14ac:dyDescent="0.4">
      <c r="B7" s="145">
        <v>2</v>
      </c>
      <c r="C7" s="146" t="s">
        <v>464</v>
      </c>
      <c r="D7" s="147" t="str">
        <f t="shared" ref="D7:D38" si="0">C7</f>
        <v>b</v>
      </c>
      <c r="E7" s="145" t="s">
        <v>465</v>
      </c>
      <c r="F7" s="148">
        <v>0.375</v>
      </c>
      <c r="G7" s="145" t="s">
        <v>462</v>
      </c>
      <c r="H7" s="148">
        <v>0.75</v>
      </c>
      <c r="I7" s="149" t="s">
        <v>466</v>
      </c>
      <c r="J7" s="148">
        <v>4.1666666666666664E-2</v>
      </c>
      <c r="K7" s="150" t="s">
        <v>467</v>
      </c>
      <c r="L7" s="151">
        <f>IF(OR(F7="",H7=""),"",(H7+IF(F7&gt;H7,1,0)-F7-J7)*24)</f>
        <v>8</v>
      </c>
      <c r="N7" s="152"/>
    </row>
    <row r="8" spans="2:14" x14ac:dyDescent="0.4">
      <c r="B8" s="145">
        <v>3</v>
      </c>
      <c r="C8" s="146" t="s">
        <v>468</v>
      </c>
      <c r="D8" s="147" t="str">
        <f t="shared" si="0"/>
        <v>c</v>
      </c>
      <c r="E8" s="145" t="s">
        <v>461</v>
      </c>
      <c r="F8" s="148">
        <v>0.41666666666666669</v>
      </c>
      <c r="G8" s="145" t="s">
        <v>462</v>
      </c>
      <c r="H8" s="148">
        <v>0.79166666666666663</v>
      </c>
      <c r="I8" s="149" t="s">
        <v>466</v>
      </c>
      <c r="J8" s="148">
        <v>4.1666666666666664E-2</v>
      </c>
      <c r="K8" s="150" t="s">
        <v>467</v>
      </c>
      <c r="L8" s="151">
        <f>IF(OR(F8="",H8=""),"",(H8+IF(F8&gt;H8,1,0)-F8-J8)*24)</f>
        <v>7.9999999999999982</v>
      </c>
      <c r="N8" s="152"/>
    </row>
    <row r="9" spans="2:14" x14ac:dyDescent="0.4">
      <c r="B9" s="145">
        <v>4</v>
      </c>
      <c r="C9" s="146" t="s">
        <v>469</v>
      </c>
      <c r="D9" s="147" t="str">
        <f t="shared" si="0"/>
        <v>d</v>
      </c>
      <c r="E9" s="145" t="s">
        <v>461</v>
      </c>
      <c r="F9" s="148">
        <v>0.5</v>
      </c>
      <c r="G9" s="145" t="s">
        <v>470</v>
      </c>
      <c r="H9" s="148">
        <v>0.875</v>
      </c>
      <c r="I9" s="149" t="s">
        <v>471</v>
      </c>
      <c r="J9" s="148">
        <v>4.1666666666666664E-2</v>
      </c>
      <c r="K9" s="150" t="s">
        <v>467</v>
      </c>
      <c r="L9" s="151">
        <f>IF(OR(F9="",H9=""),"",(H9+IF(F9&gt;H9,1,0)-F9-J9)*24)</f>
        <v>8</v>
      </c>
      <c r="N9" s="152"/>
    </row>
    <row r="10" spans="2:14" x14ac:dyDescent="0.4">
      <c r="B10" s="145">
        <v>5</v>
      </c>
      <c r="C10" s="146" t="s">
        <v>472</v>
      </c>
      <c r="D10" s="147" t="str">
        <f t="shared" si="0"/>
        <v>e</v>
      </c>
      <c r="E10" s="145" t="s">
        <v>461</v>
      </c>
      <c r="F10" s="148">
        <v>0.375</v>
      </c>
      <c r="G10" s="145" t="s">
        <v>473</v>
      </c>
      <c r="H10" s="148">
        <v>0.54166666666666663</v>
      </c>
      <c r="I10" s="149" t="s">
        <v>474</v>
      </c>
      <c r="J10" s="148">
        <v>0</v>
      </c>
      <c r="K10" s="150" t="s">
        <v>467</v>
      </c>
      <c r="L10" s="151">
        <f t="shared" ref="L10:L22" si="1">IF(OR(F10="",H10=""),"",(H10+IF(F10&gt;H10,1,0)-F10-J10)*24)</f>
        <v>3.9999999999999991</v>
      </c>
      <c r="N10" s="152"/>
    </row>
    <row r="11" spans="2:14" x14ac:dyDescent="0.4">
      <c r="B11" s="145">
        <v>6</v>
      </c>
      <c r="C11" s="146" t="s">
        <v>475</v>
      </c>
      <c r="D11" s="147" t="str">
        <f t="shared" si="0"/>
        <v>f</v>
      </c>
      <c r="E11" s="145" t="s">
        <v>461</v>
      </c>
      <c r="F11" s="148">
        <v>0.54166666666666663</v>
      </c>
      <c r="G11" s="145" t="s">
        <v>473</v>
      </c>
      <c r="H11" s="148">
        <v>0.77083333333333337</v>
      </c>
      <c r="I11" s="149" t="s">
        <v>474</v>
      </c>
      <c r="J11" s="148">
        <v>0</v>
      </c>
      <c r="K11" s="150" t="s">
        <v>366</v>
      </c>
      <c r="L11" s="151">
        <f>IF(OR(F11="",H11=""),"",(H11+IF(F11&gt;H11,1,0)-F11-J11)*24)</f>
        <v>5.5000000000000018</v>
      </c>
      <c r="N11" s="152"/>
    </row>
    <row r="12" spans="2:14" x14ac:dyDescent="0.4">
      <c r="B12" s="145">
        <v>7</v>
      </c>
      <c r="C12" s="146" t="s">
        <v>476</v>
      </c>
      <c r="D12" s="147" t="str">
        <f t="shared" si="0"/>
        <v>g</v>
      </c>
      <c r="E12" s="145" t="s">
        <v>465</v>
      </c>
      <c r="F12" s="148">
        <v>0.58333333333333337</v>
      </c>
      <c r="G12" s="145" t="s">
        <v>473</v>
      </c>
      <c r="H12" s="148">
        <v>0.83333333333333337</v>
      </c>
      <c r="I12" s="149" t="s">
        <v>477</v>
      </c>
      <c r="J12" s="148">
        <v>0</v>
      </c>
      <c r="K12" s="150" t="s">
        <v>366</v>
      </c>
      <c r="L12" s="151">
        <f t="shared" si="1"/>
        <v>6</v>
      </c>
      <c r="N12" s="152"/>
    </row>
    <row r="13" spans="2:14" x14ac:dyDescent="0.4">
      <c r="B13" s="145">
        <v>8</v>
      </c>
      <c r="C13" s="146" t="s">
        <v>478</v>
      </c>
      <c r="D13" s="147" t="str">
        <f t="shared" si="0"/>
        <v>h</v>
      </c>
      <c r="E13" s="145" t="s">
        <v>479</v>
      </c>
      <c r="F13" s="148">
        <v>0.66666666666666663</v>
      </c>
      <c r="G13" s="145" t="s">
        <v>462</v>
      </c>
      <c r="H13" s="148">
        <v>0</v>
      </c>
      <c r="I13" s="149" t="s">
        <v>474</v>
      </c>
      <c r="J13" s="148">
        <v>2.0833333333333332E-2</v>
      </c>
      <c r="K13" s="150" t="s">
        <v>366</v>
      </c>
      <c r="L13" s="151">
        <f t="shared" si="1"/>
        <v>7.5000000000000018</v>
      </c>
      <c r="N13" s="152" t="s">
        <v>480</v>
      </c>
    </row>
    <row r="14" spans="2:14" x14ac:dyDescent="0.4">
      <c r="B14" s="145">
        <v>9</v>
      </c>
      <c r="C14" s="146" t="s">
        <v>481</v>
      </c>
      <c r="D14" s="147" t="str">
        <f t="shared" si="0"/>
        <v>i</v>
      </c>
      <c r="E14" s="145" t="s">
        <v>465</v>
      </c>
      <c r="F14" s="148">
        <v>0</v>
      </c>
      <c r="G14" s="145" t="s">
        <v>462</v>
      </c>
      <c r="H14" s="148">
        <v>0.375</v>
      </c>
      <c r="I14" s="149" t="s">
        <v>466</v>
      </c>
      <c r="J14" s="148">
        <v>2.0833333333333332E-2</v>
      </c>
      <c r="K14" s="150" t="s">
        <v>366</v>
      </c>
      <c r="L14" s="151">
        <f t="shared" si="1"/>
        <v>8.5</v>
      </c>
      <c r="N14" s="152" t="s">
        <v>482</v>
      </c>
    </row>
    <row r="15" spans="2:14" x14ac:dyDescent="0.4">
      <c r="B15" s="145">
        <v>10</v>
      </c>
      <c r="C15" s="146" t="s">
        <v>483</v>
      </c>
      <c r="D15" s="147" t="str">
        <f t="shared" si="0"/>
        <v>j</v>
      </c>
      <c r="E15" s="145" t="s">
        <v>479</v>
      </c>
      <c r="F15" s="148"/>
      <c r="G15" s="145" t="s">
        <v>473</v>
      </c>
      <c r="H15" s="148"/>
      <c r="I15" s="149" t="s">
        <v>474</v>
      </c>
      <c r="J15" s="148">
        <v>0</v>
      </c>
      <c r="K15" s="150" t="s">
        <v>366</v>
      </c>
      <c r="L15" s="151" t="str">
        <f t="shared" si="1"/>
        <v/>
      </c>
      <c r="N15" s="152"/>
    </row>
    <row r="16" spans="2:14" x14ac:dyDescent="0.4">
      <c r="B16" s="145">
        <v>11</v>
      </c>
      <c r="C16" s="146" t="s">
        <v>484</v>
      </c>
      <c r="D16" s="147" t="str">
        <f t="shared" si="0"/>
        <v>k</v>
      </c>
      <c r="E16" s="145" t="s">
        <v>479</v>
      </c>
      <c r="F16" s="148"/>
      <c r="G16" s="145" t="s">
        <v>473</v>
      </c>
      <c r="H16" s="148"/>
      <c r="I16" s="149" t="s">
        <v>474</v>
      </c>
      <c r="J16" s="148">
        <v>0</v>
      </c>
      <c r="K16" s="150" t="s">
        <v>366</v>
      </c>
      <c r="L16" s="151" t="str">
        <f t="shared" si="1"/>
        <v/>
      </c>
      <c r="N16" s="152"/>
    </row>
    <row r="17" spans="2:14" x14ac:dyDescent="0.4">
      <c r="B17" s="145">
        <v>12</v>
      </c>
      <c r="C17" s="146" t="s">
        <v>485</v>
      </c>
      <c r="D17" s="147" t="str">
        <f t="shared" si="0"/>
        <v>l</v>
      </c>
      <c r="E17" s="145" t="s">
        <v>465</v>
      </c>
      <c r="F17" s="148"/>
      <c r="G17" s="145" t="s">
        <v>473</v>
      </c>
      <c r="H17" s="148"/>
      <c r="I17" s="149" t="s">
        <v>474</v>
      </c>
      <c r="J17" s="148">
        <v>0</v>
      </c>
      <c r="K17" s="150" t="s">
        <v>366</v>
      </c>
      <c r="L17" s="151" t="str">
        <f t="shared" si="1"/>
        <v/>
      </c>
      <c r="N17" s="152"/>
    </row>
    <row r="18" spans="2:14" x14ac:dyDescent="0.4">
      <c r="B18" s="145">
        <v>13</v>
      </c>
      <c r="C18" s="146" t="s">
        <v>486</v>
      </c>
      <c r="D18" s="147" t="str">
        <f t="shared" si="0"/>
        <v>m</v>
      </c>
      <c r="E18" s="145" t="s">
        <v>479</v>
      </c>
      <c r="F18" s="148"/>
      <c r="G18" s="145" t="s">
        <v>473</v>
      </c>
      <c r="H18" s="148"/>
      <c r="I18" s="149" t="s">
        <v>474</v>
      </c>
      <c r="J18" s="148">
        <v>0</v>
      </c>
      <c r="K18" s="150" t="s">
        <v>467</v>
      </c>
      <c r="L18" s="151" t="str">
        <f t="shared" si="1"/>
        <v/>
      </c>
      <c r="N18" s="152"/>
    </row>
    <row r="19" spans="2:14" x14ac:dyDescent="0.4">
      <c r="B19" s="145">
        <v>14</v>
      </c>
      <c r="C19" s="146" t="s">
        <v>487</v>
      </c>
      <c r="D19" s="147" t="str">
        <f t="shared" si="0"/>
        <v>n</v>
      </c>
      <c r="E19" s="145" t="s">
        <v>479</v>
      </c>
      <c r="F19" s="148"/>
      <c r="G19" s="145" t="s">
        <v>470</v>
      </c>
      <c r="H19" s="148"/>
      <c r="I19" s="149" t="s">
        <v>474</v>
      </c>
      <c r="J19" s="148">
        <v>0</v>
      </c>
      <c r="K19" s="150" t="s">
        <v>366</v>
      </c>
      <c r="L19" s="151" t="str">
        <f t="shared" si="1"/>
        <v/>
      </c>
      <c r="N19" s="152"/>
    </row>
    <row r="20" spans="2:14" x14ac:dyDescent="0.4">
      <c r="B20" s="145">
        <v>15</v>
      </c>
      <c r="C20" s="146" t="s">
        <v>488</v>
      </c>
      <c r="D20" s="147" t="str">
        <f t="shared" si="0"/>
        <v>o</v>
      </c>
      <c r="E20" s="145" t="s">
        <v>479</v>
      </c>
      <c r="F20" s="148"/>
      <c r="G20" s="145" t="s">
        <v>473</v>
      </c>
      <c r="H20" s="148"/>
      <c r="I20" s="149" t="s">
        <v>474</v>
      </c>
      <c r="J20" s="148">
        <v>0</v>
      </c>
      <c r="K20" s="150" t="s">
        <v>366</v>
      </c>
      <c r="L20" s="151" t="str">
        <f t="shared" si="1"/>
        <v/>
      </c>
      <c r="N20" s="152"/>
    </row>
    <row r="21" spans="2:14" x14ac:dyDescent="0.4">
      <c r="B21" s="145">
        <v>16</v>
      </c>
      <c r="C21" s="146" t="s">
        <v>489</v>
      </c>
      <c r="D21" s="147" t="str">
        <f t="shared" si="0"/>
        <v>p</v>
      </c>
      <c r="E21" s="145" t="s">
        <v>479</v>
      </c>
      <c r="F21" s="148"/>
      <c r="G21" s="145" t="s">
        <v>473</v>
      </c>
      <c r="H21" s="148"/>
      <c r="I21" s="149" t="s">
        <v>474</v>
      </c>
      <c r="J21" s="148">
        <v>0</v>
      </c>
      <c r="K21" s="150" t="s">
        <v>358</v>
      </c>
      <c r="L21" s="151" t="str">
        <f t="shared" si="1"/>
        <v/>
      </c>
      <c r="N21" s="152"/>
    </row>
    <row r="22" spans="2:14" x14ac:dyDescent="0.4">
      <c r="B22" s="145">
        <v>17</v>
      </c>
      <c r="C22" s="146" t="s">
        <v>490</v>
      </c>
      <c r="D22" s="147" t="str">
        <f t="shared" si="0"/>
        <v>q</v>
      </c>
      <c r="E22" s="145" t="s">
        <v>479</v>
      </c>
      <c r="F22" s="148"/>
      <c r="G22" s="145" t="s">
        <v>473</v>
      </c>
      <c r="H22" s="148"/>
      <c r="I22" s="149" t="s">
        <v>463</v>
      </c>
      <c r="J22" s="148">
        <v>0</v>
      </c>
      <c r="K22" s="150" t="s">
        <v>366</v>
      </c>
      <c r="L22" s="151" t="str">
        <f t="shared" si="1"/>
        <v/>
      </c>
      <c r="N22" s="152"/>
    </row>
    <row r="23" spans="2:14" x14ac:dyDescent="0.4">
      <c r="B23" s="145">
        <v>18</v>
      </c>
      <c r="C23" s="146" t="s">
        <v>491</v>
      </c>
      <c r="D23" s="147" t="str">
        <f t="shared" si="0"/>
        <v>r</v>
      </c>
      <c r="E23" s="145" t="s">
        <v>479</v>
      </c>
      <c r="F23" s="153"/>
      <c r="G23" s="145" t="s">
        <v>473</v>
      </c>
      <c r="H23" s="153"/>
      <c r="I23" s="149" t="s">
        <v>463</v>
      </c>
      <c r="J23" s="153"/>
      <c r="K23" s="150" t="s">
        <v>366</v>
      </c>
      <c r="L23" s="146">
        <v>1</v>
      </c>
      <c r="N23" s="152"/>
    </row>
    <row r="24" spans="2:14" x14ac:dyDescent="0.4">
      <c r="B24" s="145">
        <v>19</v>
      </c>
      <c r="C24" s="146" t="s">
        <v>492</v>
      </c>
      <c r="D24" s="147" t="str">
        <f t="shared" si="0"/>
        <v>s</v>
      </c>
      <c r="E24" s="145" t="s">
        <v>465</v>
      </c>
      <c r="F24" s="153"/>
      <c r="G24" s="145" t="s">
        <v>470</v>
      </c>
      <c r="H24" s="153"/>
      <c r="I24" s="149" t="s">
        <v>474</v>
      </c>
      <c r="J24" s="153"/>
      <c r="K24" s="150" t="s">
        <v>366</v>
      </c>
      <c r="L24" s="146">
        <v>2</v>
      </c>
      <c r="N24" s="152"/>
    </row>
    <row r="25" spans="2:14" x14ac:dyDescent="0.4">
      <c r="B25" s="145">
        <v>20</v>
      </c>
      <c r="C25" s="146" t="s">
        <v>493</v>
      </c>
      <c r="D25" s="147" t="str">
        <f t="shared" si="0"/>
        <v>t</v>
      </c>
      <c r="E25" s="145" t="s">
        <v>479</v>
      </c>
      <c r="F25" s="153"/>
      <c r="G25" s="145" t="s">
        <v>473</v>
      </c>
      <c r="H25" s="153"/>
      <c r="I25" s="149" t="s">
        <v>474</v>
      </c>
      <c r="J25" s="153"/>
      <c r="K25" s="150" t="s">
        <v>366</v>
      </c>
      <c r="L25" s="146">
        <v>3</v>
      </c>
      <c r="N25" s="152"/>
    </row>
    <row r="26" spans="2:14" x14ac:dyDescent="0.4">
      <c r="B26" s="145">
        <v>21</v>
      </c>
      <c r="C26" s="146" t="s">
        <v>494</v>
      </c>
      <c r="D26" s="147" t="str">
        <f t="shared" si="0"/>
        <v>u</v>
      </c>
      <c r="E26" s="145" t="s">
        <v>479</v>
      </c>
      <c r="F26" s="153"/>
      <c r="G26" s="145" t="s">
        <v>473</v>
      </c>
      <c r="H26" s="153"/>
      <c r="I26" s="149" t="s">
        <v>474</v>
      </c>
      <c r="J26" s="153"/>
      <c r="K26" s="150" t="s">
        <v>366</v>
      </c>
      <c r="L26" s="146">
        <v>4</v>
      </c>
      <c r="N26" s="152"/>
    </row>
    <row r="27" spans="2:14" x14ac:dyDescent="0.4">
      <c r="B27" s="145">
        <v>22</v>
      </c>
      <c r="C27" s="146" t="s">
        <v>495</v>
      </c>
      <c r="D27" s="147" t="str">
        <f t="shared" si="0"/>
        <v>v</v>
      </c>
      <c r="E27" s="145" t="s">
        <v>479</v>
      </c>
      <c r="F27" s="153"/>
      <c r="G27" s="145" t="s">
        <v>473</v>
      </c>
      <c r="H27" s="153"/>
      <c r="I27" s="149" t="s">
        <v>474</v>
      </c>
      <c r="J27" s="153"/>
      <c r="K27" s="150" t="s">
        <v>366</v>
      </c>
      <c r="L27" s="146">
        <v>5</v>
      </c>
      <c r="N27" s="152"/>
    </row>
    <row r="28" spans="2:14" x14ac:dyDescent="0.4">
      <c r="B28" s="145">
        <v>23</v>
      </c>
      <c r="C28" s="146" t="s">
        <v>496</v>
      </c>
      <c r="D28" s="147" t="str">
        <f t="shared" si="0"/>
        <v>w</v>
      </c>
      <c r="E28" s="145" t="s">
        <v>479</v>
      </c>
      <c r="F28" s="153"/>
      <c r="G28" s="145" t="s">
        <v>473</v>
      </c>
      <c r="H28" s="153"/>
      <c r="I28" s="149" t="s">
        <v>474</v>
      </c>
      <c r="J28" s="153"/>
      <c r="K28" s="150" t="s">
        <v>366</v>
      </c>
      <c r="L28" s="146">
        <v>6</v>
      </c>
      <c r="N28" s="152"/>
    </row>
    <row r="29" spans="2:14" x14ac:dyDescent="0.4">
      <c r="B29" s="145">
        <v>24</v>
      </c>
      <c r="C29" s="146" t="s">
        <v>497</v>
      </c>
      <c r="D29" s="147" t="str">
        <f t="shared" si="0"/>
        <v>x</v>
      </c>
      <c r="E29" s="145" t="s">
        <v>479</v>
      </c>
      <c r="F29" s="153"/>
      <c r="G29" s="145" t="s">
        <v>473</v>
      </c>
      <c r="H29" s="153"/>
      <c r="I29" s="149" t="s">
        <v>474</v>
      </c>
      <c r="J29" s="153"/>
      <c r="K29" s="150" t="s">
        <v>366</v>
      </c>
      <c r="L29" s="146">
        <v>7</v>
      </c>
      <c r="N29" s="152"/>
    </row>
    <row r="30" spans="2:14" x14ac:dyDescent="0.4">
      <c r="B30" s="145">
        <v>25</v>
      </c>
      <c r="C30" s="146" t="s">
        <v>498</v>
      </c>
      <c r="D30" s="147" t="str">
        <f t="shared" si="0"/>
        <v>y</v>
      </c>
      <c r="E30" s="145" t="s">
        <v>479</v>
      </c>
      <c r="F30" s="153"/>
      <c r="G30" s="145" t="s">
        <v>473</v>
      </c>
      <c r="H30" s="153"/>
      <c r="I30" s="149" t="s">
        <v>474</v>
      </c>
      <c r="J30" s="153"/>
      <c r="K30" s="150" t="s">
        <v>366</v>
      </c>
      <c r="L30" s="146">
        <v>8</v>
      </c>
      <c r="N30" s="152"/>
    </row>
    <row r="31" spans="2:14" x14ac:dyDescent="0.4">
      <c r="B31" s="145">
        <v>26</v>
      </c>
      <c r="C31" s="146" t="s">
        <v>499</v>
      </c>
      <c r="D31" s="147" t="str">
        <f t="shared" si="0"/>
        <v>z</v>
      </c>
      <c r="E31" s="145" t="s">
        <v>479</v>
      </c>
      <c r="F31" s="153"/>
      <c r="G31" s="145" t="s">
        <v>473</v>
      </c>
      <c r="H31" s="153"/>
      <c r="I31" s="149" t="s">
        <v>474</v>
      </c>
      <c r="J31" s="153"/>
      <c r="K31" s="150" t="s">
        <v>358</v>
      </c>
      <c r="L31" s="146">
        <v>1</v>
      </c>
      <c r="N31" s="152"/>
    </row>
    <row r="32" spans="2:14" x14ac:dyDescent="0.4">
      <c r="B32" s="145">
        <v>27</v>
      </c>
      <c r="C32" s="146" t="s">
        <v>497</v>
      </c>
      <c r="D32" s="147" t="str">
        <f t="shared" si="0"/>
        <v>x</v>
      </c>
      <c r="E32" s="145" t="s">
        <v>479</v>
      </c>
      <c r="F32" s="153"/>
      <c r="G32" s="145" t="s">
        <v>473</v>
      </c>
      <c r="H32" s="153"/>
      <c r="I32" s="149" t="s">
        <v>474</v>
      </c>
      <c r="J32" s="153"/>
      <c r="K32" s="150" t="s">
        <v>366</v>
      </c>
      <c r="L32" s="146">
        <v>2</v>
      </c>
      <c r="N32" s="152"/>
    </row>
    <row r="33" spans="2:14" x14ac:dyDescent="0.4">
      <c r="B33" s="145">
        <v>28</v>
      </c>
      <c r="C33" s="146" t="s">
        <v>500</v>
      </c>
      <c r="D33" s="147" t="str">
        <f t="shared" si="0"/>
        <v>aa</v>
      </c>
      <c r="E33" s="145" t="s">
        <v>479</v>
      </c>
      <c r="F33" s="153"/>
      <c r="G33" s="145" t="s">
        <v>473</v>
      </c>
      <c r="H33" s="153"/>
      <c r="I33" s="149" t="s">
        <v>474</v>
      </c>
      <c r="J33" s="153"/>
      <c r="K33" s="150" t="s">
        <v>366</v>
      </c>
      <c r="L33" s="146">
        <v>3</v>
      </c>
      <c r="N33" s="152"/>
    </row>
    <row r="34" spans="2:14" x14ac:dyDescent="0.4">
      <c r="B34" s="145">
        <v>29</v>
      </c>
      <c r="C34" s="146" t="s">
        <v>501</v>
      </c>
      <c r="D34" s="147" t="str">
        <f t="shared" si="0"/>
        <v>ab</v>
      </c>
      <c r="E34" s="145" t="s">
        <v>479</v>
      </c>
      <c r="F34" s="153"/>
      <c r="G34" s="145" t="s">
        <v>473</v>
      </c>
      <c r="H34" s="153"/>
      <c r="I34" s="149" t="s">
        <v>474</v>
      </c>
      <c r="J34" s="153"/>
      <c r="K34" s="150" t="s">
        <v>366</v>
      </c>
      <c r="L34" s="146">
        <v>4</v>
      </c>
      <c r="N34" s="152"/>
    </row>
    <row r="35" spans="2:14" x14ac:dyDescent="0.4">
      <c r="B35" s="145">
        <v>30</v>
      </c>
      <c r="C35" s="146" t="s">
        <v>502</v>
      </c>
      <c r="D35" s="147" t="str">
        <f t="shared" si="0"/>
        <v>ac</v>
      </c>
      <c r="E35" s="145" t="s">
        <v>479</v>
      </c>
      <c r="F35" s="153"/>
      <c r="G35" s="145" t="s">
        <v>473</v>
      </c>
      <c r="H35" s="153"/>
      <c r="I35" s="149" t="s">
        <v>474</v>
      </c>
      <c r="J35" s="153"/>
      <c r="K35" s="150" t="s">
        <v>366</v>
      </c>
      <c r="L35" s="146">
        <v>5</v>
      </c>
      <c r="N35" s="152"/>
    </row>
    <row r="36" spans="2:14" x14ac:dyDescent="0.4">
      <c r="B36" s="145">
        <v>31</v>
      </c>
      <c r="C36" s="146" t="s">
        <v>503</v>
      </c>
      <c r="D36" s="147" t="str">
        <f t="shared" si="0"/>
        <v>ad</v>
      </c>
      <c r="E36" s="145" t="s">
        <v>479</v>
      </c>
      <c r="F36" s="153"/>
      <c r="G36" s="145" t="s">
        <v>473</v>
      </c>
      <c r="H36" s="153"/>
      <c r="I36" s="149" t="s">
        <v>466</v>
      </c>
      <c r="J36" s="153"/>
      <c r="K36" s="150" t="s">
        <v>467</v>
      </c>
      <c r="L36" s="146">
        <v>6</v>
      </c>
      <c r="N36" s="152"/>
    </row>
    <row r="37" spans="2:14" x14ac:dyDescent="0.4">
      <c r="B37" s="145">
        <v>32</v>
      </c>
      <c r="C37" s="146" t="s">
        <v>504</v>
      </c>
      <c r="D37" s="147" t="str">
        <f t="shared" si="0"/>
        <v>ae</v>
      </c>
      <c r="E37" s="145" t="s">
        <v>479</v>
      </c>
      <c r="F37" s="153"/>
      <c r="G37" s="145" t="s">
        <v>470</v>
      </c>
      <c r="H37" s="153"/>
      <c r="I37" s="149" t="s">
        <v>474</v>
      </c>
      <c r="J37" s="153"/>
      <c r="K37" s="150" t="s">
        <v>366</v>
      </c>
      <c r="L37" s="146">
        <v>7</v>
      </c>
      <c r="N37" s="152"/>
    </row>
    <row r="38" spans="2:14" x14ac:dyDescent="0.4">
      <c r="B38" s="145">
        <v>33</v>
      </c>
      <c r="C38" s="146" t="s">
        <v>505</v>
      </c>
      <c r="D38" s="147" t="str">
        <f t="shared" si="0"/>
        <v>af</v>
      </c>
      <c r="E38" s="145" t="s">
        <v>479</v>
      </c>
      <c r="F38" s="153"/>
      <c r="G38" s="145" t="s">
        <v>462</v>
      </c>
      <c r="H38" s="153"/>
      <c r="I38" s="149" t="s">
        <v>474</v>
      </c>
      <c r="J38" s="153"/>
      <c r="K38" s="150" t="s">
        <v>366</v>
      </c>
      <c r="L38" s="146">
        <v>8</v>
      </c>
      <c r="N38" s="152"/>
    </row>
    <row r="39" spans="2:14" x14ac:dyDescent="0.4">
      <c r="B39" s="145">
        <v>34</v>
      </c>
      <c r="C39" s="154" t="s">
        <v>506</v>
      </c>
      <c r="D39" s="147"/>
      <c r="E39" s="145" t="s">
        <v>479</v>
      </c>
      <c r="F39" s="148">
        <v>0.29166666666666669</v>
      </c>
      <c r="G39" s="145" t="s">
        <v>473</v>
      </c>
      <c r="H39" s="148">
        <v>0.39583333333333331</v>
      </c>
      <c r="I39" s="149" t="s">
        <v>474</v>
      </c>
      <c r="J39" s="148">
        <v>0</v>
      </c>
      <c r="K39" s="150" t="s">
        <v>366</v>
      </c>
      <c r="L39" s="151">
        <f t="shared" ref="L39:L40" si="2">IF(OR(F39="",H39=""),"",(H39+IF(F39&gt;H39,1,0)-F39-J39)*24)</f>
        <v>2.4999999999999991</v>
      </c>
      <c r="N39" s="152"/>
    </row>
    <row r="40" spans="2:14" x14ac:dyDescent="0.4">
      <c r="B40" s="145"/>
      <c r="C40" s="155" t="s">
        <v>420</v>
      </c>
      <c r="D40" s="147"/>
      <c r="E40" s="145" t="s">
        <v>479</v>
      </c>
      <c r="F40" s="148">
        <v>0.6875</v>
      </c>
      <c r="G40" s="145" t="s">
        <v>473</v>
      </c>
      <c r="H40" s="148">
        <v>0.83333333333333337</v>
      </c>
      <c r="I40" s="149" t="s">
        <v>474</v>
      </c>
      <c r="J40" s="148">
        <v>0</v>
      </c>
      <c r="K40" s="150" t="s">
        <v>366</v>
      </c>
      <c r="L40" s="151">
        <f t="shared" si="2"/>
        <v>3.5000000000000009</v>
      </c>
      <c r="N40" s="152"/>
    </row>
    <row r="41" spans="2:14" x14ac:dyDescent="0.4">
      <c r="B41" s="145"/>
      <c r="C41" s="156" t="s">
        <v>420</v>
      </c>
      <c r="D41" s="147" t="str">
        <f>C39</f>
        <v>ag</v>
      </c>
      <c r="E41" s="145" t="s">
        <v>479</v>
      </c>
      <c r="F41" s="148" t="s">
        <v>420</v>
      </c>
      <c r="G41" s="145" t="s">
        <v>473</v>
      </c>
      <c r="H41" s="148" t="s">
        <v>420</v>
      </c>
      <c r="I41" s="149" t="s">
        <v>474</v>
      </c>
      <c r="J41" s="148" t="s">
        <v>420</v>
      </c>
      <c r="K41" s="150" t="s">
        <v>366</v>
      </c>
      <c r="L41" s="151">
        <f>IF(OR(L39="",L40=""),"",L39+L40)</f>
        <v>6</v>
      </c>
      <c r="N41" s="152" t="s">
        <v>507</v>
      </c>
    </row>
    <row r="42" spans="2:14" x14ac:dyDescent="0.4">
      <c r="B42" s="145"/>
      <c r="C42" s="154" t="s">
        <v>508</v>
      </c>
      <c r="D42" s="147"/>
      <c r="E42" s="145" t="s">
        <v>479</v>
      </c>
      <c r="F42" s="148"/>
      <c r="G42" s="145" t="s">
        <v>473</v>
      </c>
      <c r="H42" s="148"/>
      <c r="I42" s="149" t="s">
        <v>474</v>
      </c>
      <c r="J42" s="148">
        <v>0</v>
      </c>
      <c r="K42" s="150" t="s">
        <v>366</v>
      </c>
      <c r="L42" s="151" t="str">
        <f t="shared" ref="L42:L43" si="3">IF(OR(F42="",H42=""),"",(H42+IF(F42&gt;H42,1,0)-F42-J42)*24)</f>
        <v/>
      </c>
      <c r="N42" s="152"/>
    </row>
    <row r="43" spans="2:14" x14ac:dyDescent="0.4">
      <c r="B43" s="145">
        <v>35</v>
      </c>
      <c r="C43" s="155" t="s">
        <v>420</v>
      </c>
      <c r="D43" s="147"/>
      <c r="E43" s="145" t="s">
        <v>479</v>
      </c>
      <c r="F43" s="148"/>
      <c r="G43" s="145" t="s">
        <v>473</v>
      </c>
      <c r="H43" s="148"/>
      <c r="I43" s="149" t="s">
        <v>474</v>
      </c>
      <c r="J43" s="148">
        <v>0</v>
      </c>
      <c r="K43" s="150" t="s">
        <v>366</v>
      </c>
      <c r="L43" s="151" t="str">
        <f t="shared" si="3"/>
        <v/>
      </c>
      <c r="N43" s="152"/>
    </row>
    <row r="44" spans="2:14" x14ac:dyDescent="0.4">
      <c r="B44" s="145"/>
      <c r="C44" s="156" t="s">
        <v>420</v>
      </c>
      <c r="D44" s="147" t="str">
        <f>C42</f>
        <v>ah</v>
      </c>
      <c r="E44" s="145" t="s">
        <v>479</v>
      </c>
      <c r="F44" s="148" t="s">
        <v>420</v>
      </c>
      <c r="G44" s="145" t="s">
        <v>473</v>
      </c>
      <c r="H44" s="148" t="s">
        <v>420</v>
      </c>
      <c r="I44" s="149" t="s">
        <v>474</v>
      </c>
      <c r="J44" s="148" t="s">
        <v>420</v>
      </c>
      <c r="K44" s="150" t="s">
        <v>366</v>
      </c>
      <c r="L44" s="151" t="str">
        <f>IF(OR(L42="",L43=""),"",L42+L43)</f>
        <v/>
      </c>
      <c r="N44" s="152" t="s">
        <v>509</v>
      </c>
    </row>
    <row r="45" spans="2:14" x14ac:dyDescent="0.4">
      <c r="B45" s="145"/>
      <c r="C45" s="154" t="s">
        <v>510</v>
      </c>
      <c r="D45" s="147"/>
      <c r="E45" s="145" t="s">
        <v>479</v>
      </c>
      <c r="F45" s="148"/>
      <c r="G45" s="145" t="s">
        <v>473</v>
      </c>
      <c r="H45" s="148"/>
      <c r="I45" s="149" t="s">
        <v>474</v>
      </c>
      <c r="J45" s="148">
        <v>0</v>
      </c>
      <c r="K45" s="150" t="s">
        <v>366</v>
      </c>
      <c r="L45" s="151" t="str">
        <f t="shared" ref="L45:L46" si="4">IF(OR(F45="",H45=""),"",(H45+IF(F45&gt;H45,1,0)-F45-J45)*24)</f>
        <v/>
      </c>
      <c r="N45" s="152"/>
    </row>
    <row r="46" spans="2:14" x14ac:dyDescent="0.4">
      <c r="B46" s="145">
        <v>36</v>
      </c>
      <c r="C46" s="155" t="s">
        <v>420</v>
      </c>
      <c r="D46" s="147"/>
      <c r="E46" s="145" t="s">
        <v>479</v>
      </c>
      <c r="F46" s="148"/>
      <c r="G46" s="145" t="s">
        <v>473</v>
      </c>
      <c r="H46" s="148"/>
      <c r="I46" s="149" t="s">
        <v>474</v>
      </c>
      <c r="J46" s="148">
        <v>0</v>
      </c>
      <c r="K46" s="150" t="s">
        <v>366</v>
      </c>
      <c r="L46" s="151" t="str">
        <f t="shared" si="4"/>
        <v/>
      </c>
      <c r="N46" s="152"/>
    </row>
    <row r="47" spans="2:14" x14ac:dyDescent="0.4">
      <c r="B47" s="145"/>
      <c r="C47" s="156" t="s">
        <v>420</v>
      </c>
      <c r="D47" s="147" t="str">
        <f>C45</f>
        <v>ai</v>
      </c>
      <c r="E47" s="145" t="s">
        <v>479</v>
      </c>
      <c r="F47" s="148" t="s">
        <v>420</v>
      </c>
      <c r="G47" s="145" t="s">
        <v>473</v>
      </c>
      <c r="H47" s="148" t="s">
        <v>420</v>
      </c>
      <c r="I47" s="149" t="s">
        <v>474</v>
      </c>
      <c r="J47" s="148" t="s">
        <v>420</v>
      </c>
      <c r="K47" s="150" t="s">
        <v>366</v>
      </c>
      <c r="L47" s="151" t="str">
        <f>IF(OR(L45="",L46=""),"",L45+L46)</f>
        <v/>
      </c>
      <c r="N47" s="152" t="s">
        <v>509</v>
      </c>
    </row>
    <row r="49" spans="3:4" x14ac:dyDescent="0.4">
      <c r="C49" s="141" t="s">
        <v>511</v>
      </c>
      <c r="D49" s="141"/>
    </row>
    <row r="50" spans="3:4" x14ac:dyDescent="0.4">
      <c r="C50" s="141" t="s">
        <v>512</v>
      </c>
      <c r="D50" s="141"/>
    </row>
    <row r="51" spans="3:4" x14ac:dyDescent="0.4">
      <c r="C51" s="141" t="s">
        <v>513</v>
      </c>
      <c r="D51" s="141"/>
    </row>
    <row r="52" spans="3:4" x14ac:dyDescent="0.4">
      <c r="C52" s="141" t="s">
        <v>514</v>
      </c>
      <c r="D52" s="141"/>
    </row>
    <row r="53" spans="3:4" x14ac:dyDescent="0.4">
      <c r="C53" s="141" t="s">
        <v>515</v>
      </c>
      <c r="D53" s="141"/>
    </row>
    <row r="54" spans="3:4" x14ac:dyDescent="0.4">
      <c r="C54" s="141" t="s">
        <v>516</v>
      </c>
      <c r="D54" s="141"/>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0"/>
  <sheetViews>
    <sheetView workbookViewId="0">
      <selection activeCell="BP13" sqref="BP13"/>
    </sheetView>
  </sheetViews>
  <sheetFormatPr defaultRowHeight="18.75" x14ac:dyDescent="0.4"/>
  <cols>
    <col min="1" max="1" width="1.375" style="157" customWidth="1"/>
    <col min="2" max="3" width="9" style="157"/>
    <col min="4" max="4" width="40.625" style="157" customWidth="1"/>
    <col min="5" max="16384" width="9" style="157"/>
  </cols>
  <sheetData>
    <row r="1" spans="2:11" x14ac:dyDescent="0.4">
      <c r="B1" s="157" t="s">
        <v>517</v>
      </c>
      <c r="D1" s="158"/>
      <c r="E1" s="158"/>
      <c r="F1" s="158"/>
    </row>
    <row r="2" spans="2:11" s="160" customFormat="1" ht="20.25" customHeight="1" x14ac:dyDescent="0.4">
      <c r="B2" s="159" t="s">
        <v>518</v>
      </c>
      <c r="C2" s="159"/>
      <c r="D2" s="158"/>
      <c r="E2" s="158"/>
      <c r="F2" s="158"/>
    </row>
    <row r="3" spans="2:11" s="160" customFormat="1" ht="20.25" customHeight="1" x14ac:dyDescent="0.4">
      <c r="B3" s="159"/>
      <c r="C3" s="159"/>
      <c r="D3" s="158"/>
      <c r="E3" s="158"/>
      <c r="F3" s="158"/>
    </row>
    <row r="4" spans="2:11" s="162" customFormat="1" ht="20.25" customHeight="1" x14ac:dyDescent="0.4">
      <c r="B4" s="161"/>
      <c r="C4" s="158" t="s">
        <v>519</v>
      </c>
      <c r="D4" s="158"/>
      <c r="F4" s="675" t="s">
        <v>520</v>
      </c>
      <c r="G4" s="675"/>
      <c r="H4" s="675"/>
      <c r="I4" s="675"/>
      <c r="J4" s="675"/>
      <c r="K4" s="675"/>
    </row>
    <row r="5" spans="2:11" s="162" customFormat="1" ht="20.25" customHeight="1" x14ac:dyDescent="0.4">
      <c r="B5" s="163"/>
      <c r="C5" s="158" t="s">
        <v>521</v>
      </c>
      <c r="D5" s="158"/>
      <c r="F5" s="675"/>
      <c r="G5" s="675"/>
      <c r="H5" s="675"/>
      <c r="I5" s="675"/>
      <c r="J5" s="675"/>
      <c r="K5" s="675"/>
    </row>
    <row r="6" spans="2:11" s="160" customFormat="1" ht="20.25" customHeight="1" x14ac:dyDescent="0.4">
      <c r="B6" s="164" t="s">
        <v>522</v>
      </c>
      <c r="C6" s="158"/>
      <c r="D6" s="158"/>
      <c r="E6" s="105"/>
      <c r="F6" s="165"/>
    </row>
    <row r="7" spans="2:11" s="160" customFormat="1" ht="20.25" customHeight="1" x14ac:dyDescent="0.4">
      <c r="B7" s="159"/>
      <c r="C7" s="159"/>
      <c r="D7" s="158"/>
      <c r="E7" s="105"/>
      <c r="F7" s="165"/>
    </row>
    <row r="8" spans="2:11" s="160" customFormat="1" ht="20.25" customHeight="1" x14ac:dyDescent="0.4">
      <c r="B8" s="158" t="s">
        <v>523</v>
      </c>
      <c r="C8" s="159"/>
      <c r="D8" s="158"/>
      <c r="E8" s="105"/>
      <c r="F8" s="165"/>
    </row>
    <row r="9" spans="2:11" s="160" customFormat="1" ht="20.25" customHeight="1" x14ac:dyDescent="0.4">
      <c r="B9" s="159"/>
      <c r="C9" s="159"/>
      <c r="D9" s="158"/>
      <c r="E9" s="158"/>
      <c r="F9" s="158"/>
    </row>
    <row r="10" spans="2:11" s="160" customFormat="1" ht="20.25" customHeight="1" x14ac:dyDescent="0.4">
      <c r="B10" s="158" t="s">
        <v>524</v>
      </c>
      <c r="C10" s="159"/>
      <c r="D10" s="158"/>
      <c r="E10" s="158"/>
      <c r="F10" s="158"/>
    </row>
    <row r="11" spans="2:11" s="160" customFormat="1" ht="20.25" customHeight="1" x14ac:dyDescent="0.4">
      <c r="B11" s="158"/>
      <c r="C11" s="159"/>
      <c r="D11" s="158"/>
    </row>
    <row r="12" spans="2:11" s="160" customFormat="1" ht="20.25" customHeight="1" x14ac:dyDescent="0.4">
      <c r="B12" s="158" t="s">
        <v>525</v>
      </c>
      <c r="C12" s="159"/>
      <c r="D12" s="158"/>
    </row>
    <row r="13" spans="2:11" s="160" customFormat="1" ht="20.25" customHeight="1" x14ac:dyDescent="0.4">
      <c r="B13" s="158"/>
      <c r="C13" s="159"/>
      <c r="D13" s="158"/>
    </row>
    <row r="14" spans="2:11" s="160" customFormat="1" ht="20.25" customHeight="1" x14ac:dyDescent="0.4">
      <c r="B14" s="158" t="s">
        <v>526</v>
      </c>
      <c r="C14" s="159"/>
      <c r="D14" s="158"/>
    </row>
    <row r="15" spans="2:11" s="160" customFormat="1" ht="20.25" customHeight="1" x14ac:dyDescent="0.4">
      <c r="B15" s="158"/>
      <c r="C15" s="159"/>
      <c r="D15" s="158"/>
    </row>
    <row r="16" spans="2:11" s="160" customFormat="1" ht="20.25" customHeight="1" x14ac:dyDescent="0.4">
      <c r="B16" s="158" t="s">
        <v>527</v>
      </c>
      <c r="C16" s="159"/>
      <c r="D16" s="158"/>
    </row>
    <row r="17" spans="2:4" s="160" customFormat="1" ht="20.25" customHeight="1" x14ac:dyDescent="0.4">
      <c r="B17" s="158" t="s">
        <v>528</v>
      </c>
      <c r="C17" s="159"/>
      <c r="D17" s="158"/>
    </row>
    <row r="18" spans="2:4" s="160" customFormat="1" ht="20.25" customHeight="1" x14ac:dyDescent="0.4">
      <c r="B18" s="158"/>
      <c r="C18" s="159"/>
      <c r="D18" s="158"/>
    </row>
    <row r="19" spans="2:4" s="160" customFormat="1" ht="20.25" customHeight="1" x14ac:dyDescent="0.4">
      <c r="B19" s="158" t="s">
        <v>529</v>
      </c>
      <c r="C19" s="159"/>
      <c r="D19" s="158"/>
    </row>
    <row r="20" spans="2:4" s="160" customFormat="1" ht="20.25" customHeight="1" x14ac:dyDescent="0.4">
      <c r="B20" s="158" t="s">
        <v>530</v>
      </c>
      <c r="C20" s="159"/>
      <c r="D20" s="158"/>
    </row>
    <row r="21" spans="2:4" s="160" customFormat="1" ht="20.25" customHeight="1" x14ac:dyDescent="0.4">
      <c r="B21" s="158" t="s">
        <v>531</v>
      </c>
      <c r="C21" s="159"/>
      <c r="D21" s="158"/>
    </row>
    <row r="22" spans="2:4" s="160" customFormat="1" ht="20.25" customHeight="1" x14ac:dyDescent="0.4">
      <c r="B22" s="158"/>
      <c r="C22" s="159"/>
      <c r="D22" s="158"/>
    </row>
    <row r="23" spans="2:4" s="160" customFormat="1" ht="20.25" customHeight="1" x14ac:dyDescent="0.4">
      <c r="B23" s="158" t="s">
        <v>532</v>
      </c>
      <c r="C23" s="159"/>
      <c r="D23" s="158"/>
    </row>
    <row r="24" spans="2:4" s="160" customFormat="1" ht="20.25" customHeight="1" x14ac:dyDescent="0.4">
      <c r="B24" s="158" t="s">
        <v>533</v>
      </c>
      <c r="C24" s="159"/>
      <c r="D24" s="158"/>
    </row>
    <row r="25" spans="2:4" s="160" customFormat="1" ht="20.25" customHeight="1" x14ac:dyDescent="0.4">
      <c r="B25" s="158" t="s">
        <v>534</v>
      </c>
      <c r="C25" s="159"/>
      <c r="D25" s="158"/>
    </row>
    <row r="26" spans="2:4" s="160" customFormat="1" ht="20.25" customHeight="1" x14ac:dyDescent="0.4">
      <c r="B26" s="158" t="s">
        <v>535</v>
      </c>
      <c r="C26" s="159"/>
      <c r="D26" s="158"/>
    </row>
    <row r="27" spans="2:4" s="160" customFormat="1" ht="20.25" customHeight="1" x14ac:dyDescent="0.4">
      <c r="B27" s="158"/>
      <c r="C27" s="158"/>
      <c r="D27" s="158"/>
    </row>
    <row r="28" spans="2:4" s="160" customFormat="1" ht="17.25" customHeight="1" x14ac:dyDescent="0.4">
      <c r="B28" s="158" t="s">
        <v>536</v>
      </c>
      <c r="C28" s="158"/>
      <c r="D28" s="158"/>
    </row>
    <row r="29" spans="2:4" s="160" customFormat="1" ht="17.25" customHeight="1" x14ac:dyDescent="0.4">
      <c r="B29" s="158" t="s">
        <v>537</v>
      </c>
      <c r="C29" s="158"/>
      <c r="D29" s="158"/>
    </row>
    <row r="30" spans="2:4" s="160" customFormat="1" ht="17.25" customHeight="1" x14ac:dyDescent="0.4">
      <c r="B30" s="158"/>
      <c r="C30" s="158"/>
      <c r="D30" s="158"/>
    </row>
    <row r="31" spans="2:4" s="160" customFormat="1" ht="17.25" customHeight="1" x14ac:dyDescent="0.4">
      <c r="B31" s="158"/>
      <c r="C31" s="166" t="s">
        <v>456</v>
      </c>
      <c r="D31" s="166" t="s">
        <v>538</v>
      </c>
    </row>
    <row r="32" spans="2:4" s="160" customFormat="1" ht="17.25" customHeight="1" x14ac:dyDescent="0.4">
      <c r="B32" s="158"/>
      <c r="C32" s="166">
        <v>1</v>
      </c>
      <c r="D32" s="167" t="s">
        <v>539</v>
      </c>
    </row>
    <row r="33" spans="2:25" s="160" customFormat="1" ht="17.25" customHeight="1" x14ac:dyDescent="0.4">
      <c r="B33" s="158"/>
      <c r="C33" s="166">
        <v>2</v>
      </c>
      <c r="D33" s="167" t="s">
        <v>540</v>
      </c>
    </row>
    <row r="34" spans="2:25" s="160" customFormat="1" ht="17.25" customHeight="1" x14ac:dyDescent="0.4">
      <c r="B34" s="158"/>
      <c r="C34" s="166">
        <v>3</v>
      </c>
      <c r="D34" s="167" t="s">
        <v>541</v>
      </c>
    </row>
    <row r="35" spans="2:25" s="160" customFormat="1" ht="17.25" customHeight="1" x14ac:dyDescent="0.4">
      <c r="B35" s="158"/>
      <c r="C35" s="166">
        <v>4</v>
      </c>
      <c r="D35" s="167" t="s">
        <v>407</v>
      </c>
    </row>
    <row r="36" spans="2:25" s="160" customFormat="1" ht="17.25" customHeight="1" x14ac:dyDescent="0.4">
      <c r="B36" s="158"/>
      <c r="C36" s="166">
        <v>5</v>
      </c>
      <c r="D36" s="167" t="s">
        <v>408</v>
      </c>
    </row>
    <row r="37" spans="2:25" s="160" customFormat="1" ht="17.25" customHeight="1" x14ac:dyDescent="0.4">
      <c r="B37" s="158"/>
      <c r="C37" s="166">
        <v>6</v>
      </c>
      <c r="D37" s="167" t="s">
        <v>542</v>
      </c>
    </row>
    <row r="38" spans="2:25" s="160" customFormat="1" ht="17.25" customHeight="1" x14ac:dyDescent="0.4">
      <c r="B38" s="158"/>
      <c r="C38" s="166">
        <v>7</v>
      </c>
      <c r="D38" s="167" t="s">
        <v>543</v>
      </c>
    </row>
    <row r="39" spans="2:25" s="160" customFormat="1" ht="17.25" customHeight="1" x14ac:dyDescent="0.4">
      <c r="B39" s="158"/>
      <c r="C39" s="166">
        <v>8</v>
      </c>
      <c r="D39" s="167" t="s">
        <v>544</v>
      </c>
    </row>
    <row r="40" spans="2:25" s="160" customFormat="1" ht="17.25" customHeight="1" x14ac:dyDescent="0.4">
      <c r="B40" s="158"/>
      <c r="C40" s="105"/>
      <c r="D40" s="165"/>
    </row>
    <row r="41" spans="2:25" s="160" customFormat="1" ht="17.25" customHeight="1" x14ac:dyDescent="0.4">
      <c r="B41" s="158" t="s">
        <v>545</v>
      </c>
      <c r="C41" s="158"/>
      <c r="D41" s="158"/>
      <c r="E41" s="162"/>
      <c r="F41" s="162"/>
    </row>
    <row r="42" spans="2:25" s="160" customFormat="1" ht="17.25" customHeight="1" x14ac:dyDescent="0.4">
      <c r="B42" s="158" t="s">
        <v>546</v>
      </c>
      <c r="C42" s="158"/>
      <c r="D42" s="158"/>
      <c r="E42" s="162"/>
      <c r="F42" s="162"/>
    </row>
    <row r="43" spans="2:25" s="160" customFormat="1" ht="17.25" customHeight="1" x14ac:dyDescent="0.4">
      <c r="B43" s="158"/>
      <c r="C43" s="158"/>
      <c r="D43" s="158"/>
      <c r="E43" s="162"/>
      <c r="F43" s="162"/>
      <c r="G43" s="168"/>
      <c r="H43" s="168"/>
      <c r="J43" s="168"/>
      <c r="K43" s="168"/>
      <c r="L43" s="168"/>
      <c r="M43" s="168"/>
      <c r="N43" s="168"/>
      <c r="O43" s="168"/>
      <c r="R43" s="168"/>
      <c r="S43" s="168"/>
      <c r="T43" s="168"/>
      <c r="W43" s="168"/>
      <c r="X43" s="168"/>
      <c r="Y43" s="168"/>
    </row>
    <row r="44" spans="2:25" s="160" customFormat="1" ht="17.25" customHeight="1" x14ac:dyDescent="0.4">
      <c r="B44" s="158"/>
      <c r="C44" s="166" t="s">
        <v>423</v>
      </c>
      <c r="D44" s="166" t="s">
        <v>424</v>
      </c>
      <c r="E44" s="162"/>
      <c r="F44" s="162"/>
      <c r="G44" s="168"/>
      <c r="H44" s="168"/>
      <c r="J44" s="168"/>
      <c r="K44" s="168"/>
      <c r="L44" s="168"/>
      <c r="M44" s="168"/>
      <c r="N44" s="168"/>
      <c r="O44" s="168"/>
      <c r="R44" s="168"/>
      <c r="S44" s="168"/>
      <c r="T44" s="168"/>
      <c r="W44" s="168"/>
      <c r="X44" s="168"/>
      <c r="Y44" s="168"/>
    </row>
    <row r="45" spans="2:25" s="160" customFormat="1" ht="17.25" customHeight="1" x14ac:dyDescent="0.4">
      <c r="B45" s="158"/>
      <c r="C45" s="166" t="s">
        <v>410</v>
      </c>
      <c r="D45" s="167" t="s">
        <v>425</v>
      </c>
      <c r="E45" s="162"/>
      <c r="F45" s="162"/>
      <c r="G45" s="168"/>
      <c r="H45" s="168"/>
      <c r="J45" s="168"/>
      <c r="K45" s="168"/>
      <c r="L45" s="168"/>
      <c r="M45" s="168"/>
      <c r="N45" s="168"/>
      <c r="O45" s="168"/>
      <c r="R45" s="168"/>
      <c r="S45" s="168"/>
      <c r="T45" s="168"/>
      <c r="W45" s="168"/>
      <c r="X45" s="168"/>
      <c r="Y45" s="168"/>
    </row>
    <row r="46" spans="2:25" s="160" customFormat="1" ht="17.25" customHeight="1" x14ac:dyDescent="0.4">
      <c r="B46" s="158"/>
      <c r="C46" s="166" t="s">
        <v>413</v>
      </c>
      <c r="D46" s="167" t="s">
        <v>430</v>
      </c>
      <c r="E46" s="162"/>
      <c r="F46" s="162"/>
      <c r="G46" s="168"/>
      <c r="H46" s="168"/>
      <c r="J46" s="168"/>
      <c r="K46" s="168"/>
      <c r="L46" s="168"/>
      <c r="M46" s="168"/>
      <c r="N46" s="168"/>
      <c r="O46" s="168"/>
      <c r="R46" s="168"/>
      <c r="S46" s="168"/>
      <c r="T46" s="168"/>
      <c r="W46" s="168"/>
      <c r="X46" s="168"/>
      <c r="Y46" s="168"/>
    </row>
    <row r="47" spans="2:25" s="160" customFormat="1" ht="17.25" customHeight="1" x14ac:dyDescent="0.4">
      <c r="B47" s="158"/>
      <c r="C47" s="166" t="s">
        <v>547</v>
      </c>
      <c r="D47" s="167" t="s">
        <v>434</v>
      </c>
      <c r="E47" s="162"/>
      <c r="F47" s="162"/>
      <c r="G47" s="168"/>
      <c r="H47" s="168"/>
      <c r="J47" s="168"/>
      <c r="K47" s="168"/>
      <c r="L47" s="168"/>
      <c r="M47" s="168"/>
      <c r="N47" s="168"/>
      <c r="O47" s="168"/>
      <c r="R47" s="168"/>
      <c r="S47" s="168"/>
      <c r="T47" s="168"/>
      <c r="W47" s="168"/>
      <c r="X47" s="168"/>
      <c r="Y47" s="168"/>
    </row>
    <row r="48" spans="2:25" s="160" customFormat="1" ht="17.25" customHeight="1" x14ac:dyDescent="0.4">
      <c r="B48" s="158"/>
      <c r="C48" s="166" t="s">
        <v>436</v>
      </c>
      <c r="D48" s="167" t="s">
        <v>548</v>
      </c>
      <c r="E48" s="162"/>
      <c r="F48" s="162"/>
      <c r="G48" s="168"/>
      <c r="H48" s="168"/>
      <c r="J48" s="168"/>
      <c r="K48" s="168"/>
      <c r="L48" s="168"/>
      <c r="M48" s="168"/>
      <c r="N48" s="168"/>
      <c r="O48" s="168"/>
      <c r="R48" s="168"/>
      <c r="S48" s="168"/>
      <c r="T48" s="168"/>
      <c r="W48" s="168"/>
      <c r="X48" s="168"/>
      <c r="Y48" s="168"/>
    </row>
    <row r="49" spans="2:51" s="160" customFormat="1" ht="17.25" customHeight="1" x14ac:dyDescent="0.4">
      <c r="B49" s="158"/>
      <c r="C49" s="158"/>
      <c r="D49" s="158"/>
      <c r="E49" s="162"/>
      <c r="F49" s="162"/>
      <c r="G49" s="168"/>
      <c r="H49" s="168"/>
      <c r="J49" s="168"/>
      <c r="K49" s="168"/>
      <c r="L49" s="168"/>
      <c r="M49" s="168"/>
      <c r="N49" s="168"/>
      <c r="O49" s="168"/>
      <c r="R49" s="168"/>
      <c r="S49" s="168"/>
      <c r="T49" s="168"/>
      <c r="W49" s="168"/>
      <c r="X49" s="168"/>
      <c r="Y49" s="168"/>
    </row>
    <row r="50" spans="2:51" s="160" customFormat="1" ht="17.25" customHeight="1" x14ac:dyDescent="0.4">
      <c r="B50" s="158"/>
      <c r="C50" s="169" t="s">
        <v>549</v>
      </c>
      <c r="D50" s="158"/>
      <c r="E50" s="162"/>
      <c r="F50" s="162"/>
      <c r="G50" s="168"/>
      <c r="H50" s="168"/>
      <c r="J50" s="168"/>
      <c r="K50" s="168"/>
      <c r="L50" s="168"/>
      <c r="M50" s="168"/>
      <c r="N50" s="168"/>
      <c r="O50" s="168"/>
      <c r="R50" s="168"/>
      <c r="S50" s="168"/>
      <c r="T50" s="168"/>
      <c r="W50" s="168"/>
      <c r="X50" s="168"/>
      <c r="Y50" s="168"/>
    </row>
    <row r="51" spans="2:51" s="160" customFormat="1" ht="17.25" customHeight="1" x14ac:dyDescent="0.4">
      <c r="B51" s="162"/>
      <c r="C51" s="158" t="s">
        <v>550</v>
      </c>
      <c r="D51" s="162"/>
      <c r="E51" s="162"/>
      <c r="F51" s="169"/>
      <c r="G51" s="168"/>
      <c r="H51" s="168"/>
      <c r="J51" s="168"/>
      <c r="K51" s="168"/>
      <c r="L51" s="168"/>
      <c r="M51" s="168"/>
      <c r="N51" s="168"/>
      <c r="O51" s="168"/>
      <c r="R51" s="168"/>
      <c r="S51" s="168"/>
      <c r="T51" s="168"/>
      <c r="W51" s="168"/>
      <c r="X51" s="168"/>
      <c r="Y51" s="168"/>
    </row>
    <row r="52" spans="2:51" s="160" customFormat="1" ht="17.25" customHeight="1" x14ac:dyDescent="0.4">
      <c r="B52" s="162"/>
      <c r="C52" s="158" t="s">
        <v>551</v>
      </c>
      <c r="D52" s="162"/>
      <c r="E52" s="162"/>
      <c r="F52" s="158"/>
      <c r="G52" s="168"/>
      <c r="H52" s="168"/>
      <c r="J52" s="168"/>
      <c r="K52" s="168"/>
      <c r="L52" s="168"/>
      <c r="M52" s="168"/>
      <c r="N52" s="168"/>
      <c r="O52" s="168"/>
      <c r="R52" s="168"/>
      <c r="S52" s="168"/>
      <c r="T52" s="168"/>
      <c r="W52" s="168"/>
      <c r="X52" s="168"/>
      <c r="Y52" s="168"/>
    </row>
    <row r="53" spans="2:51" s="160" customFormat="1" ht="17.25" customHeight="1" x14ac:dyDescent="0.4">
      <c r="B53" s="158"/>
      <c r="C53" s="158"/>
      <c r="D53" s="158"/>
      <c r="E53" s="169"/>
      <c r="F53" s="168"/>
      <c r="G53" s="168"/>
      <c r="H53" s="168"/>
      <c r="J53" s="168"/>
      <c r="K53" s="168"/>
      <c r="L53" s="168"/>
      <c r="M53" s="168"/>
      <c r="N53" s="168"/>
      <c r="O53" s="168"/>
      <c r="R53" s="168"/>
      <c r="S53" s="168"/>
      <c r="T53" s="168"/>
      <c r="W53" s="168"/>
      <c r="X53" s="168"/>
      <c r="Y53" s="168"/>
    </row>
    <row r="54" spans="2:51" s="160" customFormat="1" ht="17.25" customHeight="1" x14ac:dyDescent="0.4">
      <c r="B54" s="158" t="s">
        <v>552</v>
      </c>
      <c r="C54" s="158"/>
      <c r="D54" s="158"/>
    </row>
    <row r="55" spans="2:51" s="160" customFormat="1" ht="17.25" customHeight="1" x14ac:dyDescent="0.4">
      <c r="B55" s="158" t="s">
        <v>553</v>
      </c>
      <c r="C55" s="158"/>
      <c r="D55" s="158"/>
      <c r="AH55" s="170"/>
      <c r="AI55" s="170"/>
      <c r="AJ55" s="170"/>
      <c r="AK55" s="170"/>
      <c r="AL55" s="170"/>
      <c r="AM55" s="170"/>
      <c r="AN55" s="170"/>
      <c r="AO55" s="170"/>
      <c r="AP55" s="170"/>
      <c r="AQ55" s="170"/>
      <c r="AR55" s="170"/>
      <c r="AS55" s="170"/>
    </row>
    <row r="56" spans="2:51" s="160" customFormat="1" ht="17.25" customHeight="1" x14ac:dyDescent="0.4">
      <c r="B56" s="171" t="s">
        <v>554</v>
      </c>
      <c r="C56" s="162"/>
      <c r="D56" s="162"/>
      <c r="E56" s="172"/>
      <c r="F56" s="172"/>
      <c r="G56" s="172"/>
      <c r="H56" s="172"/>
      <c r="I56" s="172"/>
      <c r="J56" s="172"/>
      <c r="K56" s="172"/>
      <c r="L56" s="172"/>
      <c r="M56" s="172"/>
      <c r="N56" s="172"/>
      <c r="O56" s="173"/>
      <c r="P56" s="173"/>
      <c r="Q56" s="172"/>
      <c r="R56" s="173"/>
      <c r="S56" s="172"/>
      <c r="T56" s="172"/>
      <c r="U56" s="173"/>
      <c r="V56" s="170"/>
      <c r="W56" s="170"/>
      <c r="X56" s="170"/>
      <c r="Y56" s="172"/>
      <c r="Z56" s="172"/>
      <c r="AA56" s="172"/>
      <c r="AB56" s="172"/>
      <c r="AC56" s="170"/>
      <c r="AD56" s="172"/>
      <c r="AE56" s="173"/>
      <c r="AF56" s="173"/>
      <c r="AG56" s="173"/>
      <c r="AH56" s="173"/>
      <c r="AI56" s="174"/>
      <c r="AJ56" s="173"/>
      <c r="AK56" s="173"/>
      <c r="AL56" s="173"/>
      <c r="AM56" s="173"/>
      <c r="AN56" s="173"/>
      <c r="AO56" s="173"/>
      <c r="AP56" s="173"/>
      <c r="AQ56" s="173"/>
      <c r="AR56" s="173"/>
      <c r="AS56" s="173"/>
      <c r="AT56" s="173"/>
      <c r="AU56" s="173"/>
      <c r="AV56" s="173"/>
      <c r="AW56" s="173"/>
      <c r="AX56" s="173"/>
      <c r="AY56" s="174"/>
    </row>
    <row r="57" spans="2:51" s="160" customFormat="1" ht="17.25" customHeight="1" x14ac:dyDescent="0.4">
      <c r="B57" s="171" t="s">
        <v>555</v>
      </c>
      <c r="C57" s="162"/>
      <c r="D57" s="162"/>
      <c r="E57" s="172"/>
      <c r="F57" s="172"/>
      <c r="G57" s="172"/>
      <c r="H57" s="172"/>
      <c r="I57" s="172"/>
      <c r="J57" s="172"/>
      <c r="K57" s="172"/>
      <c r="L57" s="172"/>
      <c r="M57" s="172"/>
      <c r="N57" s="172"/>
      <c r="O57" s="173"/>
      <c r="P57" s="173"/>
      <c r="Q57" s="172"/>
      <c r="R57" s="173"/>
      <c r="S57" s="172"/>
      <c r="T57" s="172"/>
      <c r="U57" s="173"/>
      <c r="V57" s="170"/>
      <c r="W57" s="170"/>
      <c r="X57" s="170"/>
      <c r="Y57" s="172"/>
      <c r="Z57" s="172"/>
      <c r="AA57" s="172"/>
      <c r="AB57" s="172"/>
      <c r="AC57" s="170"/>
      <c r="AD57" s="172"/>
      <c r="AE57" s="173"/>
      <c r="AF57" s="173"/>
      <c r="AG57" s="173"/>
      <c r="AH57" s="173"/>
      <c r="AI57" s="174"/>
      <c r="AJ57" s="173"/>
      <c r="AK57" s="173"/>
      <c r="AL57" s="173"/>
      <c r="AM57" s="173"/>
      <c r="AN57" s="173"/>
      <c r="AO57" s="173"/>
      <c r="AP57" s="173"/>
      <c r="AQ57" s="173"/>
      <c r="AR57" s="173"/>
      <c r="AS57" s="173"/>
      <c r="AT57" s="173"/>
      <c r="AU57" s="173"/>
      <c r="AV57" s="173"/>
      <c r="AW57" s="173"/>
      <c r="AX57" s="173"/>
      <c r="AY57" s="174"/>
    </row>
    <row r="58" spans="2:51" s="160" customFormat="1" ht="17.25" customHeight="1" x14ac:dyDescent="0.4">
      <c r="F58" s="170"/>
    </row>
    <row r="59" spans="2:51" s="160" customFormat="1" ht="17.25" customHeight="1" x14ac:dyDescent="0.4">
      <c r="B59" s="158" t="s">
        <v>556</v>
      </c>
      <c r="C59" s="158"/>
    </row>
    <row r="60" spans="2:51" s="160" customFormat="1" ht="17.25" customHeight="1" x14ac:dyDescent="0.4">
      <c r="B60" s="158"/>
      <c r="C60" s="158"/>
    </row>
    <row r="61" spans="2:51" s="160" customFormat="1" ht="17.25" customHeight="1" x14ac:dyDescent="0.4">
      <c r="B61" s="158" t="s">
        <v>557</v>
      </c>
      <c r="C61" s="158"/>
    </row>
    <row r="62" spans="2:51" s="160" customFormat="1" ht="17.25" customHeight="1" x14ac:dyDescent="0.4">
      <c r="B62" s="158" t="s">
        <v>558</v>
      </c>
      <c r="C62" s="158"/>
    </row>
    <row r="63" spans="2:51" s="160" customFormat="1" ht="17.25" customHeight="1" x14ac:dyDescent="0.4">
      <c r="B63" s="158"/>
      <c r="C63" s="158"/>
    </row>
    <row r="64" spans="2:51" s="160" customFormat="1" ht="17.25" customHeight="1" x14ac:dyDescent="0.4">
      <c r="B64" s="158" t="s">
        <v>559</v>
      </c>
      <c r="C64" s="158"/>
    </row>
    <row r="65" spans="2:54" s="160" customFormat="1" ht="17.25" customHeight="1" x14ac:dyDescent="0.4">
      <c r="B65" s="158" t="s">
        <v>560</v>
      </c>
      <c r="C65" s="158"/>
    </row>
    <row r="66" spans="2:54" s="160" customFormat="1" ht="17.25" customHeight="1" x14ac:dyDescent="0.4">
      <c r="B66" s="158"/>
      <c r="C66" s="158"/>
    </row>
    <row r="67" spans="2:54" s="160" customFormat="1" ht="17.25" customHeight="1" x14ac:dyDescent="0.4">
      <c r="B67" s="158" t="s">
        <v>561</v>
      </c>
      <c r="C67" s="158"/>
      <c r="D67" s="158"/>
    </row>
    <row r="68" spans="2:54" s="160" customFormat="1" ht="17.25" customHeight="1" x14ac:dyDescent="0.4">
      <c r="B68" s="158"/>
      <c r="C68" s="158"/>
      <c r="D68" s="158"/>
    </row>
    <row r="69" spans="2:54" s="160" customFormat="1" ht="17.25" customHeight="1" x14ac:dyDescent="0.4">
      <c r="B69" s="162" t="s">
        <v>562</v>
      </c>
      <c r="C69" s="162"/>
      <c r="D69" s="158"/>
    </row>
    <row r="70" spans="2:54" s="160" customFormat="1" ht="17.25" customHeight="1" x14ac:dyDescent="0.4">
      <c r="B70" s="162" t="s">
        <v>563</v>
      </c>
      <c r="C70" s="162"/>
      <c r="D70" s="158"/>
    </row>
    <row r="71" spans="2:54" s="160" customFormat="1" ht="17.25" customHeight="1" x14ac:dyDescent="0.4">
      <c r="B71" s="162" t="s">
        <v>564</v>
      </c>
    </row>
    <row r="72" spans="2:54" s="160" customFormat="1" ht="17.25" customHeight="1" x14ac:dyDescent="0.4">
      <c r="B72" s="162"/>
    </row>
    <row r="73" spans="2:54" s="160" customFormat="1" ht="17.25" customHeight="1" x14ac:dyDescent="0.4">
      <c r="B73" s="162" t="s">
        <v>565</v>
      </c>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row>
    <row r="74" spans="2:54" s="160" customFormat="1" ht="17.25" customHeight="1" x14ac:dyDescent="0.4">
      <c r="B74" s="176" t="s">
        <v>566</v>
      </c>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row>
    <row r="75" spans="2:54" ht="18.75" customHeight="1" x14ac:dyDescent="0.4">
      <c r="B75" s="177" t="s">
        <v>567</v>
      </c>
    </row>
    <row r="76" spans="2:54" ht="18.75" customHeight="1" x14ac:dyDescent="0.4">
      <c r="B76" s="176" t="s">
        <v>568</v>
      </c>
    </row>
    <row r="77" spans="2:54" ht="18.75" customHeight="1" x14ac:dyDescent="0.4">
      <c r="B77" s="177" t="s">
        <v>569</v>
      </c>
    </row>
    <row r="78" spans="2:54" ht="18.75" customHeight="1" x14ac:dyDescent="0.4">
      <c r="B78" s="176" t="s">
        <v>570</v>
      </c>
    </row>
    <row r="79" spans="2:54" ht="18.75" customHeight="1" x14ac:dyDescent="0.4">
      <c r="B79" s="176" t="s">
        <v>571</v>
      </c>
    </row>
    <row r="80" spans="2:54" ht="18.75" customHeight="1" x14ac:dyDescent="0.4">
      <c r="B80" s="176" t="s">
        <v>572</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1"/>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6"/>
  <sheetViews>
    <sheetView topLeftCell="A7" workbookViewId="0">
      <selection activeCell="BP13" sqref="BP13"/>
    </sheetView>
  </sheetViews>
  <sheetFormatPr defaultRowHeight="18.75" x14ac:dyDescent="0.4"/>
  <cols>
    <col min="1" max="1" width="1.875" style="157" customWidth="1"/>
    <col min="2" max="2" width="11.5" style="157" customWidth="1"/>
    <col min="3" max="12" width="40.625" style="157" customWidth="1"/>
    <col min="13" max="16384" width="9" style="157"/>
  </cols>
  <sheetData>
    <row r="1" spans="2:4" x14ac:dyDescent="0.4">
      <c r="B1" s="170" t="s">
        <v>573</v>
      </c>
      <c r="C1" s="170"/>
      <c r="D1" s="170"/>
    </row>
    <row r="2" spans="2:4" x14ac:dyDescent="0.4">
      <c r="B2" s="170"/>
      <c r="C2" s="170"/>
      <c r="D2" s="170"/>
    </row>
    <row r="3" spans="2:4" x14ac:dyDescent="0.4">
      <c r="B3" s="166" t="s">
        <v>379</v>
      </c>
      <c r="C3" s="166" t="s">
        <v>574</v>
      </c>
      <c r="D3" s="170"/>
    </row>
    <row r="4" spans="2:4" x14ac:dyDescent="0.4">
      <c r="B4" s="178">
        <v>1</v>
      </c>
      <c r="C4" s="179" t="s">
        <v>575</v>
      </c>
      <c r="D4" s="170"/>
    </row>
    <row r="5" spans="2:4" x14ac:dyDescent="0.4">
      <c r="B5" s="178">
        <v>2</v>
      </c>
      <c r="C5" s="179" t="s">
        <v>357</v>
      </c>
      <c r="D5" s="170"/>
    </row>
    <row r="6" spans="2:4" x14ac:dyDescent="0.4">
      <c r="B6" s="178">
        <v>3</v>
      </c>
      <c r="C6" s="179" t="s">
        <v>576</v>
      </c>
      <c r="D6" s="170"/>
    </row>
    <row r="7" spans="2:4" x14ac:dyDescent="0.4">
      <c r="B7" s="178">
        <v>4</v>
      </c>
      <c r="C7" s="179" t="s">
        <v>577</v>
      </c>
      <c r="D7" s="170"/>
    </row>
    <row r="8" spans="2:4" x14ac:dyDescent="0.4">
      <c r="B8" s="178">
        <v>5</v>
      </c>
      <c r="C8" s="179" t="s">
        <v>578</v>
      </c>
      <c r="D8" s="170"/>
    </row>
    <row r="9" spans="2:4" x14ac:dyDescent="0.4">
      <c r="B9" s="178">
        <v>6</v>
      </c>
      <c r="C9" s="179" t="s">
        <v>579</v>
      </c>
    </row>
    <row r="10" spans="2:4" x14ac:dyDescent="0.4">
      <c r="B10" s="178">
        <v>7</v>
      </c>
      <c r="C10" s="179" t="s">
        <v>580</v>
      </c>
      <c r="D10" s="170"/>
    </row>
    <row r="11" spans="2:4" x14ac:dyDescent="0.4">
      <c r="B11" s="178">
        <v>8</v>
      </c>
      <c r="C11" s="179" t="s">
        <v>581</v>
      </c>
      <c r="D11" s="170"/>
    </row>
    <row r="12" spans="2:4" x14ac:dyDescent="0.4">
      <c r="B12" s="178">
        <v>9</v>
      </c>
      <c r="C12" s="179" t="s">
        <v>582</v>
      </c>
      <c r="D12" s="170"/>
    </row>
    <row r="13" spans="2:4" x14ac:dyDescent="0.4">
      <c r="B13" s="178">
        <v>10</v>
      </c>
      <c r="C13" s="179" t="s">
        <v>583</v>
      </c>
      <c r="D13" s="170"/>
    </row>
    <row r="14" spans="2:4" x14ac:dyDescent="0.4">
      <c r="B14" s="178">
        <v>11</v>
      </c>
      <c r="C14" s="179" t="s">
        <v>584</v>
      </c>
      <c r="D14" s="170"/>
    </row>
    <row r="15" spans="2:4" x14ac:dyDescent="0.4">
      <c r="B15" s="178">
        <v>12</v>
      </c>
      <c r="C15" s="179" t="s">
        <v>585</v>
      </c>
      <c r="D15" s="170"/>
    </row>
    <row r="16" spans="2:4" x14ac:dyDescent="0.4">
      <c r="B16" s="178">
        <v>13</v>
      </c>
      <c r="C16" s="179" t="s">
        <v>585</v>
      </c>
      <c r="D16" s="170"/>
    </row>
    <row r="17" spans="2:12" x14ac:dyDescent="0.4">
      <c r="B17" s="178">
        <v>14</v>
      </c>
      <c r="C17" s="179" t="s">
        <v>586</v>
      </c>
      <c r="D17" s="170"/>
    </row>
    <row r="19" spans="2:12" x14ac:dyDescent="0.4">
      <c r="B19" s="170" t="s">
        <v>587</v>
      </c>
    </row>
    <row r="20" spans="2:12" ht="19.5" thickBot="1" x14ac:dyDescent="0.45"/>
    <row r="21" spans="2:12" ht="20.25" thickBot="1" x14ac:dyDescent="0.45">
      <c r="B21" s="180" t="s">
        <v>538</v>
      </c>
      <c r="C21" s="181" t="s">
        <v>539</v>
      </c>
      <c r="D21" s="182" t="s">
        <v>540</v>
      </c>
      <c r="E21" s="182" t="s">
        <v>541</v>
      </c>
      <c r="F21" s="182" t="s">
        <v>407</v>
      </c>
      <c r="G21" s="182" t="s">
        <v>408</v>
      </c>
      <c r="H21" s="183" t="s">
        <v>542</v>
      </c>
      <c r="I21" s="183" t="s">
        <v>543</v>
      </c>
      <c r="J21" s="183" t="s">
        <v>544</v>
      </c>
      <c r="K21" s="183" t="s">
        <v>588</v>
      </c>
      <c r="L21" s="184" t="s">
        <v>589</v>
      </c>
    </row>
    <row r="22" spans="2:12" ht="19.5" x14ac:dyDescent="0.4">
      <c r="B22" s="676" t="s">
        <v>590</v>
      </c>
      <c r="C22" s="185" t="s">
        <v>591</v>
      </c>
      <c r="D22" s="186" t="s">
        <v>540</v>
      </c>
      <c r="E22" s="186" t="s">
        <v>591</v>
      </c>
      <c r="F22" s="186" t="s">
        <v>592</v>
      </c>
      <c r="G22" s="186" t="s">
        <v>593</v>
      </c>
      <c r="H22" s="187" t="s">
        <v>594</v>
      </c>
      <c r="I22" s="187" t="s">
        <v>595</v>
      </c>
      <c r="J22" s="187" t="s">
        <v>544</v>
      </c>
      <c r="K22" s="187"/>
      <c r="L22" s="188"/>
    </row>
    <row r="23" spans="2:12" ht="19.5" x14ac:dyDescent="0.4">
      <c r="B23" s="677"/>
      <c r="C23" s="189" t="s">
        <v>596</v>
      </c>
      <c r="D23" s="190" t="s">
        <v>585</v>
      </c>
      <c r="E23" s="190" t="s">
        <v>597</v>
      </c>
      <c r="F23" s="190" t="s">
        <v>598</v>
      </c>
      <c r="G23" s="190" t="s">
        <v>589</v>
      </c>
      <c r="H23" s="191" t="s">
        <v>542</v>
      </c>
      <c r="I23" s="191" t="s">
        <v>599</v>
      </c>
      <c r="J23" s="190" t="s">
        <v>600</v>
      </c>
      <c r="K23" s="191"/>
      <c r="L23" s="192"/>
    </row>
    <row r="24" spans="2:12" ht="19.5" x14ac:dyDescent="0.4">
      <c r="B24" s="677"/>
      <c r="C24" s="189" t="s">
        <v>601</v>
      </c>
      <c r="D24" s="190" t="s">
        <v>600</v>
      </c>
      <c r="E24" s="190" t="s">
        <v>602</v>
      </c>
      <c r="F24" s="190" t="s">
        <v>603</v>
      </c>
      <c r="G24" s="190" t="s">
        <v>600</v>
      </c>
      <c r="H24" s="190" t="s">
        <v>589</v>
      </c>
      <c r="I24" s="191" t="s">
        <v>604</v>
      </c>
      <c r="J24" s="190" t="s">
        <v>600</v>
      </c>
      <c r="K24" s="191"/>
      <c r="L24" s="192"/>
    </row>
    <row r="25" spans="2:12" ht="19.5" x14ac:dyDescent="0.4">
      <c r="B25" s="677"/>
      <c r="C25" s="189" t="s">
        <v>585</v>
      </c>
      <c r="D25" s="190" t="s">
        <v>603</v>
      </c>
      <c r="E25" s="190" t="s">
        <v>586</v>
      </c>
      <c r="F25" s="190" t="s">
        <v>586</v>
      </c>
      <c r="G25" s="190" t="s">
        <v>600</v>
      </c>
      <c r="H25" s="190" t="s">
        <v>586</v>
      </c>
      <c r="I25" s="191" t="s">
        <v>605</v>
      </c>
      <c r="J25" s="190" t="s">
        <v>585</v>
      </c>
      <c r="K25" s="191"/>
      <c r="L25" s="192"/>
    </row>
    <row r="26" spans="2:12" ht="19.5" x14ac:dyDescent="0.4">
      <c r="B26" s="677"/>
      <c r="C26" s="193" t="s">
        <v>586</v>
      </c>
      <c r="D26" s="190" t="s">
        <v>586</v>
      </c>
      <c r="E26" s="190" t="s">
        <v>586</v>
      </c>
      <c r="F26" s="190" t="s">
        <v>586</v>
      </c>
      <c r="G26" s="190" t="s">
        <v>586</v>
      </c>
      <c r="H26" s="190" t="s">
        <v>586</v>
      </c>
      <c r="I26" s="191" t="s">
        <v>598</v>
      </c>
      <c r="J26" s="190" t="s">
        <v>603</v>
      </c>
      <c r="K26" s="191"/>
      <c r="L26" s="192"/>
    </row>
    <row r="27" spans="2:12" ht="19.5" x14ac:dyDescent="0.4">
      <c r="B27" s="677"/>
      <c r="C27" s="193" t="s">
        <v>600</v>
      </c>
      <c r="D27" s="190" t="s">
        <v>603</v>
      </c>
      <c r="E27" s="190" t="s">
        <v>586</v>
      </c>
      <c r="F27" s="190" t="s">
        <v>603</v>
      </c>
      <c r="G27" s="190" t="s">
        <v>603</v>
      </c>
      <c r="H27" s="190" t="s">
        <v>603</v>
      </c>
      <c r="I27" s="191" t="s">
        <v>606</v>
      </c>
      <c r="J27" s="190" t="s">
        <v>586</v>
      </c>
      <c r="K27" s="191"/>
      <c r="L27" s="192"/>
    </row>
    <row r="28" spans="2:12" ht="19.5" x14ac:dyDescent="0.4">
      <c r="B28" s="677"/>
      <c r="C28" s="193" t="s">
        <v>586</v>
      </c>
      <c r="D28" s="190" t="s">
        <v>603</v>
      </c>
      <c r="E28" s="190" t="s">
        <v>585</v>
      </c>
      <c r="F28" s="190" t="s">
        <v>586</v>
      </c>
      <c r="G28" s="190" t="s">
        <v>586</v>
      </c>
      <c r="H28" s="190" t="s">
        <v>586</v>
      </c>
      <c r="I28" s="191" t="s">
        <v>607</v>
      </c>
      <c r="J28" s="190" t="s">
        <v>586</v>
      </c>
      <c r="K28" s="191"/>
      <c r="L28" s="192"/>
    </row>
    <row r="29" spans="2:12" ht="19.5" x14ac:dyDescent="0.4">
      <c r="B29" s="677"/>
      <c r="C29" s="193" t="s">
        <v>586</v>
      </c>
      <c r="D29" s="190" t="s">
        <v>586</v>
      </c>
      <c r="E29" s="190" t="s">
        <v>586</v>
      </c>
      <c r="F29" s="190" t="s">
        <v>586</v>
      </c>
      <c r="G29" s="190" t="s">
        <v>586</v>
      </c>
      <c r="H29" s="190" t="s">
        <v>600</v>
      </c>
      <c r="I29" s="191" t="s">
        <v>608</v>
      </c>
      <c r="J29" s="190" t="s">
        <v>586</v>
      </c>
      <c r="K29" s="191"/>
      <c r="L29" s="192"/>
    </row>
    <row r="30" spans="2:12" ht="19.5" x14ac:dyDescent="0.4">
      <c r="B30" s="677"/>
      <c r="C30" s="193" t="s">
        <v>586</v>
      </c>
      <c r="D30" s="190" t="s">
        <v>585</v>
      </c>
      <c r="E30" s="190" t="s">
        <v>600</v>
      </c>
      <c r="F30" s="190" t="s">
        <v>586</v>
      </c>
      <c r="G30" s="190" t="s">
        <v>586</v>
      </c>
      <c r="H30" s="190" t="s">
        <v>586</v>
      </c>
      <c r="I30" s="191" t="s">
        <v>609</v>
      </c>
      <c r="J30" s="190" t="s">
        <v>586</v>
      </c>
      <c r="K30" s="191"/>
      <c r="L30" s="192"/>
    </row>
    <row r="31" spans="2:12" ht="20.25" thickBot="1" x14ac:dyDescent="0.45">
      <c r="B31" s="678"/>
      <c r="C31" s="194" t="s">
        <v>610</v>
      </c>
      <c r="D31" s="195" t="s">
        <v>586</v>
      </c>
      <c r="E31" s="195" t="s">
        <v>588</v>
      </c>
      <c r="F31" s="195" t="s">
        <v>586</v>
      </c>
      <c r="G31" s="195" t="s">
        <v>586</v>
      </c>
      <c r="H31" s="195" t="s">
        <v>589</v>
      </c>
      <c r="I31" s="195" t="s">
        <v>610</v>
      </c>
      <c r="J31" s="195" t="s">
        <v>586</v>
      </c>
      <c r="K31" s="196"/>
      <c r="L31" s="197"/>
    </row>
    <row r="36" spans="3:3" x14ac:dyDescent="0.4">
      <c r="C36" s="157" t="s">
        <v>611</v>
      </c>
    </row>
    <row r="37" spans="3:3" x14ac:dyDescent="0.4">
      <c r="C37" s="157" t="s">
        <v>612</v>
      </c>
    </row>
    <row r="38" spans="3:3" x14ac:dyDescent="0.4">
      <c r="C38" s="157" t="s">
        <v>613</v>
      </c>
    </row>
    <row r="39" spans="3:3" x14ac:dyDescent="0.4">
      <c r="C39" s="157" t="s">
        <v>614</v>
      </c>
    </row>
    <row r="40" spans="3:3" x14ac:dyDescent="0.4">
      <c r="C40" s="157" t="s">
        <v>615</v>
      </c>
    </row>
    <row r="41" spans="3:3" x14ac:dyDescent="0.4">
      <c r="C41" s="157" t="s">
        <v>616</v>
      </c>
    </row>
    <row r="42" spans="3:3" x14ac:dyDescent="0.4">
      <c r="C42" s="157" t="s">
        <v>617</v>
      </c>
    </row>
    <row r="43" spans="3:3" x14ac:dyDescent="0.4">
      <c r="C43" s="157" t="s">
        <v>618</v>
      </c>
    </row>
    <row r="44" spans="3:3" x14ac:dyDescent="0.4">
      <c r="C44" s="157" t="s">
        <v>619</v>
      </c>
    </row>
    <row r="45" spans="3:3" x14ac:dyDescent="0.4">
      <c r="C45" s="157" t="s">
        <v>620</v>
      </c>
    </row>
    <row r="46" spans="3:3" x14ac:dyDescent="0.4">
      <c r="C46" s="157" t="s">
        <v>621</v>
      </c>
    </row>
    <row r="48" spans="3:3" x14ac:dyDescent="0.4">
      <c r="C48" s="157" t="s">
        <v>622</v>
      </c>
    </row>
    <row r="49" spans="3:3" x14ac:dyDescent="0.4">
      <c r="C49" s="157" t="s">
        <v>623</v>
      </c>
    </row>
    <row r="51" spans="3:3" x14ac:dyDescent="0.4">
      <c r="C51" s="157" t="s">
        <v>624</v>
      </c>
    </row>
    <row r="52" spans="3:3" x14ac:dyDescent="0.4">
      <c r="C52" s="157" t="s">
        <v>625</v>
      </c>
    </row>
    <row r="53" spans="3:3" x14ac:dyDescent="0.4">
      <c r="C53" s="157" t="s">
        <v>626</v>
      </c>
    </row>
    <row r="54" spans="3:3" x14ac:dyDescent="0.4">
      <c r="C54" s="157" t="s">
        <v>627</v>
      </c>
    </row>
    <row r="55" spans="3:3" x14ac:dyDescent="0.4">
      <c r="C55" s="157" t="s">
        <v>628</v>
      </c>
    </row>
    <row r="56" spans="3:3" x14ac:dyDescent="0.4">
      <c r="C56" s="157" t="s">
        <v>629</v>
      </c>
    </row>
  </sheetData>
  <mergeCells count="1">
    <mergeCell ref="B22:B31"/>
  </mergeCells>
  <phoneticPr fontId="1"/>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33"/>
  <sheetViews>
    <sheetView tabSelected="1" view="pageBreakPreview" topLeftCell="A324" zoomScaleNormal="100" zoomScaleSheetLayoutView="100" workbookViewId="0">
      <selection activeCell="D330" sqref="D330:T330"/>
    </sheetView>
  </sheetViews>
  <sheetFormatPr defaultColWidth="3.625" defaultRowHeight="15" customHeight="1" x14ac:dyDescent="0.4"/>
  <cols>
    <col min="1" max="3" width="3.125" style="281" customWidth="1"/>
    <col min="4" max="4" width="4.375" style="282" customWidth="1"/>
    <col min="5" max="5" width="4" style="281" customWidth="1"/>
    <col min="6" max="6" width="3.625" style="281"/>
    <col min="7" max="11" width="3.625" style="281" customWidth="1"/>
    <col min="12" max="12" width="4" style="281" customWidth="1"/>
    <col min="13" max="17" width="3.625" style="281" customWidth="1"/>
    <col min="18" max="18" width="4" style="281" customWidth="1"/>
    <col min="19" max="19" width="3.625" style="281" customWidth="1"/>
    <col min="20" max="20" width="1.625" style="281" customWidth="1"/>
    <col min="21" max="21" width="4.375" style="281" customWidth="1"/>
    <col min="22" max="22" width="3.625" style="281" customWidth="1"/>
    <col min="23" max="23" width="3.625" style="281"/>
    <col min="24" max="25" width="3.625" style="281" customWidth="1"/>
    <col min="26" max="16384" width="3.625" style="281"/>
  </cols>
  <sheetData>
    <row r="1" spans="1:26" s="277" customFormat="1" ht="30" customHeight="1" x14ac:dyDescent="0.4">
      <c r="A1" s="863" t="s">
        <v>2</v>
      </c>
      <c r="B1" s="863"/>
      <c r="C1" s="863"/>
      <c r="D1" s="863"/>
      <c r="E1" s="863"/>
      <c r="F1" s="863"/>
      <c r="G1" s="863"/>
      <c r="H1" s="863"/>
      <c r="I1" s="863"/>
      <c r="J1" s="863"/>
      <c r="K1" s="863"/>
      <c r="L1" s="863"/>
      <c r="M1" s="863"/>
      <c r="N1" s="863"/>
      <c r="O1" s="863"/>
      <c r="P1" s="863"/>
      <c r="Q1" s="863"/>
      <c r="R1" s="863"/>
      <c r="S1" s="863"/>
      <c r="T1" s="863"/>
      <c r="U1" s="863"/>
      <c r="V1" s="863"/>
      <c r="W1" s="863"/>
      <c r="X1" s="863"/>
      <c r="Y1" s="863"/>
    </row>
    <row r="2" spans="1:26" s="278" customFormat="1" ht="18.75" customHeight="1" x14ac:dyDescent="0.4">
      <c r="A2" s="710" t="s">
        <v>138</v>
      </c>
      <c r="B2" s="710"/>
      <c r="C2" s="710"/>
      <c r="D2" s="710"/>
      <c r="E2" s="710"/>
      <c r="F2" s="710"/>
      <c r="G2" s="710"/>
      <c r="H2" s="710"/>
      <c r="I2" s="710"/>
      <c r="J2" s="710"/>
      <c r="K2" s="710"/>
      <c r="L2" s="710"/>
      <c r="M2" s="710"/>
      <c r="N2" s="710"/>
      <c r="O2" s="710"/>
      <c r="P2" s="710"/>
      <c r="Q2" s="710"/>
      <c r="R2" s="710"/>
      <c r="S2" s="710"/>
      <c r="T2" s="710"/>
      <c r="U2" s="710"/>
      <c r="V2" s="710"/>
      <c r="W2" s="710"/>
      <c r="X2" s="710"/>
      <c r="Y2" s="710"/>
    </row>
    <row r="3" spans="1:26" s="278" customFormat="1" ht="18.75" customHeight="1" x14ac:dyDescent="0.4">
      <c r="A3" s="710" t="s">
        <v>711</v>
      </c>
      <c r="B3" s="710"/>
      <c r="C3" s="710"/>
      <c r="D3" s="710"/>
      <c r="E3" s="710"/>
      <c r="F3" s="710"/>
      <c r="G3" s="710"/>
      <c r="H3" s="710"/>
      <c r="I3" s="710"/>
      <c r="J3" s="710"/>
      <c r="K3" s="710"/>
      <c r="L3" s="710"/>
      <c r="M3" s="710"/>
      <c r="N3" s="710"/>
      <c r="O3" s="710"/>
      <c r="P3" s="710"/>
      <c r="Q3" s="710"/>
      <c r="R3" s="710"/>
      <c r="S3" s="710"/>
      <c r="T3" s="710"/>
      <c r="U3" s="710"/>
      <c r="V3" s="710"/>
      <c r="W3" s="710"/>
      <c r="X3" s="710"/>
      <c r="Y3" s="710"/>
    </row>
    <row r="4" spans="1:26" s="278" customFormat="1" ht="18.75" customHeight="1" x14ac:dyDescent="0.4">
      <c r="A4" s="875" t="s">
        <v>12</v>
      </c>
      <c r="B4" s="875"/>
      <c r="C4" s="875"/>
      <c r="D4" s="875"/>
      <c r="E4" s="875"/>
      <c r="F4" s="875"/>
      <c r="G4" s="875"/>
      <c r="H4" s="875"/>
      <c r="I4" s="875"/>
      <c r="J4" s="875"/>
      <c r="K4" s="875"/>
      <c r="L4" s="875"/>
      <c r="M4" s="875"/>
      <c r="N4" s="875"/>
      <c r="O4" s="875"/>
      <c r="P4" s="875"/>
      <c r="Q4" s="875"/>
      <c r="R4" s="875"/>
      <c r="S4" s="875"/>
      <c r="T4" s="875"/>
      <c r="U4" s="875"/>
      <c r="V4" s="875"/>
      <c r="W4" s="875"/>
      <c r="X4" s="875"/>
      <c r="Y4" s="875"/>
    </row>
    <row r="5" spans="1:26" s="278" customFormat="1" ht="15" customHeight="1" x14ac:dyDescent="0.4">
      <c r="A5" s="876" t="s">
        <v>25</v>
      </c>
      <c r="B5" s="876"/>
      <c r="C5" s="876"/>
      <c r="D5" s="876"/>
      <c r="E5" s="876"/>
      <c r="F5" s="876"/>
      <c r="G5" s="876"/>
      <c r="H5" s="876"/>
      <c r="I5" s="876"/>
      <c r="J5" s="876"/>
      <c r="K5" s="876"/>
      <c r="L5" s="876"/>
      <c r="M5" s="876"/>
      <c r="N5" s="876"/>
      <c r="O5" s="876"/>
      <c r="P5" s="876"/>
      <c r="Q5" s="876"/>
      <c r="R5" s="876"/>
      <c r="S5" s="876"/>
      <c r="T5" s="876"/>
      <c r="U5" s="876"/>
      <c r="V5" s="876"/>
      <c r="W5" s="876"/>
      <c r="X5" s="876"/>
      <c r="Y5" s="876"/>
    </row>
    <row r="6" spans="1:26" s="278" customFormat="1" ht="13.5" x14ac:dyDescent="0.4">
      <c r="A6" s="877" t="s">
        <v>139</v>
      </c>
      <c r="B6" s="877"/>
      <c r="C6" s="877"/>
      <c r="D6" s="877"/>
      <c r="E6" s="877"/>
      <c r="F6" s="877"/>
      <c r="G6" s="877"/>
      <c r="H6" s="877"/>
      <c r="I6" s="877"/>
      <c r="J6" s="877"/>
      <c r="K6" s="877"/>
      <c r="L6" s="877"/>
      <c r="M6" s="877"/>
      <c r="N6" s="877"/>
      <c r="O6" s="877"/>
      <c r="P6" s="877"/>
      <c r="Q6" s="877"/>
      <c r="R6" s="877"/>
      <c r="S6" s="877"/>
      <c r="T6" s="877"/>
      <c r="U6" s="877"/>
      <c r="V6" s="877"/>
      <c r="W6" s="877"/>
      <c r="X6" s="877"/>
      <c r="Y6" s="877"/>
    </row>
    <row r="7" spans="1:26" s="278" customFormat="1" ht="30" customHeight="1" x14ac:dyDescent="0.4">
      <c r="A7" s="876" t="s">
        <v>13</v>
      </c>
      <c r="B7" s="876"/>
      <c r="C7" s="876"/>
      <c r="D7" s="876"/>
      <c r="E7" s="876"/>
      <c r="F7" s="876"/>
      <c r="G7" s="876"/>
      <c r="H7" s="876"/>
      <c r="I7" s="876"/>
      <c r="J7" s="876"/>
      <c r="K7" s="876"/>
      <c r="L7" s="876"/>
      <c r="M7" s="876"/>
      <c r="N7" s="876"/>
      <c r="O7" s="876"/>
      <c r="P7" s="876"/>
      <c r="Q7" s="876"/>
      <c r="R7" s="876"/>
      <c r="S7" s="876"/>
      <c r="T7" s="876"/>
      <c r="U7" s="876"/>
      <c r="V7" s="876"/>
      <c r="W7" s="876"/>
      <c r="X7" s="876"/>
      <c r="Y7" s="876"/>
    </row>
    <row r="8" spans="1:26" s="278" customFormat="1" ht="15" customHeight="1" x14ac:dyDescent="0.4">
      <c r="A8" s="876" t="s">
        <v>743</v>
      </c>
      <c r="B8" s="876"/>
      <c r="C8" s="876"/>
      <c r="D8" s="876"/>
      <c r="E8" s="876"/>
      <c r="F8" s="876"/>
      <c r="G8" s="876"/>
      <c r="H8" s="876"/>
      <c r="I8" s="876"/>
      <c r="J8" s="876"/>
      <c r="K8" s="876"/>
      <c r="L8" s="876"/>
      <c r="M8" s="876"/>
      <c r="N8" s="876"/>
      <c r="O8" s="876"/>
      <c r="P8" s="876"/>
      <c r="Q8" s="876"/>
      <c r="R8" s="876"/>
      <c r="S8" s="876"/>
      <c r="T8" s="876"/>
      <c r="U8" s="876"/>
      <c r="V8" s="876"/>
      <c r="W8" s="876"/>
      <c r="X8" s="876"/>
      <c r="Y8" s="876"/>
    </row>
    <row r="9" spans="1:26" s="278" customFormat="1" ht="15" customHeight="1" x14ac:dyDescent="0.4">
      <c r="A9" s="876" t="s">
        <v>14</v>
      </c>
      <c r="B9" s="876"/>
      <c r="C9" s="876"/>
      <c r="D9" s="876"/>
      <c r="E9" s="876"/>
      <c r="F9" s="876"/>
      <c r="G9" s="876"/>
      <c r="H9" s="876"/>
      <c r="I9" s="876"/>
      <c r="J9" s="876"/>
      <c r="K9" s="876"/>
      <c r="L9" s="876"/>
      <c r="M9" s="876"/>
      <c r="N9" s="876"/>
      <c r="O9" s="876"/>
      <c r="P9" s="876"/>
      <c r="Q9" s="876"/>
      <c r="R9" s="876"/>
      <c r="S9" s="876"/>
      <c r="T9" s="876"/>
      <c r="U9" s="876"/>
      <c r="V9" s="876"/>
      <c r="W9" s="876"/>
      <c r="X9" s="876"/>
      <c r="Y9" s="876"/>
    </row>
    <row r="10" spans="1:26" s="279" customFormat="1" ht="30" customHeight="1" x14ac:dyDescent="0.4">
      <c r="A10" s="871" t="s">
        <v>881</v>
      </c>
      <c r="B10" s="871"/>
      <c r="C10" s="871"/>
      <c r="D10" s="871"/>
      <c r="E10" s="871"/>
      <c r="F10" s="871"/>
      <c r="G10" s="871"/>
      <c r="H10" s="871"/>
      <c r="I10" s="871"/>
      <c r="J10" s="871"/>
      <c r="K10" s="871"/>
      <c r="L10" s="871"/>
      <c r="M10" s="871"/>
      <c r="N10" s="871"/>
      <c r="O10" s="871"/>
      <c r="P10" s="871"/>
      <c r="Q10" s="871"/>
      <c r="R10" s="871"/>
      <c r="S10" s="871"/>
      <c r="T10" s="871"/>
      <c r="U10" s="871"/>
      <c r="V10" s="871"/>
      <c r="W10" s="871"/>
      <c r="X10" s="871"/>
      <c r="Y10" s="871"/>
    </row>
    <row r="11" spans="1:26" ht="15" customHeight="1" x14ac:dyDescent="0.4">
      <c r="A11" s="280" t="s">
        <v>140</v>
      </c>
    </row>
    <row r="12" spans="1:26" s="291" customFormat="1" ht="30" customHeight="1" x14ac:dyDescent="0.4">
      <c r="A12" s="283" t="s">
        <v>15</v>
      </c>
      <c r="B12" s="284"/>
      <c r="C12" s="285"/>
      <c r="D12" s="286"/>
      <c r="E12" s="331">
        <v>1</v>
      </c>
      <c r="F12" s="286"/>
      <c r="G12" s="286"/>
      <c r="H12" s="286"/>
      <c r="I12" s="286"/>
      <c r="J12" s="286"/>
      <c r="K12" s="287" t="s">
        <v>16</v>
      </c>
      <c r="L12" s="332">
        <f>IF(R12=X12,1,0)</f>
        <v>0</v>
      </c>
      <c r="M12" s="288"/>
      <c r="N12" s="286"/>
      <c r="O12" s="286"/>
      <c r="P12" s="286"/>
      <c r="Q12" s="287" t="s">
        <v>17</v>
      </c>
      <c r="R12" s="332"/>
      <c r="S12" s="289"/>
      <c r="T12" s="286"/>
      <c r="U12" s="286"/>
      <c r="V12" s="332">
        <f>COUNT(U14:U22)</f>
        <v>0</v>
      </c>
      <c r="W12" s="286" t="s">
        <v>141</v>
      </c>
      <c r="X12" s="331">
        <v>8</v>
      </c>
      <c r="Y12" s="290"/>
    </row>
    <row r="13" spans="1:26" s="293" customFormat="1" ht="15" customHeight="1" x14ac:dyDescent="0.4">
      <c r="A13" s="709" t="s">
        <v>18</v>
      </c>
      <c r="B13" s="709"/>
      <c r="C13" s="709"/>
      <c r="D13" s="709" t="s">
        <v>142</v>
      </c>
      <c r="E13" s="709"/>
      <c r="F13" s="709"/>
      <c r="G13" s="709"/>
      <c r="H13" s="709"/>
      <c r="I13" s="709"/>
      <c r="J13" s="709"/>
      <c r="K13" s="709"/>
      <c r="L13" s="709"/>
      <c r="M13" s="709"/>
      <c r="N13" s="709"/>
      <c r="O13" s="709"/>
      <c r="P13" s="709"/>
      <c r="Q13" s="709"/>
      <c r="R13" s="709"/>
      <c r="S13" s="709"/>
      <c r="T13" s="709"/>
      <c r="U13" s="292" t="s">
        <v>143</v>
      </c>
      <c r="V13" s="709" t="s">
        <v>21</v>
      </c>
      <c r="W13" s="709"/>
      <c r="X13" s="709"/>
      <c r="Y13" s="709"/>
    </row>
    <row r="14" spans="1:26" s="296" customFormat="1" ht="30" customHeight="1" x14ac:dyDescent="0.4">
      <c r="A14" s="682" t="s">
        <v>630</v>
      </c>
      <c r="B14" s="683"/>
      <c r="C14" s="684"/>
      <c r="D14" s="333" t="s">
        <v>631</v>
      </c>
      <c r="E14" s="713" t="s">
        <v>775</v>
      </c>
      <c r="F14" s="713"/>
      <c r="G14" s="713"/>
      <c r="H14" s="713"/>
      <c r="I14" s="713"/>
      <c r="J14" s="713"/>
      <c r="K14" s="713"/>
      <c r="L14" s="713"/>
      <c r="M14" s="713"/>
      <c r="N14" s="713"/>
      <c r="O14" s="713"/>
      <c r="P14" s="713"/>
      <c r="Q14" s="713"/>
      <c r="R14" s="713"/>
      <c r="S14" s="713"/>
      <c r="T14" s="714"/>
      <c r="U14" s="294"/>
      <c r="V14" s="700" t="s">
        <v>725</v>
      </c>
      <c r="W14" s="701"/>
      <c r="X14" s="701"/>
      <c r="Y14" s="702"/>
      <c r="Z14" s="295"/>
    </row>
    <row r="15" spans="1:26" s="296" customFormat="1" ht="15" customHeight="1" x14ac:dyDescent="0.4">
      <c r="A15" s="685"/>
      <c r="B15" s="686"/>
      <c r="C15" s="687"/>
      <c r="D15" s="333" t="s">
        <v>34</v>
      </c>
      <c r="E15" s="713" t="s">
        <v>776</v>
      </c>
      <c r="F15" s="713"/>
      <c r="G15" s="713"/>
      <c r="H15" s="713"/>
      <c r="I15" s="713"/>
      <c r="J15" s="713"/>
      <c r="K15" s="713"/>
      <c r="L15" s="713"/>
      <c r="M15" s="713"/>
      <c r="N15" s="713"/>
      <c r="O15" s="713"/>
      <c r="P15" s="713"/>
      <c r="Q15" s="713"/>
      <c r="R15" s="713"/>
      <c r="S15" s="713"/>
      <c r="T15" s="714"/>
      <c r="U15" s="294"/>
      <c r="V15" s="703"/>
      <c r="W15" s="704"/>
      <c r="X15" s="704"/>
      <c r="Y15" s="705"/>
      <c r="Z15" s="295"/>
    </row>
    <row r="16" spans="1:26" s="296" customFormat="1" ht="30" customHeight="1" x14ac:dyDescent="0.4">
      <c r="A16" s="685"/>
      <c r="B16" s="686"/>
      <c r="C16" s="687"/>
      <c r="D16" s="333" t="s">
        <v>632</v>
      </c>
      <c r="E16" s="713" t="s">
        <v>777</v>
      </c>
      <c r="F16" s="713"/>
      <c r="G16" s="713"/>
      <c r="H16" s="713"/>
      <c r="I16" s="713"/>
      <c r="J16" s="713"/>
      <c r="K16" s="713"/>
      <c r="L16" s="713"/>
      <c r="M16" s="713"/>
      <c r="N16" s="713"/>
      <c r="O16" s="713"/>
      <c r="P16" s="713"/>
      <c r="Q16" s="713"/>
      <c r="R16" s="713"/>
      <c r="S16" s="713"/>
      <c r="T16" s="714"/>
      <c r="U16" s="294"/>
      <c r="V16" s="703"/>
      <c r="W16" s="704"/>
      <c r="X16" s="704"/>
      <c r="Y16" s="705"/>
      <c r="Z16" s="295"/>
    </row>
    <row r="17" spans="1:26" s="296" customFormat="1" ht="15" customHeight="1" x14ac:dyDescent="0.4">
      <c r="A17" s="685"/>
      <c r="B17" s="686"/>
      <c r="C17" s="687"/>
      <c r="D17" s="333" t="s">
        <v>633</v>
      </c>
      <c r="E17" s="713" t="s">
        <v>778</v>
      </c>
      <c r="F17" s="713"/>
      <c r="G17" s="713"/>
      <c r="H17" s="713"/>
      <c r="I17" s="713"/>
      <c r="J17" s="713"/>
      <c r="K17" s="713"/>
      <c r="L17" s="713"/>
      <c r="M17" s="713"/>
      <c r="N17" s="713"/>
      <c r="O17" s="713"/>
      <c r="P17" s="713"/>
      <c r="Q17" s="713"/>
      <c r="R17" s="713"/>
      <c r="S17" s="713"/>
      <c r="T17" s="714"/>
      <c r="U17" s="294"/>
      <c r="V17" s="703"/>
      <c r="W17" s="704"/>
      <c r="X17" s="704"/>
      <c r="Y17" s="705"/>
      <c r="Z17" s="295"/>
    </row>
    <row r="18" spans="1:26" s="296" customFormat="1" ht="30" customHeight="1" x14ac:dyDescent="0.4">
      <c r="A18" s="685"/>
      <c r="B18" s="686"/>
      <c r="C18" s="687"/>
      <c r="D18" s="333" t="s">
        <v>634</v>
      </c>
      <c r="E18" s="713" t="s">
        <v>779</v>
      </c>
      <c r="F18" s="713"/>
      <c r="G18" s="713"/>
      <c r="H18" s="713"/>
      <c r="I18" s="713"/>
      <c r="J18" s="713"/>
      <c r="K18" s="713"/>
      <c r="L18" s="713"/>
      <c r="M18" s="713"/>
      <c r="N18" s="713"/>
      <c r="O18" s="713"/>
      <c r="P18" s="713"/>
      <c r="Q18" s="713"/>
      <c r="R18" s="713"/>
      <c r="S18" s="713"/>
      <c r="T18" s="714"/>
      <c r="U18" s="294"/>
      <c r="V18" s="703"/>
      <c r="W18" s="704"/>
      <c r="X18" s="704"/>
      <c r="Y18" s="705"/>
      <c r="Z18" s="295"/>
    </row>
    <row r="19" spans="1:26" s="296" customFormat="1" ht="15" customHeight="1" x14ac:dyDescent="0.4">
      <c r="A19" s="685"/>
      <c r="B19" s="686"/>
      <c r="C19" s="687"/>
      <c r="D19" s="772" t="s">
        <v>635</v>
      </c>
      <c r="E19" s="872" t="s">
        <v>780</v>
      </c>
      <c r="F19" s="873"/>
      <c r="G19" s="873"/>
      <c r="H19" s="873"/>
      <c r="I19" s="873"/>
      <c r="J19" s="873"/>
      <c r="K19" s="873"/>
      <c r="L19" s="873"/>
      <c r="M19" s="873"/>
      <c r="N19" s="873"/>
      <c r="O19" s="873"/>
      <c r="P19" s="873"/>
      <c r="Q19" s="873"/>
      <c r="R19" s="873"/>
      <c r="S19" s="873"/>
      <c r="T19" s="874"/>
      <c r="U19" s="774"/>
      <c r="V19" s="703"/>
      <c r="W19" s="704"/>
      <c r="X19" s="704"/>
      <c r="Y19" s="705"/>
      <c r="Z19" s="295"/>
    </row>
    <row r="20" spans="1:26" s="296" customFormat="1" ht="30" customHeight="1" x14ac:dyDescent="0.4">
      <c r="A20" s="685"/>
      <c r="B20" s="686"/>
      <c r="C20" s="687"/>
      <c r="D20" s="773"/>
      <c r="E20" s="766" t="s">
        <v>744</v>
      </c>
      <c r="F20" s="767"/>
      <c r="G20" s="767"/>
      <c r="H20" s="767"/>
      <c r="I20" s="767"/>
      <c r="J20" s="767"/>
      <c r="K20" s="767"/>
      <c r="L20" s="767"/>
      <c r="M20" s="767"/>
      <c r="N20" s="767"/>
      <c r="O20" s="767"/>
      <c r="P20" s="767"/>
      <c r="Q20" s="767"/>
      <c r="R20" s="767"/>
      <c r="S20" s="767"/>
      <c r="T20" s="768"/>
      <c r="U20" s="775"/>
      <c r="V20" s="703"/>
      <c r="W20" s="704"/>
      <c r="X20" s="704"/>
      <c r="Y20" s="705"/>
      <c r="Z20" s="295"/>
    </row>
    <row r="21" spans="1:26" s="296" customFormat="1" ht="15" customHeight="1" x14ac:dyDescent="0.4">
      <c r="A21" s="685"/>
      <c r="B21" s="686"/>
      <c r="C21" s="687"/>
      <c r="D21" s="333" t="s">
        <v>636</v>
      </c>
      <c r="E21" s="715" t="s">
        <v>781</v>
      </c>
      <c r="F21" s="715"/>
      <c r="G21" s="715"/>
      <c r="H21" s="715"/>
      <c r="I21" s="715"/>
      <c r="J21" s="715"/>
      <c r="K21" s="715"/>
      <c r="L21" s="715"/>
      <c r="M21" s="715"/>
      <c r="N21" s="715"/>
      <c r="O21" s="715"/>
      <c r="P21" s="715"/>
      <c r="Q21" s="715"/>
      <c r="R21" s="715"/>
      <c r="S21" s="715"/>
      <c r="T21" s="716"/>
      <c r="U21" s="297"/>
      <c r="V21" s="703"/>
      <c r="W21" s="704"/>
      <c r="X21" s="704"/>
      <c r="Y21" s="705"/>
      <c r="Z21" s="295"/>
    </row>
    <row r="22" spans="1:26" s="296" customFormat="1" ht="30" customHeight="1" x14ac:dyDescent="0.4">
      <c r="A22" s="688"/>
      <c r="B22" s="689"/>
      <c r="C22" s="690"/>
      <c r="D22" s="333" t="s">
        <v>325</v>
      </c>
      <c r="E22" s="715" t="s">
        <v>782</v>
      </c>
      <c r="F22" s="715"/>
      <c r="G22" s="715"/>
      <c r="H22" s="715"/>
      <c r="I22" s="715"/>
      <c r="J22" s="715"/>
      <c r="K22" s="715"/>
      <c r="L22" s="715"/>
      <c r="M22" s="715"/>
      <c r="N22" s="715"/>
      <c r="O22" s="715"/>
      <c r="P22" s="715"/>
      <c r="Q22" s="715"/>
      <c r="R22" s="715"/>
      <c r="S22" s="715"/>
      <c r="T22" s="716"/>
      <c r="U22" s="297"/>
      <c r="V22" s="706"/>
      <c r="W22" s="707"/>
      <c r="X22" s="707"/>
      <c r="Y22" s="708"/>
      <c r="Z22" s="295"/>
    </row>
    <row r="23" spans="1:26" s="296" customFormat="1" ht="15" customHeight="1" x14ac:dyDescent="0.4">
      <c r="A23" s="298" t="s">
        <v>144</v>
      </c>
      <c r="D23" s="299"/>
    </row>
    <row r="24" spans="1:26" s="291" customFormat="1" ht="30" customHeight="1" x14ac:dyDescent="0.4">
      <c r="A24" s="283" t="s">
        <v>15</v>
      </c>
      <c r="B24" s="284"/>
      <c r="C24" s="285"/>
      <c r="D24" s="286"/>
      <c r="E24" s="331">
        <v>2</v>
      </c>
      <c r="F24" s="286"/>
      <c r="G24" s="286"/>
      <c r="H24" s="286"/>
      <c r="I24" s="286"/>
      <c r="J24" s="286"/>
      <c r="K24" s="287" t="s">
        <v>16</v>
      </c>
      <c r="L24" s="332">
        <f>IF(R24=X24,1,0)</f>
        <v>0</v>
      </c>
      <c r="M24" s="288"/>
      <c r="N24" s="286"/>
      <c r="O24" s="286"/>
      <c r="P24" s="286"/>
      <c r="Q24" s="287" t="s">
        <v>17</v>
      </c>
      <c r="R24" s="332"/>
      <c r="S24" s="289"/>
      <c r="T24" s="286"/>
      <c r="U24" s="286"/>
      <c r="V24" s="332">
        <f>COUNT(U26:U37)</f>
        <v>0</v>
      </c>
      <c r="W24" s="286" t="s">
        <v>141</v>
      </c>
      <c r="X24" s="344">
        <v>8</v>
      </c>
      <c r="Y24" s="290"/>
    </row>
    <row r="25" spans="1:26" s="293" customFormat="1" ht="15" customHeight="1" x14ac:dyDescent="0.4">
      <c r="A25" s="679" t="s">
        <v>18</v>
      </c>
      <c r="B25" s="680"/>
      <c r="C25" s="680"/>
      <c r="D25" s="680" t="s">
        <v>145</v>
      </c>
      <c r="E25" s="680"/>
      <c r="F25" s="680"/>
      <c r="G25" s="680"/>
      <c r="H25" s="680"/>
      <c r="I25" s="680"/>
      <c r="J25" s="680"/>
      <c r="K25" s="680"/>
      <c r="L25" s="680"/>
      <c r="M25" s="680"/>
      <c r="N25" s="680"/>
      <c r="O25" s="680"/>
      <c r="P25" s="680"/>
      <c r="Q25" s="680"/>
      <c r="R25" s="680"/>
      <c r="S25" s="680"/>
      <c r="T25" s="681"/>
      <c r="U25" s="300" t="s">
        <v>146</v>
      </c>
      <c r="V25" s="679" t="s">
        <v>21</v>
      </c>
      <c r="W25" s="680"/>
      <c r="X25" s="680"/>
      <c r="Y25" s="681"/>
    </row>
    <row r="26" spans="1:26" s="296" customFormat="1" ht="15" customHeight="1" x14ac:dyDescent="0.4">
      <c r="A26" s="711" t="s">
        <v>1038</v>
      </c>
      <c r="B26" s="711"/>
      <c r="C26" s="711"/>
      <c r="D26" s="333" t="s">
        <v>147</v>
      </c>
      <c r="E26" s="712" t="s">
        <v>745</v>
      </c>
      <c r="F26" s="712"/>
      <c r="G26" s="712"/>
      <c r="H26" s="712"/>
      <c r="I26" s="712"/>
      <c r="J26" s="712"/>
      <c r="K26" s="712"/>
      <c r="L26" s="712"/>
      <c r="M26" s="712"/>
      <c r="N26" s="712"/>
      <c r="O26" s="712"/>
      <c r="P26" s="712"/>
      <c r="Q26" s="712"/>
      <c r="R26" s="712"/>
      <c r="S26" s="712"/>
      <c r="T26" s="712"/>
      <c r="U26" s="301"/>
      <c r="V26" s="700" t="s">
        <v>727</v>
      </c>
      <c r="W26" s="701"/>
      <c r="X26" s="701"/>
      <c r="Y26" s="702"/>
      <c r="Z26" s="295"/>
    </row>
    <row r="27" spans="1:26" s="296" customFormat="1" ht="15" customHeight="1" x14ac:dyDescent="0.4">
      <c r="A27" s="711"/>
      <c r="B27" s="711"/>
      <c r="C27" s="711"/>
      <c r="D27" s="473" t="s">
        <v>37</v>
      </c>
      <c r="E27" s="712" t="s">
        <v>1353</v>
      </c>
      <c r="F27" s="712"/>
      <c r="G27" s="712"/>
      <c r="H27" s="712"/>
      <c r="I27" s="712"/>
      <c r="J27" s="712"/>
      <c r="K27" s="712"/>
      <c r="L27" s="712"/>
      <c r="M27" s="712"/>
      <c r="N27" s="712"/>
      <c r="O27" s="712"/>
      <c r="P27" s="712"/>
      <c r="Q27" s="712"/>
      <c r="R27" s="712"/>
      <c r="S27" s="712"/>
      <c r="T27" s="712"/>
      <c r="U27" s="474"/>
      <c r="V27" s="703"/>
      <c r="W27" s="704"/>
      <c r="X27" s="704"/>
      <c r="Y27" s="705"/>
      <c r="Z27" s="295"/>
    </row>
    <row r="28" spans="1:26" s="296" customFormat="1" ht="15" customHeight="1" x14ac:dyDescent="0.4">
      <c r="A28" s="711"/>
      <c r="B28" s="711"/>
      <c r="C28" s="711"/>
      <c r="D28" s="333" t="s">
        <v>120</v>
      </c>
      <c r="E28" s="712" t="s">
        <v>148</v>
      </c>
      <c r="F28" s="712"/>
      <c r="G28" s="712"/>
      <c r="H28" s="712"/>
      <c r="I28" s="712"/>
      <c r="J28" s="712"/>
      <c r="K28" s="712"/>
      <c r="L28" s="712"/>
      <c r="M28" s="712"/>
      <c r="N28" s="712"/>
      <c r="O28" s="712"/>
      <c r="P28" s="712"/>
      <c r="Q28" s="712"/>
      <c r="R28" s="712"/>
      <c r="S28" s="712"/>
      <c r="T28" s="712"/>
      <c r="U28" s="301"/>
      <c r="V28" s="703"/>
      <c r="W28" s="704"/>
      <c r="X28" s="704"/>
      <c r="Y28" s="705"/>
      <c r="Z28" s="295"/>
    </row>
    <row r="29" spans="1:26" s="296" customFormat="1" ht="30" customHeight="1" x14ac:dyDescent="0.4">
      <c r="A29" s="711" t="s">
        <v>302</v>
      </c>
      <c r="B29" s="711"/>
      <c r="C29" s="711"/>
      <c r="D29" s="333" t="s">
        <v>1351</v>
      </c>
      <c r="E29" s="712" t="s">
        <v>303</v>
      </c>
      <c r="F29" s="712"/>
      <c r="G29" s="712"/>
      <c r="H29" s="712"/>
      <c r="I29" s="712"/>
      <c r="J29" s="712"/>
      <c r="K29" s="712"/>
      <c r="L29" s="712"/>
      <c r="M29" s="712"/>
      <c r="N29" s="712"/>
      <c r="O29" s="712"/>
      <c r="P29" s="712"/>
      <c r="Q29" s="712"/>
      <c r="R29" s="712"/>
      <c r="S29" s="712"/>
      <c r="T29" s="712"/>
      <c r="U29" s="301"/>
      <c r="V29" s="703"/>
      <c r="W29" s="704"/>
      <c r="X29" s="704"/>
      <c r="Y29" s="705"/>
      <c r="Z29" s="295"/>
    </row>
    <row r="30" spans="1:26" s="296" customFormat="1" ht="30" customHeight="1" x14ac:dyDescent="0.4">
      <c r="A30" s="711"/>
      <c r="B30" s="711"/>
      <c r="C30" s="711"/>
      <c r="D30" s="333" t="s">
        <v>747</v>
      </c>
      <c r="E30" s="712" t="s">
        <v>304</v>
      </c>
      <c r="F30" s="712"/>
      <c r="G30" s="712"/>
      <c r="H30" s="712"/>
      <c r="I30" s="712"/>
      <c r="J30" s="712"/>
      <c r="K30" s="712"/>
      <c r="L30" s="712"/>
      <c r="M30" s="712"/>
      <c r="N30" s="712"/>
      <c r="O30" s="712"/>
      <c r="P30" s="712"/>
      <c r="Q30" s="712"/>
      <c r="R30" s="712"/>
      <c r="S30" s="712"/>
      <c r="T30" s="712"/>
      <c r="U30" s="301"/>
      <c r="V30" s="703"/>
      <c r="W30" s="704"/>
      <c r="X30" s="704"/>
      <c r="Y30" s="705"/>
      <c r="Z30" s="295"/>
    </row>
    <row r="31" spans="1:26" s="296" customFormat="1" ht="30" customHeight="1" x14ac:dyDescent="0.4">
      <c r="A31" s="776" t="s">
        <v>1354</v>
      </c>
      <c r="B31" s="776"/>
      <c r="C31" s="776"/>
      <c r="D31" s="334" t="s">
        <v>1352</v>
      </c>
      <c r="E31" s="712" t="s">
        <v>1355</v>
      </c>
      <c r="F31" s="712"/>
      <c r="G31" s="712"/>
      <c r="H31" s="712"/>
      <c r="I31" s="712"/>
      <c r="J31" s="712"/>
      <c r="K31" s="712"/>
      <c r="L31" s="712"/>
      <c r="M31" s="712"/>
      <c r="N31" s="712"/>
      <c r="O31" s="712"/>
      <c r="P31" s="712"/>
      <c r="Q31" s="712"/>
      <c r="R31" s="712"/>
      <c r="S31" s="712"/>
      <c r="T31" s="712"/>
      <c r="U31" s="301"/>
      <c r="V31" s="703"/>
      <c r="W31" s="704"/>
      <c r="X31" s="704"/>
      <c r="Y31" s="705"/>
      <c r="Z31" s="295"/>
    </row>
    <row r="32" spans="1:26" s="296" customFormat="1" ht="30" customHeight="1" x14ac:dyDescent="0.4">
      <c r="A32" s="889" t="s">
        <v>1356</v>
      </c>
      <c r="B32" s="890"/>
      <c r="C32" s="891"/>
      <c r="D32" s="334" t="s">
        <v>1357</v>
      </c>
      <c r="E32" s="712" t="s">
        <v>1364</v>
      </c>
      <c r="F32" s="712"/>
      <c r="G32" s="712"/>
      <c r="H32" s="712"/>
      <c r="I32" s="712"/>
      <c r="J32" s="712"/>
      <c r="K32" s="712"/>
      <c r="L32" s="712"/>
      <c r="M32" s="712"/>
      <c r="N32" s="712"/>
      <c r="O32" s="712"/>
      <c r="P32" s="712"/>
      <c r="Q32" s="712"/>
      <c r="R32" s="712"/>
      <c r="S32" s="712"/>
      <c r="T32" s="712"/>
      <c r="U32" s="474"/>
      <c r="V32" s="703"/>
      <c r="W32" s="704"/>
      <c r="X32" s="704"/>
      <c r="Y32" s="705"/>
      <c r="Z32" s="295"/>
    </row>
    <row r="33" spans="1:26" s="296" customFormat="1" ht="30" customHeight="1" x14ac:dyDescent="0.4">
      <c r="A33" s="892"/>
      <c r="B33" s="893"/>
      <c r="C33" s="894"/>
      <c r="D33" s="334" t="s">
        <v>1358</v>
      </c>
      <c r="E33" s="712" t="s">
        <v>1359</v>
      </c>
      <c r="F33" s="712"/>
      <c r="G33" s="712"/>
      <c r="H33" s="712"/>
      <c r="I33" s="712"/>
      <c r="J33" s="712"/>
      <c r="K33" s="712"/>
      <c r="L33" s="712"/>
      <c r="M33" s="712"/>
      <c r="N33" s="712"/>
      <c r="O33" s="712"/>
      <c r="P33" s="712"/>
      <c r="Q33" s="712"/>
      <c r="R33" s="712"/>
      <c r="S33" s="712"/>
      <c r="T33" s="712"/>
      <c r="U33" s="474"/>
      <c r="V33" s="706"/>
      <c r="W33" s="707"/>
      <c r="X33" s="707"/>
      <c r="Y33" s="708"/>
      <c r="Z33" s="295"/>
    </row>
    <row r="34" spans="1:26" s="296" customFormat="1" ht="15" customHeight="1" x14ac:dyDescent="0.4">
      <c r="A34" s="679" t="s">
        <v>18</v>
      </c>
      <c r="B34" s="680"/>
      <c r="C34" s="680"/>
      <c r="D34" s="680" t="s">
        <v>145</v>
      </c>
      <c r="E34" s="680"/>
      <c r="F34" s="680"/>
      <c r="G34" s="680"/>
      <c r="H34" s="680"/>
      <c r="I34" s="680"/>
      <c r="J34" s="680"/>
      <c r="K34" s="680"/>
      <c r="L34" s="680"/>
      <c r="M34" s="680"/>
      <c r="N34" s="680"/>
      <c r="O34" s="680"/>
      <c r="P34" s="680"/>
      <c r="Q34" s="680"/>
      <c r="R34" s="680"/>
      <c r="S34" s="680"/>
      <c r="T34" s="681"/>
      <c r="U34" s="472" t="s">
        <v>143</v>
      </c>
      <c r="V34" s="679" t="s">
        <v>21</v>
      </c>
      <c r="W34" s="680"/>
      <c r="X34" s="680"/>
      <c r="Y34" s="681"/>
      <c r="Z34" s="295"/>
    </row>
    <row r="35" spans="1:26" s="296" customFormat="1" ht="30" customHeight="1" x14ac:dyDescent="0.4">
      <c r="A35" s="700" t="s">
        <v>151</v>
      </c>
      <c r="B35" s="701"/>
      <c r="C35" s="702"/>
      <c r="D35" s="334" t="s">
        <v>1360</v>
      </c>
      <c r="E35" s="712" t="s">
        <v>1359</v>
      </c>
      <c r="F35" s="712"/>
      <c r="G35" s="712"/>
      <c r="H35" s="712"/>
      <c r="I35" s="712"/>
      <c r="J35" s="712"/>
      <c r="K35" s="712"/>
      <c r="L35" s="712"/>
      <c r="M35" s="712"/>
      <c r="N35" s="712"/>
      <c r="O35" s="712"/>
      <c r="P35" s="712"/>
      <c r="Q35" s="712"/>
      <c r="R35" s="712"/>
      <c r="S35" s="712"/>
      <c r="T35" s="712"/>
      <c r="U35" s="474"/>
      <c r="V35" s="727"/>
      <c r="W35" s="728"/>
      <c r="X35" s="728"/>
      <c r="Y35" s="729"/>
      <c r="Z35" s="295"/>
    </row>
    <row r="36" spans="1:26" s="296" customFormat="1" ht="30" customHeight="1" x14ac:dyDescent="0.4">
      <c r="A36" s="706"/>
      <c r="B36" s="707"/>
      <c r="C36" s="708"/>
      <c r="D36" s="334" t="s">
        <v>1361</v>
      </c>
      <c r="E36" s="712" t="s">
        <v>152</v>
      </c>
      <c r="F36" s="712"/>
      <c r="G36" s="712"/>
      <c r="H36" s="712"/>
      <c r="I36" s="712"/>
      <c r="J36" s="712"/>
      <c r="K36" s="712"/>
      <c r="L36" s="712"/>
      <c r="M36" s="712"/>
      <c r="N36" s="712"/>
      <c r="O36" s="712"/>
      <c r="P36" s="712"/>
      <c r="Q36" s="712"/>
      <c r="R36" s="712"/>
      <c r="S36" s="712"/>
      <c r="T36" s="712"/>
      <c r="U36" s="301"/>
      <c r="V36" s="758"/>
      <c r="W36" s="759"/>
      <c r="X36" s="759"/>
      <c r="Y36" s="760"/>
      <c r="Z36" s="295"/>
    </row>
    <row r="37" spans="1:26" s="296" customFormat="1" ht="30" customHeight="1" x14ac:dyDescent="0.4">
      <c r="A37" s="865" t="s">
        <v>707</v>
      </c>
      <c r="B37" s="866"/>
      <c r="C37" s="867"/>
      <c r="D37" s="333" t="s">
        <v>1362</v>
      </c>
      <c r="E37" s="868" t="s">
        <v>746</v>
      </c>
      <c r="F37" s="869"/>
      <c r="G37" s="869"/>
      <c r="H37" s="869"/>
      <c r="I37" s="869"/>
      <c r="J37" s="869"/>
      <c r="K37" s="869"/>
      <c r="L37" s="869"/>
      <c r="M37" s="869"/>
      <c r="N37" s="869"/>
      <c r="O37" s="869"/>
      <c r="P37" s="869"/>
      <c r="Q37" s="869"/>
      <c r="R37" s="869"/>
      <c r="S37" s="869"/>
      <c r="T37" s="870"/>
      <c r="U37" s="301"/>
      <c r="V37" s="758"/>
      <c r="W37" s="759"/>
      <c r="X37" s="759"/>
      <c r="Y37" s="760"/>
      <c r="Z37" s="295"/>
    </row>
    <row r="38" spans="1:26" s="296" customFormat="1" ht="30" customHeight="1" x14ac:dyDescent="0.4">
      <c r="A38" s="711" t="s">
        <v>149</v>
      </c>
      <c r="B38" s="711"/>
      <c r="C38" s="711"/>
      <c r="D38" s="333" t="s">
        <v>1363</v>
      </c>
      <c r="E38" s="864" t="s">
        <v>150</v>
      </c>
      <c r="F38" s="864"/>
      <c r="G38" s="864"/>
      <c r="H38" s="864"/>
      <c r="I38" s="864"/>
      <c r="J38" s="864"/>
      <c r="K38" s="864"/>
      <c r="L38" s="864"/>
      <c r="M38" s="864"/>
      <c r="N38" s="864"/>
      <c r="O38" s="864"/>
      <c r="P38" s="864"/>
      <c r="Q38" s="864"/>
      <c r="R38" s="864"/>
      <c r="S38" s="864"/>
      <c r="T38" s="864"/>
      <c r="U38" s="301"/>
      <c r="V38" s="730"/>
      <c r="W38" s="731"/>
      <c r="X38" s="731"/>
      <c r="Y38" s="732"/>
      <c r="Z38" s="295"/>
    </row>
    <row r="39" spans="1:26" s="296" customFormat="1" ht="15" customHeight="1" x14ac:dyDescent="0.4">
      <c r="A39" s="298" t="s">
        <v>153</v>
      </c>
      <c r="B39" s="302"/>
      <c r="C39" s="302"/>
      <c r="D39" s="303"/>
      <c r="E39" s="302"/>
      <c r="F39" s="302"/>
      <c r="G39" s="302"/>
      <c r="H39" s="302"/>
      <c r="I39" s="302"/>
      <c r="J39" s="302"/>
      <c r="K39" s="302"/>
      <c r="L39" s="302"/>
      <c r="M39" s="302"/>
      <c r="N39" s="302"/>
      <c r="O39" s="302"/>
      <c r="P39" s="302"/>
      <c r="Q39" s="302"/>
      <c r="R39" s="302"/>
      <c r="S39" s="302"/>
      <c r="T39" s="302"/>
      <c r="U39" s="302"/>
      <c r="V39" s="302"/>
      <c r="W39" s="302"/>
      <c r="X39" s="302"/>
      <c r="Y39" s="302"/>
    </row>
    <row r="40" spans="1:26" s="291" customFormat="1" ht="30" customHeight="1" x14ac:dyDescent="0.4">
      <c r="A40" s="283" t="s">
        <v>15</v>
      </c>
      <c r="B40" s="284"/>
      <c r="C40" s="285"/>
      <c r="D40" s="286"/>
      <c r="E40" s="331">
        <v>3</v>
      </c>
      <c r="F40" s="286"/>
      <c r="G40" s="286"/>
      <c r="H40" s="286"/>
      <c r="I40" s="286"/>
      <c r="J40" s="286"/>
      <c r="K40" s="287" t="s">
        <v>16</v>
      </c>
      <c r="L40" s="332">
        <f>IF(R40=X40,1,0)</f>
        <v>0</v>
      </c>
      <c r="M40" s="288"/>
      <c r="N40" s="286"/>
      <c r="O40" s="286"/>
      <c r="P40" s="286"/>
      <c r="Q40" s="287" t="s">
        <v>17</v>
      </c>
      <c r="R40" s="332"/>
      <c r="S40" s="289"/>
      <c r="T40" s="286"/>
      <c r="U40" s="286"/>
      <c r="V40" s="332">
        <f>COUNT(U42:U44)</f>
        <v>0</v>
      </c>
      <c r="W40" s="286" t="s">
        <v>154</v>
      </c>
      <c r="X40" s="331">
        <v>3</v>
      </c>
      <c r="Y40" s="290"/>
    </row>
    <row r="41" spans="1:26" s="293" customFormat="1" ht="15" customHeight="1" x14ac:dyDescent="0.4">
      <c r="A41" s="679" t="s">
        <v>18</v>
      </c>
      <c r="B41" s="680"/>
      <c r="C41" s="680"/>
      <c r="D41" s="680" t="s">
        <v>145</v>
      </c>
      <c r="E41" s="680"/>
      <c r="F41" s="680"/>
      <c r="G41" s="680"/>
      <c r="H41" s="680"/>
      <c r="I41" s="680"/>
      <c r="J41" s="680"/>
      <c r="K41" s="680"/>
      <c r="L41" s="680"/>
      <c r="M41" s="680"/>
      <c r="N41" s="680"/>
      <c r="O41" s="680"/>
      <c r="P41" s="680"/>
      <c r="Q41" s="680"/>
      <c r="R41" s="680"/>
      <c r="S41" s="680"/>
      <c r="T41" s="681"/>
      <c r="U41" s="300" t="s">
        <v>146</v>
      </c>
      <c r="V41" s="679" t="s">
        <v>21</v>
      </c>
      <c r="W41" s="680"/>
      <c r="X41" s="680"/>
      <c r="Y41" s="681"/>
    </row>
    <row r="42" spans="1:26" s="296" customFormat="1" ht="30" customHeight="1" x14ac:dyDescent="0.4">
      <c r="A42" s="711" t="s">
        <v>713</v>
      </c>
      <c r="B42" s="711"/>
      <c r="C42" s="711"/>
      <c r="D42" s="333" t="s">
        <v>155</v>
      </c>
      <c r="E42" s="723" t="s">
        <v>973</v>
      </c>
      <c r="F42" s="724"/>
      <c r="G42" s="724"/>
      <c r="H42" s="724"/>
      <c r="I42" s="724"/>
      <c r="J42" s="724"/>
      <c r="K42" s="724"/>
      <c r="L42" s="724"/>
      <c r="M42" s="724"/>
      <c r="N42" s="724"/>
      <c r="O42" s="724"/>
      <c r="P42" s="724"/>
      <c r="Q42" s="724"/>
      <c r="R42" s="724"/>
      <c r="S42" s="724"/>
      <c r="T42" s="725"/>
      <c r="U42" s="294"/>
      <c r="V42" s="700" t="s">
        <v>1341</v>
      </c>
      <c r="W42" s="701"/>
      <c r="X42" s="701"/>
      <c r="Y42" s="702"/>
      <c r="Z42" s="295"/>
    </row>
    <row r="43" spans="1:26" s="296" customFormat="1" ht="15" customHeight="1" x14ac:dyDescent="0.4">
      <c r="A43" s="711"/>
      <c r="B43" s="711"/>
      <c r="C43" s="711"/>
      <c r="D43" s="333" t="s">
        <v>156</v>
      </c>
      <c r="E43" s="723" t="s">
        <v>972</v>
      </c>
      <c r="F43" s="724"/>
      <c r="G43" s="724"/>
      <c r="H43" s="724"/>
      <c r="I43" s="724"/>
      <c r="J43" s="724"/>
      <c r="K43" s="724"/>
      <c r="L43" s="724"/>
      <c r="M43" s="724"/>
      <c r="N43" s="724"/>
      <c r="O43" s="724"/>
      <c r="P43" s="724"/>
      <c r="Q43" s="724"/>
      <c r="R43" s="724"/>
      <c r="S43" s="724"/>
      <c r="T43" s="725"/>
      <c r="U43" s="294"/>
      <c r="V43" s="703"/>
      <c r="W43" s="704"/>
      <c r="X43" s="704"/>
      <c r="Y43" s="705"/>
      <c r="Z43" s="295"/>
    </row>
    <row r="44" spans="1:26" s="296" customFormat="1" ht="135" customHeight="1" x14ac:dyDescent="0.4">
      <c r="A44" s="711"/>
      <c r="B44" s="711"/>
      <c r="C44" s="711"/>
      <c r="D44" s="333" t="s">
        <v>157</v>
      </c>
      <c r="E44" s="723" t="s">
        <v>748</v>
      </c>
      <c r="F44" s="724"/>
      <c r="G44" s="724"/>
      <c r="H44" s="724"/>
      <c r="I44" s="724"/>
      <c r="J44" s="724"/>
      <c r="K44" s="724"/>
      <c r="L44" s="724"/>
      <c r="M44" s="724"/>
      <c r="N44" s="724"/>
      <c r="O44" s="724"/>
      <c r="P44" s="724"/>
      <c r="Q44" s="724"/>
      <c r="R44" s="724"/>
      <c r="S44" s="724"/>
      <c r="T44" s="725"/>
      <c r="U44" s="294"/>
      <c r="V44" s="703"/>
      <c r="W44" s="704"/>
      <c r="X44" s="704"/>
      <c r="Y44" s="705"/>
      <c r="Z44" s="295"/>
    </row>
    <row r="45" spans="1:26" s="291" customFormat="1" ht="30" customHeight="1" thickBot="1" x14ac:dyDescent="0.45">
      <c r="A45" s="283" t="s">
        <v>15</v>
      </c>
      <c r="B45" s="284"/>
      <c r="C45" s="285"/>
      <c r="D45" s="286"/>
      <c r="E45" s="331">
        <v>4</v>
      </c>
      <c r="F45" s="286"/>
      <c r="G45" s="286"/>
      <c r="H45" s="286"/>
      <c r="I45" s="286"/>
      <c r="J45" s="286"/>
      <c r="K45" s="287" t="s">
        <v>16</v>
      </c>
      <c r="L45" s="332">
        <f>IF(R45=X45,1,0)</f>
        <v>0</v>
      </c>
      <c r="M45" s="288"/>
      <c r="N45" s="286"/>
      <c r="O45" s="286"/>
      <c r="P45" s="286"/>
      <c r="Q45" s="287" t="s">
        <v>17</v>
      </c>
      <c r="R45" s="332"/>
      <c r="S45" s="289"/>
      <c r="T45" s="286"/>
      <c r="U45" s="286"/>
      <c r="V45" s="332">
        <f>COUNT(U47:U48)</f>
        <v>0</v>
      </c>
      <c r="W45" s="286" t="s">
        <v>154</v>
      </c>
      <c r="X45" s="331">
        <v>2</v>
      </c>
      <c r="Y45" s="290"/>
    </row>
    <row r="46" spans="1:26" s="293" customFormat="1" ht="15" customHeight="1" x14ac:dyDescent="0.4">
      <c r="A46" s="717" t="s">
        <v>18</v>
      </c>
      <c r="B46" s="718"/>
      <c r="C46" s="718"/>
      <c r="D46" s="718" t="s">
        <v>142</v>
      </c>
      <c r="E46" s="718"/>
      <c r="F46" s="718"/>
      <c r="G46" s="718"/>
      <c r="H46" s="718"/>
      <c r="I46" s="718"/>
      <c r="J46" s="718"/>
      <c r="K46" s="718"/>
      <c r="L46" s="718"/>
      <c r="M46" s="718"/>
      <c r="N46" s="718"/>
      <c r="O46" s="718"/>
      <c r="P46" s="718"/>
      <c r="Q46" s="718"/>
      <c r="R46" s="718"/>
      <c r="S46" s="718"/>
      <c r="T46" s="719"/>
      <c r="U46" s="304" t="s">
        <v>158</v>
      </c>
      <c r="V46" s="720" t="s">
        <v>21</v>
      </c>
      <c r="W46" s="718"/>
      <c r="X46" s="718"/>
      <c r="Y46" s="719"/>
    </row>
    <row r="47" spans="1:26" s="296" customFormat="1" ht="30" customHeight="1" x14ac:dyDescent="0.4">
      <c r="A47" s="711" t="s">
        <v>714</v>
      </c>
      <c r="B47" s="711"/>
      <c r="C47" s="711"/>
      <c r="D47" s="333" t="s">
        <v>159</v>
      </c>
      <c r="E47" s="726" t="s">
        <v>1343</v>
      </c>
      <c r="F47" s="713"/>
      <c r="G47" s="713"/>
      <c r="H47" s="713"/>
      <c r="I47" s="713"/>
      <c r="J47" s="713"/>
      <c r="K47" s="713"/>
      <c r="L47" s="713"/>
      <c r="M47" s="713"/>
      <c r="N47" s="713"/>
      <c r="O47" s="713"/>
      <c r="P47" s="713"/>
      <c r="Q47" s="713"/>
      <c r="R47" s="713"/>
      <c r="S47" s="713"/>
      <c r="T47" s="714"/>
      <c r="U47" s="294"/>
      <c r="V47" s="682" t="s">
        <v>1</v>
      </c>
      <c r="W47" s="683"/>
      <c r="X47" s="683"/>
      <c r="Y47" s="684"/>
      <c r="Z47" s="295"/>
    </row>
    <row r="48" spans="1:26" s="296" customFormat="1" ht="30" customHeight="1" x14ac:dyDescent="0.4">
      <c r="A48" s="711"/>
      <c r="B48" s="711"/>
      <c r="C48" s="711"/>
      <c r="D48" s="333" t="s">
        <v>160</v>
      </c>
      <c r="E48" s="726" t="s">
        <v>749</v>
      </c>
      <c r="F48" s="713"/>
      <c r="G48" s="713"/>
      <c r="H48" s="713"/>
      <c r="I48" s="713"/>
      <c r="J48" s="713"/>
      <c r="K48" s="713"/>
      <c r="L48" s="713"/>
      <c r="M48" s="713"/>
      <c r="N48" s="713"/>
      <c r="O48" s="713"/>
      <c r="P48" s="713"/>
      <c r="Q48" s="713"/>
      <c r="R48" s="713"/>
      <c r="S48" s="713"/>
      <c r="T48" s="714"/>
      <c r="U48" s="294"/>
      <c r="V48" s="688"/>
      <c r="W48" s="689"/>
      <c r="X48" s="689"/>
      <c r="Y48" s="690"/>
      <c r="Z48" s="295"/>
    </row>
    <row r="49" spans="1:26" s="291" customFormat="1" ht="30" customHeight="1" x14ac:dyDescent="0.4">
      <c r="A49" s="283" t="s">
        <v>15</v>
      </c>
      <c r="B49" s="284"/>
      <c r="C49" s="285"/>
      <c r="D49" s="286"/>
      <c r="E49" s="331">
        <v>5</v>
      </c>
      <c r="F49" s="286"/>
      <c r="G49" s="286"/>
      <c r="H49" s="286"/>
      <c r="I49" s="286"/>
      <c r="J49" s="286"/>
      <c r="K49" s="287" t="s">
        <v>16</v>
      </c>
      <c r="L49" s="332">
        <f>IF(R49=X49,1,0)</f>
        <v>0</v>
      </c>
      <c r="M49" s="288"/>
      <c r="N49" s="286"/>
      <c r="O49" s="286"/>
      <c r="P49" s="286"/>
      <c r="Q49" s="287" t="s">
        <v>17</v>
      </c>
      <c r="R49" s="332"/>
      <c r="S49" s="289"/>
      <c r="T49" s="286"/>
      <c r="U49" s="286"/>
      <c r="V49" s="332">
        <f>COUNT(U51:U58)</f>
        <v>0</v>
      </c>
      <c r="W49" s="286" t="s">
        <v>161</v>
      </c>
      <c r="X49" s="331">
        <v>7</v>
      </c>
      <c r="Y49" s="290"/>
    </row>
    <row r="50" spans="1:26" s="293" customFormat="1" ht="15" customHeight="1" x14ac:dyDescent="0.4">
      <c r="A50" s="679" t="s">
        <v>18</v>
      </c>
      <c r="B50" s="680"/>
      <c r="C50" s="680"/>
      <c r="D50" s="680" t="s">
        <v>142</v>
      </c>
      <c r="E50" s="680"/>
      <c r="F50" s="680"/>
      <c r="G50" s="680"/>
      <c r="H50" s="680"/>
      <c r="I50" s="680"/>
      <c r="J50" s="680"/>
      <c r="K50" s="680"/>
      <c r="L50" s="680"/>
      <c r="M50" s="680"/>
      <c r="N50" s="680"/>
      <c r="O50" s="680"/>
      <c r="P50" s="680"/>
      <c r="Q50" s="680"/>
      <c r="R50" s="680"/>
      <c r="S50" s="680"/>
      <c r="T50" s="681"/>
      <c r="U50" s="300" t="s">
        <v>162</v>
      </c>
      <c r="V50" s="679" t="s">
        <v>21</v>
      </c>
      <c r="W50" s="680"/>
      <c r="X50" s="680"/>
      <c r="Y50" s="681"/>
    </row>
    <row r="51" spans="1:26" s="296" customFormat="1" ht="30" customHeight="1" x14ac:dyDescent="0.4">
      <c r="A51" s="682" t="s">
        <v>163</v>
      </c>
      <c r="B51" s="683"/>
      <c r="C51" s="684"/>
      <c r="D51" s="333" t="s">
        <v>164</v>
      </c>
      <c r="E51" s="723" t="s">
        <v>326</v>
      </c>
      <c r="F51" s="724"/>
      <c r="G51" s="724"/>
      <c r="H51" s="724"/>
      <c r="I51" s="724"/>
      <c r="J51" s="724"/>
      <c r="K51" s="724"/>
      <c r="L51" s="724"/>
      <c r="M51" s="724"/>
      <c r="N51" s="724"/>
      <c r="O51" s="724"/>
      <c r="P51" s="724"/>
      <c r="Q51" s="724"/>
      <c r="R51" s="724"/>
      <c r="S51" s="724"/>
      <c r="T51" s="725"/>
      <c r="U51" s="305"/>
      <c r="V51" s="700" t="s">
        <v>1344</v>
      </c>
      <c r="W51" s="701"/>
      <c r="X51" s="701"/>
      <c r="Y51" s="702"/>
      <c r="Z51" s="295"/>
    </row>
    <row r="52" spans="1:26" s="296" customFormat="1" ht="30" customHeight="1" x14ac:dyDescent="0.4">
      <c r="A52" s="685"/>
      <c r="B52" s="686"/>
      <c r="C52" s="687"/>
      <c r="D52" s="333" t="s">
        <v>165</v>
      </c>
      <c r="E52" s="723" t="s">
        <v>750</v>
      </c>
      <c r="F52" s="724"/>
      <c r="G52" s="724"/>
      <c r="H52" s="724"/>
      <c r="I52" s="724"/>
      <c r="J52" s="724"/>
      <c r="K52" s="724"/>
      <c r="L52" s="724"/>
      <c r="M52" s="724"/>
      <c r="N52" s="724"/>
      <c r="O52" s="724"/>
      <c r="P52" s="724"/>
      <c r="Q52" s="724"/>
      <c r="R52" s="724"/>
      <c r="S52" s="724"/>
      <c r="T52" s="725"/>
      <c r="U52" s="305"/>
      <c r="V52" s="703"/>
      <c r="W52" s="704"/>
      <c r="X52" s="704"/>
      <c r="Y52" s="705"/>
      <c r="Z52" s="295"/>
    </row>
    <row r="53" spans="1:26" s="296" customFormat="1" ht="45" customHeight="1" x14ac:dyDescent="0.4">
      <c r="A53" s="685"/>
      <c r="B53" s="686"/>
      <c r="C53" s="687"/>
      <c r="D53" s="333" t="s">
        <v>166</v>
      </c>
      <c r="E53" s="723" t="s">
        <v>751</v>
      </c>
      <c r="F53" s="724"/>
      <c r="G53" s="724"/>
      <c r="H53" s="724"/>
      <c r="I53" s="724"/>
      <c r="J53" s="724"/>
      <c r="K53" s="724"/>
      <c r="L53" s="724"/>
      <c r="M53" s="724"/>
      <c r="N53" s="724"/>
      <c r="O53" s="724"/>
      <c r="P53" s="724"/>
      <c r="Q53" s="724"/>
      <c r="R53" s="724"/>
      <c r="S53" s="724"/>
      <c r="T53" s="725"/>
      <c r="U53" s="305"/>
      <c r="V53" s="703"/>
      <c r="W53" s="704"/>
      <c r="X53" s="704"/>
      <c r="Y53" s="705"/>
      <c r="Z53" s="295"/>
    </row>
    <row r="54" spans="1:26" s="296" customFormat="1" ht="45" customHeight="1" x14ac:dyDescent="0.4">
      <c r="A54" s="685"/>
      <c r="B54" s="686"/>
      <c r="C54" s="687"/>
      <c r="D54" s="333" t="s">
        <v>167</v>
      </c>
      <c r="E54" s="723" t="s">
        <v>752</v>
      </c>
      <c r="F54" s="724"/>
      <c r="G54" s="724"/>
      <c r="H54" s="724"/>
      <c r="I54" s="724"/>
      <c r="J54" s="724"/>
      <c r="K54" s="724"/>
      <c r="L54" s="724"/>
      <c r="M54" s="724"/>
      <c r="N54" s="724"/>
      <c r="O54" s="724"/>
      <c r="P54" s="724"/>
      <c r="Q54" s="724"/>
      <c r="R54" s="724"/>
      <c r="S54" s="724"/>
      <c r="T54" s="725"/>
      <c r="U54" s="305"/>
      <c r="V54" s="703"/>
      <c r="W54" s="704"/>
      <c r="X54" s="704"/>
      <c r="Y54" s="705"/>
      <c r="Z54" s="295"/>
    </row>
    <row r="55" spans="1:26" s="296" customFormat="1" ht="45" customHeight="1" x14ac:dyDescent="0.4">
      <c r="A55" s="688"/>
      <c r="B55" s="689"/>
      <c r="C55" s="690"/>
      <c r="D55" s="333" t="s">
        <v>168</v>
      </c>
      <c r="E55" s="723" t="s">
        <v>753</v>
      </c>
      <c r="F55" s="724"/>
      <c r="G55" s="724"/>
      <c r="H55" s="724"/>
      <c r="I55" s="724"/>
      <c r="J55" s="724"/>
      <c r="K55" s="724"/>
      <c r="L55" s="724"/>
      <c r="M55" s="724"/>
      <c r="N55" s="724"/>
      <c r="O55" s="724"/>
      <c r="P55" s="724"/>
      <c r="Q55" s="724"/>
      <c r="R55" s="724"/>
      <c r="S55" s="724"/>
      <c r="T55" s="725"/>
      <c r="U55" s="305"/>
      <c r="V55" s="706"/>
      <c r="W55" s="707"/>
      <c r="X55" s="707"/>
      <c r="Y55" s="708"/>
      <c r="Z55" s="295"/>
    </row>
    <row r="56" spans="1:26" s="296" customFormat="1" ht="15" customHeight="1" x14ac:dyDescent="0.4">
      <c r="A56" s="679" t="s">
        <v>18</v>
      </c>
      <c r="B56" s="680"/>
      <c r="C56" s="680"/>
      <c r="D56" s="680" t="s">
        <v>142</v>
      </c>
      <c r="E56" s="680"/>
      <c r="F56" s="680"/>
      <c r="G56" s="680"/>
      <c r="H56" s="680"/>
      <c r="I56" s="680"/>
      <c r="J56" s="680"/>
      <c r="K56" s="680"/>
      <c r="L56" s="680"/>
      <c r="M56" s="680"/>
      <c r="N56" s="680"/>
      <c r="O56" s="680"/>
      <c r="P56" s="680"/>
      <c r="Q56" s="680"/>
      <c r="R56" s="680"/>
      <c r="S56" s="680"/>
      <c r="T56" s="681"/>
      <c r="U56" s="472" t="s">
        <v>143</v>
      </c>
      <c r="V56" s="679" t="s">
        <v>21</v>
      </c>
      <c r="W56" s="680"/>
      <c r="X56" s="680"/>
      <c r="Y56" s="681"/>
      <c r="Z56" s="295"/>
    </row>
    <row r="57" spans="1:26" s="296" customFormat="1" ht="30" customHeight="1" x14ac:dyDescent="0.4">
      <c r="A57" s="733"/>
      <c r="B57" s="734"/>
      <c r="C57" s="735"/>
      <c r="D57" s="333" t="s">
        <v>169</v>
      </c>
      <c r="E57" s="723" t="s">
        <v>754</v>
      </c>
      <c r="F57" s="724"/>
      <c r="G57" s="724"/>
      <c r="H57" s="724"/>
      <c r="I57" s="724"/>
      <c r="J57" s="724"/>
      <c r="K57" s="724"/>
      <c r="L57" s="724"/>
      <c r="M57" s="724"/>
      <c r="N57" s="724"/>
      <c r="O57" s="724"/>
      <c r="P57" s="724"/>
      <c r="Q57" s="724"/>
      <c r="R57" s="724"/>
      <c r="S57" s="724"/>
      <c r="T57" s="725"/>
      <c r="U57" s="305"/>
      <c r="V57" s="727"/>
      <c r="W57" s="728"/>
      <c r="X57" s="728"/>
      <c r="Y57" s="729"/>
    </row>
    <row r="58" spans="1:26" s="296" customFormat="1" ht="45" customHeight="1" x14ac:dyDescent="0.4">
      <c r="A58" s="736"/>
      <c r="B58" s="737"/>
      <c r="C58" s="738"/>
      <c r="D58" s="333" t="s">
        <v>170</v>
      </c>
      <c r="E58" s="722" t="s">
        <v>651</v>
      </c>
      <c r="F58" s="715"/>
      <c r="G58" s="715"/>
      <c r="H58" s="715"/>
      <c r="I58" s="715"/>
      <c r="J58" s="715"/>
      <c r="K58" s="715"/>
      <c r="L58" s="715"/>
      <c r="M58" s="715"/>
      <c r="N58" s="715"/>
      <c r="O58" s="715"/>
      <c r="P58" s="715"/>
      <c r="Q58" s="715"/>
      <c r="R58" s="715"/>
      <c r="S58" s="715"/>
      <c r="T58" s="716"/>
      <c r="U58" s="305"/>
      <c r="V58" s="730"/>
      <c r="W58" s="731"/>
      <c r="X58" s="731"/>
      <c r="Y58" s="732"/>
    </row>
    <row r="59" spans="1:26" s="291" customFormat="1" ht="30" customHeight="1" x14ac:dyDescent="0.4">
      <c r="A59" s="283" t="s">
        <v>15</v>
      </c>
      <c r="B59" s="284"/>
      <c r="C59" s="285"/>
      <c r="D59" s="286"/>
      <c r="E59" s="331">
        <v>6</v>
      </c>
      <c r="F59" s="286"/>
      <c r="G59" s="286"/>
      <c r="H59" s="286"/>
      <c r="I59" s="286"/>
      <c r="J59" s="286"/>
      <c r="K59" s="287" t="s">
        <v>16</v>
      </c>
      <c r="L59" s="332">
        <f>IF(R59=X59,1,0)</f>
        <v>0</v>
      </c>
      <c r="M59" s="288"/>
      <c r="N59" s="286"/>
      <c r="O59" s="286"/>
      <c r="P59" s="286"/>
      <c r="Q59" s="287" t="s">
        <v>17</v>
      </c>
      <c r="R59" s="332"/>
      <c r="S59" s="289"/>
      <c r="T59" s="286"/>
      <c r="U59" s="286"/>
      <c r="V59" s="332">
        <f>COUNT(U61:U62)</f>
        <v>0</v>
      </c>
      <c r="W59" s="286" t="s">
        <v>161</v>
      </c>
      <c r="X59" s="331">
        <v>2</v>
      </c>
      <c r="Y59" s="290"/>
    </row>
    <row r="60" spans="1:26" s="293" customFormat="1" ht="15" customHeight="1" x14ac:dyDescent="0.4">
      <c r="A60" s="679" t="s">
        <v>18</v>
      </c>
      <c r="B60" s="680"/>
      <c r="C60" s="680"/>
      <c r="D60" s="680" t="s">
        <v>142</v>
      </c>
      <c r="E60" s="680"/>
      <c r="F60" s="680"/>
      <c r="G60" s="680"/>
      <c r="H60" s="680"/>
      <c r="I60" s="680"/>
      <c r="J60" s="680"/>
      <c r="K60" s="680"/>
      <c r="L60" s="680"/>
      <c r="M60" s="680"/>
      <c r="N60" s="680"/>
      <c r="O60" s="680"/>
      <c r="P60" s="680"/>
      <c r="Q60" s="680"/>
      <c r="R60" s="680"/>
      <c r="S60" s="680"/>
      <c r="T60" s="681"/>
      <c r="U60" s="300" t="s">
        <v>171</v>
      </c>
      <c r="V60" s="679" t="s">
        <v>21</v>
      </c>
      <c r="W60" s="680"/>
      <c r="X60" s="680"/>
      <c r="Y60" s="681"/>
    </row>
    <row r="61" spans="1:26" s="296" customFormat="1" ht="30" customHeight="1" x14ac:dyDescent="0.4">
      <c r="A61" s="711" t="s">
        <v>172</v>
      </c>
      <c r="B61" s="711"/>
      <c r="C61" s="711"/>
      <c r="D61" s="333" t="s">
        <v>173</v>
      </c>
      <c r="E61" s="726" t="s">
        <v>652</v>
      </c>
      <c r="F61" s="713"/>
      <c r="G61" s="713"/>
      <c r="H61" s="713"/>
      <c r="I61" s="713"/>
      <c r="J61" s="713"/>
      <c r="K61" s="713"/>
      <c r="L61" s="713"/>
      <c r="M61" s="713"/>
      <c r="N61" s="713"/>
      <c r="O61" s="713"/>
      <c r="P61" s="713"/>
      <c r="Q61" s="713"/>
      <c r="R61" s="713"/>
      <c r="S61" s="713"/>
      <c r="T61" s="714"/>
      <c r="U61" s="294"/>
      <c r="V61" s="746" t="s">
        <v>760</v>
      </c>
      <c r="W61" s="747"/>
      <c r="X61" s="747"/>
      <c r="Y61" s="748"/>
      <c r="Z61" s="295"/>
    </row>
    <row r="62" spans="1:26" s="296" customFormat="1" ht="15" customHeight="1" x14ac:dyDescent="0.4">
      <c r="A62" s="711"/>
      <c r="B62" s="711"/>
      <c r="C62" s="711"/>
      <c r="D62" s="333" t="s">
        <v>174</v>
      </c>
      <c r="E62" s="726" t="s">
        <v>175</v>
      </c>
      <c r="F62" s="713"/>
      <c r="G62" s="713"/>
      <c r="H62" s="713"/>
      <c r="I62" s="713"/>
      <c r="J62" s="713"/>
      <c r="K62" s="713"/>
      <c r="L62" s="713"/>
      <c r="M62" s="713"/>
      <c r="N62" s="713"/>
      <c r="O62" s="713"/>
      <c r="P62" s="713"/>
      <c r="Q62" s="713"/>
      <c r="R62" s="713"/>
      <c r="S62" s="713"/>
      <c r="T62" s="714"/>
      <c r="U62" s="294"/>
      <c r="V62" s="749"/>
      <c r="W62" s="750"/>
      <c r="X62" s="750"/>
      <c r="Y62" s="751"/>
      <c r="Z62" s="295"/>
    </row>
    <row r="63" spans="1:26" s="291" customFormat="1" ht="30" customHeight="1" x14ac:dyDescent="0.4">
      <c r="A63" s="283" t="s">
        <v>15</v>
      </c>
      <c r="B63" s="284"/>
      <c r="C63" s="285"/>
      <c r="D63" s="286"/>
      <c r="E63" s="331">
        <v>7</v>
      </c>
      <c r="F63" s="286"/>
      <c r="G63" s="286"/>
      <c r="H63" s="286"/>
      <c r="I63" s="286"/>
      <c r="J63" s="286"/>
      <c r="K63" s="287" t="s">
        <v>16</v>
      </c>
      <c r="L63" s="332">
        <f>IF(R63=X63,1,0)</f>
        <v>0</v>
      </c>
      <c r="M63" s="288"/>
      <c r="N63" s="286"/>
      <c r="O63" s="286"/>
      <c r="P63" s="286"/>
      <c r="Q63" s="287" t="s">
        <v>17</v>
      </c>
      <c r="R63" s="332"/>
      <c r="S63" s="289"/>
      <c r="T63" s="286"/>
      <c r="U63" s="286"/>
      <c r="V63" s="332">
        <f>COUNT(U65:U72)</f>
        <v>0</v>
      </c>
      <c r="W63" s="286" t="s">
        <v>161</v>
      </c>
      <c r="X63" s="331">
        <v>8</v>
      </c>
      <c r="Y63" s="290"/>
    </row>
    <row r="64" spans="1:26" s="293" customFormat="1" ht="15" customHeight="1" x14ac:dyDescent="0.4">
      <c r="A64" s="679" t="s">
        <v>18</v>
      </c>
      <c r="B64" s="680"/>
      <c r="C64" s="680"/>
      <c r="D64" s="680" t="s">
        <v>142</v>
      </c>
      <c r="E64" s="680"/>
      <c r="F64" s="680"/>
      <c r="G64" s="680"/>
      <c r="H64" s="680"/>
      <c r="I64" s="680"/>
      <c r="J64" s="680"/>
      <c r="K64" s="680"/>
      <c r="L64" s="680"/>
      <c r="M64" s="680"/>
      <c r="N64" s="680"/>
      <c r="O64" s="680"/>
      <c r="P64" s="680"/>
      <c r="Q64" s="680"/>
      <c r="R64" s="680"/>
      <c r="S64" s="680"/>
      <c r="T64" s="681"/>
      <c r="U64" s="300" t="s">
        <v>146</v>
      </c>
      <c r="V64" s="679" t="s">
        <v>21</v>
      </c>
      <c r="W64" s="680"/>
      <c r="X64" s="680"/>
      <c r="Y64" s="681"/>
    </row>
    <row r="65" spans="1:26" s="296" customFormat="1" ht="30" customHeight="1" x14ac:dyDescent="0.4">
      <c r="A65" s="711" t="s">
        <v>1039</v>
      </c>
      <c r="B65" s="711"/>
      <c r="C65" s="711"/>
      <c r="D65" s="333" t="s">
        <v>176</v>
      </c>
      <c r="E65" s="726" t="s">
        <v>974</v>
      </c>
      <c r="F65" s="713"/>
      <c r="G65" s="713"/>
      <c r="H65" s="713"/>
      <c r="I65" s="713"/>
      <c r="J65" s="713"/>
      <c r="K65" s="713"/>
      <c r="L65" s="713"/>
      <c r="M65" s="713"/>
      <c r="N65" s="713"/>
      <c r="O65" s="713"/>
      <c r="P65" s="713"/>
      <c r="Q65" s="713"/>
      <c r="R65" s="713"/>
      <c r="S65" s="713"/>
      <c r="T65" s="714"/>
      <c r="U65" s="294"/>
      <c r="V65" s="700" t="s">
        <v>726</v>
      </c>
      <c r="W65" s="701"/>
      <c r="X65" s="701"/>
      <c r="Y65" s="702"/>
      <c r="Z65" s="295"/>
    </row>
    <row r="66" spans="1:26" s="296" customFormat="1" ht="30" customHeight="1" x14ac:dyDescent="0.4">
      <c r="A66" s="711"/>
      <c r="B66" s="711"/>
      <c r="C66" s="711"/>
      <c r="D66" s="333" t="s">
        <v>177</v>
      </c>
      <c r="E66" s="726" t="s">
        <v>178</v>
      </c>
      <c r="F66" s="713"/>
      <c r="G66" s="713"/>
      <c r="H66" s="713"/>
      <c r="I66" s="713"/>
      <c r="J66" s="713"/>
      <c r="K66" s="713"/>
      <c r="L66" s="713"/>
      <c r="M66" s="713"/>
      <c r="N66" s="713"/>
      <c r="O66" s="713"/>
      <c r="P66" s="713"/>
      <c r="Q66" s="713"/>
      <c r="R66" s="713"/>
      <c r="S66" s="713"/>
      <c r="T66" s="714"/>
      <c r="U66" s="294"/>
      <c r="V66" s="703"/>
      <c r="W66" s="704"/>
      <c r="X66" s="704"/>
      <c r="Y66" s="705"/>
      <c r="Z66" s="295"/>
    </row>
    <row r="67" spans="1:26" s="296" customFormat="1" ht="135" customHeight="1" x14ac:dyDescent="0.4">
      <c r="A67" s="739"/>
      <c r="B67" s="739"/>
      <c r="C67" s="739"/>
      <c r="D67" s="333" t="s">
        <v>179</v>
      </c>
      <c r="E67" s="726" t="s">
        <v>755</v>
      </c>
      <c r="F67" s="713"/>
      <c r="G67" s="713"/>
      <c r="H67" s="713"/>
      <c r="I67" s="713"/>
      <c r="J67" s="713"/>
      <c r="K67" s="713"/>
      <c r="L67" s="713"/>
      <c r="M67" s="713"/>
      <c r="N67" s="713"/>
      <c r="O67" s="713"/>
      <c r="P67" s="713"/>
      <c r="Q67" s="713"/>
      <c r="R67" s="713"/>
      <c r="S67" s="713"/>
      <c r="T67" s="714"/>
      <c r="U67" s="294"/>
      <c r="V67" s="703"/>
      <c r="W67" s="704"/>
      <c r="X67" s="704"/>
      <c r="Y67" s="705"/>
      <c r="Z67" s="295"/>
    </row>
    <row r="68" spans="1:26" s="296" customFormat="1" ht="60" customHeight="1" x14ac:dyDescent="0.4">
      <c r="A68" s="775" t="s">
        <v>180</v>
      </c>
      <c r="B68" s="775"/>
      <c r="C68" s="775"/>
      <c r="D68" s="333" t="s">
        <v>181</v>
      </c>
      <c r="E68" s="723" t="s">
        <v>756</v>
      </c>
      <c r="F68" s="724"/>
      <c r="G68" s="724"/>
      <c r="H68" s="724"/>
      <c r="I68" s="724"/>
      <c r="J68" s="724"/>
      <c r="K68" s="724"/>
      <c r="L68" s="724"/>
      <c r="M68" s="724"/>
      <c r="N68" s="724"/>
      <c r="O68" s="724"/>
      <c r="P68" s="724"/>
      <c r="Q68" s="724"/>
      <c r="R68" s="724"/>
      <c r="S68" s="724"/>
      <c r="T68" s="725"/>
      <c r="U68" s="294"/>
      <c r="V68" s="740"/>
      <c r="W68" s="741"/>
      <c r="X68" s="741"/>
      <c r="Y68" s="742"/>
    </row>
    <row r="69" spans="1:26" s="296" customFormat="1" ht="45" customHeight="1" x14ac:dyDescent="0.4">
      <c r="A69" s="847"/>
      <c r="B69" s="847"/>
      <c r="C69" s="847"/>
      <c r="D69" s="333" t="s">
        <v>182</v>
      </c>
      <c r="E69" s="723" t="s">
        <v>757</v>
      </c>
      <c r="F69" s="724"/>
      <c r="G69" s="724"/>
      <c r="H69" s="724"/>
      <c r="I69" s="724"/>
      <c r="J69" s="724"/>
      <c r="K69" s="724"/>
      <c r="L69" s="724"/>
      <c r="M69" s="724"/>
      <c r="N69" s="724"/>
      <c r="O69" s="724"/>
      <c r="P69" s="724"/>
      <c r="Q69" s="724"/>
      <c r="R69" s="724"/>
      <c r="S69" s="724"/>
      <c r="T69" s="725"/>
      <c r="U69" s="294"/>
      <c r="V69" s="740"/>
      <c r="W69" s="741"/>
      <c r="X69" s="741"/>
      <c r="Y69" s="742"/>
    </row>
    <row r="70" spans="1:26" s="296" customFormat="1" ht="45" customHeight="1" x14ac:dyDescent="0.4">
      <c r="A70" s="847"/>
      <c r="B70" s="847"/>
      <c r="C70" s="847"/>
      <c r="D70" s="333" t="s">
        <v>183</v>
      </c>
      <c r="E70" s="723" t="s">
        <v>758</v>
      </c>
      <c r="F70" s="724"/>
      <c r="G70" s="724"/>
      <c r="H70" s="724"/>
      <c r="I70" s="724"/>
      <c r="J70" s="724"/>
      <c r="K70" s="724"/>
      <c r="L70" s="724"/>
      <c r="M70" s="724"/>
      <c r="N70" s="724"/>
      <c r="O70" s="724"/>
      <c r="P70" s="724"/>
      <c r="Q70" s="724"/>
      <c r="R70" s="724"/>
      <c r="S70" s="724"/>
      <c r="T70" s="725"/>
      <c r="U70" s="294"/>
      <c r="V70" s="740"/>
      <c r="W70" s="741"/>
      <c r="X70" s="741"/>
      <c r="Y70" s="742"/>
    </row>
    <row r="71" spans="1:26" s="296" customFormat="1" ht="30" customHeight="1" x14ac:dyDescent="0.4">
      <c r="A71" s="847"/>
      <c r="B71" s="847"/>
      <c r="C71" s="847"/>
      <c r="D71" s="333" t="s">
        <v>184</v>
      </c>
      <c r="E71" s="723" t="s">
        <v>759</v>
      </c>
      <c r="F71" s="724"/>
      <c r="G71" s="724"/>
      <c r="H71" s="724"/>
      <c r="I71" s="724"/>
      <c r="J71" s="724"/>
      <c r="K71" s="724"/>
      <c r="L71" s="724"/>
      <c r="M71" s="724"/>
      <c r="N71" s="724"/>
      <c r="O71" s="724"/>
      <c r="P71" s="724"/>
      <c r="Q71" s="724"/>
      <c r="R71" s="724"/>
      <c r="S71" s="724"/>
      <c r="T71" s="725"/>
      <c r="U71" s="294"/>
      <c r="V71" s="740"/>
      <c r="W71" s="741"/>
      <c r="X71" s="741"/>
      <c r="Y71" s="742"/>
    </row>
    <row r="72" spans="1:26" s="296" customFormat="1" ht="45" customHeight="1" x14ac:dyDescent="0.4">
      <c r="A72" s="847"/>
      <c r="B72" s="847"/>
      <c r="C72" s="847"/>
      <c r="D72" s="333" t="s">
        <v>26</v>
      </c>
      <c r="E72" s="723" t="s">
        <v>761</v>
      </c>
      <c r="F72" s="724"/>
      <c r="G72" s="724"/>
      <c r="H72" s="724"/>
      <c r="I72" s="724"/>
      <c r="J72" s="724"/>
      <c r="K72" s="724"/>
      <c r="L72" s="724"/>
      <c r="M72" s="724"/>
      <c r="N72" s="724"/>
      <c r="O72" s="724"/>
      <c r="P72" s="724"/>
      <c r="Q72" s="724"/>
      <c r="R72" s="724"/>
      <c r="S72" s="724"/>
      <c r="T72" s="725"/>
      <c r="U72" s="294"/>
      <c r="V72" s="743"/>
      <c r="W72" s="744"/>
      <c r="X72" s="744"/>
      <c r="Y72" s="745"/>
    </row>
    <row r="73" spans="1:26" s="291" customFormat="1" ht="30" customHeight="1" x14ac:dyDescent="0.4">
      <c r="A73" s="283" t="s">
        <v>15</v>
      </c>
      <c r="B73" s="284"/>
      <c r="C73" s="285"/>
      <c r="D73" s="286"/>
      <c r="E73" s="331">
        <v>8</v>
      </c>
      <c r="F73" s="286"/>
      <c r="G73" s="286"/>
      <c r="H73" s="286"/>
      <c r="I73" s="286"/>
      <c r="J73" s="286"/>
      <c r="K73" s="287" t="s">
        <v>16</v>
      </c>
      <c r="L73" s="332">
        <f>IF(R73=X73,1,0)</f>
        <v>0</v>
      </c>
      <c r="M73" s="288"/>
      <c r="N73" s="286"/>
      <c r="O73" s="286"/>
      <c r="P73" s="286"/>
      <c r="Q73" s="287" t="s">
        <v>17</v>
      </c>
      <c r="R73" s="332"/>
      <c r="S73" s="289"/>
      <c r="T73" s="286"/>
      <c r="U73" s="286"/>
      <c r="V73" s="332">
        <f>COUNT(U75:U85)</f>
        <v>0</v>
      </c>
      <c r="W73" s="286" t="s">
        <v>141</v>
      </c>
      <c r="X73" s="344">
        <v>11</v>
      </c>
      <c r="Y73" s="290"/>
    </row>
    <row r="74" spans="1:26" s="293" customFormat="1" ht="15" customHeight="1" x14ac:dyDescent="0.4">
      <c r="A74" s="679" t="s">
        <v>18</v>
      </c>
      <c r="B74" s="680"/>
      <c r="C74" s="680"/>
      <c r="D74" s="680" t="s">
        <v>142</v>
      </c>
      <c r="E74" s="680"/>
      <c r="F74" s="680"/>
      <c r="G74" s="680"/>
      <c r="H74" s="680"/>
      <c r="I74" s="680"/>
      <c r="J74" s="680"/>
      <c r="K74" s="680"/>
      <c r="L74" s="680"/>
      <c r="M74" s="680"/>
      <c r="N74" s="680"/>
      <c r="O74" s="680"/>
      <c r="P74" s="680"/>
      <c r="Q74" s="680"/>
      <c r="R74" s="680"/>
      <c r="S74" s="680"/>
      <c r="T74" s="681"/>
      <c r="U74" s="300" t="s">
        <v>185</v>
      </c>
      <c r="V74" s="679" t="s">
        <v>21</v>
      </c>
      <c r="W74" s="680"/>
      <c r="X74" s="680"/>
      <c r="Y74" s="681"/>
    </row>
    <row r="75" spans="1:26" s="296" customFormat="1" ht="60" customHeight="1" x14ac:dyDescent="0.4">
      <c r="A75" s="682" t="s">
        <v>1037</v>
      </c>
      <c r="B75" s="683"/>
      <c r="C75" s="684"/>
      <c r="D75" s="338" t="s">
        <v>186</v>
      </c>
      <c r="E75" s="723" t="s">
        <v>762</v>
      </c>
      <c r="F75" s="724"/>
      <c r="G75" s="724"/>
      <c r="H75" s="724"/>
      <c r="I75" s="724"/>
      <c r="J75" s="724"/>
      <c r="K75" s="724"/>
      <c r="L75" s="724"/>
      <c r="M75" s="724"/>
      <c r="N75" s="724"/>
      <c r="O75" s="724"/>
      <c r="P75" s="724"/>
      <c r="Q75" s="724"/>
      <c r="R75" s="724"/>
      <c r="S75" s="724"/>
      <c r="T75" s="725"/>
      <c r="U75" s="328"/>
      <c r="V75" s="700" t="s">
        <v>763</v>
      </c>
      <c r="W75" s="701"/>
      <c r="X75" s="701"/>
      <c r="Y75" s="702"/>
    </row>
    <row r="76" spans="1:26" s="296" customFormat="1" ht="30" customHeight="1" x14ac:dyDescent="0.4">
      <c r="A76" s="685"/>
      <c r="B76" s="686"/>
      <c r="C76" s="687"/>
      <c r="D76" s="338" t="s">
        <v>305</v>
      </c>
      <c r="E76" s="722" t="s">
        <v>637</v>
      </c>
      <c r="F76" s="715"/>
      <c r="G76" s="715"/>
      <c r="H76" s="715"/>
      <c r="I76" s="715"/>
      <c r="J76" s="715"/>
      <c r="K76" s="715"/>
      <c r="L76" s="715"/>
      <c r="M76" s="715"/>
      <c r="N76" s="715"/>
      <c r="O76" s="715"/>
      <c r="P76" s="715"/>
      <c r="Q76" s="715"/>
      <c r="R76" s="715"/>
      <c r="S76" s="715"/>
      <c r="T76" s="716"/>
      <c r="U76" s="328"/>
      <c r="V76" s="703"/>
      <c r="W76" s="704"/>
      <c r="X76" s="704"/>
      <c r="Y76" s="705"/>
    </row>
    <row r="77" spans="1:26" s="296" customFormat="1" ht="15" customHeight="1" x14ac:dyDescent="0.4">
      <c r="A77" s="685"/>
      <c r="B77" s="686"/>
      <c r="C77" s="687"/>
      <c r="D77" s="338" t="s">
        <v>306</v>
      </c>
      <c r="E77" s="722" t="s">
        <v>638</v>
      </c>
      <c r="F77" s="715"/>
      <c r="G77" s="715"/>
      <c r="H77" s="715"/>
      <c r="I77" s="715"/>
      <c r="J77" s="715"/>
      <c r="K77" s="715"/>
      <c r="L77" s="715"/>
      <c r="M77" s="715"/>
      <c r="N77" s="715"/>
      <c r="O77" s="715"/>
      <c r="P77" s="715"/>
      <c r="Q77" s="715"/>
      <c r="R77" s="715"/>
      <c r="S77" s="715"/>
      <c r="T77" s="716"/>
      <c r="U77" s="328"/>
      <c r="V77" s="703"/>
      <c r="W77" s="704"/>
      <c r="X77" s="704"/>
      <c r="Y77" s="705"/>
    </row>
    <row r="78" spans="1:26" s="296" customFormat="1" ht="45" customHeight="1" x14ac:dyDescent="0.4">
      <c r="A78" s="685"/>
      <c r="B78" s="686"/>
      <c r="C78" s="687"/>
      <c r="D78" s="338" t="s">
        <v>307</v>
      </c>
      <c r="E78" s="723" t="s">
        <v>639</v>
      </c>
      <c r="F78" s="724"/>
      <c r="G78" s="724"/>
      <c r="H78" s="724"/>
      <c r="I78" s="724"/>
      <c r="J78" s="724"/>
      <c r="K78" s="724"/>
      <c r="L78" s="724"/>
      <c r="M78" s="724"/>
      <c r="N78" s="724"/>
      <c r="O78" s="724"/>
      <c r="P78" s="724"/>
      <c r="Q78" s="724"/>
      <c r="R78" s="724"/>
      <c r="S78" s="724"/>
      <c r="T78" s="725"/>
      <c r="U78" s="328"/>
      <c r="V78" s="703"/>
      <c r="W78" s="704"/>
      <c r="X78" s="704"/>
      <c r="Y78" s="705"/>
    </row>
    <row r="79" spans="1:26" s="296" customFormat="1" ht="30" customHeight="1" x14ac:dyDescent="0.4">
      <c r="A79" s="685"/>
      <c r="B79" s="686"/>
      <c r="C79" s="687"/>
      <c r="D79" s="338" t="s">
        <v>308</v>
      </c>
      <c r="E79" s="723" t="s">
        <v>640</v>
      </c>
      <c r="F79" s="724"/>
      <c r="G79" s="724"/>
      <c r="H79" s="724"/>
      <c r="I79" s="724"/>
      <c r="J79" s="724"/>
      <c r="K79" s="724"/>
      <c r="L79" s="724"/>
      <c r="M79" s="724"/>
      <c r="N79" s="724"/>
      <c r="O79" s="724"/>
      <c r="P79" s="724"/>
      <c r="Q79" s="724"/>
      <c r="R79" s="724"/>
      <c r="S79" s="724"/>
      <c r="T79" s="725"/>
      <c r="U79" s="328"/>
      <c r="V79" s="703"/>
      <c r="W79" s="704"/>
      <c r="X79" s="704"/>
      <c r="Y79" s="705"/>
    </row>
    <row r="80" spans="1:26" s="296" customFormat="1" ht="45" customHeight="1" x14ac:dyDescent="0.4">
      <c r="A80" s="685"/>
      <c r="B80" s="686"/>
      <c r="C80" s="687"/>
      <c r="D80" s="338" t="s">
        <v>309</v>
      </c>
      <c r="E80" s="726" t="s">
        <v>944</v>
      </c>
      <c r="F80" s="713"/>
      <c r="G80" s="713"/>
      <c r="H80" s="713"/>
      <c r="I80" s="713"/>
      <c r="J80" s="713"/>
      <c r="K80" s="713"/>
      <c r="L80" s="713"/>
      <c r="M80" s="713"/>
      <c r="N80" s="713"/>
      <c r="O80" s="713"/>
      <c r="P80" s="713"/>
      <c r="Q80" s="713"/>
      <c r="R80" s="713"/>
      <c r="S80" s="713"/>
      <c r="T80" s="714"/>
      <c r="U80" s="328"/>
      <c r="V80" s="703"/>
      <c r="W80" s="704"/>
      <c r="X80" s="704"/>
      <c r="Y80" s="705"/>
    </row>
    <row r="81" spans="1:25" s="296" customFormat="1" ht="30" customHeight="1" x14ac:dyDescent="0.4">
      <c r="A81" s="685"/>
      <c r="B81" s="686"/>
      <c r="C81" s="687"/>
      <c r="D81" s="338" t="s">
        <v>310</v>
      </c>
      <c r="E81" s="726" t="s">
        <v>975</v>
      </c>
      <c r="F81" s="713"/>
      <c r="G81" s="713"/>
      <c r="H81" s="713"/>
      <c r="I81" s="713"/>
      <c r="J81" s="713"/>
      <c r="K81" s="713"/>
      <c r="L81" s="713"/>
      <c r="M81" s="713"/>
      <c r="N81" s="713"/>
      <c r="O81" s="713"/>
      <c r="P81" s="713"/>
      <c r="Q81" s="713"/>
      <c r="R81" s="713"/>
      <c r="S81" s="713"/>
      <c r="T81" s="714"/>
      <c r="U81" s="328"/>
      <c r="V81" s="703"/>
      <c r="W81" s="704"/>
      <c r="X81" s="704"/>
      <c r="Y81" s="705"/>
    </row>
    <row r="82" spans="1:25" s="296" customFormat="1" ht="202.5" customHeight="1" x14ac:dyDescent="0.4">
      <c r="A82" s="685"/>
      <c r="B82" s="686"/>
      <c r="C82" s="687"/>
      <c r="D82" s="338" t="s">
        <v>311</v>
      </c>
      <c r="E82" s="723" t="s">
        <v>1345</v>
      </c>
      <c r="F82" s="724"/>
      <c r="G82" s="724"/>
      <c r="H82" s="724"/>
      <c r="I82" s="724"/>
      <c r="J82" s="724"/>
      <c r="K82" s="724"/>
      <c r="L82" s="724"/>
      <c r="M82" s="724"/>
      <c r="N82" s="724"/>
      <c r="O82" s="724"/>
      <c r="P82" s="724"/>
      <c r="Q82" s="724"/>
      <c r="R82" s="724"/>
      <c r="S82" s="724"/>
      <c r="T82" s="725"/>
      <c r="U82" s="328"/>
      <c r="V82" s="703"/>
      <c r="W82" s="704"/>
      <c r="X82" s="704"/>
      <c r="Y82" s="705"/>
    </row>
    <row r="83" spans="1:25" s="296" customFormat="1" ht="154.5" customHeight="1" x14ac:dyDescent="0.4">
      <c r="A83" s="685"/>
      <c r="B83" s="686"/>
      <c r="C83" s="687"/>
      <c r="D83" s="338" t="s">
        <v>764</v>
      </c>
      <c r="E83" s="726" t="s">
        <v>1346</v>
      </c>
      <c r="F83" s="713"/>
      <c r="G83" s="713"/>
      <c r="H83" s="713"/>
      <c r="I83" s="713"/>
      <c r="J83" s="713"/>
      <c r="K83" s="713"/>
      <c r="L83" s="713"/>
      <c r="M83" s="713"/>
      <c r="N83" s="713"/>
      <c r="O83" s="713"/>
      <c r="P83" s="713"/>
      <c r="Q83" s="713"/>
      <c r="R83" s="713"/>
      <c r="S83" s="713"/>
      <c r="T83" s="714"/>
      <c r="U83" s="328"/>
      <c r="V83" s="703"/>
      <c r="W83" s="704"/>
      <c r="X83" s="704"/>
      <c r="Y83" s="705"/>
    </row>
    <row r="84" spans="1:25" s="296" customFormat="1" ht="75" customHeight="1" x14ac:dyDescent="0.4">
      <c r="A84" s="685"/>
      <c r="B84" s="686"/>
      <c r="C84" s="687"/>
      <c r="D84" s="338" t="s">
        <v>765</v>
      </c>
      <c r="E84" s="726" t="s">
        <v>767</v>
      </c>
      <c r="F84" s="713"/>
      <c r="G84" s="713"/>
      <c r="H84" s="713"/>
      <c r="I84" s="713"/>
      <c r="J84" s="713"/>
      <c r="K84" s="713"/>
      <c r="L84" s="713"/>
      <c r="M84" s="713"/>
      <c r="N84" s="713"/>
      <c r="O84" s="713"/>
      <c r="P84" s="713"/>
      <c r="Q84" s="713"/>
      <c r="R84" s="713"/>
      <c r="S84" s="713"/>
      <c r="T84" s="714"/>
      <c r="U84" s="328"/>
      <c r="V84" s="703"/>
      <c r="W84" s="704"/>
      <c r="X84" s="704"/>
      <c r="Y84" s="705"/>
    </row>
    <row r="85" spans="1:25" s="296" customFormat="1" ht="15" customHeight="1" x14ac:dyDescent="0.4">
      <c r="A85" s="688"/>
      <c r="B85" s="689"/>
      <c r="C85" s="690"/>
      <c r="D85" s="338" t="s">
        <v>766</v>
      </c>
      <c r="E85" s="726" t="s">
        <v>187</v>
      </c>
      <c r="F85" s="713"/>
      <c r="G85" s="713"/>
      <c r="H85" s="713"/>
      <c r="I85" s="713"/>
      <c r="J85" s="713"/>
      <c r="K85" s="713"/>
      <c r="L85" s="713"/>
      <c r="M85" s="713"/>
      <c r="N85" s="713"/>
      <c r="O85" s="713"/>
      <c r="P85" s="713"/>
      <c r="Q85" s="713"/>
      <c r="R85" s="713"/>
      <c r="S85" s="713"/>
      <c r="T85" s="714"/>
      <c r="U85" s="328"/>
      <c r="V85" s="706"/>
      <c r="W85" s="707"/>
      <c r="X85" s="707"/>
      <c r="Y85" s="708"/>
    </row>
    <row r="86" spans="1:25" s="291" customFormat="1" ht="30" customHeight="1" x14ac:dyDescent="0.4">
      <c r="A86" s="283" t="s">
        <v>15</v>
      </c>
      <c r="B86" s="284"/>
      <c r="C86" s="285"/>
      <c r="D86" s="286"/>
      <c r="E86" s="331">
        <v>9</v>
      </c>
      <c r="F86" s="286"/>
      <c r="G86" s="286"/>
      <c r="H86" s="286"/>
      <c r="I86" s="286"/>
      <c r="J86" s="286"/>
      <c r="K86" s="287" t="s">
        <v>16</v>
      </c>
      <c r="L86" s="332">
        <f>IF(R86=X86,1,0)</f>
        <v>0</v>
      </c>
      <c r="M86" s="288"/>
      <c r="N86" s="286"/>
      <c r="O86" s="286"/>
      <c r="P86" s="286"/>
      <c r="Q86" s="287" t="s">
        <v>17</v>
      </c>
      <c r="R86" s="332"/>
      <c r="S86" s="289"/>
      <c r="T86" s="286"/>
      <c r="U86" s="286"/>
      <c r="V86" s="332">
        <f>COUNT(U88:U102)</f>
        <v>0</v>
      </c>
      <c r="W86" s="286" t="s">
        <v>161</v>
      </c>
      <c r="X86" s="331">
        <v>15</v>
      </c>
      <c r="Y86" s="290"/>
    </row>
    <row r="87" spans="1:25" s="293" customFormat="1" ht="15" customHeight="1" x14ac:dyDescent="0.4">
      <c r="A87" s="679" t="s">
        <v>18</v>
      </c>
      <c r="B87" s="680"/>
      <c r="C87" s="680"/>
      <c r="D87" s="680" t="s">
        <v>142</v>
      </c>
      <c r="E87" s="680"/>
      <c r="F87" s="680"/>
      <c r="G87" s="680"/>
      <c r="H87" s="680"/>
      <c r="I87" s="680"/>
      <c r="J87" s="680"/>
      <c r="K87" s="680"/>
      <c r="L87" s="680"/>
      <c r="M87" s="680"/>
      <c r="N87" s="680"/>
      <c r="O87" s="680"/>
      <c r="P87" s="680"/>
      <c r="Q87" s="680"/>
      <c r="R87" s="680"/>
      <c r="S87" s="680"/>
      <c r="T87" s="681"/>
      <c r="U87" s="300" t="s">
        <v>146</v>
      </c>
      <c r="V87" s="679" t="s">
        <v>21</v>
      </c>
      <c r="W87" s="680"/>
      <c r="X87" s="680"/>
      <c r="Y87" s="681"/>
    </row>
    <row r="88" spans="1:25" s="296" customFormat="1" ht="30" customHeight="1" x14ac:dyDescent="0.4">
      <c r="A88" s="711" t="s">
        <v>188</v>
      </c>
      <c r="B88" s="711"/>
      <c r="C88" s="711"/>
      <c r="D88" s="338" t="s">
        <v>189</v>
      </c>
      <c r="E88" s="726" t="s">
        <v>190</v>
      </c>
      <c r="F88" s="713"/>
      <c r="G88" s="713"/>
      <c r="H88" s="713"/>
      <c r="I88" s="713"/>
      <c r="J88" s="713"/>
      <c r="K88" s="713"/>
      <c r="L88" s="713"/>
      <c r="M88" s="713"/>
      <c r="N88" s="713"/>
      <c r="O88" s="713"/>
      <c r="P88" s="713"/>
      <c r="Q88" s="713"/>
      <c r="R88" s="713"/>
      <c r="S88" s="713"/>
      <c r="T88" s="714"/>
      <c r="U88" s="328"/>
      <c r="V88" s="700" t="s">
        <v>728</v>
      </c>
      <c r="W88" s="701"/>
      <c r="X88" s="701"/>
      <c r="Y88" s="702"/>
    </row>
    <row r="89" spans="1:25" s="296" customFormat="1" ht="60" customHeight="1" x14ac:dyDescent="0.4">
      <c r="A89" s="711"/>
      <c r="B89" s="711"/>
      <c r="C89" s="711"/>
      <c r="D89" s="338" t="s">
        <v>191</v>
      </c>
      <c r="E89" s="726" t="s">
        <v>653</v>
      </c>
      <c r="F89" s="713"/>
      <c r="G89" s="713"/>
      <c r="H89" s="713"/>
      <c r="I89" s="713"/>
      <c r="J89" s="713"/>
      <c r="K89" s="713"/>
      <c r="L89" s="713"/>
      <c r="M89" s="713"/>
      <c r="N89" s="713"/>
      <c r="O89" s="713"/>
      <c r="P89" s="713"/>
      <c r="Q89" s="713"/>
      <c r="R89" s="713"/>
      <c r="S89" s="713"/>
      <c r="T89" s="714"/>
      <c r="U89" s="328"/>
      <c r="V89" s="703"/>
      <c r="W89" s="704"/>
      <c r="X89" s="704"/>
      <c r="Y89" s="705"/>
    </row>
    <row r="90" spans="1:25" s="296" customFormat="1" ht="75" customHeight="1" x14ac:dyDescent="0.4">
      <c r="A90" s="711"/>
      <c r="B90" s="711"/>
      <c r="C90" s="711"/>
      <c r="D90" s="338" t="s">
        <v>192</v>
      </c>
      <c r="E90" s="726" t="s">
        <v>654</v>
      </c>
      <c r="F90" s="713"/>
      <c r="G90" s="713"/>
      <c r="H90" s="713"/>
      <c r="I90" s="713"/>
      <c r="J90" s="713"/>
      <c r="K90" s="713"/>
      <c r="L90" s="713"/>
      <c r="M90" s="713"/>
      <c r="N90" s="713"/>
      <c r="O90" s="713"/>
      <c r="P90" s="713"/>
      <c r="Q90" s="713"/>
      <c r="R90" s="713"/>
      <c r="S90" s="713"/>
      <c r="T90" s="714"/>
      <c r="U90" s="328"/>
      <c r="V90" s="703"/>
      <c r="W90" s="704"/>
      <c r="X90" s="704"/>
      <c r="Y90" s="705"/>
    </row>
    <row r="91" spans="1:25" s="296" customFormat="1" ht="30" customHeight="1" x14ac:dyDescent="0.4">
      <c r="A91" s="711"/>
      <c r="B91" s="711"/>
      <c r="C91" s="711"/>
      <c r="D91" s="338" t="s">
        <v>193</v>
      </c>
      <c r="E91" s="752" t="s">
        <v>655</v>
      </c>
      <c r="F91" s="753"/>
      <c r="G91" s="753"/>
      <c r="H91" s="753"/>
      <c r="I91" s="753"/>
      <c r="J91" s="753"/>
      <c r="K91" s="753"/>
      <c r="L91" s="753"/>
      <c r="M91" s="753"/>
      <c r="N91" s="753"/>
      <c r="O91" s="753"/>
      <c r="P91" s="753"/>
      <c r="Q91" s="753"/>
      <c r="R91" s="753"/>
      <c r="S91" s="753"/>
      <c r="T91" s="754"/>
      <c r="U91" s="328"/>
      <c r="V91" s="703"/>
      <c r="W91" s="704"/>
      <c r="X91" s="704"/>
      <c r="Y91" s="705"/>
    </row>
    <row r="92" spans="1:25" s="296" customFormat="1" ht="30" customHeight="1" x14ac:dyDescent="0.4">
      <c r="A92" s="711"/>
      <c r="B92" s="711"/>
      <c r="C92" s="711"/>
      <c r="D92" s="338" t="s">
        <v>194</v>
      </c>
      <c r="E92" s="752" t="s">
        <v>195</v>
      </c>
      <c r="F92" s="753"/>
      <c r="G92" s="753"/>
      <c r="H92" s="753"/>
      <c r="I92" s="753"/>
      <c r="J92" s="753"/>
      <c r="K92" s="753"/>
      <c r="L92" s="753"/>
      <c r="M92" s="753"/>
      <c r="N92" s="753"/>
      <c r="O92" s="753"/>
      <c r="P92" s="753"/>
      <c r="Q92" s="753"/>
      <c r="R92" s="753"/>
      <c r="S92" s="753"/>
      <c r="T92" s="754"/>
      <c r="U92" s="328"/>
      <c r="V92" s="703"/>
      <c r="W92" s="704"/>
      <c r="X92" s="704"/>
      <c r="Y92" s="705"/>
    </row>
    <row r="93" spans="1:25" s="296" customFormat="1" ht="45" customHeight="1" x14ac:dyDescent="0.4">
      <c r="A93" s="711"/>
      <c r="B93" s="711"/>
      <c r="C93" s="711"/>
      <c r="D93" s="338" t="s">
        <v>196</v>
      </c>
      <c r="E93" s="752" t="s">
        <v>656</v>
      </c>
      <c r="F93" s="753"/>
      <c r="G93" s="753"/>
      <c r="H93" s="753"/>
      <c r="I93" s="753"/>
      <c r="J93" s="753"/>
      <c r="K93" s="753"/>
      <c r="L93" s="753"/>
      <c r="M93" s="753"/>
      <c r="N93" s="753"/>
      <c r="O93" s="753"/>
      <c r="P93" s="753"/>
      <c r="Q93" s="753"/>
      <c r="R93" s="753"/>
      <c r="S93" s="753"/>
      <c r="T93" s="754"/>
      <c r="U93" s="328"/>
      <c r="V93" s="703"/>
      <c r="W93" s="704"/>
      <c r="X93" s="704"/>
      <c r="Y93" s="705"/>
    </row>
    <row r="94" spans="1:25" s="296" customFormat="1" ht="75" customHeight="1" x14ac:dyDescent="0.4">
      <c r="A94" s="711"/>
      <c r="B94" s="711"/>
      <c r="C94" s="711"/>
      <c r="D94" s="338" t="s">
        <v>197</v>
      </c>
      <c r="E94" s="752" t="s">
        <v>768</v>
      </c>
      <c r="F94" s="753"/>
      <c r="G94" s="753"/>
      <c r="H94" s="753"/>
      <c r="I94" s="753"/>
      <c r="J94" s="753"/>
      <c r="K94" s="753"/>
      <c r="L94" s="753"/>
      <c r="M94" s="753"/>
      <c r="N94" s="753"/>
      <c r="O94" s="753"/>
      <c r="P94" s="753"/>
      <c r="Q94" s="753"/>
      <c r="R94" s="753"/>
      <c r="S94" s="753"/>
      <c r="T94" s="754"/>
      <c r="U94" s="328"/>
      <c r="V94" s="703"/>
      <c r="W94" s="704"/>
      <c r="X94" s="704"/>
      <c r="Y94" s="705"/>
    </row>
    <row r="95" spans="1:25" s="296" customFormat="1" ht="60" customHeight="1" x14ac:dyDescent="0.4">
      <c r="A95" s="711"/>
      <c r="B95" s="711"/>
      <c r="C95" s="711"/>
      <c r="D95" s="338" t="s">
        <v>198</v>
      </c>
      <c r="E95" s="722" t="s">
        <v>1347</v>
      </c>
      <c r="F95" s="715"/>
      <c r="G95" s="715"/>
      <c r="H95" s="715"/>
      <c r="I95" s="715"/>
      <c r="J95" s="715"/>
      <c r="K95" s="715"/>
      <c r="L95" s="715"/>
      <c r="M95" s="715"/>
      <c r="N95" s="715"/>
      <c r="O95" s="715"/>
      <c r="P95" s="715"/>
      <c r="Q95" s="715"/>
      <c r="R95" s="715"/>
      <c r="S95" s="715"/>
      <c r="T95" s="716"/>
      <c r="U95" s="330"/>
      <c r="V95" s="703"/>
      <c r="W95" s="704"/>
      <c r="X95" s="704"/>
      <c r="Y95" s="705"/>
    </row>
    <row r="96" spans="1:25" s="296" customFormat="1" ht="60" customHeight="1" x14ac:dyDescent="0.4">
      <c r="A96" s="711"/>
      <c r="B96" s="711"/>
      <c r="C96" s="711"/>
      <c r="D96" s="338" t="s">
        <v>199</v>
      </c>
      <c r="E96" s="722" t="s">
        <v>769</v>
      </c>
      <c r="F96" s="715"/>
      <c r="G96" s="715"/>
      <c r="H96" s="715"/>
      <c r="I96" s="715"/>
      <c r="J96" s="715"/>
      <c r="K96" s="715"/>
      <c r="L96" s="715"/>
      <c r="M96" s="715"/>
      <c r="N96" s="715"/>
      <c r="O96" s="715"/>
      <c r="P96" s="715"/>
      <c r="Q96" s="715"/>
      <c r="R96" s="715"/>
      <c r="S96" s="715"/>
      <c r="T96" s="716"/>
      <c r="U96" s="330"/>
      <c r="V96" s="703"/>
      <c r="W96" s="704"/>
      <c r="X96" s="704"/>
      <c r="Y96" s="705"/>
    </row>
    <row r="97" spans="1:25" s="296" customFormat="1" ht="30" customHeight="1" x14ac:dyDescent="0.4">
      <c r="A97" s="711"/>
      <c r="B97" s="711"/>
      <c r="C97" s="711"/>
      <c r="D97" s="338" t="s">
        <v>200</v>
      </c>
      <c r="E97" s="752" t="s">
        <v>657</v>
      </c>
      <c r="F97" s="753"/>
      <c r="G97" s="753"/>
      <c r="H97" s="753"/>
      <c r="I97" s="753"/>
      <c r="J97" s="753"/>
      <c r="K97" s="753"/>
      <c r="L97" s="753"/>
      <c r="M97" s="753"/>
      <c r="N97" s="753"/>
      <c r="O97" s="753"/>
      <c r="P97" s="753"/>
      <c r="Q97" s="753"/>
      <c r="R97" s="753"/>
      <c r="S97" s="753"/>
      <c r="T97" s="754"/>
      <c r="U97" s="330"/>
      <c r="V97" s="703"/>
      <c r="W97" s="704"/>
      <c r="X97" s="704"/>
      <c r="Y97" s="705"/>
    </row>
    <row r="98" spans="1:25" s="296" customFormat="1" ht="30" customHeight="1" x14ac:dyDescent="0.4">
      <c r="A98" s="711"/>
      <c r="B98" s="711"/>
      <c r="C98" s="711"/>
      <c r="D98" s="338" t="s">
        <v>201</v>
      </c>
      <c r="E98" s="752" t="s">
        <v>658</v>
      </c>
      <c r="F98" s="753"/>
      <c r="G98" s="753"/>
      <c r="H98" s="753"/>
      <c r="I98" s="753"/>
      <c r="J98" s="753"/>
      <c r="K98" s="753"/>
      <c r="L98" s="753"/>
      <c r="M98" s="753"/>
      <c r="N98" s="753"/>
      <c r="O98" s="753"/>
      <c r="P98" s="753"/>
      <c r="Q98" s="753"/>
      <c r="R98" s="753"/>
      <c r="S98" s="753"/>
      <c r="T98" s="754"/>
      <c r="U98" s="330"/>
      <c r="V98" s="703"/>
      <c r="W98" s="704"/>
      <c r="X98" s="704"/>
      <c r="Y98" s="705"/>
    </row>
    <row r="99" spans="1:25" s="296" customFormat="1" ht="30" customHeight="1" x14ac:dyDescent="0.4">
      <c r="A99" s="711"/>
      <c r="B99" s="711"/>
      <c r="C99" s="711"/>
      <c r="D99" s="338" t="s">
        <v>202</v>
      </c>
      <c r="E99" s="752" t="s">
        <v>203</v>
      </c>
      <c r="F99" s="753"/>
      <c r="G99" s="753"/>
      <c r="H99" s="753"/>
      <c r="I99" s="753"/>
      <c r="J99" s="753"/>
      <c r="K99" s="753"/>
      <c r="L99" s="753"/>
      <c r="M99" s="753"/>
      <c r="N99" s="753"/>
      <c r="O99" s="753"/>
      <c r="P99" s="753"/>
      <c r="Q99" s="753"/>
      <c r="R99" s="753"/>
      <c r="S99" s="753"/>
      <c r="T99" s="754"/>
      <c r="U99" s="328"/>
      <c r="V99" s="703"/>
      <c r="W99" s="704"/>
      <c r="X99" s="704"/>
      <c r="Y99" s="705"/>
    </row>
    <row r="100" spans="1:25" s="296" customFormat="1" ht="45" customHeight="1" x14ac:dyDescent="0.4">
      <c r="A100" s="711"/>
      <c r="B100" s="711"/>
      <c r="C100" s="711"/>
      <c r="D100" s="338" t="s">
        <v>204</v>
      </c>
      <c r="E100" s="752" t="s">
        <v>770</v>
      </c>
      <c r="F100" s="753"/>
      <c r="G100" s="753"/>
      <c r="H100" s="753"/>
      <c r="I100" s="753"/>
      <c r="J100" s="753"/>
      <c r="K100" s="753"/>
      <c r="L100" s="753"/>
      <c r="M100" s="753"/>
      <c r="N100" s="753"/>
      <c r="O100" s="753"/>
      <c r="P100" s="753"/>
      <c r="Q100" s="753"/>
      <c r="R100" s="753"/>
      <c r="S100" s="753"/>
      <c r="T100" s="754"/>
      <c r="U100" s="328"/>
      <c r="V100" s="703"/>
      <c r="W100" s="704"/>
      <c r="X100" s="704"/>
      <c r="Y100" s="705"/>
    </row>
    <row r="101" spans="1:25" s="296" customFormat="1" ht="75" customHeight="1" x14ac:dyDescent="0.4">
      <c r="A101" s="711"/>
      <c r="B101" s="711"/>
      <c r="C101" s="711"/>
      <c r="D101" s="338" t="s">
        <v>205</v>
      </c>
      <c r="E101" s="722" t="s">
        <v>659</v>
      </c>
      <c r="F101" s="715"/>
      <c r="G101" s="715"/>
      <c r="H101" s="715"/>
      <c r="I101" s="715"/>
      <c r="J101" s="715"/>
      <c r="K101" s="715"/>
      <c r="L101" s="715"/>
      <c r="M101" s="715"/>
      <c r="N101" s="715"/>
      <c r="O101" s="715"/>
      <c r="P101" s="715"/>
      <c r="Q101" s="715"/>
      <c r="R101" s="715"/>
      <c r="S101" s="715"/>
      <c r="T101" s="716"/>
      <c r="U101" s="328"/>
      <c r="V101" s="703"/>
      <c r="W101" s="704"/>
      <c r="X101" s="704"/>
      <c r="Y101" s="705"/>
    </row>
    <row r="102" spans="1:25" s="296" customFormat="1" ht="30" customHeight="1" x14ac:dyDescent="0.4">
      <c r="A102" s="711"/>
      <c r="B102" s="711"/>
      <c r="C102" s="711"/>
      <c r="D102" s="338" t="s">
        <v>206</v>
      </c>
      <c r="E102" s="755" t="s">
        <v>207</v>
      </c>
      <c r="F102" s="756"/>
      <c r="G102" s="756"/>
      <c r="H102" s="756"/>
      <c r="I102" s="756"/>
      <c r="J102" s="756"/>
      <c r="K102" s="756"/>
      <c r="L102" s="756"/>
      <c r="M102" s="756"/>
      <c r="N102" s="756"/>
      <c r="O102" s="756"/>
      <c r="P102" s="756"/>
      <c r="Q102" s="756"/>
      <c r="R102" s="756"/>
      <c r="S102" s="756"/>
      <c r="T102" s="757"/>
      <c r="U102" s="328"/>
      <c r="V102" s="706"/>
      <c r="W102" s="707"/>
      <c r="X102" s="707"/>
      <c r="Y102" s="708"/>
    </row>
    <row r="103" spans="1:25" s="291" customFormat="1" ht="30" customHeight="1" x14ac:dyDescent="0.4">
      <c r="A103" s="283" t="s">
        <v>15</v>
      </c>
      <c r="B103" s="284"/>
      <c r="C103" s="285"/>
      <c r="D103" s="286"/>
      <c r="E103" s="331">
        <v>10</v>
      </c>
      <c r="F103" s="286"/>
      <c r="G103" s="286"/>
      <c r="H103" s="286"/>
      <c r="I103" s="286"/>
      <c r="J103" s="286"/>
      <c r="K103" s="287" t="s">
        <v>16</v>
      </c>
      <c r="L103" s="332">
        <f>IF(R103=X103,1,0)</f>
        <v>0</v>
      </c>
      <c r="M103" s="288"/>
      <c r="N103" s="286"/>
      <c r="O103" s="286"/>
      <c r="P103" s="286"/>
      <c r="Q103" s="287" t="s">
        <v>17</v>
      </c>
      <c r="R103" s="332"/>
      <c r="S103" s="289"/>
      <c r="T103" s="286"/>
      <c r="U103" s="286"/>
      <c r="V103" s="332">
        <f>COUNT(U105:U113)</f>
        <v>0</v>
      </c>
      <c r="W103" s="286" t="s">
        <v>208</v>
      </c>
      <c r="X103" s="331">
        <v>9</v>
      </c>
      <c r="Y103" s="290"/>
    </row>
    <row r="104" spans="1:25" s="293" customFormat="1" ht="15" customHeight="1" x14ac:dyDescent="0.4">
      <c r="A104" s="679" t="s">
        <v>18</v>
      </c>
      <c r="B104" s="680"/>
      <c r="C104" s="680"/>
      <c r="D104" s="680" t="s">
        <v>142</v>
      </c>
      <c r="E104" s="680"/>
      <c r="F104" s="680"/>
      <c r="G104" s="680"/>
      <c r="H104" s="680"/>
      <c r="I104" s="680"/>
      <c r="J104" s="680"/>
      <c r="K104" s="680"/>
      <c r="L104" s="680"/>
      <c r="M104" s="680"/>
      <c r="N104" s="680"/>
      <c r="O104" s="680"/>
      <c r="P104" s="680"/>
      <c r="Q104" s="680"/>
      <c r="R104" s="680"/>
      <c r="S104" s="680"/>
      <c r="T104" s="681"/>
      <c r="U104" s="300" t="s">
        <v>143</v>
      </c>
      <c r="V104" s="679" t="s">
        <v>21</v>
      </c>
      <c r="W104" s="680"/>
      <c r="X104" s="680"/>
      <c r="Y104" s="681"/>
    </row>
    <row r="105" spans="1:25" s="296" customFormat="1" ht="45" customHeight="1" x14ac:dyDescent="0.4">
      <c r="A105" s="711" t="s">
        <v>1041</v>
      </c>
      <c r="B105" s="711"/>
      <c r="C105" s="711"/>
      <c r="D105" s="333" t="s">
        <v>209</v>
      </c>
      <c r="E105" s="723" t="s">
        <v>313</v>
      </c>
      <c r="F105" s="724"/>
      <c r="G105" s="724"/>
      <c r="H105" s="724"/>
      <c r="I105" s="724"/>
      <c r="J105" s="724"/>
      <c r="K105" s="724"/>
      <c r="L105" s="724"/>
      <c r="M105" s="724"/>
      <c r="N105" s="724"/>
      <c r="O105" s="724"/>
      <c r="P105" s="724"/>
      <c r="Q105" s="724"/>
      <c r="R105" s="724"/>
      <c r="S105" s="724"/>
      <c r="T105" s="725"/>
      <c r="U105" s="294"/>
      <c r="V105" s="682" t="s">
        <v>729</v>
      </c>
      <c r="W105" s="683"/>
      <c r="X105" s="683"/>
      <c r="Y105" s="684"/>
    </row>
    <row r="106" spans="1:25" s="296" customFormat="1" ht="30" customHeight="1" x14ac:dyDescent="0.4">
      <c r="A106" s="711"/>
      <c r="B106" s="711"/>
      <c r="C106" s="711"/>
      <c r="D106" s="333" t="s">
        <v>316</v>
      </c>
      <c r="E106" s="722" t="s">
        <v>314</v>
      </c>
      <c r="F106" s="715"/>
      <c r="G106" s="715"/>
      <c r="H106" s="715"/>
      <c r="I106" s="715"/>
      <c r="J106" s="715"/>
      <c r="K106" s="715"/>
      <c r="L106" s="715"/>
      <c r="M106" s="715"/>
      <c r="N106" s="715"/>
      <c r="O106" s="715"/>
      <c r="P106" s="715"/>
      <c r="Q106" s="715"/>
      <c r="R106" s="715"/>
      <c r="S106" s="715"/>
      <c r="T106" s="716"/>
      <c r="U106" s="294"/>
      <c r="V106" s="685"/>
      <c r="W106" s="686"/>
      <c r="X106" s="686"/>
      <c r="Y106" s="687"/>
    </row>
    <row r="107" spans="1:25" s="296" customFormat="1" ht="30" customHeight="1" x14ac:dyDescent="0.4">
      <c r="A107" s="711"/>
      <c r="B107" s="711"/>
      <c r="C107" s="711"/>
      <c r="D107" s="333" t="s">
        <v>317</v>
      </c>
      <c r="E107" s="722" t="s">
        <v>315</v>
      </c>
      <c r="F107" s="715"/>
      <c r="G107" s="715"/>
      <c r="H107" s="715"/>
      <c r="I107" s="715"/>
      <c r="J107" s="715"/>
      <c r="K107" s="715"/>
      <c r="L107" s="715"/>
      <c r="M107" s="715"/>
      <c r="N107" s="715"/>
      <c r="O107" s="715"/>
      <c r="P107" s="715"/>
      <c r="Q107" s="715"/>
      <c r="R107" s="715"/>
      <c r="S107" s="715"/>
      <c r="T107" s="716"/>
      <c r="U107" s="297"/>
      <c r="V107" s="685"/>
      <c r="W107" s="686"/>
      <c r="X107" s="686"/>
      <c r="Y107" s="687"/>
    </row>
    <row r="108" spans="1:25" s="296" customFormat="1" ht="30" customHeight="1" x14ac:dyDescent="0.4">
      <c r="A108" s="711"/>
      <c r="B108" s="711"/>
      <c r="C108" s="711"/>
      <c r="D108" s="333" t="s">
        <v>27</v>
      </c>
      <c r="E108" s="722" t="s">
        <v>1348</v>
      </c>
      <c r="F108" s="715"/>
      <c r="G108" s="715"/>
      <c r="H108" s="715"/>
      <c r="I108" s="715"/>
      <c r="J108" s="715"/>
      <c r="K108" s="715"/>
      <c r="L108" s="715"/>
      <c r="M108" s="715"/>
      <c r="N108" s="715"/>
      <c r="O108" s="715"/>
      <c r="P108" s="715"/>
      <c r="Q108" s="715"/>
      <c r="R108" s="715"/>
      <c r="S108" s="715"/>
      <c r="T108" s="716"/>
      <c r="U108" s="297"/>
      <c r="V108" s="685"/>
      <c r="W108" s="686"/>
      <c r="X108" s="686"/>
      <c r="Y108" s="687"/>
    </row>
    <row r="109" spans="1:25" s="296" customFormat="1" ht="30" customHeight="1" x14ac:dyDescent="0.4">
      <c r="A109" s="711"/>
      <c r="B109" s="711"/>
      <c r="C109" s="711"/>
      <c r="D109" s="333" t="s">
        <v>28</v>
      </c>
      <c r="E109" s="752" t="s">
        <v>312</v>
      </c>
      <c r="F109" s="753"/>
      <c r="G109" s="753"/>
      <c r="H109" s="753"/>
      <c r="I109" s="753"/>
      <c r="J109" s="753"/>
      <c r="K109" s="753"/>
      <c r="L109" s="753"/>
      <c r="M109" s="753"/>
      <c r="N109" s="753"/>
      <c r="O109" s="753"/>
      <c r="P109" s="753"/>
      <c r="Q109" s="753"/>
      <c r="R109" s="753"/>
      <c r="S109" s="753"/>
      <c r="T109" s="754"/>
      <c r="U109" s="297"/>
      <c r="V109" s="685"/>
      <c r="W109" s="686"/>
      <c r="X109" s="686"/>
      <c r="Y109" s="687"/>
    </row>
    <row r="110" spans="1:25" s="296" customFormat="1" ht="30" customHeight="1" x14ac:dyDescent="0.4">
      <c r="A110" s="711"/>
      <c r="B110" s="711"/>
      <c r="C110" s="711"/>
      <c r="D110" s="333" t="s">
        <v>318</v>
      </c>
      <c r="E110" s="752" t="s">
        <v>771</v>
      </c>
      <c r="F110" s="753"/>
      <c r="G110" s="753"/>
      <c r="H110" s="753"/>
      <c r="I110" s="753"/>
      <c r="J110" s="753"/>
      <c r="K110" s="753"/>
      <c r="L110" s="753"/>
      <c r="M110" s="753"/>
      <c r="N110" s="753"/>
      <c r="O110" s="753"/>
      <c r="P110" s="753"/>
      <c r="Q110" s="753"/>
      <c r="R110" s="753"/>
      <c r="S110" s="753"/>
      <c r="T110" s="754"/>
      <c r="U110" s="297"/>
      <c r="V110" s="685"/>
      <c r="W110" s="686"/>
      <c r="X110" s="686"/>
      <c r="Y110" s="687"/>
    </row>
    <row r="111" spans="1:25" s="296" customFormat="1" ht="30" customHeight="1" x14ac:dyDescent="0.4">
      <c r="A111" s="711"/>
      <c r="B111" s="711"/>
      <c r="C111" s="711"/>
      <c r="D111" s="333" t="s">
        <v>319</v>
      </c>
      <c r="E111" s="726" t="s">
        <v>772</v>
      </c>
      <c r="F111" s="713"/>
      <c r="G111" s="713"/>
      <c r="H111" s="713"/>
      <c r="I111" s="713"/>
      <c r="J111" s="713"/>
      <c r="K111" s="713"/>
      <c r="L111" s="713"/>
      <c r="M111" s="713"/>
      <c r="N111" s="713"/>
      <c r="O111" s="713"/>
      <c r="P111" s="713"/>
      <c r="Q111" s="713"/>
      <c r="R111" s="713"/>
      <c r="S111" s="713"/>
      <c r="T111" s="714"/>
      <c r="U111" s="294"/>
      <c r="V111" s="685"/>
      <c r="W111" s="686"/>
      <c r="X111" s="686"/>
      <c r="Y111" s="687"/>
    </row>
    <row r="112" spans="1:25" s="296" customFormat="1" ht="15" customHeight="1" x14ac:dyDescent="0.4">
      <c r="A112" s="711"/>
      <c r="B112" s="711"/>
      <c r="C112" s="711"/>
      <c r="D112" s="333" t="s">
        <v>641</v>
      </c>
      <c r="E112" s="752" t="s">
        <v>774</v>
      </c>
      <c r="F112" s="753"/>
      <c r="G112" s="753"/>
      <c r="H112" s="753"/>
      <c r="I112" s="753"/>
      <c r="J112" s="753"/>
      <c r="K112" s="753"/>
      <c r="L112" s="753"/>
      <c r="M112" s="753"/>
      <c r="N112" s="753"/>
      <c r="O112" s="753"/>
      <c r="P112" s="753"/>
      <c r="Q112" s="753"/>
      <c r="R112" s="753"/>
      <c r="S112" s="753"/>
      <c r="T112" s="754"/>
      <c r="U112" s="294"/>
      <c r="V112" s="685"/>
      <c r="W112" s="686"/>
      <c r="X112" s="686"/>
      <c r="Y112" s="687"/>
    </row>
    <row r="113" spans="1:25" s="296" customFormat="1" ht="30" customHeight="1" x14ac:dyDescent="0.4">
      <c r="A113" s="711"/>
      <c r="B113" s="711"/>
      <c r="C113" s="711"/>
      <c r="D113" s="333" t="s">
        <v>642</v>
      </c>
      <c r="E113" s="752" t="s">
        <v>773</v>
      </c>
      <c r="F113" s="753"/>
      <c r="G113" s="753"/>
      <c r="H113" s="753"/>
      <c r="I113" s="753"/>
      <c r="J113" s="753"/>
      <c r="K113" s="753"/>
      <c r="L113" s="753"/>
      <c r="M113" s="753"/>
      <c r="N113" s="753"/>
      <c r="O113" s="753"/>
      <c r="P113" s="753"/>
      <c r="Q113" s="753"/>
      <c r="R113" s="753"/>
      <c r="S113" s="753"/>
      <c r="T113" s="754"/>
      <c r="U113" s="297"/>
      <c r="V113" s="688"/>
      <c r="W113" s="689"/>
      <c r="X113" s="689"/>
      <c r="Y113" s="690"/>
    </row>
    <row r="114" spans="1:25" s="291" customFormat="1" ht="30" customHeight="1" x14ac:dyDescent="0.4">
      <c r="A114" s="283" t="s">
        <v>15</v>
      </c>
      <c r="B114" s="284"/>
      <c r="C114" s="285"/>
      <c r="D114" s="286"/>
      <c r="E114" s="331">
        <v>11</v>
      </c>
      <c r="F114" s="286"/>
      <c r="G114" s="286"/>
      <c r="H114" s="286"/>
      <c r="I114" s="286"/>
      <c r="J114" s="286"/>
      <c r="K114" s="287" t="s">
        <v>16</v>
      </c>
      <c r="L114" s="332">
        <f>IF(R114=X114,1,0)</f>
        <v>0</v>
      </c>
      <c r="M114" s="288"/>
      <c r="N114" s="286"/>
      <c r="O114" s="286"/>
      <c r="P114" s="286"/>
      <c r="Q114" s="287" t="s">
        <v>17</v>
      </c>
      <c r="R114" s="332"/>
      <c r="S114" s="289"/>
      <c r="T114" s="286"/>
      <c r="U114" s="286"/>
      <c r="V114" s="332">
        <f>COUNT(U116:U132)</f>
        <v>0</v>
      </c>
      <c r="W114" s="286" t="s">
        <v>161</v>
      </c>
      <c r="X114" s="344">
        <v>16</v>
      </c>
      <c r="Y114" s="290"/>
    </row>
    <row r="115" spans="1:25" s="293" customFormat="1" ht="15" customHeight="1" x14ac:dyDescent="0.4">
      <c r="A115" s="679" t="s">
        <v>18</v>
      </c>
      <c r="B115" s="680"/>
      <c r="C115" s="680"/>
      <c r="D115" s="680" t="s">
        <v>210</v>
      </c>
      <c r="E115" s="680"/>
      <c r="F115" s="680"/>
      <c r="G115" s="680"/>
      <c r="H115" s="680"/>
      <c r="I115" s="680"/>
      <c r="J115" s="680"/>
      <c r="K115" s="680"/>
      <c r="L115" s="680"/>
      <c r="M115" s="680"/>
      <c r="N115" s="680"/>
      <c r="O115" s="680"/>
      <c r="P115" s="680"/>
      <c r="Q115" s="680"/>
      <c r="R115" s="680"/>
      <c r="S115" s="680"/>
      <c r="T115" s="681"/>
      <c r="U115" s="300" t="s">
        <v>171</v>
      </c>
      <c r="V115" s="679" t="s">
        <v>211</v>
      </c>
      <c r="W115" s="680"/>
      <c r="X115" s="680"/>
      <c r="Y115" s="681"/>
    </row>
    <row r="116" spans="1:25" s="296" customFormat="1" ht="45" customHeight="1" x14ac:dyDescent="0.4">
      <c r="A116" s="700" t="s">
        <v>783</v>
      </c>
      <c r="B116" s="701"/>
      <c r="C116" s="702"/>
      <c r="D116" s="334" t="s">
        <v>212</v>
      </c>
      <c r="E116" s="722" t="s">
        <v>784</v>
      </c>
      <c r="F116" s="715"/>
      <c r="G116" s="715"/>
      <c r="H116" s="715"/>
      <c r="I116" s="715"/>
      <c r="J116" s="715"/>
      <c r="K116" s="715"/>
      <c r="L116" s="715"/>
      <c r="M116" s="715"/>
      <c r="N116" s="715"/>
      <c r="O116" s="715"/>
      <c r="P116" s="715"/>
      <c r="Q116" s="715"/>
      <c r="R116" s="715"/>
      <c r="S116" s="715"/>
      <c r="T116" s="716"/>
      <c r="U116" s="328"/>
      <c r="V116" s="700" t="s">
        <v>730</v>
      </c>
      <c r="W116" s="701"/>
      <c r="X116" s="701"/>
      <c r="Y116" s="702"/>
    </row>
    <row r="117" spans="1:25" s="296" customFormat="1" ht="30" customHeight="1" x14ac:dyDescent="0.4">
      <c r="A117" s="703"/>
      <c r="B117" s="704"/>
      <c r="C117" s="705"/>
      <c r="D117" s="334" t="s">
        <v>788</v>
      </c>
      <c r="E117" s="721" t="s">
        <v>785</v>
      </c>
      <c r="F117" s="761"/>
      <c r="G117" s="761"/>
      <c r="H117" s="761"/>
      <c r="I117" s="761"/>
      <c r="J117" s="761"/>
      <c r="K117" s="761"/>
      <c r="L117" s="761"/>
      <c r="M117" s="761"/>
      <c r="N117" s="761"/>
      <c r="O117" s="761"/>
      <c r="P117" s="761"/>
      <c r="Q117" s="761"/>
      <c r="R117" s="761"/>
      <c r="S117" s="761"/>
      <c r="T117" s="762"/>
      <c r="U117" s="328"/>
      <c r="V117" s="703"/>
      <c r="W117" s="704"/>
      <c r="X117" s="704"/>
      <c r="Y117" s="705"/>
    </row>
    <row r="118" spans="1:25" s="296" customFormat="1" ht="45" customHeight="1" x14ac:dyDescent="0.4">
      <c r="A118" s="703"/>
      <c r="B118" s="704"/>
      <c r="C118" s="705"/>
      <c r="D118" s="334" t="s">
        <v>789</v>
      </c>
      <c r="E118" s="721" t="s">
        <v>786</v>
      </c>
      <c r="F118" s="761"/>
      <c r="G118" s="761"/>
      <c r="H118" s="761"/>
      <c r="I118" s="761"/>
      <c r="J118" s="761"/>
      <c r="K118" s="761"/>
      <c r="L118" s="761"/>
      <c r="M118" s="761"/>
      <c r="N118" s="761"/>
      <c r="O118" s="761"/>
      <c r="P118" s="761"/>
      <c r="Q118" s="761"/>
      <c r="R118" s="761"/>
      <c r="S118" s="761"/>
      <c r="T118" s="762"/>
      <c r="U118" s="328"/>
      <c r="V118" s="703"/>
      <c r="W118" s="704"/>
      <c r="X118" s="704"/>
      <c r="Y118" s="705"/>
    </row>
    <row r="119" spans="1:25" s="296" customFormat="1" ht="15" customHeight="1" x14ac:dyDescent="0.4">
      <c r="A119" s="703"/>
      <c r="B119" s="704"/>
      <c r="C119" s="705"/>
      <c r="D119" s="334" t="s">
        <v>790</v>
      </c>
      <c r="E119" s="721" t="s">
        <v>787</v>
      </c>
      <c r="F119" s="761"/>
      <c r="G119" s="761"/>
      <c r="H119" s="761"/>
      <c r="I119" s="761"/>
      <c r="J119" s="761"/>
      <c r="K119" s="761"/>
      <c r="L119" s="761"/>
      <c r="M119" s="761"/>
      <c r="N119" s="761"/>
      <c r="O119" s="761"/>
      <c r="P119" s="761"/>
      <c r="Q119" s="761"/>
      <c r="R119" s="761"/>
      <c r="S119" s="761"/>
      <c r="T119" s="762"/>
      <c r="U119" s="328"/>
      <c r="V119" s="703"/>
      <c r="W119" s="704"/>
      <c r="X119" s="704"/>
      <c r="Y119" s="705"/>
    </row>
    <row r="120" spans="1:25" s="296" customFormat="1" ht="45" customHeight="1" x14ac:dyDescent="0.4">
      <c r="A120" s="703"/>
      <c r="B120" s="704"/>
      <c r="C120" s="705"/>
      <c r="D120" s="334" t="s">
        <v>791</v>
      </c>
      <c r="E120" s="722" t="s">
        <v>795</v>
      </c>
      <c r="F120" s="715"/>
      <c r="G120" s="715"/>
      <c r="H120" s="715"/>
      <c r="I120" s="715"/>
      <c r="J120" s="715"/>
      <c r="K120" s="715"/>
      <c r="L120" s="715"/>
      <c r="M120" s="715"/>
      <c r="N120" s="715"/>
      <c r="O120" s="715"/>
      <c r="P120" s="715"/>
      <c r="Q120" s="715"/>
      <c r="R120" s="715"/>
      <c r="S120" s="715"/>
      <c r="T120" s="716"/>
      <c r="U120" s="330"/>
      <c r="V120" s="703"/>
      <c r="W120" s="704"/>
      <c r="X120" s="704"/>
      <c r="Y120" s="705"/>
    </row>
    <row r="121" spans="1:25" s="296" customFormat="1" ht="30" customHeight="1" x14ac:dyDescent="0.4">
      <c r="A121" s="703"/>
      <c r="B121" s="704"/>
      <c r="C121" s="705"/>
      <c r="D121" s="334" t="s">
        <v>792</v>
      </c>
      <c r="E121" s="721" t="s">
        <v>794</v>
      </c>
      <c r="F121" s="761"/>
      <c r="G121" s="761"/>
      <c r="H121" s="761"/>
      <c r="I121" s="761"/>
      <c r="J121" s="761"/>
      <c r="K121" s="761"/>
      <c r="L121" s="761"/>
      <c r="M121" s="761"/>
      <c r="N121" s="761"/>
      <c r="O121" s="761"/>
      <c r="P121" s="761"/>
      <c r="Q121" s="761"/>
      <c r="R121" s="761"/>
      <c r="S121" s="761"/>
      <c r="T121" s="762"/>
      <c r="U121" s="330"/>
      <c r="V121" s="703"/>
      <c r="W121" s="704"/>
      <c r="X121" s="704"/>
      <c r="Y121" s="705"/>
    </row>
    <row r="122" spans="1:25" s="296" customFormat="1" ht="30" customHeight="1" x14ac:dyDescent="0.4">
      <c r="A122" s="703"/>
      <c r="B122" s="704"/>
      <c r="C122" s="705"/>
      <c r="D122" s="334" t="s">
        <v>793</v>
      </c>
      <c r="E122" s="722" t="s">
        <v>799</v>
      </c>
      <c r="F122" s="715"/>
      <c r="G122" s="715"/>
      <c r="H122" s="715"/>
      <c r="I122" s="715"/>
      <c r="J122" s="715"/>
      <c r="K122" s="715"/>
      <c r="L122" s="715"/>
      <c r="M122" s="715"/>
      <c r="N122" s="715"/>
      <c r="O122" s="715"/>
      <c r="P122" s="715"/>
      <c r="Q122" s="715"/>
      <c r="R122" s="715"/>
      <c r="S122" s="715"/>
      <c r="T122" s="716"/>
      <c r="U122" s="330"/>
      <c r="V122" s="703"/>
      <c r="W122" s="704"/>
      <c r="X122" s="704"/>
      <c r="Y122" s="705"/>
    </row>
    <row r="123" spans="1:25" s="296" customFormat="1" ht="45" customHeight="1" x14ac:dyDescent="0.4">
      <c r="A123" s="703"/>
      <c r="B123" s="704"/>
      <c r="C123" s="705"/>
      <c r="D123" s="334" t="s">
        <v>800</v>
      </c>
      <c r="E123" s="721" t="s">
        <v>796</v>
      </c>
      <c r="F123" s="761"/>
      <c r="G123" s="761"/>
      <c r="H123" s="761"/>
      <c r="I123" s="761"/>
      <c r="J123" s="761"/>
      <c r="K123" s="761"/>
      <c r="L123" s="761"/>
      <c r="M123" s="761"/>
      <c r="N123" s="761"/>
      <c r="O123" s="761"/>
      <c r="P123" s="761"/>
      <c r="Q123" s="761"/>
      <c r="R123" s="761"/>
      <c r="S123" s="761"/>
      <c r="T123" s="762"/>
      <c r="U123" s="330"/>
      <c r="V123" s="703"/>
      <c r="W123" s="704"/>
      <c r="X123" s="704"/>
      <c r="Y123" s="705"/>
    </row>
    <row r="124" spans="1:25" s="296" customFormat="1" ht="15" customHeight="1" x14ac:dyDescent="0.4">
      <c r="A124" s="703"/>
      <c r="B124" s="704"/>
      <c r="C124" s="705"/>
      <c r="D124" s="334" t="s">
        <v>801</v>
      </c>
      <c r="E124" s="721" t="s">
        <v>797</v>
      </c>
      <c r="F124" s="761"/>
      <c r="G124" s="761"/>
      <c r="H124" s="761"/>
      <c r="I124" s="761"/>
      <c r="J124" s="761"/>
      <c r="K124" s="761"/>
      <c r="L124" s="761"/>
      <c r="M124" s="761"/>
      <c r="N124" s="761"/>
      <c r="O124" s="761"/>
      <c r="P124" s="761"/>
      <c r="Q124" s="761"/>
      <c r="R124" s="761"/>
      <c r="S124" s="761"/>
      <c r="T124" s="762"/>
      <c r="U124" s="330"/>
      <c r="V124" s="703"/>
      <c r="W124" s="704"/>
      <c r="X124" s="704"/>
      <c r="Y124" s="705"/>
    </row>
    <row r="125" spans="1:25" s="296" customFormat="1" ht="30" customHeight="1" x14ac:dyDescent="0.4">
      <c r="A125" s="703"/>
      <c r="B125" s="704"/>
      <c r="C125" s="705"/>
      <c r="D125" s="350" t="s">
        <v>802</v>
      </c>
      <c r="E125" s="721" t="s">
        <v>798</v>
      </c>
      <c r="F125" s="761"/>
      <c r="G125" s="761"/>
      <c r="H125" s="761"/>
      <c r="I125" s="761"/>
      <c r="J125" s="761"/>
      <c r="K125" s="761"/>
      <c r="L125" s="761"/>
      <c r="M125" s="761"/>
      <c r="N125" s="761"/>
      <c r="O125" s="761"/>
      <c r="P125" s="761"/>
      <c r="Q125" s="761"/>
      <c r="R125" s="761"/>
      <c r="S125" s="761"/>
      <c r="T125" s="762"/>
      <c r="U125" s="330"/>
      <c r="V125" s="703"/>
      <c r="W125" s="704"/>
      <c r="X125" s="704"/>
      <c r="Y125" s="705"/>
    </row>
    <row r="126" spans="1:25" s="296" customFormat="1" ht="45" customHeight="1" x14ac:dyDescent="0.4">
      <c r="A126" s="706"/>
      <c r="B126" s="707"/>
      <c r="C126" s="708"/>
      <c r="D126" s="350" t="s">
        <v>804</v>
      </c>
      <c r="E126" s="721" t="s">
        <v>803</v>
      </c>
      <c r="F126" s="761"/>
      <c r="G126" s="761"/>
      <c r="H126" s="761"/>
      <c r="I126" s="761"/>
      <c r="J126" s="761"/>
      <c r="K126" s="761"/>
      <c r="L126" s="761"/>
      <c r="M126" s="761"/>
      <c r="N126" s="761"/>
      <c r="O126" s="761"/>
      <c r="P126" s="761"/>
      <c r="Q126" s="761"/>
      <c r="R126" s="761"/>
      <c r="S126" s="761"/>
      <c r="T126" s="762"/>
      <c r="U126" s="330"/>
      <c r="V126" s="706"/>
      <c r="W126" s="707"/>
      <c r="X126" s="707"/>
      <c r="Y126" s="708"/>
    </row>
    <row r="127" spans="1:25" s="293" customFormat="1" ht="15" customHeight="1" x14ac:dyDescent="0.4">
      <c r="A127" s="679" t="s">
        <v>18</v>
      </c>
      <c r="B127" s="680"/>
      <c r="C127" s="680"/>
      <c r="D127" s="680" t="s">
        <v>210</v>
      </c>
      <c r="E127" s="680"/>
      <c r="F127" s="680"/>
      <c r="G127" s="680"/>
      <c r="H127" s="680"/>
      <c r="I127" s="680"/>
      <c r="J127" s="680"/>
      <c r="K127" s="680"/>
      <c r="L127" s="680"/>
      <c r="M127" s="680"/>
      <c r="N127" s="680"/>
      <c r="O127" s="680"/>
      <c r="P127" s="680"/>
      <c r="Q127" s="680"/>
      <c r="R127" s="680"/>
      <c r="S127" s="680"/>
      <c r="T127" s="681"/>
      <c r="U127" s="327" t="s">
        <v>143</v>
      </c>
      <c r="V127" s="679" t="s">
        <v>211</v>
      </c>
      <c r="W127" s="680"/>
      <c r="X127" s="680"/>
      <c r="Y127" s="681"/>
    </row>
    <row r="128" spans="1:25" s="296" customFormat="1" ht="45" customHeight="1" x14ac:dyDescent="0.4">
      <c r="A128" s="727"/>
      <c r="B128" s="728"/>
      <c r="C128" s="729"/>
      <c r="D128" s="350" t="s">
        <v>807</v>
      </c>
      <c r="E128" s="721" t="s">
        <v>805</v>
      </c>
      <c r="F128" s="761"/>
      <c r="G128" s="761"/>
      <c r="H128" s="761"/>
      <c r="I128" s="761"/>
      <c r="J128" s="761"/>
      <c r="K128" s="761"/>
      <c r="L128" s="761"/>
      <c r="M128" s="761"/>
      <c r="N128" s="761"/>
      <c r="O128" s="761"/>
      <c r="P128" s="761"/>
      <c r="Q128" s="761"/>
      <c r="R128" s="761"/>
      <c r="S128" s="761"/>
      <c r="T128" s="762"/>
      <c r="U128" s="330"/>
      <c r="V128" s="727"/>
      <c r="W128" s="728"/>
      <c r="X128" s="728"/>
      <c r="Y128" s="729"/>
    </row>
    <row r="129" spans="1:25" s="296" customFormat="1" ht="30" customHeight="1" x14ac:dyDescent="0.4">
      <c r="A129" s="758"/>
      <c r="B129" s="759"/>
      <c r="C129" s="760"/>
      <c r="D129" s="350" t="s">
        <v>808</v>
      </c>
      <c r="E129" s="721" t="s">
        <v>806</v>
      </c>
      <c r="F129" s="761"/>
      <c r="G129" s="761"/>
      <c r="H129" s="761"/>
      <c r="I129" s="761"/>
      <c r="J129" s="761"/>
      <c r="K129" s="761"/>
      <c r="L129" s="761"/>
      <c r="M129" s="761"/>
      <c r="N129" s="761"/>
      <c r="O129" s="761"/>
      <c r="P129" s="761"/>
      <c r="Q129" s="761"/>
      <c r="R129" s="761"/>
      <c r="S129" s="761"/>
      <c r="T129" s="762"/>
      <c r="U129" s="330"/>
      <c r="V129" s="758"/>
      <c r="W129" s="759"/>
      <c r="X129" s="759"/>
      <c r="Y129" s="760"/>
    </row>
    <row r="130" spans="1:25" s="296" customFormat="1" ht="30" customHeight="1" x14ac:dyDescent="0.4">
      <c r="A130" s="758"/>
      <c r="B130" s="759"/>
      <c r="C130" s="760"/>
      <c r="D130" s="350" t="s">
        <v>809</v>
      </c>
      <c r="E130" s="721" t="s">
        <v>810</v>
      </c>
      <c r="F130" s="761"/>
      <c r="G130" s="761"/>
      <c r="H130" s="761"/>
      <c r="I130" s="761"/>
      <c r="J130" s="761"/>
      <c r="K130" s="761"/>
      <c r="L130" s="761"/>
      <c r="M130" s="761"/>
      <c r="N130" s="761"/>
      <c r="O130" s="761"/>
      <c r="P130" s="761"/>
      <c r="Q130" s="761"/>
      <c r="R130" s="761"/>
      <c r="S130" s="761"/>
      <c r="T130" s="762"/>
      <c r="U130" s="330"/>
      <c r="V130" s="758"/>
      <c r="W130" s="759"/>
      <c r="X130" s="759"/>
      <c r="Y130" s="760"/>
    </row>
    <row r="131" spans="1:25" s="296" customFormat="1" ht="45" customHeight="1" x14ac:dyDescent="0.4">
      <c r="A131" s="758"/>
      <c r="B131" s="759"/>
      <c r="C131" s="760"/>
      <c r="D131" s="350" t="s">
        <v>812</v>
      </c>
      <c r="E131" s="721" t="s">
        <v>811</v>
      </c>
      <c r="F131" s="761"/>
      <c r="G131" s="761"/>
      <c r="H131" s="761"/>
      <c r="I131" s="761"/>
      <c r="J131" s="761"/>
      <c r="K131" s="761"/>
      <c r="L131" s="761"/>
      <c r="M131" s="761"/>
      <c r="N131" s="761"/>
      <c r="O131" s="761"/>
      <c r="P131" s="761"/>
      <c r="Q131" s="761"/>
      <c r="R131" s="761"/>
      <c r="S131" s="761"/>
      <c r="T131" s="762"/>
      <c r="U131" s="330"/>
      <c r="V131" s="758"/>
      <c r="W131" s="759"/>
      <c r="X131" s="759"/>
      <c r="Y131" s="760"/>
    </row>
    <row r="132" spans="1:25" s="296" customFormat="1" ht="30" customHeight="1" x14ac:dyDescent="0.4">
      <c r="A132" s="730"/>
      <c r="B132" s="731"/>
      <c r="C132" s="732"/>
      <c r="D132" s="350" t="s">
        <v>813</v>
      </c>
      <c r="E132" s="721" t="s">
        <v>814</v>
      </c>
      <c r="F132" s="761"/>
      <c r="G132" s="761"/>
      <c r="H132" s="761"/>
      <c r="I132" s="761"/>
      <c r="J132" s="761"/>
      <c r="K132" s="761"/>
      <c r="L132" s="761"/>
      <c r="M132" s="761"/>
      <c r="N132" s="761"/>
      <c r="O132" s="761"/>
      <c r="P132" s="761"/>
      <c r="Q132" s="761"/>
      <c r="R132" s="761"/>
      <c r="S132" s="761"/>
      <c r="T132" s="762"/>
      <c r="U132" s="297"/>
      <c r="V132" s="730"/>
      <c r="W132" s="731"/>
      <c r="X132" s="731"/>
      <c r="Y132" s="732"/>
    </row>
    <row r="133" spans="1:25" s="291" customFormat="1" ht="30" customHeight="1" x14ac:dyDescent="0.4">
      <c r="A133" s="283" t="s">
        <v>15</v>
      </c>
      <c r="B133" s="284"/>
      <c r="C133" s="285"/>
      <c r="D133" s="286"/>
      <c r="E133" s="331">
        <v>12</v>
      </c>
      <c r="F133" s="286"/>
      <c r="G133" s="286"/>
      <c r="H133" s="286"/>
      <c r="I133" s="286"/>
      <c r="J133" s="286"/>
      <c r="K133" s="287" t="s">
        <v>16</v>
      </c>
      <c r="L133" s="332">
        <f>IF(R133=X133,1,0)</f>
        <v>0</v>
      </c>
      <c r="M133" s="288"/>
      <c r="N133" s="286"/>
      <c r="O133" s="286"/>
      <c r="P133" s="286"/>
      <c r="Q133" s="287" t="s">
        <v>17</v>
      </c>
      <c r="R133" s="332"/>
      <c r="S133" s="289"/>
      <c r="T133" s="286"/>
      <c r="U133" s="286"/>
      <c r="V133" s="332">
        <f>COUNT(U135:U139)</f>
        <v>0</v>
      </c>
      <c r="W133" s="286" t="s">
        <v>213</v>
      </c>
      <c r="X133" s="344">
        <v>3</v>
      </c>
      <c r="Y133" s="290"/>
    </row>
    <row r="134" spans="1:25" s="293" customFormat="1" ht="15" customHeight="1" x14ac:dyDescent="0.4">
      <c r="A134" s="679" t="s">
        <v>18</v>
      </c>
      <c r="B134" s="680"/>
      <c r="C134" s="680"/>
      <c r="D134" s="680" t="s">
        <v>210</v>
      </c>
      <c r="E134" s="680"/>
      <c r="F134" s="680"/>
      <c r="G134" s="680"/>
      <c r="H134" s="680"/>
      <c r="I134" s="680"/>
      <c r="J134" s="680"/>
      <c r="K134" s="680"/>
      <c r="L134" s="680"/>
      <c r="M134" s="680"/>
      <c r="N134" s="680"/>
      <c r="O134" s="680"/>
      <c r="P134" s="680"/>
      <c r="Q134" s="680"/>
      <c r="R134" s="680"/>
      <c r="S134" s="680"/>
      <c r="T134" s="681"/>
      <c r="U134" s="300" t="s">
        <v>143</v>
      </c>
      <c r="V134" s="679" t="s">
        <v>211</v>
      </c>
      <c r="W134" s="680"/>
      <c r="X134" s="680"/>
      <c r="Y134" s="681"/>
    </row>
    <row r="135" spans="1:25" s="296" customFormat="1" ht="45" customHeight="1" x14ac:dyDescent="0.4">
      <c r="A135" s="776" t="s">
        <v>815</v>
      </c>
      <c r="B135" s="776"/>
      <c r="C135" s="776"/>
      <c r="D135" s="334" t="s">
        <v>214</v>
      </c>
      <c r="E135" s="722" t="s">
        <v>1349</v>
      </c>
      <c r="F135" s="715"/>
      <c r="G135" s="715"/>
      <c r="H135" s="715"/>
      <c r="I135" s="715"/>
      <c r="J135" s="715"/>
      <c r="K135" s="715"/>
      <c r="L135" s="715"/>
      <c r="M135" s="715"/>
      <c r="N135" s="715"/>
      <c r="O135" s="715"/>
      <c r="P135" s="715"/>
      <c r="Q135" s="715"/>
      <c r="R135" s="715"/>
      <c r="S135" s="715"/>
      <c r="T135" s="716"/>
      <c r="U135" s="297"/>
      <c r="V135" s="700" t="s">
        <v>215</v>
      </c>
      <c r="W135" s="701"/>
      <c r="X135" s="701"/>
      <c r="Y135" s="702"/>
    </row>
    <row r="136" spans="1:25" s="296" customFormat="1" ht="45" customHeight="1" x14ac:dyDescent="0.4">
      <c r="A136" s="776"/>
      <c r="B136" s="776"/>
      <c r="C136" s="776"/>
      <c r="D136" s="334" t="s">
        <v>216</v>
      </c>
      <c r="E136" s="722" t="s">
        <v>11</v>
      </c>
      <c r="F136" s="715"/>
      <c r="G136" s="715"/>
      <c r="H136" s="715"/>
      <c r="I136" s="715"/>
      <c r="J136" s="715"/>
      <c r="K136" s="715"/>
      <c r="L136" s="715"/>
      <c r="M136" s="715"/>
      <c r="N136" s="715"/>
      <c r="O136" s="715"/>
      <c r="P136" s="715"/>
      <c r="Q136" s="715"/>
      <c r="R136" s="715"/>
      <c r="S136" s="715"/>
      <c r="T136" s="716"/>
      <c r="U136" s="294"/>
      <c r="V136" s="703"/>
      <c r="W136" s="704"/>
      <c r="X136" s="704"/>
      <c r="Y136" s="705"/>
    </row>
    <row r="137" spans="1:25" s="296" customFormat="1" ht="156.75" customHeight="1" x14ac:dyDescent="0.4">
      <c r="A137" s="776"/>
      <c r="B137" s="776"/>
      <c r="C137" s="776"/>
      <c r="D137" s="334" t="s">
        <v>1365</v>
      </c>
      <c r="E137" s="721" t="s">
        <v>1368</v>
      </c>
      <c r="F137" s="715"/>
      <c r="G137" s="715"/>
      <c r="H137" s="715"/>
      <c r="I137" s="715"/>
      <c r="J137" s="715"/>
      <c r="K137" s="715"/>
      <c r="L137" s="715"/>
      <c r="M137" s="715"/>
      <c r="N137" s="715"/>
      <c r="O137" s="715"/>
      <c r="P137" s="715"/>
      <c r="Q137" s="715"/>
      <c r="R137" s="715"/>
      <c r="S137" s="715"/>
      <c r="T137" s="716"/>
      <c r="U137" s="475"/>
      <c r="V137" s="703"/>
      <c r="W137" s="704"/>
      <c r="X137" s="704"/>
      <c r="Y137" s="705"/>
    </row>
    <row r="138" spans="1:25" s="296" customFormat="1" ht="75" customHeight="1" x14ac:dyDescent="0.4">
      <c r="A138" s="776"/>
      <c r="B138" s="776"/>
      <c r="C138" s="776"/>
      <c r="D138" s="334" t="s">
        <v>1366</v>
      </c>
      <c r="E138" s="722" t="s">
        <v>1367</v>
      </c>
      <c r="F138" s="715"/>
      <c r="G138" s="715"/>
      <c r="H138" s="715"/>
      <c r="I138" s="715"/>
      <c r="J138" s="715"/>
      <c r="K138" s="715"/>
      <c r="L138" s="715"/>
      <c r="M138" s="715"/>
      <c r="N138" s="715"/>
      <c r="O138" s="715"/>
      <c r="P138" s="715"/>
      <c r="Q138" s="715"/>
      <c r="R138" s="715"/>
      <c r="S138" s="715"/>
      <c r="T138" s="716"/>
      <c r="U138" s="475"/>
      <c r="V138" s="703"/>
      <c r="W138" s="704"/>
      <c r="X138" s="704"/>
      <c r="Y138" s="705"/>
    </row>
    <row r="139" spans="1:25" s="296" customFormat="1" ht="60" customHeight="1" x14ac:dyDescent="0.4">
      <c r="A139" s="776"/>
      <c r="B139" s="776"/>
      <c r="C139" s="776"/>
      <c r="D139" s="334" t="s">
        <v>1369</v>
      </c>
      <c r="E139" s="721" t="s">
        <v>1370</v>
      </c>
      <c r="F139" s="715"/>
      <c r="G139" s="715"/>
      <c r="H139" s="715"/>
      <c r="I139" s="715"/>
      <c r="J139" s="715"/>
      <c r="K139" s="715"/>
      <c r="L139" s="715"/>
      <c r="M139" s="715"/>
      <c r="N139" s="715"/>
      <c r="O139" s="715"/>
      <c r="P139" s="715"/>
      <c r="Q139" s="715"/>
      <c r="R139" s="715"/>
      <c r="S139" s="715"/>
      <c r="T139" s="716"/>
      <c r="U139" s="294"/>
      <c r="V139" s="703"/>
      <c r="W139" s="704"/>
      <c r="X139" s="704"/>
      <c r="Y139" s="705"/>
    </row>
    <row r="140" spans="1:25" s="291" customFormat="1" ht="30" customHeight="1" x14ac:dyDescent="0.4">
      <c r="A140" s="283" t="s">
        <v>15</v>
      </c>
      <c r="B140" s="284"/>
      <c r="C140" s="285"/>
      <c r="D140" s="286"/>
      <c r="E140" s="331">
        <v>13</v>
      </c>
      <c r="F140" s="286"/>
      <c r="G140" s="286"/>
      <c r="H140" s="286"/>
      <c r="I140" s="286"/>
      <c r="J140" s="286"/>
      <c r="K140" s="287" t="s">
        <v>16</v>
      </c>
      <c r="L140" s="332">
        <f>IF(R140=X140,1,0)</f>
        <v>0</v>
      </c>
      <c r="M140" s="288"/>
      <c r="N140" s="286"/>
      <c r="O140" s="286"/>
      <c r="P140" s="286"/>
      <c r="Q140" s="287" t="s">
        <v>17</v>
      </c>
      <c r="R140" s="332"/>
      <c r="S140" s="289"/>
      <c r="T140" s="286"/>
      <c r="U140" s="286"/>
      <c r="V140" s="332">
        <f>COUNT(U142)</f>
        <v>0</v>
      </c>
      <c r="W140" s="286" t="s">
        <v>217</v>
      </c>
      <c r="X140" s="331">
        <v>1</v>
      </c>
      <c r="Y140" s="290"/>
    </row>
    <row r="141" spans="1:25" s="293" customFormat="1" ht="15" customHeight="1" x14ac:dyDescent="0.4">
      <c r="A141" s="679" t="s">
        <v>18</v>
      </c>
      <c r="B141" s="680"/>
      <c r="C141" s="680"/>
      <c r="D141" s="680" t="s">
        <v>142</v>
      </c>
      <c r="E141" s="680"/>
      <c r="F141" s="680"/>
      <c r="G141" s="680"/>
      <c r="H141" s="680"/>
      <c r="I141" s="680"/>
      <c r="J141" s="680"/>
      <c r="K141" s="680"/>
      <c r="L141" s="680"/>
      <c r="M141" s="680"/>
      <c r="N141" s="680"/>
      <c r="O141" s="680"/>
      <c r="P141" s="680"/>
      <c r="Q141" s="680"/>
      <c r="R141" s="680"/>
      <c r="S141" s="680"/>
      <c r="T141" s="681"/>
      <c r="U141" s="300" t="s">
        <v>218</v>
      </c>
      <c r="V141" s="679" t="s">
        <v>21</v>
      </c>
      <c r="W141" s="680"/>
      <c r="X141" s="680"/>
      <c r="Y141" s="681"/>
    </row>
    <row r="142" spans="1:25" s="296" customFormat="1" ht="75" customHeight="1" x14ac:dyDescent="0.4">
      <c r="A142" s="711" t="s">
        <v>219</v>
      </c>
      <c r="B142" s="711"/>
      <c r="C142" s="711"/>
      <c r="D142" s="333" t="s">
        <v>220</v>
      </c>
      <c r="E142" s="752" t="s">
        <v>945</v>
      </c>
      <c r="F142" s="753"/>
      <c r="G142" s="753"/>
      <c r="H142" s="753"/>
      <c r="I142" s="753"/>
      <c r="J142" s="753"/>
      <c r="K142" s="753"/>
      <c r="L142" s="753"/>
      <c r="M142" s="753"/>
      <c r="N142" s="753"/>
      <c r="O142" s="753"/>
      <c r="P142" s="753"/>
      <c r="Q142" s="753"/>
      <c r="R142" s="753"/>
      <c r="S142" s="753"/>
      <c r="T142" s="754"/>
      <c r="U142" s="294"/>
      <c r="V142" s="865" t="s">
        <v>731</v>
      </c>
      <c r="W142" s="866"/>
      <c r="X142" s="866"/>
      <c r="Y142" s="867"/>
    </row>
    <row r="143" spans="1:25" s="291" customFormat="1" ht="30" customHeight="1" x14ac:dyDescent="0.4">
      <c r="A143" s="283" t="s">
        <v>15</v>
      </c>
      <c r="B143" s="284"/>
      <c r="C143" s="285"/>
      <c r="D143" s="286"/>
      <c r="E143" s="331">
        <v>14</v>
      </c>
      <c r="F143" s="286"/>
      <c r="G143" s="286"/>
      <c r="H143" s="286"/>
      <c r="I143" s="286"/>
      <c r="J143" s="286"/>
      <c r="K143" s="287" t="s">
        <v>16</v>
      </c>
      <c r="L143" s="332">
        <f>IF(R143=X143,1,0)</f>
        <v>0</v>
      </c>
      <c r="M143" s="288"/>
      <c r="N143" s="286"/>
      <c r="O143" s="286"/>
      <c r="P143" s="286"/>
      <c r="Q143" s="287" t="s">
        <v>17</v>
      </c>
      <c r="R143" s="332"/>
      <c r="S143" s="289"/>
      <c r="T143" s="286"/>
      <c r="U143" s="286"/>
      <c r="V143" s="332">
        <f>COUNT(U145)</f>
        <v>0</v>
      </c>
      <c r="W143" s="286" t="s">
        <v>213</v>
      </c>
      <c r="X143" s="344">
        <v>2</v>
      </c>
      <c r="Y143" s="290"/>
    </row>
    <row r="144" spans="1:25" s="293" customFormat="1" ht="15" customHeight="1" x14ac:dyDescent="0.4">
      <c r="A144" s="679" t="s">
        <v>18</v>
      </c>
      <c r="B144" s="680"/>
      <c r="C144" s="680"/>
      <c r="D144" s="680" t="s">
        <v>142</v>
      </c>
      <c r="E144" s="680"/>
      <c r="F144" s="680"/>
      <c r="G144" s="680"/>
      <c r="H144" s="680"/>
      <c r="I144" s="680"/>
      <c r="J144" s="680"/>
      <c r="K144" s="680"/>
      <c r="L144" s="680"/>
      <c r="M144" s="680"/>
      <c r="N144" s="680"/>
      <c r="O144" s="680"/>
      <c r="P144" s="680"/>
      <c r="Q144" s="680"/>
      <c r="R144" s="680"/>
      <c r="S144" s="680"/>
      <c r="T144" s="681"/>
      <c r="U144" s="300" t="s">
        <v>221</v>
      </c>
      <c r="V144" s="679" t="s">
        <v>21</v>
      </c>
      <c r="W144" s="680"/>
      <c r="X144" s="680"/>
      <c r="Y144" s="681"/>
    </row>
    <row r="145" spans="1:25" s="296" customFormat="1" ht="75" customHeight="1" x14ac:dyDescent="0.4">
      <c r="A145" s="711" t="s">
        <v>712</v>
      </c>
      <c r="B145" s="711"/>
      <c r="C145" s="711"/>
      <c r="D145" s="338" t="s">
        <v>817</v>
      </c>
      <c r="E145" s="880" t="s">
        <v>816</v>
      </c>
      <c r="F145" s="880"/>
      <c r="G145" s="880"/>
      <c r="H145" s="880"/>
      <c r="I145" s="880"/>
      <c r="J145" s="880"/>
      <c r="K145" s="880"/>
      <c r="L145" s="880"/>
      <c r="M145" s="880"/>
      <c r="N145" s="880"/>
      <c r="O145" s="880"/>
      <c r="P145" s="880"/>
      <c r="Q145" s="880"/>
      <c r="R145" s="880"/>
      <c r="S145" s="880"/>
      <c r="T145" s="880"/>
      <c r="U145" s="329"/>
      <c r="V145" s="711" t="s">
        <v>732</v>
      </c>
      <c r="W145" s="711"/>
      <c r="X145" s="711"/>
      <c r="Y145" s="711"/>
    </row>
    <row r="146" spans="1:25" s="296" customFormat="1" ht="45" customHeight="1" x14ac:dyDescent="0.4">
      <c r="A146" s="711"/>
      <c r="B146" s="711"/>
      <c r="C146" s="711"/>
      <c r="D146" s="338" t="s">
        <v>818</v>
      </c>
      <c r="E146" s="861" t="s">
        <v>819</v>
      </c>
      <c r="F146" s="861"/>
      <c r="G146" s="861"/>
      <c r="H146" s="861"/>
      <c r="I146" s="861"/>
      <c r="J146" s="861"/>
      <c r="K146" s="861"/>
      <c r="L146" s="861"/>
      <c r="M146" s="861"/>
      <c r="N146" s="861"/>
      <c r="O146" s="861"/>
      <c r="P146" s="861"/>
      <c r="Q146" s="861"/>
      <c r="R146" s="861"/>
      <c r="S146" s="861"/>
      <c r="T146" s="861"/>
      <c r="U146" s="329"/>
      <c r="V146" s="711"/>
      <c r="W146" s="711"/>
      <c r="X146" s="711"/>
      <c r="Y146" s="711"/>
    </row>
    <row r="147" spans="1:25" s="291" customFormat="1" ht="30" customHeight="1" x14ac:dyDescent="0.4">
      <c r="A147" s="283" t="s">
        <v>15</v>
      </c>
      <c r="B147" s="284"/>
      <c r="C147" s="285"/>
      <c r="D147" s="286"/>
      <c r="E147" s="331">
        <v>15</v>
      </c>
      <c r="F147" s="286"/>
      <c r="G147" s="286"/>
      <c r="H147" s="286"/>
      <c r="I147" s="286"/>
      <c r="J147" s="286"/>
      <c r="K147" s="287" t="s">
        <v>16</v>
      </c>
      <c r="L147" s="332">
        <f>IF(R147=X147,1,0)</f>
        <v>0</v>
      </c>
      <c r="M147" s="288"/>
      <c r="N147" s="286"/>
      <c r="O147" s="286"/>
      <c r="P147" s="286"/>
      <c r="Q147" s="287" t="s">
        <v>17</v>
      </c>
      <c r="R147" s="332"/>
      <c r="S147" s="289"/>
      <c r="T147" s="286"/>
      <c r="U147" s="286"/>
      <c r="V147" s="332">
        <f>COUNT(U149:U150)</f>
        <v>0</v>
      </c>
      <c r="W147" s="286" t="s">
        <v>213</v>
      </c>
      <c r="X147" s="344">
        <v>1</v>
      </c>
      <c r="Y147" s="290"/>
    </row>
    <row r="148" spans="1:25" s="293" customFormat="1" ht="15" customHeight="1" x14ac:dyDescent="0.4">
      <c r="A148" s="679" t="s">
        <v>18</v>
      </c>
      <c r="B148" s="680"/>
      <c r="C148" s="680"/>
      <c r="D148" s="680" t="s">
        <v>142</v>
      </c>
      <c r="E148" s="680"/>
      <c r="F148" s="680"/>
      <c r="G148" s="680"/>
      <c r="H148" s="680"/>
      <c r="I148" s="680"/>
      <c r="J148" s="680"/>
      <c r="K148" s="680"/>
      <c r="L148" s="680"/>
      <c r="M148" s="680"/>
      <c r="N148" s="680"/>
      <c r="O148" s="680"/>
      <c r="P148" s="680"/>
      <c r="Q148" s="680"/>
      <c r="R148" s="680"/>
      <c r="S148" s="680"/>
      <c r="T148" s="681"/>
      <c r="U148" s="300" t="s">
        <v>185</v>
      </c>
      <c r="V148" s="679" t="s">
        <v>21</v>
      </c>
      <c r="W148" s="680"/>
      <c r="X148" s="680"/>
      <c r="Y148" s="681"/>
    </row>
    <row r="149" spans="1:25" s="306" customFormat="1" ht="30" customHeight="1" x14ac:dyDescent="0.4">
      <c r="A149" s="776" t="s">
        <v>222</v>
      </c>
      <c r="B149" s="776"/>
      <c r="C149" s="776"/>
      <c r="D149" s="887" t="s">
        <v>821</v>
      </c>
      <c r="E149" s="769" t="s">
        <v>946</v>
      </c>
      <c r="F149" s="770"/>
      <c r="G149" s="770"/>
      <c r="H149" s="770"/>
      <c r="I149" s="770"/>
      <c r="J149" s="770"/>
      <c r="K149" s="770"/>
      <c r="L149" s="770"/>
      <c r="M149" s="770"/>
      <c r="N149" s="770"/>
      <c r="O149" s="770"/>
      <c r="P149" s="770"/>
      <c r="Q149" s="770"/>
      <c r="R149" s="770"/>
      <c r="S149" s="770"/>
      <c r="T149" s="771"/>
      <c r="U149" s="878"/>
      <c r="V149" s="881" t="s">
        <v>733</v>
      </c>
      <c r="W149" s="882"/>
      <c r="X149" s="882"/>
      <c r="Y149" s="883"/>
    </row>
    <row r="150" spans="1:25" s="306" customFormat="1" ht="110.1" customHeight="1" x14ac:dyDescent="0.4">
      <c r="A150" s="776"/>
      <c r="B150" s="776"/>
      <c r="C150" s="776"/>
      <c r="D150" s="888"/>
      <c r="E150" s="858" t="s">
        <v>820</v>
      </c>
      <c r="F150" s="859"/>
      <c r="G150" s="859"/>
      <c r="H150" s="859"/>
      <c r="I150" s="859"/>
      <c r="J150" s="859"/>
      <c r="K150" s="859"/>
      <c r="L150" s="859"/>
      <c r="M150" s="859"/>
      <c r="N150" s="859"/>
      <c r="O150" s="859"/>
      <c r="P150" s="859"/>
      <c r="Q150" s="859"/>
      <c r="R150" s="859"/>
      <c r="S150" s="859"/>
      <c r="T150" s="860"/>
      <c r="U150" s="879"/>
      <c r="V150" s="884"/>
      <c r="W150" s="885"/>
      <c r="X150" s="885"/>
      <c r="Y150" s="886"/>
    </row>
    <row r="151" spans="1:25" s="291" customFormat="1" ht="30" customHeight="1" x14ac:dyDescent="0.4">
      <c r="A151" s="283" t="s">
        <v>15</v>
      </c>
      <c r="B151" s="284"/>
      <c r="C151" s="285"/>
      <c r="D151" s="286"/>
      <c r="E151" s="331">
        <v>16</v>
      </c>
      <c r="F151" s="286"/>
      <c r="G151" s="286"/>
      <c r="H151" s="286"/>
      <c r="I151" s="286"/>
      <c r="J151" s="286"/>
      <c r="K151" s="287" t="s">
        <v>16</v>
      </c>
      <c r="L151" s="332">
        <f>IF(R151=X151,1,0)</f>
        <v>0</v>
      </c>
      <c r="M151" s="288"/>
      <c r="N151" s="286"/>
      <c r="O151" s="286"/>
      <c r="P151" s="286"/>
      <c r="Q151" s="287" t="s">
        <v>17</v>
      </c>
      <c r="R151" s="332"/>
      <c r="S151" s="289"/>
      <c r="T151" s="286"/>
      <c r="U151" s="286"/>
      <c r="V151" s="332">
        <f>COUNT(U153)</f>
        <v>0</v>
      </c>
      <c r="W151" s="286" t="s">
        <v>141</v>
      </c>
      <c r="X151" s="331">
        <v>1</v>
      </c>
      <c r="Y151" s="290"/>
    </row>
    <row r="152" spans="1:25" s="293" customFormat="1" ht="15" customHeight="1" x14ac:dyDescent="0.4">
      <c r="A152" s="679" t="s">
        <v>18</v>
      </c>
      <c r="B152" s="680"/>
      <c r="C152" s="680"/>
      <c r="D152" s="680" t="s">
        <v>142</v>
      </c>
      <c r="E152" s="680"/>
      <c r="F152" s="680"/>
      <c r="G152" s="680"/>
      <c r="H152" s="680"/>
      <c r="I152" s="680"/>
      <c r="J152" s="680"/>
      <c r="K152" s="680"/>
      <c r="L152" s="680"/>
      <c r="M152" s="680"/>
      <c r="N152" s="680"/>
      <c r="O152" s="680"/>
      <c r="P152" s="680"/>
      <c r="Q152" s="680"/>
      <c r="R152" s="680"/>
      <c r="S152" s="680"/>
      <c r="T152" s="681"/>
      <c r="U152" s="300" t="s">
        <v>218</v>
      </c>
      <c r="V152" s="679" t="s">
        <v>21</v>
      </c>
      <c r="W152" s="680"/>
      <c r="X152" s="680"/>
      <c r="Y152" s="681"/>
    </row>
    <row r="153" spans="1:25" s="296" customFormat="1" ht="180" customHeight="1" x14ac:dyDescent="0.4">
      <c r="A153" s="711" t="s">
        <v>1044</v>
      </c>
      <c r="B153" s="711"/>
      <c r="C153" s="711"/>
      <c r="D153" s="333" t="s">
        <v>223</v>
      </c>
      <c r="E153" s="715" t="s">
        <v>822</v>
      </c>
      <c r="F153" s="715"/>
      <c r="G153" s="715"/>
      <c r="H153" s="715"/>
      <c r="I153" s="715"/>
      <c r="J153" s="715"/>
      <c r="K153" s="715"/>
      <c r="L153" s="715"/>
      <c r="M153" s="715"/>
      <c r="N153" s="715"/>
      <c r="O153" s="715"/>
      <c r="P153" s="715"/>
      <c r="Q153" s="715"/>
      <c r="R153" s="715"/>
      <c r="S153" s="715"/>
      <c r="T153" s="716"/>
      <c r="U153" s="294"/>
      <c r="V153" s="785" t="s">
        <v>224</v>
      </c>
      <c r="W153" s="786"/>
      <c r="X153" s="786"/>
      <c r="Y153" s="787"/>
    </row>
    <row r="154" spans="1:25" s="291" customFormat="1" ht="30" customHeight="1" x14ac:dyDescent="0.4">
      <c r="A154" s="283" t="s">
        <v>15</v>
      </c>
      <c r="B154" s="284"/>
      <c r="C154" s="285"/>
      <c r="D154" s="286"/>
      <c r="E154" s="331">
        <v>17</v>
      </c>
      <c r="F154" s="286"/>
      <c r="G154" s="286"/>
      <c r="H154" s="286"/>
      <c r="I154" s="286"/>
      <c r="J154" s="286"/>
      <c r="K154" s="287" t="s">
        <v>16</v>
      </c>
      <c r="L154" s="332">
        <f>IF(R154=X154,1,0)</f>
        <v>0</v>
      </c>
      <c r="M154" s="288"/>
      <c r="N154" s="286"/>
      <c r="O154" s="286"/>
      <c r="P154" s="286"/>
      <c r="Q154" s="287" t="s">
        <v>17</v>
      </c>
      <c r="R154" s="332"/>
      <c r="S154" s="289"/>
      <c r="T154" s="286"/>
      <c r="U154" s="286"/>
      <c r="V154" s="332">
        <f>COUNT(U156:U168)</f>
        <v>0</v>
      </c>
      <c r="W154" s="286" t="s">
        <v>225</v>
      </c>
      <c r="X154" s="344">
        <v>11</v>
      </c>
      <c r="Y154" s="290"/>
    </row>
    <row r="155" spans="1:25" s="293" customFormat="1" ht="15" customHeight="1" x14ac:dyDescent="0.4">
      <c r="A155" s="763" t="s">
        <v>18</v>
      </c>
      <c r="B155" s="764"/>
      <c r="C155" s="764"/>
      <c r="D155" s="764" t="s">
        <v>142</v>
      </c>
      <c r="E155" s="764"/>
      <c r="F155" s="764"/>
      <c r="G155" s="764"/>
      <c r="H155" s="764"/>
      <c r="I155" s="764"/>
      <c r="J155" s="764"/>
      <c r="K155" s="764"/>
      <c r="L155" s="764"/>
      <c r="M155" s="764"/>
      <c r="N155" s="764"/>
      <c r="O155" s="764"/>
      <c r="P155" s="764"/>
      <c r="Q155" s="764"/>
      <c r="R155" s="764"/>
      <c r="S155" s="764"/>
      <c r="T155" s="765"/>
      <c r="U155" s="316" t="s">
        <v>143</v>
      </c>
      <c r="V155" s="763" t="s">
        <v>21</v>
      </c>
      <c r="W155" s="764"/>
      <c r="X155" s="764"/>
      <c r="Y155" s="765"/>
    </row>
    <row r="156" spans="1:25" s="296" customFormat="1" ht="30" customHeight="1" x14ac:dyDescent="0.4">
      <c r="A156" s="682" t="s">
        <v>1045</v>
      </c>
      <c r="B156" s="683"/>
      <c r="C156" s="684"/>
      <c r="D156" s="338" t="s">
        <v>226</v>
      </c>
      <c r="E156" s="723" t="s">
        <v>823</v>
      </c>
      <c r="F156" s="724"/>
      <c r="G156" s="724"/>
      <c r="H156" s="724"/>
      <c r="I156" s="724"/>
      <c r="J156" s="724"/>
      <c r="K156" s="724"/>
      <c r="L156" s="724"/>
      <c r="M156" s="724"/>
      <c r="N156" s="724"/>
      <c r="O156" s="724"/>
      <c r="P156" s="724"/>
      <c r="Q156" s="724"/>
      <c r="R156" s="724"/>
      <c r="S156" s="724"/>
      <c r="T156" s="725"/>
      <c r="U156" s="328"/>
      <c r="V156" s="700" t="s">
        <v>1371</v>
      </c>
      <c r="W156" s="701"/>
      <c r="X156" s="701"/>
      <c r="Y156" s="702"/>
    </row>
    <row r="157" spans="1:25" s="296" customFormat="1" ht="30" customHeight="1" x14ac:dyDescent="0.4">
      <c r="A157" s="685"/>
      <c r="B157" s="686"/>
      <c r="C157" s="687"/>
      <c r="D157" s="338" t="s">
        <v>320</v>
      </c>
      <c r="E157" s="722" t="s">
        <v>947</v>
      </c>
      <c r="F157" s="715"/>
      <c r="G157" s="715"/>
      <c r="H157" s="715"/>
      <c r="I157" s="715"/>
      <c r="J157" s="715"/>
      <c r="K157" s="715"/>
      <c r="L157" s="715"/>
      <c r="M157" s="715"/>
      <c r="N157" s="715"/>
      <c r="O157" s="715"/>
      <c r="P157" s="715"/>
      <c r="Q157" s="715"/>
      <c r="R157" s="715"/>
      <c r="S157" s="715"/>
      <c r="T157" s="716"/>
      <c r="U157" s="328"/>
      <c r="V157" s="703"/>
      <c r="W157" s="704"/>
      <c r="X157" s="704"/>
      <c r="Y157" s="705"/>
    </row>
    <row r="158" spans="1:25" s="296" customFormat="1" ht="30" customHeight="1" x14ac:dyDescent="0.4">
      <c r="A158" s="688"/>
      <c r="B158" s="689"/>
      <c r="C158" s="690"/>
      <c r="D158" s="338" t="s">
        <v>321</v>
      </c>
      <c r="E158" s="722" t="s">
        <v>948</v>
      </c>
      <c r="F158" s="715"/>
      <c r="G158" s="715"/>
      <c r="H158" s="715"/>
      <c r="I158" s="715"/>
      <c r="J158" s="715"/>
      <c r="K158" s="715"/>
      <c r="L158" s="715"/>
      <c r="M158" s="715"/>
      <c r="N158" s="715"/>
      <c r="O158" s="715"/>
      <c r="P158" s="715"/>
      <c r="Q158" s="715"/>
      <c r="R158" s="715"/>
      <c r="S158" s="715"/>
      <c r="T158" s="716"/>
      <c r="U158" s="328"/>
      <c r="V158" s="706"/>
      <c r="W158" s="707"/>
      <c r="X158" s="707"/>
      <c r="Y158" s="708"/>
    </row>
    <row r="159" spans="1:25" s="296" customFormat="1" ht="15" customHeight="1" x14ac:dyDescent="0.4">
      <c r="A159" s="763" t="s">
        <v>18</v>
      </c>
      <c r="B159" s="764"/>
      <c r="C159" s="764"/>
      <c r="D159" s="764" t="s">
        <v>142</v>
      </c>
      <c r="E159" s="764"/>
      <c r="F159" s="764"/>
      <c r="G159" s="764"/>
      <c r="H159" s="764"/>
      <c r="I159" s="764"/>
      <c r="J159" s="764"/>
      <c r="K159" s="764"/>
      <c r="L159" s="764"/>
      <c r="M159" s="764"/>
      <c r="N159" s="764"/>
      <c r="O159" s="764"/>
      <c r="P159" s="764"/>
      <c r="Q159" s="764"/>
      <c r="R159" s="764"/>
      <c r="S159" s="764"/>
      <c r="T159" s="765"/>
      <c r="U159" s="477" t="s">
        <v>143</v>
      </c>
      <c r="V159" s="763" t="s">
        <v>21</v>
      </c>
      <c r="W159" s="764"/>
      <c r="X159" s="764"/>
      <c r="Y159" s="765"/>
    </row>
    <row r="160" spans="1:25" s="296" customFormat="1" ht="15" customHeight="1" x14ac:dyDescent="0.4">
      <c r="A160" s="685"/>
      <c r="B160" s="686"/>
      <c r="C160" s="687"/>
      <c r="D160" s="772" t="s">
        <v>322</v>
      </c>
      <c r="E160" s="769" t="s">
        <v>949</v>
      </c>
      <c r="F160" s="770"/>
      <c r="G160" s="770"/>
      <c r="H160" s="770"/>
      <c r="I160" s="770"/>
      <c r="J160" s="770"/>
      <c r="K160" s="770"/>
      <c r="L160" s="770"/>
      <c r="M160" s="770"/>
      <c r="N160" s="770"/>
      <c r="O160" s="770"/>
      <c r="P160" s="770"/>
      <c r="Q160" s="770"/>
      <c r="R160" s="770"/>
      <c r="S160" s="770"/>
      <c r="T160" s="771"/>
      <c r="U160" s="774"/>
      <c r="V160" s="703" t="s">
        <v>1372</v>
      </c>
      <c r="W160" s="704"/>
      <c r="X160" s="704"/>
      <c r="Y160" s="705"/>
    </row>
    <row r="161" spans="1:25" s="296" customFormat="1" ht="45" customHeight="1" x14ac:dyDescent="0.4">
      <c r="A161" s="685"/>
      <c r="B161" s="686"/>
      <c r="C161" s="687"/>
      <c r="D161" s="773"/>
      <c r="E161" s="766" t="s">
        <v>650</v>
      </c>
      <c r="F161" s="767"/>
      <c r="G161" s="767"/>
      <c r="H161" s="767"/>
      <c r="I161" s="767"/>
      <c r="J161" s="767"/>
      <c r="K161" s="767"/>
      <c r="L161" s="767"/>
      <c r="M161" s="767"/>
      <c r="N161" s="767"/>
      <c r="O161" s="767"/>
      <c r="P161" s="767"/>
      <c r="Q161" s="767"/>
      <c r="R161" s="767"/>
      <c r="S161" s="767"/>
      <c r="T161" s="768"/>
      <c r="U161" s="775"/>
      <c r="V161" s="703"/>
      <c r="W161" s="704"/>
      <c r="X161" s="704"/>
      <c r="Y161" s="705"/>
    </row>
    <row r="162" spans="1:25" s="296" customFormat="1" ht="15" customHeight="1" x14ac:dyDescent="0.4">
      <c r="A162" s="685"/>
      <c r="B162" s="686"/>
      <c r="C162" s="687"/>
      <c r="D162" s="338" t="s">
        <v>228</v>
      </c>
      <c r="E162" s="723" t="s">
        <v>950</v>
      </c>
      <c r="F162" s="724"/>
      <c r="G162" s="724"/>
      <c r="H162" s="724"/>
      <c r="I162" s="724"/>
      <c r="J162" s="724"/>
      <c r="K162" s="724"/>
      <c r="L162" s="724"/>
      <c r="M162" s="724"/>
      <c r="N162" s="724"/>
      <c r="O162" s="724"/>
      <c r="P162" s="724"/>
      <c r="Q162" s="724"/>
      <c r="R162" s="724"/>
      <c r="S162" s="724"/>
      <c r="T162" s="725"/>
      <c r="U162" s="328"/>
      <c r="V162" s="703"/>
      <c r="W162" s="704"/>
      <c r="X162" s="704"/>
      <c r="Y162" s="705"/>
    </row>
    <row r="163" spans="1:25" s="296" customFormat="1" ht="15" customHeight="1" x14ac:dyDescent="0.4">
      <c r="A163" s="685"/>
      <c r="B163" s="686"/>
      <c r="C163" s="687"/>
      <c r="D163" s="338" t="s">
        <v>229</v>
      </c>
      <c r="E163" s="726" t="s">
        <v>227</v>
      </c>
      <c r="F163" s="713"/>
      <c r="G163" s="713"/>
      <c r="H163" s="713"/>
      <c r="I163" s="713"/>
      <c r="J163" s="713"/>
      <c r="K163" s="713"/>
      <c r="L163" s="713"/>
      <c r="M163" s="713"/>
      <c r="N163" s="713"/>
      <c r="O163" s="713"/>
      <c r="P163" s="713"/>
      <c r="Q163" s="713"/>
      <c r="R163" s="713"/>
      <c r="S163" s="713"/>
      <c r="T163" s="714"/>
      <c r="U163" s="328"/>
      <c r="V163" s="703"/>
      <c r="W163" s="704"/>
      <c r="X163" s="704"/>
      <c r="Y163" s="705"/>
    </row>
    <row r="164" spans="1:25" s="296" customFormat="1" ht="60" customHeight="1" x14ac:dyDescent="0.4">
      <c r="A164" s="685"/>
      <c r="B164" s="686"/>
      <c r="C164" s="687"/>
      <c r="D164" s="338" t="s">
        <v>323</v>
      </c>
      <c r="E164" s="722" t="s">
        <v>824</v>
      </c>
      <c r="F164" s="715"/>
      <c r="G164" s="715"/>
      <c r="H164" s="715"/>
      <c r="I164" s="715"/>
      <c r="J164" s="715"/>
      <c r="K164" s="715"/>
      <c r="L164" s="715"/>
      <c r="M164" s="715"/>
      <c r="N164" s="715"/>
      <c r="O164" s="715"/>
      <c r="P164" s="715"/>
      <c r="Q164" s="715"/>
      <c r="R164" s="715"/>
      <c r="S164" s="715"/>
      <c r="T164" s="716"/>
      <c r="U164" s="328"/>
      <c r="V164" s="703"/>
      <c r="W164" s="704"/>
      <c r="X164" s="704"/>
      <c r="Y164" s="705"/>
    </row>
    <row r="165" spans="1:25" s="296" customFormat="1" ht="15" customHeight="1" x14ac:dyDescent="0.4">
      <c r="A165" s="685"/>
      <c r="B165" s="686"/>
      <c r="C165" s="687"/>
      <c r="D165" s="338" t="s">
        <v>828</v>
      </c>
      <c r="E165" s="721" t="s">
        <v>829</v>
      </c>
      <c r="F165" s="761"/>
      <c r="G165" s="761"/>
      <c r="H165" s="761"/>
      <c r="I165" s="761"/>
      <c r="J165" s="761"/>
      <c r="K165" s="761"/>
      <c r="L165" s="761"/>
      <c r="M165" s="761"/>
      <c r="N165" s="761"/>
      <c r="O165" s="761"/>
      <c r="P165" s="761"/>
      <c r="Q165" s="761"/>
      <c r="R165" s="761"/>
      <c r="S165" s="761"/>
      <c r="T165" s="762"/>
      <c r="U165" s="328"/>
      <c r="V165" s="703"/>
      <c r="W165" s="704"/>
      <c r="X165" s="704"/>
      <c r="Y165" s="705"/>
    </row>
    <row r="166" spans="1:25" s="296" customFormat="1" ht="60" customHeight="1" x14ac:dyDescent="0.4">
      <c r="A166" s="685"/>
      <c r="B166" s="686"/>
      <c r="C166" s="687"/>
      <c r="D166" s="333" t="s">
        <v>826</v>
      </c>
      <c r="E166" s="722" t="s">
        <v>825</v>
      </c>
      <c r="F166" s="715"/>
      <c r="G166" s="715"/>
      <c r="H166" s="715"/>
      <c r="I166" s="715"/>
      <c r="J166" s="715"/>
      <c r="K166" s="715"/>
      <c r="L166" s="715"/>
      <c r="M166" s="715"/>
      <c r="N166" s="715"/>
      <c r="O166" s="715"/>
      <c r="P166" s="715"/>
      <c r="Q166" s="715"/>
      <c r="R166" s="715"/>
      <c r="S166" s="715"/>
      <c r="T166" s="716"/>
      <c r="U166" s="294"/>
      <c r="V166" s="703"/>
      <c r="W166" s="704"/>
      <c r="X166" s="704"/>
      <c r="Y166" s="705"/>
    </row>
    <row r="167" spans="1:25" s="296" customFormat="1" ht="45" customHeight="1" x14ac:dyDescent="0.4">
      <c r="A167" s="685"/>
      <c r="B167" s="686"/>
      <c r="C167" s="687"/>
      <c r="D167" s="335" t="s">
        <v>324</v>
      </c>
      <c r="E167" s="722" t="s">
        <v>230</v>
      </c>
      <c r="F167" s="715"/>
      <c r="G167" s="715"/>
      <c r="H167" s="715"/>
      <c r="I167" s="715"/>
      <c r="J167" s="715"/>
      <c r="K167" s="715"/>
      <c r="L167" s="715"/>
      <c r="M167" s="715"/>
      <c r="N167" s="715"/>
      <c r="O167" s="715"/>
      <c r="P167" s="715"/>
      <c r="Q167" s="715"/>
      <c r="R167" s="715"/>
      <c r="S167" s="715"/>
      <c r="T167" s="716"/>
      <c r="U167" s="294"/>
      <c r="V167" s="703"/>
      <c r="W167" s="704"/>
      <c r="X167" s="704"/>
      <c r="Y167" s="705"/>
    </row>
    <row r="168" spans="1:25" s="296" customFormat="1" ht="45" customHeight="1" x14ac:dyDescent="0.4">
      <c r="A168" s="688"/>
      <c r="B168" s="689"/>
      <c r="C168" s="690"/>
      <c r="D168" s="335" t="s">
        <v>827</v>
      </c>
      <c r="E168" s="722" t="s">
        <v>231</v>
      </c>
      <c r="F168" s="715"/>
      <c r="G168" s="715"/>
      <c r="H168" s="715"/>
      <c r="I168" s="715"/>
      <c r="J168" s="715"/>
      <c r="K168" s="715"/>
      <c r="L168" s="715"/>
      <c r="M168" s="715"/>
      <c r="N168" s="715"/>
      <c r="O168" s="715"/>
      <c r="P168" s="715"/>
      <c r="Q168" s="715"/>
      <c r="R168" s="715"/>
      <c r="S168" s="715"/>
      <c r="T168" s="716"/>
      <c r="U168" s="294"/>
      <c r="V168" s="706"/>
      <c r="W168" s="707"/>
      <c r="X168" s="707"/>
      <c r="Y168" s="708"/>
    </row>
    <row r="169" spans="1:25" s="291" customFormat="1" ht="30" customHeight="1" x14ac:dyDescent="0.4">
      <c r="A169" s="283" t="s">
        <v>15</v>
      </c>
      <c r="B169" s="284"/>
      <c r="C169" s="285"/>
      <c r="D169" s="286"/>
      <c r="E169" s="331">
        <v>18</v>
      </c>
      <c r="F169" s="286"/>
      <c r="G169" s="286"/>
      <c r="H169" s="286"/>
      <c r="I169" s="286"/>
      <c r="J169" s="286"/>
      <c r="K169" s="287" t="s">
        <v>16</v>
      </c>
      <c r="L169" s="332">
        <f>IF(R169=X169,1,0)</f>
        <v>0</v>
      </c>
      <c r="M169" s="288"/>
      <c r="N169" s="286"/>
      <c r="O169" s="286"/>
      <c r="P169" s="286"/>
      <c r="Q169" s="287" t="s">
        <v>17</v>
      </c>
      <c r="R169" s="332"/>
      <c r="S169" s="289"/>
      <c r="T169" s="286"/>
      <c r="U169" s="286"/>
      <c r="V169" s="332">
        <f>COUNT(U171:U173)</f>
        <v>0</v>
      </c>
      <c r="W169" s="286" t="s">
        <v>213</v>
      </c>
      <c r="X169" s="331">
        <v>3</v>
      </c>
      <c r="Y169" s="290"/>
    </row>
    <row r="170" spans="1:25" s="293" customFormat="1" ht="15" customHeight="1" x14ac:dyDescent="0.4">
      <c r="A170" s="679" t="s">
        <v>18</v>
      </c>
      <c r="B170" s="680"/>
      <c r="C170" s="680"/>
      <c r="D170" s="680" t="s">
        <v>210</v>
      </c>
      <c r="E170" s="680"/>
      <c r="F170" s="680"/>
      <c r="G170" s="680"/>
      <c r="H170" s="680"/>
      <c r="I170" s="680"/>
      <c r="J170" s="680"/>
      <c r="K170" s="680"/>
      <c r="L170" s="680"/>
      <c r="M170" s="680"/>
      <c r="N170" s="680"/>
      <c r="O170" s="680"/>
      <c r="P170" s="680"/>
      <c r="Q170" s="680"/>
      <c r="R170" s="680"/>
      <c r="S170" s="680"/>
      <c r="T170" s="681"/>
      <c r="U170" s="300" t="s">
        <v>171</v>
      </c>
      <c r="V170" s="679" t="s">
        <v>211</v>
      </c>
      <c r="W170" s="680"/>
      <c r="X170" s="680"/>
      <c r="Y170" s="681"/>
    </row>
    <row r="171" spans="1:25" s="296" customFormat="1" ht="240" customHeight="1" x14ac:dyDescent="0.4">
      <c r="A171" s="776" t="s">
        <v>830</v>
      </c>
      <c r="B171" s="776"/>
      <c r="C171" s="776"/>
      <c r="D171" s="334" t="s">
        <v>232</v>
      </c>
      <c r="E171" s="722" t="s">
        <v>951</v>
      </c>
      <c r="F171" s="715"/>
      <c r="G171" s="715"/>
      <c r="H171" s="715"/>
      <c r="I171" s="715"/>
      <c r="J171" s="715"/>
      <c r="K171" s="715"/>
      <c r="L171" s="715"/>
      <c r="M171" s="715"/>
      <c r="N171" s="715"/>
      <c r="O171" s="715"/>
      <c r="P171" s="715"/>
      <c r="Q171" s="715"/>
      <c r="R171" s="715"/>
      <c r="S171" s="715"/>
      <c r="T171" s="716"/>
      <c r="U171" s="294"/>
      <c r="V171" s="700" t="s">
        <v>734</v>
      </c>
      <c r="W171" s="701"/>
      <c r="X171" s="701"/>
      <c r="Y171" s="702"/>
    </row>
    <row r="172" spans="1:25" s="296" customFormat="1" ht="30" customHeight="1" x14ac:dyDescent="0.4">
      <c r="A172" s="776"/>
      <c r="B172" s="776"/>
      <c r="C172" s="776"/>
      <c r="D172" s="334" t="s">
        <v>233</v>
      </c>
      <c r="E172" s="722" t="s">
        <v>952</v>
      </c>
      <c r="F172" s="715"/>
      <c r="G172" s="715"/>
      <c r="H172" s="715"/>
      <c r="I172" s="715"/>
      <c r="J172" s="715"/>
      <c r="K172" s="715"/>
      <c r="L172" s="715"/>
      <c r="M172" s="715"/>
      <c r="N172" s="715"/>
      <c r="O172" s="715"/>
      <c r="P172" s="715"/>
      <c r="Q172" s="715"/>
      <c r="R172" s="715"/>
      <c r="S172" s="715"/>
      <c r="T172" s="716"/>
      <c r="U172" s="294"/>
      <c r="V172" s="703"/>
      <c r="W172" s="704"/>
      <c r="X172" s="704"/>
      <c r="Y172" s="705"/>
    </row>
    <row r="173" spans="1:25" s="296" customFormat="1" ht="30" customHeight="1" x14ac:dyDescent="0.4">
      <c r="A173" s="776"/>
      <c r="B173" s="776"/>
      <c r="C173" s="776"/>
      <c r="D173" s="334" t="s">
        <v>234</v>
      </c>
      <c r="E173" s="722" t="s">
        <v>953</v>
      </c>
      <c r="F173" s="715"/>
      <c r="G173" s="715"/>
      <c r="H173" s="715"/>
      <c r="I173" s="715"/>
      <c r="J173" s="715"/>
      <c r="K173" s="715"/>
      <c r="L173" s="715"/>
      <c r="M173" s="715"/>
      <c r="N173" s="715"/>
      <c r="O173" s="715"/>
      <c r="P173" s="715"/>
      <c r="Q173" s="715"/>
      <c r="R173" s="715"/>
      <c r="S173" s="715"/>
      <c r="T173" s="716"/>
      <c r="U173" s="294"/>
      <c r="V173" s="706"/>
      <c r="W173" s="707"/>
      <c r="X173" s="707"/>
      <c r="Y173" s="708"/>
    </row>
    <row r="174" spans="1:25" s="291" customFormat="1" ht="30" customHeight="1" x14ac:dyDescent="0.4">
      <c r="A174" s="283" t="s">
        <v>15</v>
      </c>
      <c r="B174" s="284"/>
      <c r="C174" s="285"/>
      <c r="D174" s="286"/>
      <c r="E174" s="331">
        <v>19</v>
      </c>
      <c r="F174" s="286"/>
      <c r="G174" s="286"/>
      <c r="H174" s="286"/>
      <c r="I174" s="286"/>
      <c r="J174" s="286"/>
      <c r="K174" s="287" t="s">
        <v>16</v>
      </c>
      <c r="L174" s="332">
        <f>IF(R174=X174,1,0)</f>
        <v>0</v>
      </c>
      <c r="M174" s="288"/>
      <c r="N174" s="286"/>
      <c r="O174" s="286"/>
      <c r="P174" s="286"/>
      <c r="Q174" s="287" t="s">
        <v>17</v>
      </c>
      <c r="R174" s="332"/>
      <c r="S174" s="289"/>
      <c r="T174" s="286"/>
      <c r="U174" s="286"/>
      <c r="V174" s="332">
        <f>COUNT(U176)</f>
        <v>0</v>
      </c>
      <c r="W174" s="286" t="s">
        <v>161</v>
      </c>
      <c r="X174" s="331">
        <v>1</v>
      </c>
      <c r="Y174" s="290"/>
    </row>
    <row r="175" spans="1:25" s="293" customFormat="1" ht="15" customHeight="1" x14ac:dyDescent="0.4">
      <c r="A175" s="679" t="s">
        <v>18</v>
      </c>
      <c r="B175" s="680"/>
      <c r="C175" s="680"/>
      <c r="D175" s="680" t="s">
        <v>142</v>
      </c>
      <c r="E175" s="680"/>
      <c r="F175" s="680"/>
      <c r="G175" s="680"/>
      <c r="H175" s="680"/>
      <c r="I175" s="680"/>
      <c r="J175" s="680"/>
      <c r="K175" s="680"/>
      <c r="L175" s="680"/>
      <c r="M175" s="680"/>
      <c r="N175" s="680"/>
      <c r="O175" s="680"/>
      <c r="P175" s="680"/>
      <c r="Q175" s="680"/>
      <c r="R175" s="680"/>
      <c r="S175" s="680"/>
      <c r="T175" s="681"/>
      <c r="U175" s="300" t="s">
        <v>171</v>
      </c>
      <c r="V175" s="679" t="s">
        <v>21</v>
      </c>
      <c r="W175" s="680"/>
      <c r="X175" s="680"/>
      <c r="Y175" s="681"/>
    </row>
    <row r="176" spans="1:25" s="296" customFormat="1" ht="44.25" customHeight="1" x14ac:dyDescent="0.4">
      <c r="A176" s="711" t="s">
        <v>1046</v>
      </c>
      <c r="B176" s="711"/>
      <c r="C176" s="711"/>
      <c r="D176" s="333" t="s">
        <v>235</v>
      </c>
      <c r="E176" s="715" t="s">
        <v>1350</v>
      </c>
      <c r="F176" s="715"/>
      <c r="G176" s="715"/>
      <c r="H176" s="715"/>
      <c r="I176" s="715"/>
      <c r="J176" s="715"/>
      <c r="K176" s="715"/>
      <c r="L176" s="715"/>
      <c r="M176" s="715"/>
      <c r="N176" s="715"/>
      <c r="O176" s="715"/>
      <c r="P176" s="715"/>
      <c r="Q176" s="715"/>
      <c r="R176" s="715"/>
      <c r="S176" s="715"/>
      <c r="T176" s="716"/>
      <c r="U176" s="294"/>
      <c r="V176" s="785" t="s">
        <v>735</v>
      </c>
      <c r="W176" s="786"/>
      <c r="X176" s="786"/>
      <c r="Y176" s="787"/>
    </row>
    <row r="177" spans="1:25" s="291" customFormat="1" ht="30" customHeight="1" x14ac:dyDescent="0.4">
      <c r="A177" s="283" t="s">
        <v>15</v>
      </c>
      <c r="B177" s="284"/>
      <c r="C177" s="285"/>
      <c r="D177" s="286"/>
      <c r="E177" s="331">
        <v>20</v>
      </c>
      <c r="F177" s="286"/>
      <c r="G177" s="286"/>
      <c r="H177" s="286"/>
      <c r="I177" s="286"/>
      <c r="J177" s="286"/>
      <c r="K177" s="287" t="s">
        <v>16</v>
      </c>
      <c r="L177" s="332">
        <f>IF(R177=X177,1,0)</f>
        <v>0</v>
      </c>
      <c r="M177" s="288"/>
      <c r="N177" s="286"/>
      <c r="O177" s="286"/>
      <c r="P177" s="286"/>
      <c r="Q177" s="287" t="s">
        <v>17</v>
      </c>
      <c r="R177" s="332"/>
      <c r="S177" s="289"/>
      <c r="T177" s="286"/>
      <c r="U177" s="286"/>
      <c r="V177" s="332">
        <f>COUNT(#REF!)</f>
        <v>0</v>
      </c>
      <c r="W177" s="286" t="s">
        <v>141</v>
      </c>
      <c r="X177" s="331">
        <v>1</v>
      </c>
      <c r="Y177" s="290"/>
    </row>
    <row r="178" spans="1:25" s="296" customFormat="1" ht="90" customHeight="1" x14ac:dyDescent="0.4">
      <c r="A178" s="711" t="s">
        <v>831</v>
      </c>
      <c r="B178" s="711"/>
      <c r="C178" s="711"/>
      <c r="D178" s="338" t="s">
        <v>832</v>
      </c>
      <c r="E178" s="721" t="s">
        <v>976</v>
      </c>
      <c r="F178" s="761"/>
      <c r="G178" s="761"/>
      <c r="H178" s="761"/>
      <c r="I178" s="761"/>
      <c r="J178" s="761"/>
      <c r="K178" s="761"/>
      <c r="L178" s="761"/>
      <c r="M178" s="761"/>
      <c r="N178" s="761"/>
      <c r="O178" s="761"/>
      <c r="P178" s="761"/>
      <c r="Q178" s="761"/>
      <c r="R178" s="761"/>
      <c r="S178" s="761"/>
      <c r="T178" s="762"/>
      <c r="U178" s="352"/>
      <c r="V178" s="711" t="s">
        <v>736</v>
      </c>
      <c r="W178" s="711"/>
      <c r="X178" s="711"/>
      <c r="Y178" s="711"/>
    </row>
    <row r="179" spans="1:25" s="291" customFormat="1" ht="30" customHeight="1" x14ac:dyDescent="0.4">
      <c r="A179" s="283" t="s">
        <v>15</v>
      </c>
      <c r="B179" s="358"/>
      <c r="C179" s="320"/>
      <c r="D179" s="321"/>
      <c r="E179" s="359">
        <v>21</v>
      </c>
      <c r="F179" s="321"/>
      <c r="G179" s="321"/>
      <c r="H179" s="321"/>
      <c r="I179" s="321"/>
      <c r="J179" s="321"/>
      <c r="K179" s="322" t="s">
        <v>16</v>
      </c>
      <c r="L179" s="339">
        <f>IF(R179=X179,1,0)</f>
        <v>0</v>
      </c>
      <c r="M179" s="325"/>
      <c r="N179" s="321"/>
      <c r="O179" s="321"/>
      <c r="P179" s="321"/>
      <c r="Q179" s="322" t="s">
        <v>17</v>
      </c>
      <c r="R179" s="339"/>
      <c r="S179" s="360"/>
      <c r="T179" s="321"/>
      <c r="U179" s="321"/>
      <c r="V179" s="339">
        <f>COUNT(U181:U182)</f>
        <v>0</v>
      </c>
      <c r="W179" s="321" t="s">
        <v>141</v>
      </c>
      <c r="X179" s="359">
        <v>2</v>
      </c>
      <c r="Y179" s="361"/>
    </row>
    <row r="180" spans="1:25" s="293" customFormat="1" ht="15" customHeight="1" x14ac:dyDescent="0.4">
      <c r="A180" s="679" t="s">
        <v>18</v>
      </c>
      <c r="B180" s="680"/>
      <c r="C180" s="680"/>
      <c r="D180" s="680" t="s">
        <v>142</v>
      </c>
      <c r="E180" s="680"/>
      <c r="F180" s="680"/>
      <c r="G180" s="680"/>
      <c r="H180" s="680"/>
      <c r="I180" s="680"/>
      <c r="J180" s="680"/>
      <c r="K180" s="680"/>
      <c r="L180" s="680"/>
      <c r="M180" s="680"/>
      <c r="N180" s="680"/>
      <c r="O180" s="680"/>
      <c r="P180" s="680"/>
      <c r="Q180" s="680"/>
      <c r="R180" s="680"/>
      <c r="S180" s="680"/>
      <c r="T180" s="681"/>
      <c r="U180" s="345" t="s">
        <v>143</v>
      </c>
      <c r="V180" s="679" t="s">
        <v>21</v>
      </c>
      <c r="W180" s="680"/>
      <c r="X180" s="680"/>
      <c r="Y180" s="681"/>
    </row>
    <row r="181" spans="1:25" s="296" customFormat="1" ht="135" customHeight="1" x14ac:dyDescent="0.4">
      <c r="A181" s="711" t="s">
        <v>715</v>
      </c>
      <c r="B181" s="711"/>
      <c r="C181" s="711"/>
      <c r="D181" s="349" t="s">
        <v>238</v>
      </c>
      <c r="E181" s="777" t="s">
        <v>833</v>
      </c>
      <c r="F181" s="777"/>
      <c r="G181" s="777"/>
      <c r="H181" s="777"/>
      <c r="I181" s="777"/>
      <c r="J181" s="777"/>
      <c r="K181" s="777"/>
      <c r="L181" s="777"/>
      <c r="M181" s="777"/>
      <c r="N181" s="777"/>
      <c r="O181" s="777"/>
      <c r="P181" s="777"/>
      <c r="Q181" s="777"/>
      <c r="R181" s="777"/>
      <c r="S181" s="777"/>
      <c r="T181" s="778"/>
      <c r="U181" s="348"/>
      <c r="V181" s="779" t="s">
        <v>737</v>
      </c>
      <c r="W181" s="780"/>
      <c r="X181" s="780"/>
      <c r="Y181" s="781"/>
    </row>
    <row r="182" spans="1:25" s="296" customFormat="1" ht="15" customHeight="1" x14ac:dyDescent="0.4">
      <c r="A182" s="711"/>
      <c r="B182" s="711"/>
      <c r="C182" s="711"/>
      <c r="D182" s="349" t="s">
        <v>834</v>
      </c>
      <c r="E182" s="753" t="s">
        <v>10</v>
      </c>
      <c r="F182" s="753"/>
      <c r="G182" s="753"/>
      <c r="H182" s="753"/>
      <c r="I182" s="753"/>
      <c r="J182" s="753"/>
      <c r="K182" s="753"/>
      <c r="L182" s="753"/>
      <c r="M182" s="753"/>
      <c r="N182" s="753"/>
      <c r="O182" s="753"/>
      <c r="P182" s="753"/>
      <c r="Q182" s="753"/>
      <c r="R182" s="753"/>
      <c r="S182" s="753"/>
      <c r="T182" s="754"/>
      <c r="U182" s="348"/>
      <c r="V182" s="782"/>
      <c r="W182" s="783"/>
      <c r="X182" s="783"/>
      <c r="Y182" s="784"/>
    </row>
    <row r="183" spans="1:25" s="291" customFormat="1" ht="30" customHeight="1" x14ac:dyDescent="0.4">
      <c r="A183" s="283" t="s">
        <v>15</v>
      </c>
      <c r="B183" s="284"/>
      <c r="C183" s="285"/>
      <c r="D183" s="286"/>
      <c r="E183" s="331">
        <v>22</v>
      </c>
      <c r="F183" s="286"/>
      <c r="G183" s="286"/>
      <c r="H183" s="286"/>
      <c r="I183" s="286"/>
      <c r="J183" s="286"/>
      <c r="K183" s="287" t="s">
        <v>16</v>
      </c>
      <c r="L183" s="332">
        <f>IF(R183=X183,1,0)</f>
        <v>0</v>
      </c>
      <c r="M183" s="288"/>
      <c r="N183" s="286"/>
      <c r="O183" s="286"/>
      <c r="P183" s="286"/>
      <c r="Q183" s="287" t="s">
        <v>17</v>
      </c>
      <c r="R183" s="332"/>
      <c r="S183" s="289"/>
      <c r="T183" s="286"/>
      <c r="U183" s="286"/>
      <c r="V183" s="332">
        <f>COUNT(U185:U196)</f>
        <v>0</v>
      </c>
      <c r="W183" s="286" t="s">
        <v>161</v>
      </c>
      <c r="X183" s="331">
        <v>11</v>
      </c>
      <c r="Y183" s="290"/>
    </row>
    <row r="184" spans="1:25" s="293" customFormat="1" ht="15" customHeight="1" x14ac:dyDescent="0.4">
      <c r="A184" s="679" t="s">
        <v>18</v>
      </c>
      <c r="B184" s="680"/>
      <c r="C184" s="680"/>
      <c r="D184" s="680" t="s">
        <v>142</v>
      </c>
      <c r="E184" s="680"/>
      <c r="F184" s="680"/>
      <c r="G184" s="680"/>
      <c r="H184" s="680"/>
      <c r="I184" s="680"/>
      <c r="J184" s="680"/>
      <c r="K184" s="680"/>
      <c r="L184" s="680"/>
      <c r="M184" s="680"/>
      <c r="N184" s="680"/>
      <c r="O184" s="680"/>
      <c r="P184" s="680"/>
      <c r="Q184" s="680"/>
      <c r="R184" s="680"/>
      <c r="S184" s="680"/>
      <c r="T184" s="681"/>
      <c r="U184" s="300" t="s">
        <v>236</v>
      </c>
      <c r="V184" s="679" t="s">
        <v>21</v>
      </c>
      <c r="W184" s="680"/>
      <c r="X184" s="680"/>
      <c r="Y184" s="681"/>
    </row>
    <row r="185" spans="1:25" s="296" customFormat="1" ht="45" customHeight="1" x14ac:dyDescent="0.4">
      <c r="A185" s="682" t="s">
        <v>237</v>
      </c>
      <c r="B185" s="683"/>
      <c r="C185" s="684"/>
      <c r="D185" s="333" t="s">
        <v>244</v>
      </c>
      <c r="E185" s="726" t="s">
        <v>954</v>
      </c>
      <c r="F185" s="713"/>
      <c r="G185" s="713"/>
      <c r="H185" s="713"/>
      <c r="I185" s="713"/>
      <c r="J185" s="713"/>
      <c r="K185" s="713"/>
      <c r="L185" s="713"/>
      <c r="M185" s="713"/>
      <c r="N185" s="713"/>
      <c r="O185" s="713"/>
      <c r="P185" s="713"/>
      <c r="Q185" s="713"/>
      <c r="R185" s="713"/>
      <c r="S185" s="713"/>
      <c r="T185" s="714"/>
      <c r="U185" s="294"/>
      <c r="V185" s="700" t="s">
        <v>738</v>
      </c>
      <c r="W185" s="701"/>
      <c r="X185" s="701"/>
      <c r="Y185" s="702"/>
    </row>
    <row r="186" spans="1:25" s="296" customFormat="1" ht="45" customHeight="1" x14ac:dyDescent="0.4">
      <c r="A186" s="685"/>
      <c r="B186" s="686"/>
      <c r="C186" s="687"/>
      <c r="D186" s="333" t="s">
        <v>835</v>
      </c>
      <c r="E186" s="722" t="s">
        <v>328</v>
      </c>
      <c r="F186" s="715"/>
      <c r="G186" s="715"/>
      <c r="H186" s="715"/>
      <c r="I186" s="715"/>
      <c r="J186" s="715"/>
      <c r="K186" s="715"/>
      <c r="L186" s="715"/>
      <c r="M186" s="715"/>
      <c r="N186" s="715"/>
      <c r="O186" s="715"/>
      <c r="P186" s="715"/>
      <c r="Q186" s="715"/>
      <c r="R186" s="715"/>
      <c r="S186" s="715"/>
      <c r="T186" s="716"/>
      <c r="U186" s="294"/>
      <c r="V186" s="703"/>
      <c r="W186" s="704"/>
      <c r="X186" s="704"/>
      <c r="Y186" s="705"/>
    </row>
    <row r="187" spans="1:25" s="296" customFormat="1" ht="60" customHeight="1" x14ac:dyDescent="0.4">
      <c r="A187" s="685"/>
      <c r="B187" s="686"/>
      <c r="C187" s="687"/>
      <c r="D187" s="333" t="s">
        <v>245</v>
      </c>
      <c r="E187" s="722" t="s">
        <v>844</v>
      </c>
      <c r="F187" s="715"/>
      <c r="G187" s="715"/>
      <c r="H187" s="715"/>
      <c r="I187" s="715"/>
      <c r="J187" s="715"/>
      <c r="K187" s="715"/>
      <c r="L187" s="715"/>
      <c r="M187" s="715"/>
      <c r="N187" s="715"/>
      <c r="O187" s="715"/>
      <c r="P187" s="715"/>
      <c r="Q187" s="715"/>
      <c r="R187" s="715"/>
      <c r="S187" s="715"/>
      <c r="T187" s="716"/>
      <c r="U187" s="294"/>
      <c r="V187" s="703"/>
      <c r="W187" s="704"/>
      <c r="X187" s="704"/>
      <c r="Y187" s="705"/>
    </row>
    <row r="188" spans="1:25" s="296" customFormat="1" ht="30" customHeight="1" x14ac:dyDescent="0.4">
      <c r="A188" s="685"/>
      <c r="B188" s="686"/>
      <c r="C188" s="687"/>
      <c r="D188" s="333" t="s">
        <v>836</v>
      </c>
      <c r="E188" s="722" t="s">
        <v>239</v>
      </c>
      <c r="F188" s="715"/>
      <c r="G188" s="715"/>
      <c r="H188" s="715"/>
      <c r="I188" s="715"/>
      <c r="J188" s="715"/>
      <c r="K188" s="715"/>
      <c r="L188" s="715"/>
      <c r="M188" s="715"/>
      <c r="N188" s="715"/>
      <c r="O188" s="715"/>
      <c r="P188" s="715"/>
      <c r="Q188" s="715"/>
      <c r="R188" s="715"/>
      <c r="S188" s="715"/>
      <c r="T188" s="716"/>
      <c r="U188" s="294"/>
      <c r="V188" s="703"/>
      <c r="W188" s="704"/>
      <c r="X188" s="704"/>
      <c r="Y188" s="705"/>
    </row>
    <row r="189" spans="1:25" s="296" customFormat="1" ht="45" customHeight="1" x14ac:dyDescent="0.4">
      <c r="A189" s="685"/>
      <c r="B189" s="686"/>
      <c r="C189" s="687"/>
      <c r="D189" s="333" t="s">
        <v>837</v>
      </c>
      <c r="E189" s="723" t="s">
        <v>955</v>
      </c>
      <c r="F189" s="724"/>
      <c r="G189" s="724"/>
      <c r="H189" s="724"/>
      <c r="I189" s="724"/>
      <c r="J189" s="724"/>
      <c r="K189" s="724"/>
      <c r="L189" s="724"/>
      <c r="M189" s="724"/>
      <c r="N189" s="724"/>
      <c r="O189" s="724"/>
      <c r="P189" s="724"/>
      <c r="Q189" s="724"/>
      <c r="R189" s="724"/>
      <c r="S189" s="724"/>
      <c r="T189" s="725"/>
      <c r="U189" s="294"/>
      <c r="V189" s="703"/>
      <c r="W189" s="704"/>
      <c r="X189" s="704"/>
      <c r="Y189" s="705"/>
    </row>
    <row r="190" spans="1:25" s="296" customFormat="1" ht="30" customHeight="1" x14ac:dyDescent="0.4">
      <c r="A190" s="688"/>
      <c r="B190" s="689"/>
      <c r="C190" s="690"/>
      <c r="D190" s="333" t="s">
        <v>838</v>
      </c>
      <c r="E190" s="722" t="s">
        <v>240</v>
      </c>
      <c r="F190" s="715"/>
      <c r="G190" s="715"/>
      <c r="H190" s="715"/>
      <c r="I190" s="715"/>
      <c r="J190" s="715"/>
      <c r="K190" s="715"/>
      <c r="L190" s="715"/>
      <c r="M190" s="715"/>
      <c r="N190" s="715"/>
      <c r="O190" s="715"/>
      <c r="P190" s="715"/>
      <c r="Q190" s="715"/>
      <c r="R190" s="715"/>
      <c r="S190" s="715"/>
      <c r="T190" s="716"/>
      <c r="U190" s="294"/>
      <c r="V190" s="706"/>
      <c r="W190" s="707"/>
      <c r="X190" s="707"/>
      <c r="Y190" s="708"/>
    </row>
    <row r="191" spans="1:25" s="296" customFormat="1" ht="15" customHeight="1" x14ac:dyDescent="0.4">
      <c r="A191" s="679" t="s">
        <v>18</v>
      </c>
      <c r="B191" s="680"/>
      <c r="C191" s="680"/>
      <c r="D191" s="680" t="s">
        <v>142</v>
      </c>
      <c r="E191" s="680"/>
      <c r="F191" s="680"/>
      <c r="G191" s="680"/>
      <c r="H191" s="680"/>
      <c r="I191" s="680"/>
      <c r="J191" s="680"/>
      <c r="K191" s="680"/>
      <c r="L191" s="680"/>
      <c r="M191" s="680"/>
      <c r="N191" s="680"/>
      <c r="O191" s="680"/>
      <c r="P191" s="680"/>
      <c r="Q191" s="680"/>
      <c r="R191" s="680"/>
      <c r="S191" s="680"/>
      <c r="T191" s="681"/>
      <c r="U191" s="476" t="s">
        <v>143</v>
      </c>
      <c r="V191" s="679" t="s">
        <v>21</v>
      </c>
      <c r="W191" s="680"/>
      <c r="X191" s="680"/>
      <c r="Y191" s="681"/>
    </row>
    <row r="192" spans="1:25" s="296" customFormat="1" ht="200.1" customHeight="1" x14ac:dyDescent="0.4">
      <c r="A192" s="682"/>
      <c r="B192" s="683"/>
      <c r="C192" s="684"/>
      <c r="D192" s="333" t="s">
        <v>839</v>
      </c>
      <c r="E192" s="723" t="s">
        <v>956</v>
      </c>
      <c r="F192" s="724"/>
      <c r="G192" s="724"/>
      <c r="H192" s="724"/>
      <c r="I192" s="724"/>
      <c r="J192" s="724"/>
      <c r="K192" s="724"/>
      <c r="L192" s="724"/>
      <c r="M192" s="724"/>
      <c r="N192" s="724"/>
      <c r="O192" s="724"/>
      <c r="P192" s="724"/>
      <c r="Q192" s="724"/>
      <c r="R192" s="724"/>
      <c r="S192" s="724"/>
      <c r="T192" s="725"/>
      <c r="U192" s="294"/>
      <c r="V192" s="700"/>
      <c r="W192" s="701"/>
      <c r="X192" s="701"/>
      <c r="Y192" s="702"/>
    </row>
    <row r="193" spans="1:25" s="296" customFormat="1" ht="45" customHeight="1" x14ac:dyDescent="0.4">
      <c r="A193" s="685"/>
      <c r="B193" s="686"/>
      <c r="C193" s="687"/>
      <c r="D193" s="333" t="s">
        <v>840</v>
      </c>
      <c r="E193" s="722" t="s">
        <v>241</v>
      </c>
      <c r="F193" s="715"/>
      <c r="G193" s="715"/>
      <c r="H193" s="715"/>
      <c r="I193" s="715"/>
      <c r="J193" s="715"/>
      <c r="K193" s="715"/>
      <c r="L193" s="715"/>
      <c r="M193" s="715"/>
      <c r="N193" s="715"/>
      <c r="O193" s="715"/>
      <c r="P193" s="715"/>
      <c r="Q193" s="715"/>
      <c r="R193" s="715"/>
      <c r="S193" s="715"/>
      <c r="T193" s="716"/>
      <c r="U193" s="297"/>
      <c r="V193" s="703"/>
      <c r="W193" s="704"/>
      <c r="X193" s="704"/>
      <c r="Y193" s="705"/>
    </row>
    <row r="194" spans="1:25" s="296" customFormat="1" ht="60" customHeight="1" x14ac:dyDescent="0.4">
      <c r="A194" s="685"/>
      <c r="B194" s="686"/>
      <c r="C194" s="687"/>
      <c r="D194" s="333" t="s">
        <v>841</v>
      </c>
      <c r="E194" s="722" t="s">
        <v>957</v>
      </c>
      <c r="F194" s="761"/>
      <c r="G194" s="761"/>
      <c r="H194" s="761"/>
      <c r="I194" s="761"/>
      <c r="J194" s="761"/>
      <c r="K194" s="761"/>
      <c r="L194" s="761"/>
      <c r="M194" s="761"/>
      <c r="N194" s="761"/>
      <c r="O194" s="761"/>
      <c r="P194" s="761"/>
      <c r="Q194" s="761"/>
      <c r="R194" s="761"/>
      <c r="S194" s="761"/>
      <c r="T194" s="762"/>
      <c r="U194" s="294"/>
      <c r="V194" s="703"/>
      <c r="W194" s="704"/>
      <c r="X194" s="704"/>
      <c r="Y194" s="705"/>
    </row>
    <row r="195" spans="1:25" s="296" customFormat="1" ht="45" customHeight="1" x14ac:dyDescent="0.4">
      <c r="A195" s="685"/>
      <c r="B195" s="686"/>
      <c r="C195" s="687"/>
      <c r="D195" s="335" t="s">
        <v>842</v>
      </c>
      <c r="E195" s="722" t="s">
        <v>958</v>
      </c>
      <c r="F195" s="715"/>
      <c r="G195" s="715"/>
      <c r="H195" s="715"/>
      <c r="I195" s="715"/>
      <c r="J195" s="715"/>
      <c r="K195" s="715"/>
      <c r="L195" s="715"/>
      <c r="M195" s="715"/>
      <c r="N195" s="715"/>
      <c r="O195" s="715"/>
      <c r="P195" s="715"/>
      <c r="Q195" s="715"/>
      <c r="R195" s="715"/>
      <c r="S195" s="715"/>
      <c r="T195" s="716"/>
      <c r="U195" s="294"/>
      <c r="V195" s="703"/>
      <c r="W195" s="704"/>
      <c r="X195" s="704"/>
      <c r="Y195" s="705"/>
    </row>
    <row r="196" spans="1:25" s="296" customFormat="1" ht="45" customHeight="1" x14ac:dyDescent="0.4">
      <c r="A196" s="688"/>
      <c r="B196" s="689"/>
      <c r="C196" s="690"/>
      <c r="D196" s="335" t="s">
        <v>843</v>
      </c>
      <c r="E196" s="722" t="s">
        <v>845</v>
      </c>
      <c r="F196" s="715"/>
      <c r="G196" s="715"/>
      <c r="H196" s="715"/>
      <c r="I196" s="715"/>
      <c r="J196" s="715"/>
      <c r="K196" s="715"/>
      <c r="L196" s="715"/>
      <c r="M196" s="715"/>
      <c r="N196" s="715"/>
      <c r="O196" s="715"/>
      <c r="P196" s="715"/>
      <c r="Q196" s="715"/>
      <c r="R196" s="715"/>
      <c r="S196" s="715"/>
      <c r="T196" s="716"/>
      <c r="U196" s="294"/>
      <c r="V196" s="706"/>
      <c r="W196" s="707"/>
      <c r="X196" s="707"/>
      <c r="Y196" s="708"/>
    </row>
    <row r="197" spans="1:25" s="291" customFormat="1" ht="30" customHeight="1" x14ac:dyDescent="0.4">
      <c r="A197" s="283" t="s">
        <v>15</v>
      </c>
      <c r="B197" s="284"/>
      <c r="C197" s="285"/>
      <c r="D197" s="286"/>
      <c r="E197" s="331">
        <v>23</v>
      </c>
      <c r="F197" s="286"/>
      <c r="G197" s="286"/>
      <c r="H197" s="286"/>
      <c r="I197" s="286"/>
      <c r="J197" s="286"/>
      <c r="K197" s="287" t="s">
        <v>16</v>
      </c>
      <c r="L197" s="332">
        <f>IF(R197=X197,1,0)</f>
        <v>0</v>
      </c>
      <c r="M197" s="288"/>
      <c r="N197" s="286"/>
      <c r="O197" s="286"/>
      <c r="P197" s="286"/>
      <c r="Q197" s="287" t="s">
        <v>17</v>
      </c>
      <c r="R197" s="332"/>
      <c r="S197" s="289"/>
      <c r="T197" s="286"/>
      <c r="U197" s="286"/>
      <c r="V197" s="332">
        <f>COUNT(U199:U201)</f>
        <v>0</v>
      </c>
      <c r="W197" s="286" t="s">
        <v>161</v>
      </c>
      <c r="X197" s="331">
        <v>3</v>
      </c>
      <c r="Y197" s="290"/>
    </row>
    <row r="198" spans="1:25" s="293" customFormat="1" ht="15" customHeight="1" x14ac:dyDescent="0.4">
      <c r="A198" s="679" t="s">
        <v>18</v>
      </c>
      <c r="B198" s="680"/>
      <c r="C198" s="680"/>
      <c r="D198" s="680" t="s">
        <v>142</v>
      </c>
      <c r="E198" s="680"/>
      <c r="F198" s="680"/>
      <c r="G198" s="680"/>
      <c r="H198" s="680"/>
      <c r="I198" s="680"/>
      <c r="J198" s="680"/>
      <c r="K198" s="680"/>
      <c r="L198" s="680"/>
      <c r="M198" s="680"/>
      <c r="N198" s="680"/>
      <c r="O198" s="680"/>
      <c r="P198" s="680"/>
      <c r="Q198" s="680"/>
      <c r="R198" s="680"/>
      <c r="S198" s="680"/>
      <c r="T198" s="681"/>
      <c r="U198" s="300" t="s">
        <v>242</v>
      </c>
      <c r="V198" s="679" t="s">
        <v>21</v>
      </c>
      <c r="W198" s="680"/>
      <c r="X198" s="680"/>
      <c r="Y198" s="681"/>
    </row>
    <row r="199" spans="1:25" s="296" customFormat="1" ht="30" customHeight="1" x14ac:dyDescent="0.4">
      <c r="A199" s="711" t="s">
        <v>243</v>
      </c>
      <c r="B199" s="711"/>
      <c r="C199" s="711"/>
      <c r="D199" s="333" t="s">
        <v>846</v>
      </c>
      <c r="E199" s="791" t="s">
        <v>959</v>
      </c>
      <c r="F199" s="792"/>
      <c r="G199" s="792"/>
      <c r="H199" s="792"/>
      <c r="I199" s="792"/>
      <c r="J199" s="792"/>
      <c r="K199" s="792"/>
      <c r="L199" s="792"/>
      <c r="M199" s="792"/>
      <c r="N199" s="792"/>
      <c r="O199" s="792"/>
      <c r="P199" s="792"/>
      <c r="Q199" s="792"/>
      <c r="R199" s="792"/>
      <c r="S199" s="792"/>
      <c r="T199" s="793"/>
      <c r="U199" s="294"/>
      <c r="V199" s="682" t="s">
        <v>739</v>
      </c>
      <c r="W199" s="683"/>
      <c r="X199" s="683"/>
      <c r="Y199" s="684"/>
    </row>
    <row r="200" spans="1:25" s="296" customFormat="1" ht="45" customHeight="1" x14ac:dyDescent="0.4">
      <c r="A200" s="711"/>
      <c r="B200" s="711"/>
      <c r="C200" s="711"/>
      <c r="D200" s="333" t="s">
        <v>847</v>
      </c>
      <c r="E200" s="752" t="s">
        <v>960</v>
      </c>
      <c r="F200" s="753"/>
      <c r="G200" s="753"/>
      <c r="H200" s="753"/>
      <c r="I200" s="753"/>
      <c r="J200" s="753"/>
      <c r="K200" s="753"/>
      <c r="L200" s="753"/>
      <c r="M200" s="753"/>
      <c r="N200" s="753"/>
      <c r="O200" s="753"/>
      <c r="P200" s="753"/>
      <c r="Q200" s="753"/>
      <c r="R200" s="753"/>
      <c r="S200" s="753"/>
      <c r="T200" s="754"/>
      <c r="U200" s="294"/>
      <c r="V200" s="685"/>
      <c r="W200" s="686"/>
      <c r="X200" s="686"/>
      <c r="Y200" s="687"/>
    </row>
    <row r="201" spans="1:25" s="296" customFormat="1" ht="30" customHeight="1" x14ac:dyDescent="0.4">
      <c r="A201" s="711"/>
      <c r="B201" s="711"/>
      <c r="C201" s="711"/>
      <c r="D201" s="333" t="s">
        <v>848</v>
      </c>
      <c r="E201" s="726" t="s">
        <v>961</v>
      </c>
      <c r="F201" s="713"/>
      <c r="G201" s="713"/>
      <c r="H201" s="713"/>
      <c r="I201" s="713"/>
      <c r="J201" s="713"/>
      <c r="K201" s="713"/>
      <c r="L201" s="713"/>
      <c r="M201" s="713"/>
      <c r="N201" s="713"/>
      <c r="O201" s="713"/>
      <c r="P201" s="713"/>
      <c r="Q201" s="713"/>
      <c r="R201" s="713"/>
      <c r="S201" s="713"/>
      <c r="T201" s="714"/>
      <c r="U201" s="294"/>
      <c r="V201" s="688"/>
      <c r="W201" s="689"/>
      <c r="X201" s="689"/>
      <c r="Y201" s="690"/>
    </row>
    <row r="202" spans="1:25" s="291" customFormat="1" ht="30" customHeight="1" x14ac:dyDescent="0.4">
      <c r="A202" s="283" t="s">
        <v>15</v>
      </c>
      <c r="B202" s="284"/>
      <c r="C202" s="285"/>
      <c r="D202" s="286"/>
      <c r="E202" s="331">
        <v>24</v>
      </c>
      <c r="F202" s="286"/>
      <c r="G202" s="286"/>
      <c r="H202" s="286"/>
      <c r="I202" s="286"/>
      <c r="J202" s="286"/>
      <c r="K202" s="287" t="s">
        <v>16</v>
      </c>
      <c r="L202" s="332">
        <f>IF(R202=X202,1,0)</f>
        <v>0</v>
      </c>
      <c r="M202" s="288"/>
      <c r="N202" s="286"/>
      <c r="O202" s="286"/>
      <c r="P202" s="286"/>
      <c r="Q202" s="287" t="s">
        <v>17</v>
      </c>
      <c r="R202" s="332"/>
      <c r="S202" s="289"/>
      <c r="T202" s="286"/>
      <c r="U202" s="286"/>
      <c r="V202" s="332">
        <f>COUNT(U204)</f>
        <v>0</v>
      </c>
      <c r="W202" s="286" t="s">
        <v>246</v>
      </c>
      <c r="X202" s="331">
        <v>1</v>
      </c>
      <c r="Y202" s="290"/>
    </row>
    <row r="203" spans="1:25" s="293" customFormat="1" ht="15" customHeight="1" x14ac:dyDescent="0.4">
      <c r="A203" s="679" t="s">
        <v>18</v>
      </c>
      <c r="B203" s="680"/>
      <c r="C203" s="680"/>
      <c r="D203" s="680" t="s">
        <v>142</v>
      </c>
      <c r="E203" s="680"/>
      <c r="F203" s="680"/>
      <c r="G203" s="680"/>
      <c r="H203" s="680"/>
      <c r="I203" s="680"/>
      <c r="J203" s="680"/>
      <c r="K203" s="680"/>
      <c r="L203" s="680"/>
      <c r="M203" s="680"/>
      <c r="N203" s="680"/>
      <c r="O203" s="680"/>
      <c r="P203" s="680"/>
      <c r="Q203" s="680"/>
      <c r="R203" s="680"/>
      <c r="S203" s="680"/>
      <c r="T203" s="681"/>
      <c r="U203" s="300" t="s">
        <v>185</v>
      </c>
      <c r="V203" s="679" t="s">
        <v>21</v>
      </c>
      <c r="W203" s="680"/>
      <c r="X203" s="680"/>
      <c r="Y203" s="681"/>
    </row>
    <row r="204" spans="1:25" s="296" customFormat="1" ht="30" customHeight="1" x14ac:dyDescent="0.4">
      <c r="A204" s="711" t="s">
        <v>716</v>
      </c>
      <c r="B204" s="711"/>
      <c r="C204" s="711"/>
      <c r="D204" s="333" t="s">
        <v>849</v>
      </c>
      <c r="E204" s="753" t="s">
        <v>247</v>
      </c>
      <c r="F204" s="753"/>
      <c r="G204" s="753"/>
      <c r="H204" s="753"/>
      <c r="I204" s="753"/>
      <c r="J204" s="753"/>
      <c r="K204" s="753"/>
      <c r="L204" s="753"/>
      <c r="M204" s="753"/>
      <c r="N204" s="753"/>
      <c r="O204" s="753"/>
      <c r="P204" s="753"/>
      <c r="Q204" s="753"/>
      <c r="R204" s="753"/>
      <c r="S204" s="753"/>
      <c r="T204" s="754"/>
      <c r="U204" s="294"/>
      <c r="V204" s="788" t="s">
        <v>740</v>
      </c>
      <c r="W204" s="789"/>
      <c r="X204" s="789"/>
      <c r="Y204" s="790"/>
    </row>
    <row r="205" spans="1:25" s="291" customFormat="1" ht="30" customHeight="1" x14ac:dyDescent="0.4">
      <c r="A205" s="283" t="s">
        <v>15</v>
      </c>
      <c r="B205" s="284"/>
      <c r="C205" s="285"/>
      <c r="D205" s="286"/>
      <c r="E205" s="331">
        <v>25</v>
      </c>
      <c r="F205" s="286"/>
      <c r="G205" s="286"/>
      <c r="H205" s="286"/>
      <c r="I205" s="286"/>
      <c r="J205" s="286"/>
      <c r="K205" s="287" t="s">
        <v>16</v>
      </c>
      <c r="L205" s="332">
        <f>IF(R205=X205,1,0)</f>
        <v>0</v>
      </c>
      <c r="M205" s="288"/>
      <c r="N205" s="286"/>
      <c r="O205" s="286"/>
      <c r="P205" s="286"/>
      <c r="Q205" s="287" t="s">
        <v>17</v>
      </c>
      <c r="R205" s="332"/>
      <c r="S205" s="289"/>
      <c r="T205" s="286"/>
      <c r="U205" s="286"/>
      <c r="V205" s="332">
        <f>COUNT(U207:U214)</f>
        <v>0</v>
      </c>
      <c r="W205" s="286" t="s">
        <v>248</v>
      </c>
      <c r="X205" s="331">
        <v>7</v>
      </c>
      <c r="Y205" s="290"/>
    </row>
    <row r="206" spans="1:25" s="293" customFormat="1" ht="15" customHeight="1" x14ac:dyDescent="0.4">
      <c r="A206" s="679" t="s">
        <v>18</v>
      </c>
      <c r="B206" s="680"/>
      <c r="C206" s="680"/>
      <c r="D206" s="680" t="s">
        <v>142</v>
      </c>
      <c r="E206" s="680"/>
      <c r="F206" s="680"/>
      <c r="G206" s="680"/>
      <c r="H206" s="680"/>
      <c r="I206" s="680"/>
      <c r="J206" s="680"/>
      <c r="K206" s="680"/>
      <c r="L206" s="680"/>
      <c r="M206" s="680"/>
      <c r="N206" s="680"/>
      <c r="O206" s="680"/>
      <c r="P206" s="680"/>
      <c r="Q206" s="680"/>
      <c r="R206" s="680"/>
      <c r="S206" s="680"/>
      <c r="T206" s="681"/>
      <c r="U206" s="300" t="s">
        <v>249</v>
      </c>
      <c r="V206" s="679" t="s">
        <v>21</v>
      </c>
      <c r="W206" s="680"/>
      <c r="X206" s="680"/>
      <c r="Y206" s="681"/>
    </row>
    <row r="207" spans="1:25" s="296" customFormat="1" ht="30" customHeight="1" x14ac:dyDescent="0.4">
      <c r="A207" s="682" t="s">
        <v>717</v>
      </c>
      <c r="B207" s="683"/>
      <c r="C207" s="684"/>
      <c r="D207" s="772" t="s">
        <v>253</v>
      </c>
      <c r="E207" s="794" t="s">
        <v>855</v>
      </c>
      <c r="F207" s="795"/>
      <c r="G207" s="795"/>
      <c r="H207" s="795"/>
      <c r="I207" s="795"/>
      <c r="J207" s="795"/>
      <c r="K207" s="795"/>
      <c r="L207" s="795"/>
      <c r="M207" s="795"/>
      <c r="N207" s="795"/>
      <c r="O207" s="795"/>
      <c r="P207" s="795"/>
      <c r="Q207" s="795"/>
      <c r="R207" s="795"/>
      <c r="S207" s="795"/>
      <c r="T207" s="796"/>
      <c r="U207" s="774"/>
      <c r="V207" s="682" t="s">
        <v>1342</v>
      </c>
      <c r="W207" s="683"/>
      <c r="X207" s="683"/>
      <c r="Y207" s="684"/>
    </row>
    <row r="208" spans="1:25" s="296" customFormat="1" ht="90" customHeight="1" x14ac:dyDescent="0.4">
      <c r="A208" s="685"/>
      <c r="B208" s="686"/>
      <c r="C208" s="687"/>
      <c r="D208" s="773"/>
      <c r="E208" s="797" t="s">
        <v>854</v>
      </c>
      <c r="F208" s="798"/>
      <c r="G208" s="798"/>
      <c r="H208" s="798"/>
      <c r="I208" s="798"/>
      <c r="J208" s="798"/>
      <c r="K208" s="798"/>
      <c r="L208" s="798"/>
      <c r="M208" s="798"/>
      <c r="N208" s="798"/>
      <c r="O208" s="798"/>
      <c r="P208" s="798"/>
      <c r="Q208" s="798"/>
      <c r="R208" s="798"/>
      <c r="S208" s="798"/>
      <c r="T208" s="799"/>
      <c r="U208" s="775"/>
      <c r="V208" s="685"/>
      <c r="W208" s="686"/>
      <c r="X208" s="686"/>
      <c r="Y208" s="687"/>
    </row>
    <row r="209" spans="1:25" s="296" customFormat="1" ht="30" customHeight="1" x14ac:dyDescent="0.4">
      <c r="A209" s="685"/>
      <c r="B209" s="686"/>
      <c r="C209" s="687"/>
      <c r="D209" s="333" t="s">
        <v>255</v>
      </c>
      <c r="E209" s="726" t="s">
        <v>710</v>
      </c>
      <c r="F209" s="713"/>
      <c r="G209" s="713"/>
      <c r="H209" s="713"/>
      <c r="I209" s="713"/>
      <c r="J209" s="713"/>
      <c r="K209" s="713"/>
      <c r="L209" s="713"/>
      <c r="M209" s="713"/>
      <c r="N209" s="713"/>
      <c r="O209" s="713"/>
      <c r="P209" s="713"/>
      <c r="Q209" s="713"/>
      <c r="R209" s="713"/>
      <c r="S209" s="713"/>
      <c r="T209" s="714"/>
      <c r="U209" s="294"/>
      <c r="V209" s="685"/>
      <c r="W209" s="686"/>
      <c r="X209" s="686"/>
      <c r="Y209" s="687"/>
    </row>
    <row r="210" spans="1:25" s="296" customFormat="1" ht="45" customHeight="1" x14ac:dyDescent="0.4">
      <c r="A210" s="685"/>
      <c r="B210" s="686"/>
      <c r="C210" s="687"/>
      <c r="D210" s="333" t="s">
        <v>256</v>
      </c>
      <c r="E210" s="726" t="s">
        <v>250</v>
      </c>
      <c r="F210" s="713"/>
      <c r="G210" s="713"/>
      <c r="H210" s="713"/>
      <c r="I210" s="713"/>
      <c r="J210" s="713"/>
      <c r="K210" s="713"/>
      <c r="L210" s="713"/>
      <c r="M210" s="713"/>
      <c r="N210" s="713"/>
      <c r="O210" s="713"/>
      <c r="P210" s="713"/>
      <c r="Q210" s="713"/>
      <c r="R210" s="713"/>
      <c r="S210" s="713"/>
      <c r="T210" s="714"/>
      <c r="U210" s="294"/>
      <c r="V210" s="694"/>
      <c r="W210" s="695"/>
      <c r="X210" s="695"/>
      <c r="Y210" s="696"/>
    </row>
    <row r="211" spans="1:25" s="296" customFormat="1" ht="90" customHeight="1" x14ac:dyDescent="0.4">
      <c r="A211" s="685"/>
      <c r="B211" s="686"/>
      <c r="C211" s="687"/>
      <c r="D211" s="333" t="s">
        <v>850</v>
      </c>
      <c r="E211" s="726" t="s">
        <v>856</v>
      </c>
      <c r="F211" s="713"/>
      <c r="G211" s="713"/>
      <c r="H211" s="713"/>
      <c r="I211" s="713"/>
      <c r="J211" s="713"/>
      <c r="K211" s="713"/>
      <c r="L211" s="713"/>
      <c r="M211" s="713"/>
      <c r="N211" s="713"/>
      <c r="O211" s="713"/>
      <c r="P211" s="713"/>
      <c r="Q211" s="713"/>
      <c r="R211" s="713"/>
      <c r="S211" s="713"/>
      <c r="T211" s="714"/>
      <c r="U211" s="294"/>
      <c r="V211" s="694"/>
      <c r="W211" s="695"/>
      <c r="X211" s="695"/>
      <c r="Y211" s="696"/>
    </row>
    <row r="212" spans="1:25" s="296" customFormat="1" ht="15" customHeight="1" x14ac:dyDescent="0.4">
      <c r="A212" s="685"/>
      <c r="B212" s="686"/>
      <c r="C212" s="687"/>
      <c r="D212" s="333" t="s">
        <v>851</v>
      </c>
      <c r="E212" s="726" t="s">
        <v>251</v>
      </c>
      <c r="F212" s="713"/>
      <c r="G212" s="713"/>
      <c r="H212" s="713"/>
      <c r="I212" s="713"/>
      <c r="J212" s="713"/>
      <c r="K212" s="713"/>
      <c r="L212" s="713"/>
      <c r="M212" s="713"/>
      <c r="N212" s="713"/>
      <c r="O212" s="713"/>
      <c r="P212" s="713"/>
      <c r="Q212" s="713"/>
      <c r="R212" s="713"/>
      <c r="S212" s="713"/>
      <c r="T212" s="714"/>
      <c r="U212" s="294"/>
      <c r="V212" s="694"/>
      <c r="W212" s="695"/>
      <c r="X212" s="695"/>
      <c r="Y212" s="696"/>
    </row>
    <row r="213" spans="1:25" s="296" customFormat="1" ht="60" customHeight="1" x14ac:dyDescent="0.4">
      <c r="A213" s="685"/>
      <c r="B213" s="686"/>
      <c r="C213" s="687"/>
      <c r="D213" s="333" t="s">
        <v>852</v>
      </c>
      <c r="E213" s="726" t="s">
        <v>857</v>
      </c>
      <c r="F213" s="713"/>
      <c r="G213" s="713"/>
      <c r="H213" s="713"/>
      <c r="I213" s="713"/>
      <c r="J213" s="713"/>
      <c r="K213" s="713"/>
      <c r="L213" s="713"/>
      <c r="M213" s="713"/>
      <c r="N213" s="713"/>
      <c r="O213" s="713"/>
      <c r="P213" s="713"/>
      <c r="Q213" s="713"/>
      <c r="R213" s="713"/>
      <c r="S213" s="713"/>
      <c r="T213" s="714"/>
      <c r="U213" s="294"/>
      <c r="V213" s="694"/>
      <c r="W213" s="695"/>
      <c r="X213" s="695"/>
      <c r="Y213" s="696"/>
    </row>
    <row r="214" spans="1:25" s="296" customFormat="1" ht="30" customHeight="1" x14ac:dyDescent="0.4">
      <c r="A214" s="688"/>
      <c r="B214" s="689"/>
      <c r="C214" s="690"/>
      <c r="D214" s="333" t="s">
        <v>853</v>
      </c>
      <c r="E214" s="726" t="s">
        <v>252</v>
      </c>
      <c r="F214" s="713"/>
      <c r="G214" s="713"/>
      <c r="H214" s="713"/>
      <c r="I214" s="713"/>
      <c r="J214" s="713"/>
      <c r="K214" s="713"/>
      <c r="L214" s="713"/>
      <c r="M214" s="713"/>
      <c r="N214" s="713"/>
      <c r="O214" s="713"/>
      <c r="P214" s="713"/>
      <c r="Q214" s="713"/>
      <c r="R214" s="713"/>
      <c r="S214" s="713"/>
      <c r="T214" s="714"/>
      <c r="U214" s="294"/>
      <c r="V214" s="697"/>
      <c r="W214" s="698"/>
      <c r="X214" s="698"/>
      <c r="Y214" s="699"/>
    </row>
    <row r="215" spans="1:25" s="291" customFormat="1" ht="30" customHeight="1" x14ac:dyDescent="0.4">
      <c r="A215" s="283" t="s">
        <v>15</v>
      </c>
      <c r="B215" s="284"/>
      <c r="C215" s="285"/>
      <c r="D215" s="286"/>
      <c r="E215" s="331">
        <v>26</v>
      </c>
      <c r="F215" s="286"/>
      <c r="G215" s="286"/>
      <c r="H215" s="286"/>
      <c r="I215" s="286"/>
      <c r="J215" s="286"/>
      <c r="K215" s="287" t="s">
        <v>16</v>
      </c>
      <c r="L215" s="332">
        <f>IF(R215=X215,1,0)</f>
        <v>0</v>
      </c>
      <c r="M215" s="288"/>
      <c r="N215" s="286"/>
      <c r="O215" s="286"/>
      <c r="P215" s="286"/>
      <c r="Q215" s="287" t="s">
        <v>17</v>
      </c>
      <c r="R215" s="332"/>
      <c r="S215" s="289"/>
      <c r="T215" s="286"/>
      <c r="U215" s="286"/>
      <c r="V215" s="332">
        <f>COUNT(U217:U220)</f>
        <v>0</v>
      </c>
      <c r="W215" s="286" t="s">
        <v>213</v>
      </c>
      <c r="X215" s="331">
        <v>4</v>
      </c>
      <c r="Y215" s="290"/>
    </row>
    <row r="216" spans="1:25" s="293" customFormat="1" ht="15" customHeight="1" x14ac:dyDescent="0.4">
      <c r="A216" s="679" t="s">
        <v>18</v>
      </c>
      <c r="B216" s="680"/>
      <c r="C216" s="680"/>
      <c r="D216" s="680" t="s">
        <v>210</v>
      </c>
      <c r="E216" s="680"/>
      <c r="F216" s="680"/>
      <c r="G216" s="680"/>
      <c r="H216" s="680"/>
      <c r="I216" s="680"/>
      <c r="J216" s="680"/>
      <c r="K216" s="680"/>
      <c r="L216" s="680"/>
      <c r="M216" s="680"/>
      <c r="N216" s="680"/>
      <c r="O216" s="680"/>
      <c r="P216" s="680"/>
      <c r="Q216" s="680"/>
      <c r="R216" s="680"/>
      <c r="S216" s="680"/>
      <c r="T216" s="681"/>
      <c r="U216" s="300" t="s">
        <v>221</v>
      </c>
      <c r="V216" s="679" t="s">
        <v>211</v>
      </c>
      <c r="W216" s="680"/>
      <c r="X216" s="680"/>
      <c r="Y216" s="681"/>
    </row>
    <row r="217" spans="1:25" s="296" customFormat="1" ht="75" customHeight="1" x14ac:dyDescent="0.4">
      <c r="A217" s="711" t="s">
        <v>718</v>
      </c>
      <c r="B217" s="711"/>
      <c r="C217" s="711"/>
      <c r="D217" s="470" t="s">
        <v>259</v>
      </c>
      <c r="E217" s="800" t="s">
        <v>858</v>
      </c>
      <c r="F217" s="800"/>
      <c r="G217" s="800"/>
      <c r="H217" s="800"/>
      <c r="I217" s="800"/>
      <c r="J217" s="800"/>
      <c r="K217" s="800"/>
      <c r="L217" s="800"/>
      <c r="M217" s="800"/>
      <c r="N217" s="800"/>
      <c r="O217" s="800"/>
      <c r="P217" s="800"/>
      <c r="Q217" s="800"/>
      <c r="R217" s="800"/>
      <c r="S217" s="800"/>
      <c r="T217" s="801"/>
      <c r="U217" s="471"/>
      <c r="V217" s="700" t="s">
        <v>254</v>
      </c>
      <c r="W217" s="701"/>
      <c r="X217" s="701"/>
      <c r="Y217" s="702"/>
    </row>
    <row r="218" spans="1:25" s="296" customFormat="1" ht="30" customHeight="1" x14ac:dyDescent="0.4">
      <c r="A218" s="711"/>
      <c r="B218" s="711"/>
      <c r="C218" s="711"/>
      <c r="D218" s="333" t="s">
        <v>260</v>
      </c>
      <c r="E218" s="723" t="s">
        <v>859</v>
      </c>
      <c r="F218" s="724"/>
      <c r="G218" s="724"/>
      <c r="H218" s="724"/>
      <c r="I218" s="724"/>
      <c r="J218" s="724"/>
      <c r="K218" s="724"/>
      <c r="L218" s="724"/>
      <c r="M218" s="724"/>
      <c r="N218" s="724"/>
      <c r="O218" s="724"/>
      <c r="P218" s="724"/>
      <c r="Q218" s="724"/>
      <c r="R218" s="724"/>
      <c r="S218" s="724"/>
      <c r="T218" s="725"/>
      <c r="U218" s="305"/>
      <c r="V218" s="703"/>
      <c r="W218" s="704"/>
      <c r="X218" s="704"/>
      <c r="Y218" s="705"/>
    </row>
    <row r="219" spans="1:25" s="296" customFormat="1" ht="30" customHeight="1" x14ac:dyDescent="0.4">
      <c r="A219" s="711"/>
      <c r="B219" s="711"/>
      <c r="C219" s="711"/>
      <c r="D219" s="333" t="s">
        <v>261</v>
      </c>
      <c r="E219" s="723" t="s">
        <v>257</v>
      </c>
      <c r="F219" s="724"/>
      <c r="G219" s="724"/>
      <c r="H219" s="724"/>
      <c r="I219" s="724"/>
      <c r="J219" s="724"/>
      <c r="K219" s="724"/>
      <c r="L219" s="724"/>
      <c r="M219" s="724"/>
      <c r="N219" s="724"/>
      <c r="O219" s="724"/>
      <c r="P219" s="724"/>
      <c r="Q219" s="724"/>
      <c r="R219" s="724"/>
      <c r="S219" s="724"/>
      <c r="T219" s="725"/>
      <c r="U219" s="305"/>
      <c r="V219" s="703"/>
      <c r="W219" s="704"/>
      <c r="X219" s="704"/>
      <c r="Y219" s="705"/>
    </row>
    <row r="220" spans="1:25" s="296" customFormat="1" ht="45" customHeight="1" x14ac:dyDescent="0.4">
      <c r="A220" s="711"/>
      <c r="B220" s="711"/>
      <c r="C220" s="711"/>
      <c r="D220" s="333" t="s">
        <v>262</v>
      </c>
      <c r="E220" s="723" t="s">
        <v>860</v>
      </c>
      <c r="F220" s="724"/>
      <c r="G220" s="724"/>
      <c r="H220" s="724"/>
      <c r="I220" s="724"/>
      <c r="J220" s="724"/>
      <c r="K220" s="724"/>
      <c r="L220" s="724"/>
      <c r="M220" s="724"/>
      <c r="N220" s="724"/>
      <c r="O220" s="724"/>
      <c r="P220" s="724"/>
      <c r="Q220" s="724"/>
      <c r="R220" s="724"/>
      <c r="S220" s="724"/>
      <c r="T220" s="725"/>
      <c r="U220" s="305"/>
      <c r="V220" s="706"/>
      <c r="W220" s="707"/>
      <c r="X220" s="707"/>
      <c r="Y220" s="708"/>
    </row>
    <row r="221" spans="1:25" s="291" customFormat="1" ht="30" customHeight="1" x14ac:dyDescent="0.4">
      <c r="A221" s="283" t="s">
        <v>15</v>
      </c>
      <c r="B221" s="284"/>
      <c r="C221" s="285"/>
      <c r="D221" s="286"/>
      <c r="E221" s="331">
        <v>27</v>
      </c>
      <c r="F221" s="286"/>
      <c r="G221" s="286"/>
      <c r="H221" s="286"/>
      <c r="I221" s="286"/>
      <c r="J221" s="286"/>
      <c r="K221" s="287" t="s">
        <v>16</v>
      </c>
      <c r="L221" s="332">
        <f>IF(R221=X221,1,0)</f>
        <v>0</v>
      </c>
      <c r="M221" s="288"/>
      <c r="N221" s="286"/>
      <c r="O221" s="286"/>
      <c r="P221" s="286"/>
      <c r="Q221" s="287" t="s">
        <v>17</v>
      </c>
      <c r="R221" s="332"/>
      <c r="S221" s="289"/>
      <c r="T221" s="286"/>
      <c r="U221" s="286"/>
      <c r="V221" s="332">
        <f>COUNT(U223:U230)</f>
        <v>0</v>
      </c>
      <c r="W221" s="286" t="s">
        <v>213</v>
      </c>
      <c r="X221" s="344">
        <v>8</v>
      </c>
      <c r="Y221" s="290"/>
    </row>
    <row r="222" spans="1:25" s="293" customFormat="1" ht="15" customHeight="1" x14ac:dyDescent="0.4">
      <c r="A222" s="679" t="s">
        <v>18</v>
      </c>
      <c r="B222" s="680"/>
      <c r="C222" s="680"/>
      <c r="D222" s="680" t="s">
        <v>142</v>
      </c>
      <c r="E222" s="680"/>
      <c r="F222" s="680"/>
      <c r="G222" s="680"/>
      <c r="H222" s="680"/>
      <c r="I222" s="680"/>
      <c r="J222" s="680"/>
      <c r="K222" s="680"/>
      <c r="L222" s="680"/>
      <c r="M222" s="680"/>
      <c r="N222" s="680"/>
      <c r="O222" s="680"/>
      <c r="P222" s="680"/>
      <c r="Q222" s="680"/>
      <c r="R222" s="680"/>
      <c r="S222" s="680"/>
      <c r="T222" s="681"/>
      <c r="U222" s="300" t="s">
        <v>221</v>
      </c>
      <c r="V222" s="679" t="s">
        <v>21</v>
      </c>
      <c r="W222" s="680"/>
      <c r="X222" s="680"/>
      <c r="Y222" s="681"/>
    </row>
    <row r="223" spans="1:25" s="296" customFormat="1" ht="180" customHeight="1" x14ac:dyDescent="0.4">
      <c r="A223" s="682" t="s">
        <v>258</v>
      </c>
      <c r="B223" s="683"/>
      <c r="C223" s="684"/>
      <c r="D223" s="333" t="s">
        <v>871</v>
      </c>
      <c r="E223" s="723" t="s">
        <v>962</v>
      </c>
      <c r="F223" s="724"/>
      <c r="G223" s="724"/>
      <c r="H223" s="724"/>
      <c r="I223" s="724"/>
      <c r="J223" s="724"/>
      <c r="K223" s="724"/>
      <c r="L223" s="724"/>
      <c r="M223" s="724"/>
      <c r="N223" s="724"/>
      <c r="O223" s="724"/>
      <c r="P223" s="724"/>
      <c r="Q223" s="724"/>
      <c r="R223" s="724"/>
      <c r="S223" s="724"/>
      <c r="T223" s="725"/>
      <c r="U223" s="305"/>
      <c r="V223" s="700" t="s">
        <v>741</v>
      </c>
      <c r="W223" s="701"/>
      <c r="X223" s="701"/>
      <c r="Y223" s="702"/>
    </row>
    <row r="224" spans="1:25" s="296" customFormat="1" ht="200.1" customHeight="1" x14ac:dyDescent="0.4">
      <c r="A224" s="685"/>
      <c r="B224" s="686"/>
      <c r="C224" s="687"/>
      <c r="D224" s="333" t="s">
        <v>872</v>
      </c>
      <c r="E224" s="723" t="s">
        <v>963</v>
      </c>
      <c r="F224" s="724"/>
      <c r="G224" s="724"/>
      <c r="H224" s="724"/>
      <c r="I224" s="724"/>
      <c r="J224" s="724"/>
      <c r="K224" s="724"/>
      <c r="L224" s="724"/>
      <c r="M224" s="724"/>
      <c r="N224" s="724"/>
      <c r="O224" s="724"/>
      <c r="P224" s="724"/>
      <c r="Q224" s="724"/>
      <c r="R224" s="724"/>
      <c r="S224" s="724"/>
      <c r="T224" s="725"/>
      <c r="U224" s="305"/>
      <c r="V224" s="703"/>
      <c r="W224" s="704"/>
      <c r="X224" s="704"/>
      <c r="Y224" s="705"/>
    </row>
    <row r="225" spans="1:25" s="296" customFormat="1" ht="30" customHeight="1" x14ac:dyDescent="0.4">
      <c r="A225" s="685"/>
      <c r="B225" s="686"/>
      <c r="C225" s="687"/>
      <c r="D225" s="333" t="s">
        <v>873</v>
      </c>
      <c r="E225" s="721" t="s">
        <v>869</v>
      </c>
      <c r="F225" s="761"/>
      <c r="G225" s="761"/>
      <c r="H225" s="761"/>
      <c r="I225" s="761"/>
      <c r="J225" s="761"/>
      <c r="K225" s="761"/>
      <c r="L225" s="761"/>
      <c r="M225" s="761"/>
      <c r="N225" s="761"/>
      <c r="O225" s="761"/>
      <c r="P225" s="761"/>
      <c r="Q225" s="761"/>
      <c r="R225" s="761"/>
      <c r="S225" s="761"/>
      <c r="T225" s="762"/>
      <c r="U225" s="307"/>
      <c r="V225" s="703"/>
      <c r="W225" s="704"/>
      <c r="X225" s="704"/>
      <c r="Y225" s="705"/>
    </row>
    <row r="226" spans="1:25" s="296" customFormat="1" ht="30" customHeight="1" x14ac:dyDescent="0.4">
      <c r="A226" s="685"/>
      <c r="B226" s="686"/>
      <c r="C226" s="687"/>
      <c r="D226" s="349" t="s">
        <v>874</v>
      </c>
      <c r="E226" s="721" t="s">
        <v>868</v>
      </c>
      <c r="F226" s="761"/>
      <c r="G226" s="761"/>
      <c r="H226" s="761"/>
      <c r="I226" s="761"/>
      <c r="J226" s="761"/>
      <c r="K226" s="761"/>
      <c r="L226" s="761"/>
      <c r="M226" s="761"/>
      <c r="N226" s="761"/>
      <c r="O226" s="761"/>
      <c r="P226" s="761"/>
      <c r="Q226" s="761"/>
      <c r="R226" s="761"/>
      <c r="S226" s="761"/>
      <c r="T226" s="762"/>
      <c r="U226" s="347"/>
      <c r="V226" s="703"/>
      <c r="W226" s="704"/>
      <c r="X226" s="704"/>
      <c r="Y226" s="705"/>
    </row>
    <row r="227" spans="1:25" s="296" customFormat="1" ht="30" customHeight="1" x14ac:dyDescent="0.4">
      <c r="A227" s="685"/>
      <c r="B227" s="686"/>
      <c r="C227" s="687"/>
      <c r="D227" s="333" t="s">
        <v>875</v>
      </c>
      <c r="E227" s="722" t="s">
        <v>870</v>
      </c>
      <c r="F227" s="715"/>
      <c r="G227" s="715"/>
      <c r="H227" s="715"/>
      <c r="I227" s="715"/>
      <c r="J227" s="715"/>
      <c r="K227" s="715"/>
      <c r="L227" s="715"/>
      <c r="M227" s="715"/>
      <c r="N227" s="715"/>
      <c r="O227" s="715"/>
      <c r="P227" s="715"/>
      <c r="Q227" s="715"/>
      <c r="R227" s="715"/>
      <c r="S227" s="715"/>
      <c r="T227" s="716"/>
      <c r="U227" s="307"/>
      <c r="V227" s="703"/>
      <c r="W227" s="704"/>
      <c r="X227" s="704"/>
      <c r="Y227" s="705"/>
    </row>
    <row r="228" spans="1:25" s="296" customFormat="1" ht="90" customHeight="1" x14ac:dyDescent="0.4">
      <c r="A228" s="685"/>
      <c r="B228" s="686"/>
      <c r="C228" s="687"/>
      <c r="D228" s="333" t="s">
        <v>876</v>
      </c>
      <c r="E228" s="722" t="s">
        <v>964</v>
      </c>
      <c r="F228" s="715"/>
      <c r="G228" s="715"/>
      <c r="H228" s="715"/>
      <c r="I228" s="715"/>
      <c r="J228" s="715"/>
      <c r="K228" s="715"/>
      <c r="L228" s="715"/>
      <c r="M228" s="715"/>
      <c r="N228" s="715"/>
      <c r="O228" s="715"/>
      <c r="P228" s="715"/>
      <c r="Q228" s="715"/>
      <c r="R228" s="715"/>
      <c r="S228" s="715"/>
      <c r="T228" s="716"/>
      <c r="U228" s="307"/>
      <c r="V228" s="703"/>
      <c r="W228" s="704"/>
      <c r="X228" s="704"/>
      <c r="Y228" s="705"/>
    </row>
    <row r="229" spans="1:25" s="296" customFormat="1" ht="30" customHeight="1" x14ac:dyDescent="0.4">
      <c r="A229" s="685"/>
      <c r="B229" s="686"/>
      <c r="C229" s="687"/>
      <c r="D229" s="333" t="s">
        <v>877</v>
      </c>
      <c r="E229" s="723" t="s">
        <v>965</v>
      </c>
      <c r="F229" s="724"/>
      <c r="G229" s="724"/>
      <c r="H229" s="724"/>
      <c r="I229" s="724"/>
      <c r="J229" s="724"/>
      <c r="K229" s="724"/>
      <c r="L229" s="724"/>
      <c r="M229" s="724"/>
      <c r="N229" s="724"/>
      <c r="O229" s="724"/>
      <c r="P229" s="724"/>
      <c r="Q229" s="724"/>
      <c r="R229" s="724"/>
      <c r="S229" s="724"/>
      <c r="T229" s="725"/>
      <c r="U229" s="305"/>
      <c r="V229" s="703"/>
      <c r="W229" s="704"/>
      <c r="X229" s="704"/>
      <c r="Y229" s="705"/>
    </row>
    <row r="230" spans="1:25" s="296" customFormat="1" ht="30" customHeight="1" x14ac:dyDescent="0.4">
      <c r="A230" s="688"/>
      <c r="B230" s="689"/>
      <c r="C230" s="690"/>
      <c r="D230" s="333" t="s">
        <v>878</v>
      </c>
      <c r="E230" s="723" t="s">
        <v>966</v>
      </c>
      <c r="F230" s="724"/>
      <c r="G230" s="724"/>
      <c r="H230" s="724"/>
      <c r="I230" s="724"/>
      <c r="J230" s="724"/>
      <c r="K230" s="724"/>
      <c r="L230" s="724"/>
      <c r="M230" s="724"/>
      <c r="N230" s="724"/>
      <c r="O230" s="724"/>
      <c r="P230" s="724"/>
      <c r="Q230" s="724"/>
      <c r="R230" s="724"/>
      <c r="S230" s="724"/>
      <c r="T230" s="725"/>
      <c r="U230" s="305"/>
      <c r="V230" s="706"/>
      <c r="W230" s="707"/>
      <c r="X230" s="707"/>
      <c r="Y230" s="708"/>
    </row>
    <row r="231" spans="1:25" s="291" customFormat="1" ht="30" customHeight="1" x14ac:dyDescent="0.4">
      <c r="A231" s="283" t="s">
        <v>15</v>
      </c>
      <c r="B231" s="284"/>
      <c r="C231" s="285"/>
      <c r="D231" s="286"/>
      <c r="E231" s="331">
        <v>28</v>
      </c>
      <c r="F231" s="286"/>
      <c r="G231" s="286"/>
      <c r="H231" s="286"/>
      <c r="I231" s="286"/>
      <c r="J231" s="286"/>
      <c r="K231" s="287" t="s">
        <v>16</v>
      </c>
      <c r="L231" s="332">
        <f>IF(R231=X231,1,0)</f>
        <v>0</v>
      </c>
      <c r="M231" s="288"/>
      <c r="N231" s="286"/>
      <c r="O231" s="286"/>
      <c r="P231" s="286"/>
      <c r="Q231" s="287" t="s">
        <v>17</v>
      </c>
      <c r="R231" s="332"/>
      <c r="S231" s="289"/>
      <c r="T231" s="286"/>
      <c r="U231" s="286"/>
      <c r="V231" s="332">
        <f>COUNT(U233:U237)</f>
        <v>0</v>
      </c>
      <c r="W231" s="286" t="s">
        <v>141</v>
      </c>
      <c r="X231" s="331">
        <v>5</v>
      </c>
      <c r="Y231" s="290"/>
    </row>
    <row r="232" spans="1:25" s="293" customFormat="1" ht="15" customHeight="1" x14ac:dyDescent="0.4">
      <c r="A232" s="679" t="s">
        <v>18</v>
      </c>
      <c r="B232" s="680"/>
      <c r="C232" s="680"/>
      <c r="D232" s="680" t="s">
        <v>210</v>
      </c>
      <c r="E232" s="680"/>
      <c r="F232" s="680"/>
      <c r="G232" s="680"/>
      <c r="H232" s="680"/>
      <c r="I232" s="680"/>
      <c r="J232" s="680"/>
      <c r="K232" s="680"/>
      <c r="L232" s="680"/>
      <c r="M232" s="680"/>
      <c r="N232" s="680"/>
      <c r="O232" s="680"/>
      <c r="P232" s="680"/>
      <c r="Q232" s="680"/>
      <c r="R232" s="680"/>
      <c r="S232" s="680"/>
      <c r="T232" s="681"/>
      <c r="U232" s="300" t="s">
        <v>221</v>
      </c>
      <c r="V232" s="679" t="s">
        <v>211</v>
      </c>
      <c r="W232" s="680"/>
      <c r="X232" s="680"/>
      <c r="Y232" s="681"/>
    </row>
    <row r="233" spans="1:25" s="296" customFormat="1" ht="195" customHeight="1" x14ac:dyDescent="0.4">
      <c r="A233" s="776" t="s">
        <v>861</v>
      </c>
      <c r="B233" s="776"/>
      <c r="C233" s="776"/>
      <c r="D233" s="334" t="s">
        <v>862</v>
      </c>
      <c r="E233" s="803" t="s">
        <v>967</v>
      </c>
      <c r="F233" s="803"/>
      <c r="G233" s="803"/>
      <c r="H233" s="803"/>
      <c r="I233" s="803"/>
      <c r="J233" s="803"/>
      <c r="K233" s="803"/>
      <c r="L233" s="803"/>
      <c r="M233" s="803"/>
      <c r="N233" s="803"/>
      <c r="O233" s="803"/>
      <c r="P233" s="803"/>
      <c r="Q233" s="803"/>
      <c r="R233" s="803"/>
      <c r="S233" s="803"/>
      <c r="T233" s="803"/>
      <c r="U233" s="294"/>
      <c r="V233" s="700" t="s">
        <v>742</v>
      </c>
      <c r="W233" s="701"/>
      <c r="X233" s="701"/>
      <c r="Y233" s="702"/>
    </row>
    <row r="234" spans="1:25" s="296" customFormat="1" ht="180" customHeight="1" x14ac:dyDescent="0.4">
      <c r="A234" s="776"/>
      <c r="B234" s="776"/>
      <c r="C234" s="776"/>
      <c r="D234" s="334" t="s">
        <v>863</v>
      </c>
      <c r="E234" s="803" t="s">
        <v>968</v>
      </c>
      <c r="F234" s="803"/>
      <c r="G234" s="803"/>
      <c r="H234" s="803"/>
      <c r="I234" s="803"/>
      <c r="J234" s="803"/>
      <c r="K234" s="803"/>
      <c r="L234" s="803"/>
      <c r="M234" s="803"/>
      <c r="N234" s="803"/>
      <c r="O234" s="803"/>
      <c r="P234" s="803"/>
      <c r="Q234" s="803"/>
      <c r="R234" s="803"/>
      <c r="S234" s="803"/>
      <c r="T234" s="803"/>
      <c r="U234" s="294"/>
      <c r="V234" s="703"/>
      <c r="W234" s="704"/>
      <c r="X234" s="704"/>
      <c r="Y234" s="705"/>
    </row>
    <row r="235" spans="1:25" s="296" customFormat="1" ht="30" customHeight="1" x14ac:dyDescent="0.4">
      <c r="A235" s="776"/>
      <c r="B235" s="776"/>
      <c r="C235" s="776"/>
      <c r="D235" s="334" t="s">
        <v>864</v>
      </c>
      <c r="E235" s="716" t="s">
        <v>969</v>
      </c>
      <c r="F235" s="803"/>
      <c r="G235" s="803"/>
      <c r="H235" s="803"/>
      <c r="I235" s="803"/>
      <c r="J235" s="803"/>
      <c r="K235" s="803"/>
      <c r="L235" s="803"/>
      <c r="M235" s="803"/>
      <c r="N235" s="803"/>
      <c r="O235" s="803"/>
      <c r="P235" s="803"/>
      <c r="Q235" s="803"/>
      <c r="R235" s="803"/>
      <c r="S235" s="803"/>
      <c r="T235" s="803"/>
      <c r="U235" s="294"/>
      <c r="V235" s="703"/>
      <c r="W235" s="704"/>
      <c r="X235" s="704"/>
      <c r="Y235" s="705"/>
    </row>
    <row r="236" spans="1:25" s="296" customFormat="1" ht="30" customHeight="1" x14ac:dyDescent="0.4">
      <c r="A236" s="776"/>
      <c r="B236" s="776"/>
      <c r="C236" s="776"/>
      <c r="D236" s="334" t="s">
        <v>865</v>
      </c>
      <c r="E236" s="803" t="s">
        <v>867</v>
      </c>
      <c r="F236" s="803"/>
      <c r="G236" s="803"/>
      <c r="H236" s="803"/>
      <c r="I236" s="803"/>
      <c r="J236" s="803"/>
      <c r="K236" s="803"/>
      <c r="L236" s="803"/>
      <c r="M236" s="803"/>
      <c r="N236" s="803"/>
      <c r="O236" s="803"/>
      <c r="P236" s="803"/>
      <c r="Q236" s="803"/>
      <c r="R236" s="803"/>
      <c r="S236" s="803"/>
      <c r="T236" s="803"/>
      <c r="U236" s="294"/>
      <c r="V236" s="703"/>
      <c r="W236" s="704"/>
      <c r="X236" s="704"/>
      <c r="Y236" s="705"/>
    </row>
    <row r="237" spans="1:25" s="296" customFormat="1" ht="15" customHeight="1" x14ac:dyDescent="0.4">
      <c r="A237" s="776"/>
      <c r="B237" s="776"/>
      <c r="C237" s="776"/>
      <c r="D237" s="334" t="s">
        <v>866</v>
      </c>
      <c r="E237" s="803" t="s">
        <v>970</v>
      </c>
      <c r="F237" s="803"/>
      <c r="G237" s="803"/>
      <c r="H237" s="803"/>
      <c r="I237" s="803"/>
      <c r="J237" s="803"/>
      <c r="K237" s="803"/>
      <c r="L237" s="803"/>
      <c r="M237" s="803"/>
      <c r="N237" s="803"/>
      <c r="O237" s="803"/>
      <c r="P237" s="803"/>
      <c r="Q237" s="803"/>
      <c r="R237" s="803"/>
      <c r="S237" s="803"/>
      <c r="T237" s="803"/>
      <c r="U237" s="294"/>
      <c r="V237" s="706"/>
      <c r="W237" s="707"/>
      <c r="X237" s="707"/>
      <c r="Y237" s="708"/>
    </row>
    <row r="238" spans="1:25" s="291" customFormat="1" ht="30" customHeight="1" x14ac:dyDescent="0.4">
      <c r="A238" s="283" t="s">
        <v>15</v>
      </c>
      <c r="B238" s="284"/>
      <c r="C238" s="285"/>
      <c r="D238" s="286"/>
      <c r="E238" s="331">
        <v>29</v>
      </c>
      <c r="F238" s="286"/>
      <c r="G238" s="286"/>
      <c r="H238" s="286"/>
      <c r="I238" s="286"/>
      <c r="J238" s="286"/>
      <c r="K238" s="287" t="s">
        <v>16</v>
      </c>
      <c r="L238" s="332">
        <f>IF(R238=X238,1,0)</f>
        <v>0</v>
      </c>
      <c r="M238" s="288"/>
      <c r="N238" s="286"/>
      <c r="O238" s="286"/>
      <c r="P238" s="286"/>
      <c r="Q238" s="287" t="s">
        <v>17</v>
      </c>
      <c r="R238" s="332"/>
      <c r="S238" s="289"/>
      <c r="T238" s="286"/>
      <c r="U238" s="286"/>
      <c r="V238" s="332">
        <f>COUNT(U240)</f>
        <v>0</v>
      </c>
      <c r="W238" s="286" t="s">
        <v>213</v>
      </c>
      <c r="X238" s="331">
        <v>1</v>
      </c>
      <c r="Y238" s="290"/>
    </row>
    <row r="239" spans="1:25" s="293" customFormat="1" ht="15" customHeight="1" x14ac:dyDescent="0.4">
      <c r="A239" s="679" t="s">
        <v>19</v>
      </c>
      <c r="B239" s="680"/>
      <c r="C239" s="680"/>
      <c r="D239" s="680" t="s">
        <v>0</v>
      </c>
      <c r="E239" s="680"/>
      <c r="F239" s="680"/>
      <c r="G239" s="680"/>
      <c r="H239" s="680"/>
      <c r="I239" s="680"/>
      <c r="J239" s="680"/>
      <c r="K239" s="680"/>
      <c r="L239" s="680"/>
      <c r="M239" s="680"/>
      <c r="N239" s="680"/>
      <c r="O239" s="680"/>
      <c r="P239" s="680"/>
      <c r="Q239" s="680"/>
      <c r="R239" s="680"/>
      <c r="S239" s="680"/>
      <c r="T239" s="681"/>
      <c r="U239" s="300" t="s">
        <v>221</v>
      </c>
      <c r="V239" s="679" t="s">
        <v>21</v>
      </c>
      <c r="W239" s="680"/>
      <c r="X239" s="680"/>
      <c r="Y239" s="681"/>
    </row>
    <row r="240" spans="1:25" s="296" customFormat="1" ht="45" customHeight="1" x14ac:dyDescent="0.4">
      <c r="A240" s="711" t="s">
        <v>263</v>
      </c>
      <c r="B240" s="711"/>
      <c r="C240" s="711"/>
      <c r="D240" s="336">
        <v>29</v>
      </c>
      <c r="E240" s="753" t="s">
        <v>264</v>
      </c>
      <c r="F240" s="753"/>
      <c r="G240" s="753"/>
      <c r="H240" s="753"/>
      <c r="I240" s="753"/>
      <c r="J240" s="753"/>
      <c r="K240" s="753"/>
      <c r="L240" s="753"/>
      <c r="M240" s="753"/>
      <c r="N240" s="753"/>
      <c r="O240" s="753"/>
      <c r="P240" s="753"/>
      <c r="Q240" s="753"/>
      <c r="R240" s="753"/>
      <c r="S240" s="753"/>
      <c r="T240" s="754"/>
      <c r="U240" s="294"/>
      <c r="V240" s="802"/>
      <c r="W240" s="777"/>
      <c r="X240" s="777"/>
      <c r="Y240" s="778"/>
    </row>
    <row r="241" spans="1:26" s="291" customFormat="1" ht="30" customHeight="1" x14ac:dyDescent="0.4">
      <c r="A241" s="283" t="s">
        <v>15</v>
      </c>
      <c r="B241" s="284"/>
      <c r="C241" s="285"/>
      <c r="D241" s="286"/>
      <c r="E241" s="331">
        <v>30</v>
      </c>
      <c r="F241" s="286"/>
      <c r="G241" s="286"/>
      <c r="H241" s="286"/>
      <c r="I241" s="286"/>
      <c r="J241" s="286"/>
      <c r="K241" s="287" t="s">
        <v>16</v>
      </c>
      <c r="L241" s="332">
        <f>IF(R241=X241,1,0)</f>
        <v>0</v>
      </c>
      <c r="M241" s="288"/>
      <c r="N241" s="286"/>
      <c r="O241" s="286"/>
      <c r="P241" s="286"/>
      <c r="Q241" s="287" t="s">
        <v>17</v>
      </c>
      <c r="R241" s="332"/>
      <c r="S241" s="289"/>
      <c r="T241" s="286"/>
      <c r="U241" s="286"/>
      <c r="V241" s="332">
        <f>COUNT(U243:U246)</f>
        <v>0</v>
      </c>
      <c r="W241" s="286" t="s">
        <v>154</v>
      </c>
      <c r="X241" s="331">
        <v>4</v>
      </c>
      <c r="Y241" s="290"/>
    </row>
    <row r="242" spans="1:26" s="293" customFormat="1" ht="15" customHeight="1" x14ac:dyDescent="0.4">
      <c r="A242" s="679" t="s">
        <v>20</v>
      </c>
      <c r="B242" s="680"/>
      <c r="C242" s="680"/>
      <c r="D242" s="680" t="s">
        <v>0</v>
      </c>
      <c r="E242" s="680"/>
      <c r="F242" s="680"/>
      <c r="G242" s="680"/>
      <c r="H242" s="680"/>
      <c r="I242" s="680"/>
      <c r="J242" s="680"/>
      <c r="K242" s="680"/>
      <c r="L242" s="680"/>
      <c r="M242" s="680"/>
      <c r="N242" s="680"/>
      <c r="O242" s="680"/>
      <c r="P242" s="680"/>
      <c r="Q242" s="680"/>
      <c r="R242" s="680"/>
      <c r="S242" s="680"/>
      <c r="T242" s="681"/>
      <c r="U242" s="300" t="s">
        <v>218</v>
      </c>
      <c r="V242" s="679" t="s">
        <v>211</v>
      </c>
      <c r="W242" s="680"/>
      <c r="X242" s="680"/>
      <c r="Y242" s="681"/>
    </row>
    <row r="243" spans="1:26" s="296" customFormat="1" ht="45" customHeight="1" x14ac:dyDescent="0.4">
      <c r="A243" s="711" t="s">
        <v>265</v>
      </c>
      <c r="B243" s="711"/>
      <c r="C243" s="711"/>
      <c r="D243" s="333" t="s">
        <v>268</v>
      </c>
      <c r="E243" s="752" t="s">
        <v>882</v>
      </c>
      <c r="F243" s="753"/>
      <c r="G243" s="753"/>
      <c r="H243" s="753"/>
      <c r="I243" s="753"/>
      <c r="J243" s="753"/>
      <c r="K243" s="753"/>
      <c r="L243" s="753"/>
      <c r="M243" s="753"/>
      <c r="N243" s="753"/>
      <c r="O243" s="753"/>
      <c r="P243" s="753"/>
      <c r="Q243" s="753"/>
      <c r="R243" s="753"/>
      <c r="S243" s="753"/>
      <c r="T243" s="754"/>
      <c r="U243" s="294"/>
      <c r="V243" s="812"/>
      <c r="W243" s="813"/>
      <c r="X243" s="813"/>
      <c r="Y243" s="814"/>
    </row>
    <row r="244" spans="1:26" s="296" customFormat="1" ht="15" customHeight="1" x14ac:dyDescent="0.4">
      <c r="A244" s="711"/>
      <c r="B244" s="711"/>
      <c r="C244" s="711"/>
      <c r="D244" s="333" t="s">
        <v>269</v>
      </c>
      <c r="E244" s="752" t="s">
        <v>883</v>
      </c>
      <c r="F244" s="753"/>
      <c r="G244" s="753"/>
      <c r="H244" s="753"/>
      <c r="I244" s="753"/>
      <c r="J244" s="753"/>
      <c r="K244" s="753"/>
      <c r="L244" s="753"/>
      <c r="M244" s="753"/>
      <c r="N244" s="753"/>
      <c r="O244" s="753"/>
      <c r="P244" s="753"/>
      <c r="Q244" s="753"/>
      <c r="R244" s="753"/>
      <c r="S244" s="753"/>
      <c r="T244" s="754"/>
      <c r="U244" s="294"/>
      <c r="V244" s="815"/>
      <c r="W244" s="816"/>
      <c r="X244" s="816"/>
      <c r="Y244" s="817"/>
    </row>
    <row r="245" spans="1:26" s="296" customFormat="1" ht="30" customHeight="1" x14ac:dyDescent="0.4">
      <c r="A245" s="711"/>
      <c r="B245" s="711"/>
      <c r="C245" s="711"/>
      <c r="D245" s="333" t="s">
        <v>879</v>
      </c>
      <c r="E245" s="791" t="s">
        <v>884</v>
      </c>
      <c r="F245" s="792"/>
      <c r="G245" s="792"/>
      <c r="H245" s="792"/>
      <c r="I245" s="792"/>
      <c r="J245" s="792"/>
      <c r="K245" s="792"/>
      <c r="L245" s="792"/>
      <c r="M245" s="792"/>
      <c r="N245" s="792"/>
      <c r="O245" s="792"/>
      <c r="P245" s="792"/>
      <c r="Q245" s="792"/>
      <c r="R245" s="792"/>
      <c r="S245" s="792"/>
      <c r="T245" s="793"/>
      <c r="U245" s="294"/>
      <c r="V245" s="815"/>
      <c r="W245" s="816"/>
      <c r="X245" s="816"/>
      <c r="Y245" s="817"/>
    </row>
    <row r="246" spans="1:26" s="296" customFormat="1" ht="15" customHeight="1" x14ac:dyDescent="0.4">
      <c r="A246" s="711"/>
      <c r="B246" s="711"/>
      <c r="C246" s="711"/>
      <c r="D246" s="333" t="s">
        <v>880</v>
      </c>
      <c r="E246" s="753" t="s">
        <v>885</v>
      </c>
      <c r="F246" s="753"/>
      <c r="G246" s="753"/>
      <c r="H246" s="753"/>
      <c r="I246" s="753"/>
      <c r="J246" s="753"/>
      <c r="K246" s="753"/>
      <c r="L246" s="753"/>
      <c r="M246" s="753"/>
      <c r="N246" s="753"/>
      <c r="O246" s="753"/>
      <c r="P246" s="753"/>
      <c r="Q246" s="753"/>
      <c r="R246" s="753"/>
      <c r="S246" s="753"/>
      <c r="T246" s="754"/>
      <c r="U246" s="294"/>
      <c r="V246" s="818"/>
      <c r="W246" s="819"/>
      <c r="X246" s="819"/>
      <c r="Y246" s="820"/>
    </row>
    <row r="247" spans="1:26" ht="18" customHeight="1" x14ac:dyDescent="0.4">
      <c r="A247" s="308"/>
      <c r="B247" s="308"/>
      <c r="C247" s="308"/>
      <c r="D247" s="309"/>
      <c r="E247" s="310"/>
      <c r="F247" s="310"/>
      <c r="G247" s="310"/>
      <c r="H247" s="310"/>
      <c r="I247" s="310"/>
      <c r="J247" s="310"/>
      <c r="K247" s="310"/>
      <c r="L247" s="310"/>
      <c r="M247" s="310"/>
      <c r="N247" s="310"/>
      <c r="O247" s="310"/>
      <c r="P247" s="310"/>
      <c r="Q247" s="310"/>
      <c r="R247" s="310"/>
      <c r="S247" s="310"/>
      <c r="T247" s="310"/>
      <c r="U247" s="310"/>
      <c r="V247" s="310"/>
      <c r="W247" s="310"/>
      <c r="X247" s="310"/>
      <c r="Y247" s="310"/>
    </row>
    <row r="248" spans="1:26" ht="15" customHeight="1" x14ac:dyDescent="0.4">
      <c r="A248" s="280" t="s">
        <v>266</v>
      </c>
      <c r="B248" s="291"/>
      <c r="C248" s="291"/>
      <c r="D248" s="311"/>
      <c r="E248" s="291"/>
      <c r="F248" s="291"/>
      <c r="G248" s="291"/>
      <c r="H248" s="291"/>
      <c r="I248" s="291"/>
      <c r="J248" s="291"/>
      <c r="K248" s="291"/>
      <c r="L248" s="291"/>
      <c r="M248" s="291"/>
      <c r="N248" s="291"/>
      <c r="O248" s="291"/>
      <c r="P248" s="291"/>
      <c r="Q248" s="291"/>
      <c r="R248" s="291"/>
      <c r="S248" s="291"/>
      <c r="T248" s="291"/>
      <c r="U248" s="291"/>
      <c r="V248" s="291"/>
      <c r="W248" s="291"/>
      <c r="X248" s="291"/>
      <c r="Y248" s="291"/>
    </row>
    <row r="249" spans="1:26" s="291" customFormat="1" ht="30" customHeight="1" x14ac:dyDescent="0.4">
      <c r="A249" s="283" t="s">
        <v>15</v>
      </c>
      <c r="B249" s="284"/>
      <c r="C249" s="285"/>
      <c r="D249" s="286"/>
      <c r="E249" s="331">
        <v>31</v>
      </c>
      <c r="F249" s="286"/>
      <c r="G249" s="286"/>
      <c r="H249" s="286"/>
      <c r="I249" s="286"/>
      <c r="J249" s="286"/>
      <c r="K249" s="287" t="s">
        <v>16</v>
      </c>
      <c r="L249" s="332">
        <f>IF(R249=X249,1,0)</f>
        <v>0</v>
      </c>
      <c r="M249" s="288"/>
      <c r="N249" s="286"/>
      <c r="O249" s="286"/>
      <c r="P249" s="286"/>
      <c r="Q249" s="287" t="s">
        <v>17</v>
      </c>
      <c r="R249" s="332"/>
      <c r="S249" s="289"/>
      <c r="T249" s="286"/>
      <c r="U249" s="286"/>
      <c r="V249" s="332">
        <f>COUNT(U251:U252)</f>
        <v>0</v>
      </c>
      <c r="W249" s="286" t="s">
        <v>161</v>
      </c>
      <c r="X249" s="331">
        <v>2</v>
      </c>
      <c r="Y249" s="290"/>
    </row>
    <row r="250" spans="1:26" s="293" customFormat="1" ht="15" customHeight="1" x14ac:dyDescent="0.4">
      <c r="A250" s="679" t="s">
        <v>18</v>
      </c>
      <c r="B250" s="680"/>
      <c r="C250" s="680"/>
      <c r="D250" s="680" t="s">
        <v>0</v>
      </c>
      <c r="E250" s="680"/>
      <c r="F250" s="680"/>
      <c r="G250" s="680"/>
      <c r="H250" s="680"/>
      <c r="I250" s="680"/>
      <c r="J250" s="680"/>
      <c r="K250" s="680"/>
      <c r="L250" s="680"/>
      <c r="M250" s="680"/>
      <c r="N250" s="680"/>
      <c r="O250" s="680"/>
      <c r="P250" s="680"/>
      <c r="Q250" s="680"/>
      <c r="R250" s="680"/>
      <c r="S250" s="680"/>
      <c r="T250" s="681"/>
      <c r="U250" s="300" t="s">
        <v>162</v>
      </c>
      <c r="V250" s="679" t="s">
        <v>267</v>
      </c>
      <c r="W250" s="680"/>
      <c r="X250" s="680"/>
      <c r="Y250" s="681"/>
    </row>
    <row r="251" spans="1:26" s="296" customFormat="1" ht="75" customHeight="1" x14ac:dyDescent="0.4">
      <c r="A251" s="711" t="s">
        <v>1040</v>
      </c>
      <c r="B251" s="711"/>
      <c r="C251" s="711"/>
      <c r="D251" s="337" t="s">
        <v>886</v>
      </c>
      <c r="E251" s="804" t="s">
        <v>300</v>
      </c>
      <c r="F251" s="804"/>
      <c r="G251" s="804"/>
      <c r="H251" s="804"/>
      <c r="I251" s="804"/>
      <c r="J251" s="804"/>
      <c r="K251" s="804"/>
      <c r="L251" s="804"/>
      <c r="M251" s="804"/>
      <c r="N251" s="804"/>
      <c r="O251" s="804"/>
      <c r="P251" s="804"/>
      <c r="Q251" s="804"/>
      <c r="R251" s="804"/>
      <c r="S251" s="804"/>
      <c r="T251" s="805"/>
      <c r="U251" s="312"/>
      <c r="V251" s="806"/>
      <c r="W251" s="807"/>
      <c r="X251" s="807"/>
      <c r="Y251" s="808"/>
      <c r="Z251" s="295"/>
    </row>
    <row r="252" spans="1:26" s="296" customFormat="1" ht="45" customHeight="1" x14ac:dyDescent="0.4">
      <c r="A252" s="711"/>
      <c r="B252" s="711"/>
      <c r="C252" s="711"/>
      <c r="D252" s="337" t="s">
        <v>887</v>
      </c>
      <c r="E252" s="804" t="s">
        <v>301</v>
      </c>
      <c r="F252" s="804"/>
      <c r="G252" s="804"/>
      <c r="H252" s="804"/>
      <c r="I252" s="804"/>
      <c r="J252" s="804"/>
      <c r="K252" s="804"/>
      <c r="L252" s="804"/>
      <c r="M252" s="804"/>
      <c r="N252" s="804"/>
      <c r="O252" s="804"/>
      <c r="P252" s="804"/>
      <c r="Q252" s="804"/>
      <c r="R252" s="804"/>
      <c r="S252" s="804"/>
      <c r="T252" s="805"/>
      <c r="U252" s="313"/>
      <c r="V252" s="809"/>
      <c r="W252" s="810"/>
      <c r="X252" s="810"/>
      <c r="Y252" s="811"/>
      <c r="Z252" s="295"/>
    </row>
    <row r="253" spans="1:26" s="291" customFormat="1" ht="30" customHeight="1" x14ac:dyDescent="0.4">
      <c r="A253" s="283" t="s">
        <v>15</v>
      </c>
      <c r="B253" s="284"/>
      <c r="C253" s="285"/>
      <c r="D253" s="286"/>
      <c r="E253" s="331">
        <v>32</v>
      </c>
      <c r="F253" s="286"/>
      <c r="G253" s="286"/>
      <c r="H253" s="286"/>
      <c r="I253" s="286"/>
      <c r="J253" s="286"/>
      <c r="K253" s="287" t="s">
        <v>16</v>
      </c>
      <c r="L253" s="332">
        <f>IF(R253=X253,1,0)</f>
        <v>0</v>
      </c>
      <c r="M253" s="288"/>
      <c r="N253" s="286"/>
      <c r="O253" s="286"/>
      <c r="P253" s="286"/>
      <c r="Q253" s="287" t="s">
        <v>17</v>
      </c>
      <c r="R253" s="332"/>
      <c r="S253" s="289"/>
      <c r="T253" s="286"/>
      <c r="U253" s="286"/>
      <c r="V253" s="332">
        <f>COUNT(U255)</f>
        <v>0</v>
      </c>
      <c r="W253" s="286" t="s">
        <v>154</v>
      </c>
      <c r="X253" s="331">
        <v>1</v>
      </c>
      <c r="Y253" s="290"/>
    </row>
    <row r="254" spans="1:26" s="293" customFormat="1" ht="15" customHeight="1" x14ac:dyDescent="0.4">
      <c r="A254" s="679" t="s">
        <v>18</v>
      </c>
      <c r="B254" s="680"/>
      <c r="C254" s="680"/>
      <c r="D254" s="680" t="s">
        <v>270</v>
      </c>
      <c r="E254" s="680"/>
      <c r="F254" s="680"/>
      <c r="G254" s="680"/>
      <c r="H254" s="680"/>
      <c r="I254" s="680"/>
      <c r="J254" s="680"/>
      <c r="K254" s="680"/>
      <c r="L254" s="680"/>
      <c r="M254" s="680"/>
      <c r="N254" s="680"/>
      <c r="O254" s="680"/>
      <c r="P254" s="680"/>
      <c r="Q254" s="680"/>
      <c r="R254" s="680"/>
      <c r="S254" s="680"/>
      <c r="T254" s="681"/>
      <c r="U254" s="300" t="s">
        <v>143</v>
      </c>
      <c r="V254" s="679" t="s">
        <v>271</v>
      </c>
      <c r="W254" s="680"/>
      <c r="X254" s="680"/>
      <c r="Y254" s="681"/>
    </row>
    <row r="255" spans="1:26" s="296" customFormat="1" ht="45" customHeight="1" x14ac:dyDescent="0.4">
      <c r="A255" s="711" t="s">
        <v>719</v>
      </c>
      <c r="B255" s="711"/>
      <c r="C255" s="711"/>
      <c r="D255" s="336">
        <v>32</v>
      </c>
      <c r="E255" s="753" t="s">
        <v>971</v>
      </c>
      <c r="F255" s="753"/>
      <c r="G255" s="753"/>
      <c r="H255" s="753"/>
      <c r="I255" s="753"/>
      <c r="J255" s="753"/>
      <c r="K255" s="753"/>
      <c r="L255" s="753"/>
      <c r="M255" s="753"/>
      <c r="N255" s="753"/>
      <c r="O255" s="753"/>
      <c r="P255" s="753"/>
      <c r="Q255" s="753"/>
      <c r="R255" s="753"/>
      <c r="S255" s="753"/>
      <c r="T255" s="754"/>
      <c r="U255" s="294"/>
      <c r="V255" s="824"/>
      <c r="W255" s="825"/>
      <c r="X255" s="825"/>
      <c r="Y255" s="826"/>
      <c r="Z255" s="295"/>
    </row>
    <row r="256" spans="1:26" s="291" customFormat="1" ht="30" customHeight="1" x14ac:dyDescent="0.4">
      <c r="A256" s="283" t="s">
        <v>15</v>
      </c>
      <c r="B256" s="284"/>
      <c r="C256" s="285"/>
      <c r="D256" s="286"/>
      <c r="E256" s="331">
        <v>33</v>
      </c>
      <c r="F256" s="286"/>
      <c r="G256" s="286"/>
      <c r="H256" s="286"/>
      <c r="I256" s="286"/>
      <c r="J256" s="286"/>
      <c r="K256" s="287" t="s">
        <v>16</v>
      </c>
      <c r="L256" s="332">
        <f>IF(R256=X256,1,0)</f>
        <v>0</v>
      </c>
      <c r="M256" s="288"/>
      <c r="N256" s="286"/>
      <c r="O256" s="286"/>
      <c r="P256" s="286"/>
      <c r="Q256" s="287" t="s">
        <v>17</v>
      </c>
      <c r="R256" s="332"/>
      <c r="S256" s="289"/>
      <c r="T256" s="286"/>
      <c r="U256" s="286"/>
      <c r="V256" s="332">
        <f>COUNT(U258)</f>
        <v>0</v>
      </c>
      <c r="W256" s="286" t="s">
        <v>213</v>
      </c>
      <c r="X256" s="331">
        <v>1</v>
      </c>
      <c r="Y256" s="290"/>
    </row>
    <row r="257" spans="1:26" s="293" customFormat="1" ht="15" customHeight="1" x14ac:dyDescent="0.4">
      <c r="A257" s="679" t="s">
        <v>18</v>
      </c>
      <c r="B257" s="680"/>
      <c r="C257" s="680"/>
      <c r="D257" s="680" t="s">
        <v>272</v>
      </c>
      <c r="E257" s="680"/>
      <c r="F257" s="680"/>
      <c r="G257" s="680"/>
      <c r="H257" s="680"/>
      <c r="I257" s="680"/>
      <c r="J257" s="680"/>
      <c r="K257" s="680"/>
      <c r="L257" s="680"/>
      <c r="M257" s="680"/>
      <c r="N257" s="680"/>
      <c r="O257" s="680"/>
      <c r="P257" s="680"/>
      <c r="Q257" s="680"/>
      <c r="R257" s="680"/>
      <c r="S257" s="680"/>
      <c r="T257" s="681"/>
      <c r="U257" s="300" t="s">
        <v>249</v>
      </c>
      <c r="V257" s="679" t="s">
        <v>271</v>
      </c>
      <c r="W257" s="680"/>
      <c r="X257" s="680"/>
      <c r="Y257" s="681"/>
    </row>
    <row r="258" spans="1:26" s="315" customFormat="1" ht="60" customHeight="1" x14ac:dyDescent="0.4">
      <c r="A258" s="711" t="s">
        <v>273</v>
      </c>
      <c r="B258" s="711"/>
      <c r="C258" s="711"/>
      <c r="D258" s="333" t="s">
        <v>889</v>
      </c>
      <c r="E258" s="752" t="s">
        <v>660</v>
      </c>
      <c r="F258" s="753"/>
      <c r="G258" s="753"/>
      <c r="H258" s="753"/>
      <c r="I258" s="753"/>
      <c r="J258" s="753"/>
      <c r="K258" s="753"/>
      <c r="L258" s="753"/>
      <c r="M258" s="753"/>
      <c r="N258" s="753"/>
      <c r="O258" s="753"/>
      <c r="P258" s="753"/>
      <c r="Q258" s="753"/>
      <c r="R258" s="753"/>
      <c r="S258" s="753"/>
      <c r="T258" s="754"/>
      <c r="U258" s="297"/>
      <c r="V258" s="821"/>
      <c r="W258" s="822"/>
      <c r="X258" s="822"/>
      <c r="Y258" s="823"/>
      <c r="Z258" s="314"/>
    </row>
    <row r="259" spans="1:26" s="291" customFormat="1" ht="30" customHeight="1" x14ac:dyDescent="0.4">
      <c r="A259" s="283" t="s">
        <v>15</v>
      </c>
      <c r="B259" s="284"/>
      <c r="C259" s="285"/>
      <c r="D259" s="286"/>
      <c r="E259" s="331">
        <v>34</v>
      </c>
      <c r="F259" s="286"/>
      <c r="G259" s="286"/>
      <c r="H259" s="286"/>
      <c r="I259" s="286"/>
      <c r="J259" s="286"/>
      <c r="K259" s="287" t="s">
        <v>16</v>
      </c>
      <c r="L259" s="332">
        <f>IF(R259=X259,1,0)</f>
        <v>0</v>
      </c>
      <c r="M259" s="288"/>
      <c r="N259" s="286"/>
      <c r="O259" s="286"/>
      <c r="P259" s="286"/>
      <c r="Q259" s="287" t="s">
        <v>17</v>
      </c>
      <c r="R259" s="332"/>
      <c r="S259" s="289"/>
      <c r="T259" s="286"/>
      <c r="U259" s="286"/>
      <c r="V259" s="332">
        <f>COUNT(U261:U263)</f>
        <v>0</v>
      </c>
      <c r="W259" s="286" t="s">
        <v>161</v>
      </c>
      <c r="X259" s="331">
        <v>3</v>
      </c>
      <c r="Y259" s="290"/>
    </row>
    <row r="260" spans="1:26" s="293" customFormat="1" ht="15" customHeight="1" x14ac:dyDescent="0.4">
      <c r="A260" s="679" t="s">
        <v>18</v>
      </c>
      <c r="B260" s="680"/>
      <c r="C260" s="680"/>
      <c r="D260" s="680" t="s">
        <v>274</v>
      </c>
      <c r="E260" s="680"/>
      <c r="F260" s="680"/>
      <c r="G260" s="680"/>
      <c r="H260" s="680"/>
      <c r="I260" s="680"/>
      <c r="J260" s="680"/>
      <c r="K260" s="680"/>
      <c r="L260" s="680"/>
      <c r="M260" s="680"/>
      <c r="N260" s="680"/>
      <c r="O260" s="680"/>
      <c r="P260" s="680"/>
      <c r="Q260" s="680"/>
      <c r="R260" s="680"/>
      <c r="S260" s="680"/>
      <c r="T260" s="681"/>
      <c r="U260" s="300" t="s">
        <v>162</v>
      </c>
      <c r="V260" s="679" t="s">
        <v>271</v>
      </c>
      <c r="W260" s="680"/>
      <c r="X260" s="680"/>
      <c r="Y260" s="681"/>
    </row>
    <row r="261" spans="1:26" s="296" customFormat="1" ht="30" customHeight="1" x14ac:dyDescent="0.4">
      <c r="A261" s="711" t="s">
        <v>720</v>
      </c>
      <c r="B261" s="711"/>
      <c r="C261" s="711"/>
      <c r="D261" s="333" t="s">
        <v>890</v>
      </c>
      <c r="E261" s="726" t="s">
        <v>888</v>
      </c>
      <c r="F261" s="713"/>
      <c r="G261" s="713"/>
      <c r="H261" s="713"/>
      <c r="I261" s="713"/>
      <c r="J261" s="713"/>
      <c r="K261" s="713"/>
      <c r="L261" s="713"/>
      <c r="M261" s="713"/>
      <c r="N261" s="713"/>
      <c r="O261" s="713"/>
      <c r="P261" s="713"/>
      <c r="Q261" s="713"/>
      <c r="R261" s="713"/>
      <c r="S261" s="713"/>
      <c r="T261" s="714"/>
      <c r="U261" s="294"/>
      <c r="V261" s="827"/>
      <c r="W261" s="828"/>
      <c r="X261" s="828"/>
      <c r="Y261" s="829"/>
      <c r="Z261" s="295"/>
    </row>
    <row r="262" spans="1:26" s="296" customFormat="1" ht="30" customHeight="1" x14ac:dyDescent="0.4">
      <c r="A262" s="711"/>
      <c r="B262" s="711"/>
      <c r="C262" s="711"/>
      <c r="D262" s="333" t="s">
        <v>891</v>
      </c>
      <c r="E262" s="726" t="s">
        <v>661</v>
      </c>
      <c r="F262" s="713"/>
      <c r="G262" s="713"/>
      <c r="H262" s="713"/>
      <c r="I262" s="713"/>
      <c r="J262" s="713"/>
      <c r="K262" s="713"/>
      <c r="L262" s="713"/>
      <c r="M262" s="713"/>
      <c r="N262" s="713"/>
      <c r="O262" s="713"/>
      <c r="P262" s="713"/>
      <c r="Q262" s="713"/>
      <c r="R262" s="713"/>
      <c r="S262" s="713"/>
      <c r="T262" s="714"/>
      <c r="U262" s="294"/>
      <c r="V262" s="740"/>
      <c r="W262" s="741"/>
      <c r="X262" s="741"/>
      <c r="Y262" s="742"/>
      <c r="Z262" s="295"/>
    </row>
    <row r="263" spans="1:26" s="296" customFormat="1" ht="30" customHeight="1" x14ac:dyDescent="0.4">
      <c r="A263" s="711"/>
      <c r="B263" s="711"/>
      <c r="C263" s="711"/>
      <c r="D263" s="333" t="s">
        <v>892</v>
      </c>
      <c r="E263" s="726" t="s">
        <v>275</v>
      </c>
      <c r="F263" s="713"/>
      <c r="G263" s="713"/>
      <c r="H263" s="713"/>
      <c r="I263" s="713"/>
      <c r="J263" s="713"/>
      <c r="K263" s="713"/>
      <c r="L263" s="713"/>
      <c r="M263" s="713"/>
      <c r="N263" s="713"/>
      <c r="O263" s="713"/>
      <c r="P263" s="713"/>
      <c r="Q263" s="713"/>
      <c r="R263" s="713"/>
      <c r="S263" s="713"/>
      <c r="T263" s="714"/>
      <c r="U263" s="294"/>
      <c r="V263" s="743"/>
      <c r="W263" s="744"/>
      <c r="X263" s="744"/>
      <c r="Y263" s="745"/>
    </row>
    <row r="264" spans="1:26" s="291" customFormat="1" ht="30" customHeight="1" x14ac:dyDescent="0.4">
      <c r="A264" s="283" t="s">
        <v>15</v>
      </c>
      <c r="B264" s="284"/>
      <c r="C264" s="285"/>
      <c r="D264" s="286"/>
      <c r="E264" s="331">
        <v>35</v>
      </c>
      <c r="F264" s="286"/>
      <c r="G264" s="286"/>
      <c r="H264" s="286"/>
      <c r="I264" s="286"/>
      <c r="J264" s="286"/>
      <c r="K264" s="287" t="s">
        <v>16</v>
      </c>
      <c r="L264" s="332">
        <f>IF(R264=X264,1,0)</f>
        <v>0</v>
      </c>
      <c r="M264" s="288"/>
      <c r="N264" s="286"/>
      <c r="O264" s="286"/>
      <c r="P264" s="286"/>
      <c r="Q264" s="287" t="s">
        <v>17</v>
      </c>
      <c r="R264" s="332"/>
      <c r="S264" s="289"/>
      <c r="T264" s="286"/>
      <c r="U264" s="286"/>
      <c r="V264" s="332">
        <f>COUNT(U266)</f>
        <v>0</v>
      </c>
      <c r="W264" s="286" t="s">
        <v>225</v>
      </c>
      <c r="X264" s="331">
        <v>1</v>
      </c>
      <c r="Y264" s="290"/>
    </row>
    <row r="265" spans="1:26" s="293" customFormat="1" ht="15" customHeight="1" x14ac:dyDescent="0.4">
      <c r="A265" s="679" t="s">
        <v>18</v>
      </c>
      <c r="B265" s="680"/>
      <c r="C265" s="680"/>
      <c r="D265" s="680" t="s">
        <v>274</v>
      </c>
      <c r="E265" s="680"/>
      <c r="F265" s="680"/>
      <c r="G265" s="680"/>
      <c r="H265" s="680"/>
      <c r="I265" s="680"/>
      <c r="J265" s="680"/>
      <c r="K265" s="680"/>
      <c r="L265" s="680"/>
      <c r="M265" s="680"/>
      <c r="N265" s="680"/>
      <c r="O265" s="680"/>
      <c r="P265" s="680"/>
      <c r="Q265" s="680"/>
      <c r="R265" s="680"/>
      <c r="S265" s="680"/>
      <c r="T265" s="681"/>
      <c r="U265" s="300" t="s">
        <v>143</v>
      </c>
      <c r="V265" s="679" t="s">
        <v>271</v>
      </c>
      <c r="W265" s="680"/>
      <c r="X265" s="680"/>
      <c r="Y265" s="681"/>
    </row>
    <row r="266" spans="1:26" s="296" customFormat="1" ht="75" customHeight="1" x14ac:dyDescent="0.4">
      <c r="A266" s="711" t="s">
        <v>276</v>
      </c>
      <c r="B266" s="711"/>
      <c r="C266" s="711"/>
      <c r="D266" s="333" t="s">
        <v>893</v>
      </c>
      <c r="E266" s="792" t="s">
        <v>277</v>
      </c>
      <c r="F266" s="792"/>
      <c r="G266" s="792"/>
      <c r="H266" s="792"/>
      <c r="I266" s="792"/>
      <c r="J266" s="792"/>
      <c r="K266" s="792"/>
      <c r="L266" s="792"/>
      <c r="M266" s="792"/>
      <c r="N266" s="792"/>
      <c r="O266" s="792"/>
      <c r="P266" s="792"/>
      <c r="Q266" s="792"/>
      <c r="R266" s="792"/>
      <c r="S266" s="792"/>
      <c r="T266" s="793"/>
      <c r="U266" s="294"/>
      <c r="V266" s="755"/>
      <c r="W266" s="756"/>
      <c r="X266" s="756"/>
      <c r="Y266" s="757"/>
    </row>
    <row r="267" spans="1:26" s="291" customFormat="1" ht="30" customHeight="1" x14ac:dyDescent="0.4">
      <c r="A267" s="283" t="s">
        <v>15</v>
      </c>
      <c r="B267" s="284"/>
      <c r="C267" s="285"/>
      <c r="D267" s="286"/>
      <c r="E267" s="331">
        <v>36</v>
      </c>
      <c r="F267" s="286"/>
      <c r="G267" s="286"/>
      <c r="H267" s="286"/>
      <c r="I267" s="286"/>
      <c r="J267" s="286"/>
      <c r="K267" s="287" t="s">
        <v>16</v>
      </c>
      <c r="L267" s="332">
        <f>IF(R267=X267,1,0)</f>
        <v>0</v>
      </c>
      <c r="M267" s="288"/>
      <c r="N267" s="286"/>
      <c r="O267" s="286"/>
      <c r="P267" s="286"/>
      <c r="Q267" s="287" t="s">
        <v>17</v>
      </c>
      <c r="R267" s="332"/>
      <c r="S267" s="289"/>
      <c r="T267" s="286"/>
      <c r="U267" s="286"/>
      <c r="V267" s="332">
        <f>COUNT(U269:U275)</f>
        <v>0</v>
      </c>
      <c r="W267" s="286" t="s">
        <v>225</v>
      </c>
      <c r="X267" s="331">
        <v>7</v>
      </c>
      <c r="Y267" s="290"/>
    </row>
    <row r="268" spans="1:26" s="293" customFormat="1" ht="15" customHeight="1" x14ac:dyDescent="0.4">
      <c r="A268" s="679" t="s">
        <v>18</v>
      </c>
      <c r="B268" s="680"/>
      <c r="C268" s="680"/>
      <c r="D268" s="680" t="s">
        <v>274</v>
      </c>
      <c r="E268" s="680"/>
      <c r="F268" s="680"/>
      <c r="G268" s="680"/>
      <c r="H268" s="680"/>
      <c r="I268" s="680"/>
      <c r="J268" s="680"/>
      <c r="K268" s="680"/>
      <c r="L268" s="680"/>
      <c r="M268" s="680"/>
      <c r="N268" s="680"/>
      <c r="O268" s="680"/>
      <c r="P268" s="680"/>
      <c r="Q268" s="680"/>
      <c r="R268" s="680"/>
      <c r="S268" s="680"/>
      <c r="T268" s="681"/>
      <c r="U268" s="300" t="s">
        <v>143</v>
      </c>
      <c r="V268" s="679" t="s">
        <v>271</v>
      </c>
      <c r="W268" s="680"/>
      <c r="X268" s="680"/>
      <c r="Y268" s="681"/>
    </row>
    <row r="269" spans="1:26" s="296" customFormat="1" ht="15" customHeight="1" x14ac:dyDescent="0.4">
      <c r="A269" s="711" t="s">
        <v>1042</v>
      </c>
      <c r="B269" s="711"/>
      <c r="C269" s="711"/>
      <c r="D269" s="333" t="s">
        <v>894</v>
      </c>
      <c r="E269" s="791" t="s">
        <v>643</v>
      </c>
      <c r="F269" s="792"/>
      <c r="G269" s="792"/>
      <c r="H269" s="792"/>
      <c r="I269" s="792"/>
      <c r="J269" s="792"/>
      <c r="K269" s="792"/>
      <c r="L269" s="792"/>
      <c r="M269" s="792"/>
      <c r="N269" s="792"/>
      <c r="O269" s="792"/>
      <c r="P269" s="792"/>
      <c r="Q269" s="792"/>
      <c r="R269" s="792"/>
      <c r="S269" s="792"/>
      <c r="T269" s="793"/>
      <c r="U269" s="294"/>
      <c r="V269" s="830"/>
      <c r="W269" s="831"/>
      <c r="X269" s="831"/>
      <c r="Y269" s="832"/>
    </row>
    <row r="270" spans="1:26" s="296" customFormat="1" ht="30" customHeight="1" x14ac:dyDescent="0.4">
      <c r="A270" s="711"/>
      <c r="B270" s="711"/>
      <c r="C270" s="711"/>
      <c r="D270" s="333" t="s">
        <v>895</v>
      </c>
      <c r="E270" s="839" t="s">
        <v>644</v>
      </c>
      <c r="F270" s="840"/>
      <c r="G270" s="840"/>
      <c r="H270" s="840"/>
      <c r="I270" s="840"/>
      <c r="J270" s="840"/>
      <c r="K270" s="840"/>
      <c r="L270" s="840"/>
      <c r="M270" s="840"/>
      <c r="N270" s="840"/>
      <c r="O270" s="840"/>
      <c r="P270" s="840"/>
      <c r="Q270" s="840"/>
      <c r="R270" s="840"/>
      <c r="S270" s="840"/>
      <c r="T270" s="841"/>
      <c r="U270" s="294"/>
      <c r="V270" s="833"/>
      <c r="W270" s="834"/>
      <c r="X270" s="834"/>
      <c r="Y270" s="835"/>
    </row>
    <row r="271" spans="1:26" s="296" customFormat="1" ht="45" customHeight="1" x14ac:dyDescent="0.4">
      <c r="A271" s="711"/>
      <c r="B271" s="711"/>
      <c r="C271" s="711"/>
      <c r="D271" s="333" t="s">
        <v>896</v>
      </c>
      <c r="E271" s="839" t="s">
        <v>647</v>
      </c>
      <c r="F271" s="840"/>
      <c r="G271" s="840"/>
      <c r="H271" s="840"/>
      <c r="I271" s="840"/>
      <c r="J271" s="840"/>
      <c r="K271" s="840"/>
      <c r="L271" s="840"/>
      <c r="M271" s="840"/>
      <c r="N271" s="840"/>
      <c r="O271" s="840"/>
      <c r="P271" s="840"/>
      <c r="Q271" s="840"/>
      <c r="R271" s="840"/>
      <c r="S271" s="840"/>
      <c r="T271" s="841"/>
      <c r="U271" s="294"/>
      <c r="V271" s="833"/>
      <c r="W271" s="834"/>
      <c r="X271" s="834"/>
      <c r="Y271" s="835"/>
    </row>
    <row r="272" spans="1:26" s="296" customFormat="1" ht="45" customHeight="1" x14ac:dyDescent="0.4">
      <c r="A272" s="711"/>
      <c r="B272" s="711"/>
      <c r="C272" s="711"/>
      <c r="D272" s="333" t="s">
        <v>897</v>
      </c>
      <c r="E272" s="839" t="s">
        <v>645</v>
      </c>
      <c r="F272" s="840"/>
      <c r="G272" s="840"/>
      <c r="H272" s="840"/>
      <c r="I272" s="840"/>
      <c r="J272" s="840"/>
      <c r="K272" s="840"/>
      <c r="L272" s="840"/>
      <c r="M272" s="840"/>
      <c r="N272" s="840"/>
      <c r="O272" s="840"/>
      <c r="P272" s="840"/>
      <c r="Q272" s="840"/>
      <c r="R272" s="840"/>
      <c r="S272" s="840"/>
      <c r="T272" s="841"/>
      <c r="U272" s="294"/>
      <c r="V272" s="833"/>
      <c r="W272" s="834"/>
      <c r="X272" s="834"/>
      <c r="Y272" s="835"/>
    </row>
    <row r="273" spans="1:25" s="296" customFormat="1" ht="30" customHeight="1" x14ac:dyDescent="0.4">
      <c r="A273" s="711"/>
      <c r="B273" s="711"/>
      <c r="C273" s="711"/>
      <c r="D273" s="333" t="s">
        <v>898</v>
      </c>
      <c r="E273" s="839" t="s">
        <v>22</v>
      </c>
      <c r="F273" s="840"/>
      <c r="G273" s="840"/>
      <c r="H273" s="840"/>
      <c r="I273" s="840"/>
      <c r="J273" s="840"/>
      <c r="K273" s="840"/>
      <c r="L273" s="840"/>
      <c r="M273" s="840"/>
      <c r="N273" s="840"/>
      <c r="O273" s="840"/>
      <c r="P273" s="840"/>
      <c r="Q273" s="840"/>
      <c r="R273" s="840"/>
      <c r="S273" s="840"/>
      <c r="T273" s="841"/>
      <c r="U273" s="294"/>
      <c r="V273" s="833"/>
      <c r="W273" s="834"/>
      <c r="X273" s="834"/>
      <c r="Y273" s="835"/>
    </row>
    <row r="274" spans="1:25" s="296" customFormat="1" ht="30" customHeight="1" x14ac:dyDescent="0.4">
      <c r="A274" s="711"/>
      <c r="B274" s="711"/>
      <c r="C274" s="711"/>
      <c r="D274" s="333" t="s">
        <v>899</v>
      </c>
      <c r="E274" s="839" t="s">
        <v>646</v>
      </c>
      <c r="F274" s="840"/>
      <c r="G274" s="840"/>
      <c r="H274" s="840"/>
      <c r="I274" s="840"/>
      <c r="J274" s="840"/>
      <c r="K274" s="840"/>
      <c r="L274" s="840"/>
      <c r="M274" s="840"/>
      <c r="N274" s="840"/>
      <c r="O274" s="840"/>
      <c r="P274" s="840"/>
      <c r="Q274" s="840"/>
      <c r="R274" s="840"/>
      <c r="S274" s="840"/>
      <c r="T274" s="841"/>
      <c r="U274" s="294"/>
      <c r="V274" s="833"/>
      <c r="W274" s="834"/>
      <c r="X274" s="834"/>
      <c r="Y274" s="835"/>
    </row>
    <row r="275" spans="1:25" s="296" customFormat="1" ht="45" customHeight="1" x14ac:dyDescent="0.4">
      <c r="A275" s="711"/>
      <c r="B275" s="711"/>
      <c r="C275" s="711"/>
      <c r="D275" s="333" t="s">
        <v>900</v>
      </c>
      <c r="E275" s="839" t="s">
        <v>901</v>
      </c>
      <c r="F275" s="840"/>
      <c r="G275" s="840"/>
      <c r="H275" s="840"/>
      <c r="I275" s="840"/>
      <c r="J275" s="840"/>
      <c r="K275" s="840"/>
      <c r="L275" s="840"/>
      <c r="M275" s="840"/>
      <c r="N275" s="840"/>
      <c r="O275" s="840"/>
      <c r="P275" s="840"/>
      <c r="Q275" s="840"/>
      <c r="R275" s="840"/>
      <c r="S275" s="840"/>
      <c r="T275" s="841"/>
      <c r="U275" s="294"/>
      <c r="V275" s="836"/>
      <c r="W275" s="837"/>
      <c r="X275" s="837"/>
      <c r="Y275" s="838"/>
    </row>
    <row r="276" spans="1:25" s="291" customFormat="1" ht="30" customHeight="1" x14ac:dyDescent="0.4">
      <c r="A276" s="283" t="s">
        <v>15</v>
      </c>
      <c r="B276" s="284"/>
      <c r="C276" s="285"/>
      <c r="D276" s="286"/>
      <c r="E276" s="331">
        <v>37</v>
      </c>
      <c r="F276" s="286"/>
      <c r="G276" s="286"/>
      <c r="H276" s="286"/>
      <c r="I276" s="286"/>
      <c r="J276" s="286"/>
      <c r="K276" s="287" t="s">
        <v>16</v>
      </c>
      <c r="L276" s="332">
        <f>IF(R276=X276,1,0)</f>
        <v>0</v>
      </c>
      <c r="M276" s="288"/>
      <c r="N276" s="286"/>
      <c r="O276" s="286"/>
      <c r="P276" s="286"/>
      <c r="Q276" s="287" t="s">
        <v>17</v>
      </c>
      <c r="R276" s="332"/>
      <c r="S276" s="289"/>
      <c r="T276" s="286"/>
      <c r="U276" s="286"/>
      <c r="V276" s="332">
        <f>COUNT(U278)</f>
        <v>0</v>
      </c>
      <c r="W276" s="286" t="s">
        <v>213</v>
      </c>
      <c r="X276" s="331">
        <v>1</v>
      </c>
      <c r="Y276" s="290"/>
    </row>
    <row r="277" spans="1:25" s="293" customFormat="1" ht="15" customHeight="1" x14ac:dyDescent="0.4">
      <c r="A277" s="679" t="s">
        <v>18</v>
      </c>
      <c r="B277" s="680"/>
      <c r="C277" s="680"/>
      <c r="D277" s="680" t="s">
        <v>274</v>
      </c>
      <c r="E277" s="680"/>
      <c r="F277" s="680"/>
      <c r="G277" s="680"/>
      <c r="H277" s="680"/>
      <c r="I277" s="680"/>
      <c r="J277" s="680"/>
      <c r="K277" s="680"/>
      <c r="L277" s="680"/>
      <c r="M277" s="680"/>
      <c r="N277" s="680"/>
      <c r="O277" s="680"/>
      <c r="P277" s="680"/>
      <c r="Q277" s="680"/>
      <c r="R277" s="680"/>
      <c r="S277" s="680"/>
      <c r="T277" s="681"/>
      <c r="U277" s="300" t="s">
        <v>143</v>
      </c>
      <c r="V277" s="679" t="s">
        <v>271</v>
      </c>
      <c r="W277" s="680"/>
      <c r="X277" s="680"/>
      <c r="Y277" s="681"/>
    </row>
    <row r="278" spans="1:25" s="296" customFormat="1" ht="45" customHeight="1" x14ac:dyDescent="0.4">
      <c r="A278" s="711" t="s">
        <v>278</v>
      </c>
      <c r="B278" s="711"/>
      <c r="C278" s="711"/>
      <c r="D278" s="333" t="s">
        <v>902</v>
      </c>
      <c r="E278" s="791" t="s">
        <v>648</v>
      </c>
      <c r="F278" s="792"/>
      <c r="G278" s="792"/>
      <c r="H278" s="792"/>
      <c r="I278" s="792"/>
      <c r="J278" s="792"/>
      <c r="K278" s="792"/>
      <c r="L278" s="792"/>
      <c r="M278" s="792"/>
      <c r="N278" s="792"/>
      <c r="O278" s="792"/>
      <c r="P278" s="792"/>
      <c r="Q278" s="792"/>
      <c r="R278" s="792"/>
      <c r="S278" s="792"/>
      <c r="T278" s="793"/>
      <c r="U278" s="294"/>
      <c r="V278" s="842"/>
      <c r="W278" s="843"/>
      <c r="X278" s="843"/>
      <c r="Y278" s="844"/>
    </row>
    <row r="279" spans="1:25" s="291" customFormat="1" ht="30" customHeight="1" x14ac:dyDescent="0.4">
      <c r="A279" s="283" t="s">
        <v>15</v>
      </c>
      <c r="B279" s="284"/>
      <c r="C279" s="285"/>
      <c r="D279" s="286"/>
      <c r="E279" s="331">
        <v>38</v>
      </c>
      <c r="F279" s="286"/>
      <c r="G279" s="286"/>
      <c r="H279" s="286"/>
      <c r="I279" s="286"/>
      <c r="J279" s="286"/>
      <c r="K279" s="287" t="s">
        <v>16</v>
      </c>
      <c r="L279" s="332">
        <f>IF(R279=X279,1,0)</f>
        <v>0</v>
      </c>
      <c r="M279" s="288"/>
      <c r="N279" s="286"/>
      <c r="O279" s="286"/>
      <c r="P279" s="286"/>
      <c r="Q279" s="287" t="s">
        <v>17</v>
      </c>
      <c r="R279" s="332"/>
      <c r="S279" s="289"/>
      <c r="T279" s="286"/>
      <c r="U279" s="286"/>
      <c r="V279" s="332">
        <f>COUNT(U281:U284)</f>
        <v>0</v>
      </c>
      <c r="W279" s="286" t="s">
        <v>213</v>
      </c>
      <c r="X279" s="331">
        <v>4</v>
      </c>
      <c r="Y279" s="290"/>
    </row>
    <row r="280" spans="1:25" s="293" customFormat="1" ht="15" customHeight="1" x14ac:dyDescent="0.4">
      <c r="A280" s="679" t="s">
        <v>18</v>
      </c>
      <c r="B280" s="680"/>
      <c r="C280" s="680"/>
      <c r="D280" s="680" t="s">
        <v>274</v>
      </c>
      <c r="E280" s="680"/>
      <c r="F280" s="680"/>
      <c r="G280" s="680"/>
      <c r="H280" s="680"/>
      <c r="I280" s="680"/>
      <c r="J280" s="680"/>
      <c r="K280" s="680"/>
      <c r="L280" s="680"/>
      <c r="M280" s="680"/>
      <c r="N280" s="680"/>
      <c r="O280" s="680"/>
      <c r="P280" s="680"/>
      <c r="Q280" s="680"/>
      <c r="R280" s="680"/>
      <c r="S280" s="680"/>
      <c r="T280" s="681"/>
      <c r="U280" s="300" t="s">
        <v>143</v>
      </c>
      <c r="V280" s="679" t="s">
        <v>271</v>
      </c>
      <c r="W280" s="680"/>
      <c r="X280" s="680"/>
      <c r="Y280" s="681"/>
    </row>
    <row r="281" spans="1:25" s="296" customFormat="1" ht="30" customHeight="1" x14ac:dyDescent="0.4">
      <c r="A281" s="682" t="s">
        <v>1043</v>
      </c>
      <c r="B281" s="683"/>
      <c r="C281" s="684"/>
      <c r="D281" s="333" t="s">
        <v>903</v>
      </c>
      <c r="E281" s="723" t="s">
        <v>649</v>
      </c>
      <c r="F281" s="724"/>
      <c r="G281" s="724"/>
      <c r="H281" s="724"/>
      <c r="I281" s="724"/>
      <c r="J281" s="724"/>
      <c r="K281" s="724"/>
      <c r="L281" s="724"/>
      <c r="M281" s="724"/>
      <c r="N281" s="724"/>
      <c r="O281" s="724"/>
      <c r="P281" s="724"/>
      <c r="Q281" s="724"/>
      <c r="R281" s="724"/>
      <c r="S281" s="724"/>
      <c r="T281" s="725"/>
      <c r="U281" s="294"/>
      <c r="V281" s="691"/>
      <c r="W281" s="692"/>
      <c r="X281" s="692"/>
      <c r="Y281" s="693"/>
    </row>
    <row r="282" spans="1:25" s="296" customFormat="1" ht="60" customHeight="1" x14ac:dyDescent="0.4">
      <c r="A282" s="685"/>
      <c r="B282" s="686"/>
      <c r="C282" s="687"/>
      <c r="D282" s="333" t="s">
        <v>904</v>
      </c>
      <c r="E282" s="722" t="s">
        <v>909</v>
      </c>
      <c r="F282" s="715"/>
      <c r="G282" s="715"/>
      <c r="H282" s="715"/>
      <c r="I282" s="715"/>
      <c r="J282" s="715"/>
      <c r="K282" s="715"/>
      <c r="L282" s="715"/>
      <c r="M282" s="715"/>
      <c r="N282" s="715"/>
      <c r="O282" s="715"/>
      <c r="P282" s="715"/>
      <c r="Q282" s="715"/>
      <c r="R282" s="715"/>
      <c r="S282" s="715"/>
      <c r="T282" s="716"/>
      <c r="U282" s="294"/>
      <c r="V282" s="694"/>
      <c r="W282" s="695"/>
      <c r="X282" s="695"/>
      <c r="Y282" s="696"/>
    </row>
    <row r="283" spans="1:25" s="296" customFormat="1" ht="75" customHeight="1" x14ac:dyDescent="0.4">
      <c r="A283" s="685"/>
      <c r="B283" s="686"/>
      <c r="C283" s="687"/>
      <c r="D283" s="333" t="s">
        <v>905</v>
      </c>
      <c r="E283" s="752" t="s">
        <v>907</v>
      </c>
      <c r="F283" s="753"/>
      <c r="G283" s="753"/>
      <c r="H283" s="753"/>
      <c r="I283" s="753"/>
      <c r="J283" s="753"/>
      <c r="K283" s="753"/>
      <c r="L283" s="753"/>
      <c r="M283" s="753"/>
      <c r="N283" s="753"/>
      <c r="O283" s="753"/>
      <c r="P283" s="753"/>
      <c r="Q283" s="753"/>
      <c r="R283" s="753"/>
      <c r="S283" s="753"/>
      <c r="T283" s="754"/>
      <c r="U283" s="294"/>
      <c r="V283" s="694"/>
      <c r="W283" s="695"/>
      <c r="X283" s="695"/>
      <c r="Y283" s="696"/>
    </row>
    <row r="284" spans="1:25" s="296" customFormat="1" ht="75" customHeight="1" x14ac:dyDescent="0.4">
      <c r="A284" s="688"/>
      <c r="B284" s="689"/>
      <c r="C284" s="690"/>
      <c r="D284" s="333" t="s">
        <v>906</v>
      </c>
      <c r="E284" s="752" t="s">
        <v>908</v>
      </c>
      <c r="F284" s="753"/>
      <c r="G284" s="753"/>
      <c r="H284" s="753"/>
      <c r="I284" s="753"/>
      <c r="J284" s="753"/>
      <c r="K284" s="753"/>
      <c r="L284" s="753"/>
      <c r="M284" s="753"/>
      <c r="N284" s="753"/>
      <c r="O284" s="753"/>
      <c r="P284" s="753"/>
      <c r="Q284" s="753"/>
      <c r="R284" s="753"/>
      <c r="S284" s="753"/>
      <c r="T284" s="754"/>
      <c r="U284" s="294"/>
      <c r="V284" s="697"/>
      <c r="W284" s="698"/>
      <c r="X284" s="698"/>
      <c r="Y284" s="699"/>
    </row>
    <row r="285" spans="1:25" s="291" customFormat="1" ht="30" customHeight="1" x14ac:dyDescent="0.4">
      <c r="A285" s="283" t="s">
        <v>15</v>
      </c>
      <c r="B285" s="284"/>
      <c r="C285" s="285"/>
      <c r="D285" s="286"/>
      <c r="E285" s="331">
        <v>39</v>
      </c>
      <c r="F285" s="286"/>
      <c r="G285" s="286"/>
      <c r="H285" s="286"/>
      <c r="I285" s="286"/>
      <c r="J285" s="286"/>
      <c r="K285" s="287" t="s">
        <v>16</v>
      </c>
      <c r="L285" s="332">
        <f>IF(R285=X285,1,0)</f>
        <v>0</v>
      </c>
      <c r="M285" s="288"/>
      <c r="N285" s="286"/>
      <c r="O285" s="286"/>
      <c r="P285" s="286"/>
      <c r="Q285" s="287" t="s">
        <v>17</v>
      </c>
      <c r="R285" s="332"/>
      <c r="S285" s="289"/>
      <c r="T285" s="286"/>
      <c r="U285" s="286"/>
      <c r="V285" s="332">
        <f>COUNT(U287)</f>
        <v>0</v>
      </c>
      <c r="W285" s="286" t="s">
        <v>225</v>
      </c>
      <c r="X285" s="331">
        <v>1</v>
      </c>
      <c r="Y285" s="290"/>
    </row>
    <row r="286" spans="1:25" s="293" customFormat="1" ht="15" customHeight="1" x14ac:dyDescent="0.4">
      <c r="A286" s="679" t="s">
        <v>18</v>
      </c>
      <c r="B286" s="680"/>
      <c r="C286" s="680"/>
      <c r="D286" s="680" t="s">
        <v>279</v>
      </c>
      <c r="E286" s="680"/>
      <c r="F286" s="680"/>
      <c r="G286" s="680"/>
      <c r="H286" s="680"/>
      <c r="I286" s="680"/>
      <c r="J286" s="680"/>
      <c r="K286" s="680"/>
      <c r="L286" s="680"/>
      <c r="M286" s="680"/>
      <c r="N286" s="680"/>
      <c r="O286" s="680"/>
      <c r="P286" s="680"/>
      <c r="Q286" s="680"/>
      <c r="R286" s="680"/>
      <c r="S286" s="680"/>
      <c r="T286" s="681"/>
      <c r="U286" s="316" t="s">
        <v>143</v>
      </c>
      <c r="V286" s="679" t="s">
        <v>271</v>
      </c>
      <c r="W286" s="680"/>
      <c r="X286" s="680"/>
      <c r="Y286" s="681"/>
    </row>
    <row r="287" spans="1:25" s="296" customFormat="1" ht="30" customHeight="1" x14ac:dyDescent="0.4">
      <c r="A287" s="711" t="s">
        <v>280</v>
      </c>
      <c r="B287" s="711"/>
      <c r="C287" s="711"/>
      <c r="D287" s="845" t="s">
        <v>910</v>
      </c>
      <c r="E287" s="846" t="s">
        <v>662</v>
      </c>
      <c r="F287" s="846"/>
      <c r="G287" s="846"/>
      <c r="H287" s="846"/>
      <c r="I287" s="846"/>
      <c r="J287" s="846"/>
      <c r="K287" s="846"/>
      <c r="L287" s="846"/>
      <c r="M287" s="846"/>
      <c r="N287" s="846"/>
      <c r="O287" s="846"/>
      <c r="P287" s="846"/>
      <c r="Q287" s="846"/>
      <c r="R287" s="846"/>
      <c r="S287" s="846"/>
      <c r="T287" s="846"/>
      <c r="U287" s="847"/>
      <c r="V287" s="847"/>
      <c r="W287" s="847"/>
      <c r="X287" s="847"/>
      <c r="Y287" s="847"/>
    </row>
    <row r="288" spans="1:25" s="296" customFormat="1" ht="45" customHeight="1" x14ac:dyDescent="0.4">
      <c r="A288" s="711"/>
      <c r="B288" s="711"/>
      <c r="C288" s="711"/>
      <c r="D288" s="845"/>
      <c r="E288" s="848" t="s">
        <v>327</v>
      </c>
      <c r="F288" s="848"/>
      <c r="G288" s="848"/>
      <c r="H288" s="848"/>
      <c r="I288" s="848"/>
      <c r="J288" s="848"/>
      <c r="K288" s="848"/>
      <c r="L288" s="848"/>
      <c r="M288" s="848"/>
      <c r="N288" s="848"/>
      <c r="O288" s="848"/>
      <c r="P288" s="848"/>
      <c r="Q288" s="848"/>
      <c r="R288" s="848"/>
      <c r="S288" s="848"/>
      <c r="T288" s="848"/>
      <c r="U288" s="847"/>
      <c r="V288" s="847"/>
      <c r="W288" s="847"/>
      <c r="X288" s="847"/>
      <c r="Y288" s="847"/>
    </row>
    <row r="289" spans="1:25" s="291" customFormat="1" ht="30" customHeight="1" x14ac:dyDescent="0.4">
      <c r="A289" s="283" t="s">
        <v>15</v>
      </c>
      <c r="B289" s="284"/>
      <c r="C289" s="285"/>
      <c r="D289" s="286"/>
      <c r="E289" s="331">
        <v>40</v>
      </c>
      <c r="F289" s="286"/>
      <c r="G289" s="286"/>
      <c r="H289" s="286"/>
      <c r="I289" s="286"/>
      <c r="J289" s="286"/>
      <c r="K289" s="287" t="s">
        <v>16</v>
      </c>
      <c r="L289" s="332">
        <f>IF(R289=X289,1,0)</f>
        <v>0</v>
      </c>
      <c r="M289" s="288"/>
      <c r="N289" s="286"/>
      <c r="O289" s="286"/>
      <c r="P289" s="286"/>
      <c r="Q289" s="287" t="s">
        <v>17</v>
      </c>
      <c r="R289" s="332"/>
      <c r="S289" s="289"/>
      <c r="T289" s="286"/>
      <c r="U289" s="317"/>
      <c r="V289" s="332">
        <f>COUNT(U291)</f>
        <v>0</v>
      </c>
      <c r="W289" s="286" t="s">
        <v>213</v>
      </c>
      <c r="X289" s="331">
        <v>1</v>
      </c>
      <c r="Y289" s="290"/>
    </row>
    <row r="290" spans="1:25" s="293" customFormat="1" ht="15" customHeight="1" x14ac:dyDescent="0.4">
      <c r="A290" s="679" t="s">
        <v>18</v>
      </c>
      <c r="B290" s="680"/>
      <c r="C290" s="680"/>
      <c r="D290" s="680" t="s">
        <v>274</v>
      </c>
      <c r="E290" s="680"/>
      <c r="F290" s="680"/>
      <c r="G290" s="680"/>
      <c r="H290" s="680"/>
      <c r="I290" s="680"/>
      <c r="J290" s="680"/>
      <c r="K290" s="680"/>
      <c r="L290" s="680"/>
      <c r="M290" s="680"/>
      <c r="N290" s="680"/>
      <c r="O290" s="680"/>
      <c r="P290" s="680"/>
      <c r="Q290" s="680"/>
      <c r="R290" s="680"/>
      <c r="S290" s="680"/>
      <c r="T290" s="681"/>
      <c r="U290" s="300" t="s">
        <v>143</v>
      </c>
      <c r="V290" s="679" t="s">
        <v>271</v>
      </c>
      <c r="W290" s="680"/>
      <c r="X290" s="680"/>
      <c r="Y290" s="681"/>
    </row>
    <row r="291" spans="1:25" s="296" customFormat="1" ht="30" customHeight="1" x14ac:dyDescent="0.4">
      <c r="A291" s="711" t="s">
        <v>281</v>
      </c>
      <c r="B291" s="711"/>
      <c r="C291" s="711"/>
      <c r="D291" s="333" t="s">
        <v>911</v>
      </c>
      <c r="E291" s="753" t="s">
        <v>663</v>
      </c>
      <c r="F291" s="753"/>
      <c r="G291" s="753"/>
      <c r="H291" s="753"/>
      <c r="I291" s="753"/>
      <c r="J291" s="753"/>
      <c r="K291" s="753"/>
      <c r="L291" s="753"/>
      <c r="M291" s="753"/>
      <c r="N291" s="753"/>
      <c r="O291" s="753"/>
      <c r="P291" s="753"/>
      <c r="Q291" s="753"/>
      <c r="R291" s="753"/>
      <c r="S291" s="753"/>
      <c r="T291" s="754"/>
      <c r="U291" s="294"/>
      <c r="V291" s="824"/>
      <c r="W291" s="825"/>
      <c r="X291" s="825"/>
      <c r="Y291" s="826"/>
    </row>
    <row r="292" spans="1:25" s="291" customFormat="1" ht="30" customHeight="1" x14ac:dyDescent="0.4">
      <c r="A292" s="283" t="s">
        <v>15</v>
      </c>
      <c r="B292" s="284"/>
      <c r="C292" s="285"/>
      <c r="D292" s="286"/>
      <c r="E292" s="331">
        <v>41</v>
      </c>
      <c r="F292" s="286"/>
      <c r="G292" s="286"/>
      <c r="H292" s="286"/>
      <c r="I292" s="286"/>
      <c r="J292" s="286"/>
      <c r="K292" s="287" t="s">
        <v>16</v>
      </c>
      <c r="L292" s="332">
        <f>IF(R292=X292,1,0)</f>
        <v>0</v>
      </c>
      <c r="M292" s="288"/>
      <c r="N292" s="286"/>
      <c r="O292" s="286"/>
      <c r="P292" s="286"/>
      <c r="Q292" s="287" t="s">
        <v>17</v>
      </c>
      <c r="R292" s="332"/>
      <c r="S292" s="289"/>
      <c r="T292" s="286"/>
      <c r="U292" s="286"/>
      <c r="V292" s="332">
        <f>COUNT(U294:U294)</f>
        <v>0</v>
      </c>
      <c r="W292" s="286" t="s">
        <v>154</v>
      </c>
      <c r="X292" s="344">
        <v>1</v>
      </c>
      <c r="Y292" s="290"/>
    </row>
    <row r="293" spans="1:25" s="293" customFormat="1" ht="15" customHeight="1" x14ac:dyDescent="0.4">
      <c r="A293" s="679" t="s">
        <v>18</v>
      </c>
      <c r="B293" s="680"/>
      <c r="C293" s="680"/>
      <c r="D293" s="680" t="s">
        <v>274</v>
      </c>
      <c r="E293" s="680"/>
      <c r="F293" s="680"/>
      <c r="G293" s="680"/>
      <c r="H293" s="680"/>
      <c r="I293" s="680"/>
      <c r="J293" s="680"/>
      <c r="K293" s="680"/>
      <c r="L293" s="680"/>
      <c r="M293" s="680"/>
      <c r="N293" s="680"/>
      <c r="O293" s="680"/>
      <c r="P293" s="680"/>
      <c r="Q293" s="680"/>
      <c r="R293" s="680"/>
      <c r="S293" s="680"/>
      <c r="T293" s="681"/>
      <c r="U293" s="300" t="s">
        <v>282</v>
      </c>
      <c r="V293" s="679" t="s">
        <v>271</v>
      </c>
      <c r="W293" s="680"/>
      <c r="X293" s="680"/>
      <c r="Y293" s="681"/>
    </row>
    <row r="294" spans="1:25" s="296" customFormat="1" ht="75" customHeight="1" x14ac:dyDescent="0.4">
      <c r="A294" s="711" t="s">
        <v>721</v>
      </c>
      <c r="B294" s="711"/>
      <c r="C294" s="711"/>
      <c r="D294" s="333" t="s">
        <v>913</v>
      </c>
      <c r="E294" s="726" t="s">
        <v>912</v>
      </c>
      <c r="F294" s="713"/>
      <c r="G294" s="713"/>
      <c r="H294" s="713"/>
      <c r="I294" s="713"/>
      <c r="J294" s="713"/>
      <c r="K294" s="713"/>
      <c r="L294" s="713"/>
      <c r="M294" s="713"/>
      <c r="N294" s="713"/>
      <c r="O294" s="713"/>
      <c r="P294" s="713"/>
      <c r="Q294" s="713"/>
      <c r="R294" s="713"/>
      <c r="S294" s="713"/>
      <c r="T294" s="714"/>
      <c r="U294" s="294"/>
      <c r="V294" s="812"/>
      <c r="W294" s="813"/>
      <c r="X294" s="813"/>
      <c r="Y294" s="814"/>
    </row>
    <row r="295" spans="1:25" s="291" customFormat="1" ht="30" customHeight="1" x14ac:dyDescent="0.4">
      <c r="A295" s="283" t="s">
        <v>15</v>
      </c>
      <c r="B295" s="284"/>
      <c r="C295" s="285"/>
      <c r="D295" s="286"/>
      <c r="E295" s="331">
        <v>42</v>
      </c>
      <c r="F295" s="286"/>
      <c r="G295" s="286"/>
      <c r="H295" s="286"/>
      <c r="I295" s="286"/>
      <c r="J295" s="286"/>
      <c r="K295" s="287" t="s">
        <v>16</v>
      </c>
      <c r="L295" s="332">
        <f>IF(R295=X295,1,0)</f>
        <v>0</v>
      </c>
      <c r="M295" s="288"/>
      <c r="N295" s="286"/>
      <c r="O295" s="286"/>
      <c r="P295" s="286"/>
      <c r="Q295" s="287" t="s">
        <v>17</v>
      </c>
      <c r="R295" s="332"/>
      <c r="S295" s="289"/>
      <c r="T295" s="286"/>
      <c r="U295" s="286"/>
      <c r="V295" s="332">
        <f>COUNT(U297:U298)</f>
        <v>0</v>
      </c>
      <c r="W295" s="286" t="s">
        <v>246</v>
      </c>
      <c r="X295" s="331">
        <v>2</v>
      </c>
      <c r="Y295" s="290"/>
    </row>
    <row r="296" spans="1:25" s="293" customFormat="1" ht="15" customHeight="1" x14ac:dyDescent="0.4">
      <c r="A296" s="679" t="s">
        <v>18</v>
      </c>
      <c r="B296" s="680"/>
      <c r="C296" s="680"/>
      <c r="D296" s="680" t="s">
        <v>283</v>
      </c>
      <c r="E296" s="680"/>
      <c r="F296" s="680"/>
      <c r="G296" s="680"/>
      <c r="H296" s="680"/>
      <c r="I296" s="680"/>
      <c r="J296" s="680"/>
      <c r="K296" s="680"/>
      <c r="L296" s="680"/>
      <c r="M296" s="680"/>
      <c r="N296" s="680"/>
      <c r="O296" s="680"/>
      <c r="P296" s="680"/>
      <c r="Q296" s="680"/>
      <c r="R296" s="680"/>
      <c r="S296" s="680"/>
      <c r="T296" s="681"/>
      <c r="U296" s="300" t="s">
        <v>143</v>
      </c>
      <c r="V296" s="679" t="s">
        <v>271</v>
      </c>
      <c r="W296" s="680"/>
      <c r="X296" s="680"/>
      <c r="Y296" s="681"/>
    </row>
    <row r="297" spans="1:25" s="296" customFormat="1" ht="30" customHeight="1" x14ac:dyDescent="0.4">
      <c r="A297" s="711" t="s">
        <v>722</v>
      </c>
      <c r="B297" s="711"/>
      <c r="C297" s="711"/>
      <c r="D297" s="333" t="s">
        <v>287</v>
      </c>
      <c r="E297" s="726" t="s">
        <v>284</v>
      </c>
      <c r="F297" s="713"/>
      <c r="G297" s="713"/>
      <c r="H297" s="713"/>
      <c r="I297" s="713"/>
      <c r="J297" s="713"/>
      <c r="K297" s="713"/>
      <c r="L297" s="713"/>
      <c r="M297" s="713"/>
      <c r="N297" s="713"/>
      <c r="O297" s="713"/>
      <c r="P297" s="713"/>
      <c r="Q297" s="713"/>
      <c r="R297" s="713"/>
      <c r="S297" s="713"/>
      <c r="T297" s="714"/>
      <c r="U297" s="294"/>
      <c r="V297" s="849"/>
      <c r="W297" s="850"/>
      <c r="X297" s="850"/>
      <c r="Y297" s="851"/>
    </row>
    <row r="298" spans="1:25" s="296" customFormat="1" ht="30" customHeight="1" x14ac:dyDescent="0.4">
      <c r="A298" s="711"/>
      <c r="B298" s="711"/>
      <c r="C298" s="711"/>
      <c r="D298" s="333" t="s">
        <v>914</v>
      </c>
      <c r="E298" s="726" t="s">
        <v>285</v>
      </c>
      <c r="F298" s="713"/>
      <c r="G298" s="713"/>
      <c r="H298" s="713"/>
      <c r="I298" s="713"/>
      <c r="J298" s="713"/>
      <c r="K298" s="713"/>
      <c r="L298" s="713"/>
      <c r="M298" s="713"/>
      <c r="N298" s="713"/>
      <c r="O298" s="713"/>
      <c r="P298" s="713"/>
      <c r="Q298" s="713"/>
      <c r="R298" s="713"/>
      <c r="S298" s="713"/>
      <c r="T298" s="714"/>
      <c r="U298" s="294"/>
      <c r="V298" s="852"/>
      <c r="W298" s="853"/>
      <c r="X298" s="853"/>
      <c r="Y298" s="854"/>
    </row>
    <row r="299" spans="1:25" s="291" customFormat="1" ht="30" customHeight="1" x14ac:dyDescent="0.4">
      <c r="A299" s="283" t="s">
        <v>15</v>
      </c>
      <c r="B299" s="284"/>
      <c r="C299" s="285"/>
      <c r="D299" s="286"/>
      <c r="E299" s="331">
        <v>43</v>
      </c>
      <c r="F299" s="286"/>
      <c r="G299" s="286"/>
      <c r="H299" s="286"/>
      <c r="I299" s="286"/>
      <c r="J299" s="286"/>
      <c r="K299" s="287" t="s">
        <v>16</v>
      </c>
      <c r="L299" s="332">
        <f>IF(R299=X299,1,0)</f>
        <v>0</v>
      </c>
      <c r="M299" s="288"/>
      <c r="N299" s="286"/>
      <c r="O299" s="286"/>
      <c r="P299" s="286"/>
      <c r="Q299" s="287" t="s">
        <v>17</v>
      </c>
      <c r="R299" s="332"/>
      <c r="S299" s="289"/>
      <c r="T299" s="286"/>
      <c r="U299" s="286"/>
      <c r="V299" s="332">
        <f>COUNT(U301:U307)</f>
        <v>0</v>
      </c>
      <c r="W299" s="286" t="s">
        <v>225</v>
      </c>
      <c r="X299" s="331">
        <v>7</v>
      </c>
      <c r="Y299" s="290"/>
    </row>
    <row r="300" spans="1:25" s="293" customFormat="1" ht="15" customHeight="1" x14ac:dyDescent="0.4">
      <c r="A300" s="679" t="s">
        <v>18</v>
      </c>
      <c r="B300" s="680"/>
      <c r="C300" s="680"/>
      <c r="D300" s="680" t="s">
        <v>283</v>
      </c>
      <c r="E300" s="680"/>
      <c r="F300" s="680"/>
      <c r="G300" s="680"/>
      <c r="H300" s="680"/>
      <c r="I300" s="680"/>
      <c r="J300" s="680"/>
      <c r="K300" s="680"/>
      <c r="L300" s="680"/>
      <c r="M300" s="680"/>
      <c r="N300" s="680"/>
      <c r="O300" s="680"/>
      <c r="P300" s="680"/>
      <c r="Q300" s="680"/>
      <c r="R300" s="680"/>
      <c r="S300" s="680"/>
      <c r="T300" s="681"/>
      <c r="U300" s="300" t="s">
        <v>218</v>
      </c>
      <c r="V300" s="679" t="s">
        <v>271</v>
      </c>
      <c r="W300" s="680"/>
      <c r="X300" s="680"/>
      <c r="Y300" s="681"/>
    </row>
    <row r="301" spans="1:25" s="296" customFormat="1" ht="45" customHeight="1" x14ac:dyDescent="0.4">
      <c r="A301" s="682" t="s">
        <v>286</v>
      </c>
      <c r="B301" s="683"/>
      <c r="C301" s="684"/>
      <c r="D301" s="333" t="s">
        <v>915</v>
      </c>
      <c r="E301" s="753" t="s">
        <v>922</v>
      </c>
      <c r="F301" s="753"/>
      <c r="G301" s="753"/>
      <c r="H301" s="753"/>
      <c r="I301" s="753"/>
      <c r="J301" s="753"/>
      <c r="K301" s="753"/>
      <c r="L301" s="753"/>
      <c r="M301" s="753"/>
      <c r="N301" s="753"/>
      <c r="O301" s="753"/>
      <c r="P301" s="753"/>
      <c r="Q301" s="753"/>
      <c r="R301" s="753"/>
      <c r="S301" s="753"/>
      <c r="T301" s="754"/>
      <c r="U301" s="294"/>
      <c r="V301" s="691"/>
      <c r="W301" s="692"/>
      <c r="X301" s="692"/>
      <c r="Y301" s="693"/>
    </row>
    <row r="302" spans="1:25" s="296" customFormat="1" ht="45" customHeight="1" x14ac:dyDescent="0.4">
      <c r="A302" s="685"/>
      <c r="B302" s="686"/>
      <c r="C302" s="687"/>
      <c r="D302" s="333" t="s">
        <v>916</v>
      </c>
      <c r="E302" s="753" t="s">
        <v>664</v>
      </c>
      <c r="F302" s="753"/>
      <c r="G302" s="753"/>
      <c r="H302" s="753"/>
      <c r="I302" s="753"/>
      <c r="J302" s="753"/>
      <c r="K302" s="753"/>
      <c r="L302" s="753"/>
      <c r="M302" s="753"/>
      <c r="N302" s="753"/>
      <c r="O302" s="753"/>
      <c r="P302" s="753"/>
      <c r="Q302" s="753"/>
      <c r="R302" s="753"/>
      <c r="S302" s="753"/>
      <c r="T302" s="754"/>
      <c r="U302" s="294"/>
      <c r="V302" s="694"/>
      <c r="W302" s="695"/>
      <c r="X302" s="695"/>
      <c r="Y302" s="696"/>
    </row>
    <row r="303" spans="1:25" s="296" customFormat="1" ht="60" customHeight="1" x14ac:dyDescent="0.4">
      <c r="A303" s="685"/>
      <c r="B303" s="686"/>
      <c r="C303" s="687"/>
      <c r="D303" s="333" t="s">
        <v>917</v>
      </c>
      <c r="E303" s="753" t="s">
        <v>665</v>
      </c>
      <c r="F303" s="753"/>
      <c r="G303" s="753"/>
      <c r="H303" s="753"/>
      <c r="I303" s="753"/>
      <c r="J303" s="753"/>
      <c r="K303" s="753"/>
      <c r="L303" s="753"/>
      <c r="M303" s="753"/>
      <c r="N303" s="753"/>
      <c r="O303" s="753"/>
      <c r="P303" s="753"/>
      <c r="Q303" s="753"/>
      <c r="R303" s="753"/>
      <c r="S303" s="753"/>
      <c r="T303" s="754"/>
      <c r="U303" s="294"/>
      <c r="V303" s="694"/>
      <c r="W303" s="695"/>
      <c r="X303" s="695"/>
      <c r="Y303" s="696"/>
    </row>
    <row r="304" spans="1:25" s="296" customFormat="1" ht="45" customHeight="1" x14ac:dyDescent="0.4">
      <c r="A304" s="685"/>
      <c r="B304" s="686"/>
      <c r="C304" s="687"/>
      <c r="D304" s="333" t="s">
        <v>918</v>
      </c>
      <c r="E304" s="753" t="s">
        <v>666</v>
      </c>
      <c r="F304" s="753"/>
      <c r="G304" s="753"/>
      <c r="H304" s="753"/>
      <c r="I304" s="753"/>
      <c r="J304" s="753"/>
      <c r="K304" s="753"/>
      <c r="L304" s="753"/>
      <c r="M304" s="753"/>
      <c r="N304" s="753"/>
      <c r="O304" s="753"/>
      <c r="P304" s="753"/>
      <c r="Q304" s="753"/>
      <c r="R304" s="753"/>
      <c r="S304" s="753"/>
      <c r="T304" s="754"/>
      <c r="U304" s="294"/>
      <c r="V304" s="694"/>
      <c r="W304" s="695"/>
      <c r="X304" s="695"/>
      <c r="Y304" s="696"/>
    </row>
    <row r="305" spans="1:25" s="296" customFormat="1" ht="30" customHeight="1" x14ac:dyDescent="0.4">
      <c r="A305" s="685"/>
      <c r="B305" s="686"/>
      <c r="C305" s="687"/>
      <c r="D305" s="333" t="s">
        <v>919</v>
      </c>
      <c r="E305" s="753" t="s">
        <v>667</v>
      </c>
      <c r="F305" s="753"/>
      <c r="G305" s="753"/>
      <c r="H305" s="753"/>
      <c r="I305" s="753"/>
      <c r="J305" s="753"/>
      <c r="K305" s="753"/>
      <c r="L305" s="753"/>
      <c r="M305" s="753"/>
      <c r="N305" s="753"/>
      <c r="O305" s="753"/>
      <c r="P305" s="753"/>
      <c r="Q305" s="753"/>
      <c r="R305" s="753"/>
      <c r="S305" s="753"/>
      <c r="T305" s="754"/>
      <c r="U305" s="294"/>
      <c r="V305" s="694"/>
      <c r="W305" s="695"/>
      <c r="X305" s="695"/>
      <c r="Y305" s="696"/>
    </row>
    <row r="306" spans="1:25" s="296" customFormat="1" ht="30" customHeight="1" x14ac:dyDescent="0.4">
      <c r="A306" s="685"/>
      <c r="B306" s="686"/>
      <c r="C306" s="687"/>
      <c r="D306" s="333" t="s">
        <v>920</v>
      </c>
      <c r="E306" s="753" t="s">
        <v>668</v>
      </c>
      <c r="F306" s="753"/>
      <c r="G306" s="753"/>
      <c r="H306" s="753"/>
      <c r="I306" s="753"/>
      <c r="J306" s="753"/>
      <c r="K306" s="753"/>
      <c r="L306" s="753"/>
      <c r="M306" s="753"/>
      <c r="N306" s="753"/>
      <c r="O306" s="753"/>
      <c r="P306" s="753"/>
      <c r="Q306" s="753"/>
      <c r="R306" s="753"/>
      <c r="S306" s="753"/>
      <c r="T306" s="754"/>
      <c r="U306" s="294"/>
      <c r="V306" s="694"/>
      <c r="W306" s="695"/>
      <c r="X306" s="695"/>
      <c r="Y306" s="696"/>
    </row>
    <row r="307" spans="1:25" s="296" customFormat="1" ht="30" customHeight="1" x14ac:dyDescent="0.4">
      <c r="A307" s="688"/>
      <c r="B307" s="689"/>
      <c r="C307" s="690"/>
      <c r="D307" s="333" t="s">
        <v>921</v>
      </c>
      <c r="E307" s="753" t="s">
        <v>288</v>
      </c>
      <c r="F307" s="753"/>
      <c r="G307" s="753"/>
      <c r="H307" s="753"/>
      <c r="I307" s="753"/>
      <c r="J307" s="753"/>
      <c r="K307" s="753"/>
      <c r="L307" s="753"/>
      <c r="M307" s="753"/>
      <c r="N307" s="753"/>
      <c r="O307" s="753"/>
      <c r="P307" s="753"/>
      <c r="Q307" s="753"/>
      <c r="R307" s="753"/>
      <c r="S307" s="753"/>
      <c r="T307" s="754"/>
      <c r="U307" s="294"/>
      <c r="V307" s="697"/>
      <c r="W307" s="698"/>
      <c r="X307" s="698"/>
      <c r="Y307" s="699"/>
    </row>
    <row r="308" spans="1:25" s="291" customFormat="1" ht="30" customHeight="1" x14ac:dyDescent="0.4">
      <c r="A308" s="283" t="s">
        <v>15</v>
      </c>
      <c r="B308" s="284"/>
      <c r="C308" s="285"/>
      <c r="D308" s="286"/>
      <c r="E308" s="331">
        <v>44</v>
      </c>
      <c r="F308" s="286"/>
      <c r="G308" s="286"/>
      <c r="H308" s="286"/>
      <c r="I308" s="286"/>
      <c r="J308" s="286"/>
      <c r="K308" s="287" t="s">
        <v>16</v>
      </c>
      <c r="L308" s="332">
        <f>IF(R308=X308,1,0)</f>
        <v>0</v>
      </c>
      <c r="M308" s="288"/>
      <c r="N308" s="286"/>
      <c r="O308" s="286"/>
      <c r="P308" s="286"/>
      <c r="Q308" s="287" t="s">
        <v>17</v>
      </c>
      <c r="R308" s="332"/>
      <c r="S308" s="289"/>
      <c r="T308" s="286"/>
      <c r="U308" s="286"/>
      <c r="V308" s="332">
        <f>COUNT(U310:U316)</f>
        <v>0</v>
      </c>
      <c r="W308" s="286" t="s">
        <v>154</v>
      </c>
      <c r="X308" s="344">
        <v>6</v>
      </c>
      <c r="Y308" s="290"/>
    </row>
    <row r="309" spans="1:25" s="293" customFormat="1" ht="15" customHeight="1" x14ac:dyDescent="0.4">
      <c r="A309" s="679" t="s">
        <v>18</v>
      </c>
      <c r="B309" s="680"/>
      <c r="C309" s="680"/>
      <c r="D309" s="680" t="s">
        <v>289</v>
      </c>
      <c r="E309" s="680"/>
      <c r="F309" s="680"/>
      <c r="G309" s="680"/>
      <c r="H309" s="680"/>
      <c r="I309" s="680"/>
      <c r="J309" s="680"/>
      <c r="K309" s="680"/>
      <c r="L309" s="680"/>
      <c r="M309" s="680"/>
      <c r="N309" s="680"/>
      <c r="O309" s="680"/>
      <c r="P309" s="680"/>
      <c r="Q309" s="680"/>
      <c r="R309" s="680"/>
      <c r="S309" s="680"/>
      <c r="T309" s="681"/>
      <c r="U309" s="300" t="s">
        <v>143</v>
      </c>
      <c r="V309" s="679" t="s">
        <v>290</v>
      </c>
      <c r="W309" s="680"/>
      <c r="X309" s="680"/>
      <c r="Y309" s="681"/>
    </row>
    <row r="310" spans="1:25" s="296" customFormat="1" ht="150" customHeight="1" x14ac:dyDescent="0.4">
      <c r="A310" s="711" t="s">
        <v>291</v>
      </c>
      <c r="B310" s="711"/>
      <c r="C310" s="711"/>
      <c r="D310" s="772" t="s">
        <v>926</v>
      </c>
      <c r="E310" s="855" t="s">
        <v>935</v>
      </c>
      <c r="F310" s="856"/>
      <c r="G310" s="856"/>
      <c r="H310" s="856"/>
      <c r="I310" s="856"/>
      <c r="J310" s="856"/>
      <c r="K310" s="856"/>
      <c r="L310" s="856"/>
      <c r="M310" s="856"/>
      <c r="N310" s="856"/>
      <c r="O310" s="856"/>
      <c r="P310" s="856"/>
      <c r="Q310" s="856"/>
      <c r="R310" s="856"/>
      <c r="S310" s="856"/>
      <c r="T310" s="857"/>
      <c r="U310" s="774"/>
      <c r="V310" s="812"/>
      <c r="W310" s="813"/>
      <c r="X310" s="813"/>
      <c r="Y310" s="814"/>
    </row>
    <row r="311" spans="1:25" s="296" customFormat="1" ht="60" customHeight="1" x14ac:dyDescent="0.4">
      <c r="A311" s="711"/>
      <c r="B311" s="711"/>
      <c r="C311" s="711"/>
      <c r="D311" s="773"/>
      <c r="E311" s="858" t="s">
        <v>923</v>
      </c>
      <c r="F311" s="859"/>
      <c r="G311" s="859"/>
      <c r="H311" s="859"/>
      <c r="I311" s="859"/>
      <c r="J311" s="859"/>
      <c r="K311" s="859"/>
      <c r="L311" s="859"/>
      <c r="M311" s="859"/>
      <c r="N311" s="859"/>
      <c r="O311" s="859"/>
      <c r="P311" s="859"/>
      <c r="Q311" s="859"/>
      <c r="R311" s="859"/>
      <c r="S311" s="859"/>
      <c r="T311" s="860"/>
      <c r="U311" s="775"/>
      <c r="V311" s="815"/>
      <c r="W311" s="816"/>
      <c r="X311" s="816"/>
      <c r="Y311" s="817"/>
    </row>
    <row r="312" spans="1:25" s="296" customFormat="1" ht="45" customHeight="1" x14ac:dyDescent="0.4">
      <c r="A312" s="711"/>
      <c r="B312" s="711"/>
      <c r="C312" s="711"/>
      <c r="D312" s="349" t="s">
        <v>927</v>
      </c>
      <c r="E312" s="721" t="s">
        <v>924</v>
      </c>
      <c r="F312" s="761"/>
      <c r="G312" s="761"/>
      <c r="H312" s="761"/>
      <c r="I312" s="761"/>
      <c r="J312" s="761"/>
      <c r="K312" s="761"/>
      <c r="L312" s="761"/>
      <c r="M312" s="761"/>
      <c r="N312" s="761"/>
      <c r="O312" s="761"/>
      <c r="P312" s="761"/>
      <c r="Q312" s="761"/>
      <c r="R312" s="761"/>
      <c r="S312" s="761"/>
      <c r="T312" s="762"/>
      <c r="U312" s="348"/>
      <c r="V312" s="815"/>
      <c r="W312" s="816"/>
      <c r="X312" s="816"/>
      <c r="Y312" s="817"/>
    </row>
    <row r="313" spans="1:25" s="363" customFormat="1" ht="45" customHeight="1" x14ac:dyDescent="0.4">
      <c r="A313" s="711"/>
      <c r="B313" s="711"/>
      <c r="C313" s="711"/>
      <c r="D313" s="334" t="s">
        <v>928</v>
      </c>
      <c r="E313" s="721" t="s">
        <v>925</v>
      </c>
      <c r="F313" s="761"/>
      <c r="G313" s="761"/>
      <c r="H313" s="761"/>
      <c r="I313" s="761"/>
      <c r="J313" s="761"/>
      <c r="K313" s="761"/>
      <c r="L313" s="761"/>
      <c r="M313" s="761"/>
      <c r="N313" s="761"/>
      <c r="O313" s="761"/>
      <c r="P313" s="761"/>
      <c r="Q313" s="761"/>
      <c r="R313" s="761"/>
      <c r="S313" s="761"/>
      <c r="T313" s="762"/>
      <c r="U313" s="362"/>
      <c r="V313" s="815"/>
      <c r="W313" s="816"/>
      <c r="X313" s="816"/>
      <c r="Y313" s="817"/>
    </row>
    <row r="314" spans="1:25" s="296" customFormat="1" ht="60" customHeight="1" x14ac:dyDescent="0.4">
      <c r="A314" s="711"/>
      <c r="B314" s="711"/>
      <c r="C314" s="711"/>
      <c r="D314" s="349" t="s">
        <v>930</v>
      </c>
      <c r="E314" s="721" t="s">
        <v>929</v>
      </c>
      <c r="F314" s="761"/>
      <c r="G314" s="761"/>
      <c r="H314" s="761"/>
      <c r="I314" s="761"/>
      <c r="J314" s="761"/>
      <c r="K314" s="761"/>
      <c r="L314" s="761"/>
      <c r="M314" s="761"/>
      <c r="N314" s="761"/>
      <c r="O314" s="761"/>
      <c r="P314" s="761"/>
      <c r="Q314" s="761"/>
      <c r="R314" s="761"/>
      <c r="S314" s="761"/>
      <c r="T314" s="762"/>
      <c r="U314" s="348"/>
      <c r="V314" s="815"/>
      <c r="W314" s="816"/>
      <c r="X314" s="816"/>
      <c r="Y314" s="817"/>
    </row>
    <row r="315" spans="1:25" s="296" customFormat="1" ht="45" customHeight="1" x14ac:dyDescent="0.4">
      <c r="A315" s="711"/>
      <c r="B315" s="711"/>
      <c r="C315" s="711"/>
      <c r="D315" s="349" t="s">
        <v>931</v>
      </c>
      <c r="E315" s="721" t="s">
        <v>932</v>
      </c>
      <c r="F315" s="761"/>
      <c r="G315" s="761"/>
      <c r="H315" s="761"/>
      <c r="I315" s="761"/>
      <c r="J315" s="761"/>
      <c r="K315" s="761"/>
      <c r="L315" s="761"/>
      <c r="M315" s="761"/>
      <c r="N315" s="761"/>
      <c r="O315" s="761"/>
      <c r="P315" s="761"/>
      <c r="Q315" s="761"/>
      <c r="R315" s="761"/>
      <c r="S315" s="761"/>
      <c r="T315" s="762"/>
      <c r="U315" s="348"/>
      <c r="V315" s="815"/>
      <c r="W315" s="816"/>
      <c r="X315" s="816"/>
      <c r="Y315" s="817"/>
    </row>
    <row r="316" spans="1:25" s="296" customFormat="1" ht="15" customHeight="1" x14ac:dyDescent="0.4">
      <c r="A316" s="711"/>
      <c r="B316" s="711"/>
      <c r="C316" s="711"/>
      <c r="D316" s="333" t="s">
        <v>933</v>
      </c>
      <c r="E316" s="726" t="s">
        <v>934</v>
      </c>
      <c r="F316" s="713"/>
      <c r="G316" s="713"/>
      <c r="H316" s="713"/>
      <c r="I316" s="713"/>
      <c r="J316" s="713"/>
      <c r="K316" s="713"/>
      <c r="L316" s="713"/>
      <c r="M316" s="713"/>
      <c r="N316" s="713"/>
      <c r="O316" s="713"/>
      <c r="P316" s="713"/>
      <c r="Q316" s="713"/>
      <c r="R316" s="713"/>
      <c r="S316" s="713"/>
      <c r="T316" s="714"/>
      <c r="U316" s="294"/>
      <c r="V316" s="818"/>
      <c r="W316" s="819"/>
      <c r="X316" s="819"/>
      <c r="Y316" s="820"/>
    </row>
    <row r="317" spans="1:25" s="291" customFormat="1" ht="30" customHeight="1" x14ac:dyDescent="0.4">
      <c r="A317" s="283" t="s">
        <v>15</v>
      </c>
      <c r="B317" s="284"/>
      <c r="C317" s="285"/>
      <c r="D317" s="286"/>
      <c r="E317" s="331">
        <v>45</v>
      </c>
      <c r="F317" s="286"/>
      <c r="G317" s="286"/>
      <c r="H317" s="286"/>
      <c r="I317" s="286"/>
      <c r="J317" s="286"/>
      <c r="K317" s="287" t="s">
        <v>16</v>
      </c>
      <c r="L317" s="332">
        <f>IF(R317=X317,1,0)</f>
        <v>0</v>
      </c>
      <c r="M317" s="288"/>
      <c r="N317" s="286"/>
      <c r="O317" s="286"/>
      <c r="P317" s="286"/>
      <c r="Q317" s="287" t="s">
        <v>17</v>
      </c>
      <c r="R317" s="332"/>
      <c r="S317" s="289"/>
      <c r="T317" s="286"/>
      <c r="U317" s="286"/>
      <c r="V317" s="332">
        <f>COUNT(U319)</f>
        <v>0</v>
      </c>
      <c r="W317" s="286" t="s">
        <v>213</v>
      </c>
      <c r="X317" s="344">
        <v>2</v>
      </c>
      <c r="Y317" s="290"/>
    </row>
    <row r="318" spans="1:25" s="293" customFormat="1" ht="15" customHeight="1" x14ac:dyDescent="0.4">
      <c r="A318" s="679" t="s">
        <v>18</v>
      </c>
      <c r="B318" s="680"/>
      <c r="C318" s="680"/>
      <c r="D318" s="764" t="s">
        <v>289</v>
      </c>
      <c r="E318" s="764"/>
      <c r="F318" s="764"/>
      <c r="G318" s="764"/>
      <c r="H318" s="764"/>
      <c r="I318" s="764"/>
      <c r="J318" s="764"/>
      <c r="K318" s="764"/>
      <c r="L318" s="764"/>
      <c r="M318" s="764"/>
      <c r="N318" s="764"/>
      <c r="O318" s="764"/>
      <c r="P318" s="764"/>
      <c r="Q318" s="764"/>
      <c r="R318" s="764"/>
      <c r="S318" s="764"/>
      <c r="T318" s="765"/>
      <c r="U318" s="351" t="s">
        <v>143</v>
      </c>
      <c r="V318" s="679" t="s">
        <v>271</v>
      </c>
      <c r="W318" s="680"/>
      <c r="X318" s="680"/>
      <c r="Y318" s="681"/>
    </row>
    <row r="319" spans="1:25" s="296" customFormat="1" ht="60" customHeight="1" x14ac:dyDescent="0.4">
      <c r="A319" s="682" t="s">
        <v>723</v>
      </c>
      <c r="B319" s="683"/>
      <c r="C319" s="683"/>
      <c r="D319" s="349" t="s">
        <v>936</v>
      </c>
      <c r="E319" s="803" t="s">
        <v>977</v>
      </c>
      <c r="F319" s="803"/>
      <c r="G319" s="803"/>
      <c r="H319" s="803"/>
      <c r="I319" s="803"/>
      <c r="J319" s="803"/>
      <c r="K319" s="803"/>
      <c r="L319" s="803"/>
      <c r="M319" s="803"/>
      <c r="N319" s="803"/>
      <c r="O319" s="803"/>
      <c r="P319" s="803"/>
      <c r="Q319" s="803"/>
      <c r="R319" s="803"/>
      <c r="S319" s="803"/>
      <c r="T319" s="803"/>
      <c r="U319" s="346"/>
      <c r="V319" s="813"/>
      <c r="W319" s="813"/>
      <c r="X319" s="813"/>
      <c r="Y319" s="814"/>
    </row>
    <row r="320" spans="1:25" s="296" customFormat="1" ht="30" customHeight="1" x14ac:dyDescent="0.4">
      <c r="A320" s="688"/>
      <c r="B320" s="689"/>
      <c r="C320" s="689"/>
      <c r="D320" s="349" t="s">
        <v>937</v>
      </c>
      <c r="E320" s="861" t="s">
        <v>938</v>
      </c>
      <c r="F320" s="861"/>
      <c r="G320" s="861"/>
      <c r="H320" s="861"/>
      <c r="I320" s="861"/>
      <c r="J320" s="861"/>
      <c r="K320" s="861"/>
      <c r="L320" s="861"/>
      <c r="M320" s="861"/>
      <c r="N320" s="861"/>
      <c r="O320" s="861"/>
      <c r="P320" s="861"/>
      <c r="Q320" s="861"/>
      <c r="R320" s="861"/>
      <c r="S320" s="861"/>
      <c r="T320" s="861"/>
      <c r="U320" s="346"/>
      <c r="V320" s="819"/>
      <c r="W320" s="819"/>
      <c r="X320" s="819"/>
      <c r="Y320" s="820"/>
    </row>
    <row r="321" spans="1:25" s="291" customFormat="1" ht="30" customHeight="1" x14ac:dyDescent="0.4">
      <c r="A321" s="283" t="s">
        <v>15</v>
      </c>
      <c r="B321" s="284"/>
      <c r="C321" s="285"/>
      <c r="D321" s="317"/>
      <c r="E321" s="353">
        <v>46</v>
      </c>
      <c r="F321" s="317"/>
      <c r="G321" s="317"/>
      <c r="H321" s="317"/>
      <c r="I321" s="317"/>
      <c r="J321" s="317"/>
      <c r="K321" s="354" t="s">
        <v>16</v>
      </c>
      <c r="L321" s="355">
        <f>IF(R321=X321,1,0)</f>
        <v>0</v>
      </c>
      <c r="M321" s="356"/>
      <c r="N321" s="317"/>
      <c r="O321" s="317"/>
      <c r="P321" s="317"/>
      <c r="Q321" s="354" t="s">
        <v>17</v>
      </c>
      <c r="R321" s="355"/>
      <c r="S321" s="357"/>
      <c r="T321" s="317"/>
      <c r="U321" s="317"/>
      <c r="V321" s="332">
        <f>COUNT(U323:U324)</f>
        <v>0</v>
      </c>
      <c r="W321" s="286" t="s">
        <v>161</v>
      </c>
      <c r="X321" s="331">
        <v>2</v>
      </c>
      <c r="Y321" s="290"/>
    </row>
    <row r="322" spans="1:25" s="293" customFormat="1" ht="15" customHeight="1" x14ac:dyDescent="0.4">
      <c r="A322" s="679" t="s">
        <v>18</v>
      </c>
      <c r="B322" s="680"/>
      <c r="C322" s="680"/>
      <c r="D322" s="680" t="s">
        <v>274</v>
      </c>
      <c r="E322" s="680"/>
      <c r="F322" s="680"/>
      <c r="G322" s="680"/>
      <c r="H322" s="680"/>
      <c r="I322" s="680"/>
      <c r="J322" s="680"/>
      <c r="K322" s="680"/>
      <c r="L322" s="680"/>
      <c r="M322" s="680"/>
      <c r="N322" s="680"/>
      <c r="O322" s="680"/>
      <c r="P322" s="680"/>
      <c r="Q322" s="680"/>
      <c r="R322" s="680"/>
      <c r="S322" s="680"/>
      <c r="T322" s="681"/>
      <c r="U322" s="300" t="s">
        <v>143</v>
      </c>
      <c r="V322" s="679" t="s">
        <v>271</v>
      </c>
      <c r="W322" s="680"/>
      <c r="X322" s="680"/>
      <c r="Y322" s="681"/>
    </row>
    <row r="323" spans="1:25" s="296" customFormat="1" ht="39.950000000000003" customHeight="1" x14ac:dyDescent="0.4">
      <c r="A323" s="711" t="s">
        <v>292</v>
      </c>
      <c r="B323" s="711"/>
      <c r="C323" s="711"/>
      <c r="D323" s="333" t="s">
        <v>295</v>
      </c>
      <c r="E323" s="726" t="s">
        <v>293</v>
      </c>
      <c r="F323" s="713"/>
      <c r="G323" s="713"/>
      <c r="H323" s="713"/>
      <c r="I323" s="713"/>
      <c r="J323" s="713"/>
      <c r="K323" s="713"/>
      <c r="L323" s="713"/>
      <c r="M323" s="713"/>
      <c r="N323" s="713"/>
      <c r="O323" s="713"/>
      <c r="P323" s="713"/>
      <c r="Q323" s="713"/>
      <c r="R323" s="713"/>
      <c r="S323" s="713"/>
      <c r="T323" s="714"/>
      <c r="U323" s="294"/>
      <c r="V323" s="812"/>
      <c r="W323" s="813"/>
      <c r="X323" s="813"/>
      <c r="Y323" s="814"/>
    </row>
    <row r="324" spans="1:25" s="296" customFormat="1" ht="39.950000000000003" customHeight="1" x14ac:dyDescent="0.4">
      <c r="A324" s="711"/>
      <c r="B324" s="711"/>
      <c r="C324" s="711"/>
      <c r="D324" s="333" t="s">
        <v>939</v>
      </c>
      <c r="E324" s="726" t="s">
        <v>294</v>
      </c>
      <c r="F324" s="713"/>
      <c r="G324" s="713"/>
      <c r="H324" s="713"/>
      <c r="I324" s="713"/>
      <c r="J324" s="713"/>
      <c r="K324" s="713"/>
      <c r="L324" s="713"/>
      <c r="M324" s="713"/>
      <c r="N324" s="713"/>
      <c r="O324" s="713"/>
      <c r="P324" s="713"/>
      <c r="Q324" s="713"/>
      <c r="R324" s="713"/>
      <c r="S324" s="713"/>
      <c r="T324" s="714"/>
      <c r="U324" s="294"/>
      <c r="V324" s="818"/>
      <c r="W324" s="819"/>
      <c r="X324" s="819"/>
      <c r="Y324" s="820"/>
    </row>
    <row r="325" spans="1:25" s="291" customFormat="1" ht="30" customHeight="1" x14ac:dyDescent="0.4">
      <c r="A325" s="283" t="s">
        <v>15</v>
      </c>
      <c r="B325" s="284"/>
      <c r="C325" s="285"/>
      <c r="D325" s="286"/>
      <c r="E325" s="331">
        <v>47</v>
      </c>
      <c r="F325" s="286"/>
      <c r="G325" s="286"/>
      <c r="H325" s="286"/>
      <c r="I325" s="286"/>
      <c r="J325" s="286"/>
      <c r="K325" s="287" t="s">
        <v>16</v>
      </c>
      <c r="L325" s="332">
        <f>IF(R325=X325,1,0)</f>
        <v>0</v>
      </c>
      <c r="M325" s="288"/>
      <c r="N325" s="286"/>
      <c r="O325" s="286"/>
      <c r="P325" s="286"/>
      <c r="Q325" s="287" t="s">
        <v>17</v>
      </c>
      <c r="R325" s="332"/>
      <c r="S325" s="289"/>
      <c r="T325" s="286"/>
      <c r="U325" s="286"/>
      <c r="V325" s="332">
        <f>COUNT(U327:U328)</f>
        <v>0</v>
      </c>
      <c r="W325" s="286" t="s">
        <v>161</v>
      </c>
      <c r="X325" s="331">
        <v>2</v>
      </c>
      <c r="Y325" s="290"/>
    </row>
    <row r="326" spans="1:25" s="293" customFormat="1" ht="15" customHeight="1" x14ac:dyDescent="0.4">
      <c r="A326" s="679" t="s">
        <v>18</v>
      </c>
      <c r="B326" s="680"/>
      <c r="C326" s="680"/>
      <c r="D326" s="680" t="s">
        <v>274</v>
      </c>
      <c r="E326" s="680"/>
      <c r="F326" s="680"/>
      <c r="G326" s="680"/>
      <c r="H326" s="680"/>
      <c r="I326" s="680"/>
      <c r="J326" s="680"/>
      <c r="K326" s="680"/>
      <c r="L326" s="680"/>
      <c r="M326" s="680"/>
      <c r="N326" s="680"/>
      <c r="O326" s="680"/>
      <c r="P326" s="680"/>
      <c r="Q326" s="680"/>
      <c r="R326" s="680"/>
      <c r="S326" s="680"/>
      <c r="T326" s="681"/>
      <c r="U326" s="300" t="s">
        <v>218</v>
      </c>
      <c r="V326" s="679" t="s">
        <v>271</v>
      </c>
      <c r="W326" s="680"/>
      <c r="X326" s="680"/>
      <c r="Y326" s="681"/>
    </row>
    <row r="327" spans="1:25" s="296" customFormat="1" ht="30" customHeight="1" x14ac:dyDescent="0.4">
      <c r="A327" s="711" t="s">
        <v>724</v>
      </c>
      <c r="B327" s="711"/>
      <c r="C327" s="711"/>
      <c r="D327" s="333" t="s">
        <v>298</v>
      </c>
      <c r="E327" s="726" t="s">
        <v>978</v>
      </c>
      <c r="F327" s="713"/>
      <c r="G327" s="713"/>
      <c r="H327" s="713"/>
      <c r="I327" s="713"/>
      <c r="J327" s="713"/>
      <c r="K327" s="713"/>
      <c r="L327" s="713"/>
      <c r="M327" s="713"/>
      <c r="N327" s="713"/>
      <c r="O327" s="713"/>
      <c r="P327" s="713"/>
      <c r="Q327" s="713"/>
      <c r="R327" s="713"/>
      <c r="S327" s="713"/>
      <c r="T327" s="714"/>
      <c r="U327" s="294"/>
      <c r="V327" s="827"/>
      <c r="W327" s="828"/>
      <c r="X327" s="828"/>
      <c r="Y327" s="829"/>
    </row>
    <row r="328" spans="1:25" s="296" customFormat="1" ht="75" customHeight="1" x14ac:dyDescent="0.4">
      <c r="A328" s="711"/>
      <c r="B328" s="711"/>
      <c r="C328" s="711"/>
      <c r="D328" s="333" t="s">
        <v>299</v>
      </c>
      <c r="E328" s="726" t="s">
        <v>296</v>
      </c>
      <c r="F328" s="713"/>
      <c r="G328" s="713"/>
      <c r="H328" s="713"/>
      <c r="I328" s="713"/>
      <c r="J328" s="713"/>
      <c r="K328" s="713"/>
      <c r="L328" s="713"/>
      <c r="M328" s="713"/>
      <c r="N328" s="713"/>
      <c r="O328" s="713"/>
      <c r="P328" s="713"/>
      <c r="Q328" s="713"/>
      <c r="R328" s="713"/>
      <c r="S328" s="713"/>
      <c r="T328" s="714"/>
      <c r="U328" s="294"/>
      <c r="V328" s="743"/>
      <c r="W328" s="744"/>
      <c r="X328" s="744"/>
      <c r="Y328" s="745"/>
    </row>
    <row r="329" spans="1:25" s="291" customFormat="1" ht="30" customHeight="1" x14ac:dyDescent="0.4">
      <c r="A329" s="283" t="s">
        <v>15</v>
      </c>
      <c r="B329" s="284"/>
      <c r="C329" s="285"/>
      <c r="D329" s="286"/>
      <c r="E329" s="331">
        <v>48</v>
      </c>
      <c r="F329" s="286"/>
      <c r="G329" s="286"/>
      <c r="H329" s="286"/>
      <c r="I329" s="286"/>
      <c r="J329" s="286"/>
      <c r="K329" s="287" t="s">
        <v>16</v>
      </c>
      <c r="L329" s="332">
        <f>IF(R329=X329,1,0)</f>
        <v>0</v>
      </c>
      <c r="M329" s="288"/>
      <c r="N329" s="286"/>
      <c r="O329" s="286"/>
      <c r="P329" s="286"/>
      <c r="Q329" s="287" t="s">
        <v>17</v>
      </c>
      <c r="R329" s="332"/>
      <c r="S329" s="289"/>
      <c r="T329" s="286"/>
      <c r="U329" s="286"/>
      <c r="V329" s="332">
        <f>COUNT(U331:U332)</f>
        <v>0</v>
      </c>
      <c r="W329" s="286" t="s">
        <v>161</v>
      </c>
      <c r="X329" s="331">
        <v>2</v>
      </c>
      <c r="Y329" s="290"/>
    </row>
    <row r="330" spans="1:25" s="293" customFormat="1" ht="15" customHeight="1" x14ac:dyDescent="0.4">
      <c r="A330" s="679" t="s">
        <v>18</v>
      </c>
      <c r="B330" s="680"/>
      <c r="C330" s="680"/>
      <c r="D330" s="680" t="s">
        <v>274</v>
      </c>
      <c r="E330" s="680"/>
      <c r="F330" s="680"/>
      <c r="G330" s="680"/>
      <c r="H330" s="680"/>
      <c r="I330" s="680"/>
      <c r="J330" s="680"/>
      <c r="K330" s="680"/>
      <c r="L330" s="680"/>
      <c r="M330" s="680"/>
      <c r="N330" s="680"/>
      <c r="O330" s="680"/>
      <c r="P330" s="680"/>
      <c r="Q330" s="680"/>
      <c r="R330" s="680"/>
      <c r="S330" s="680"/>
      <c r="T330" s="681"/>
      <c r="U330" s="300" t="s">
        <v>143</v>
      </c>
      <c r="V330" s="679" t="s">
        <v>271</v>
      </c>
      <c r="W330" s="680"/>
      <c r="X330" s="680"/>
      <c r="Y330" s="681"/>
    </row>
    <row r="331" spans="1:25" s="296" customFormat="1" ht="15" customHeight="1" x14ac:dyDescent="0.4">
      <c r="A331" s="711" t="s">
        <v>297</v>
      </c>
      <c r="B331" s="711"/>
      <c r="C331" s="711"/>
      <c r="D331" s="333" t="s">
        <v>940</v>
      </c>
      <c r="E331" s="726" t="s">
        <v>943</v>
      </c>
      <c r="F331" s="713"/>
      <c r="G331" s="713"/>
      <c r="H331" s="713"/>
      <c r="I331" s="713"/>
      <c r="J331" s="713"/>
      <c r="K331" s="713"/>
      <c r="L331" s="713"/>
      <c r="M331" s="713"/>
      <c r="N331" s="713"/>
      <c r="O331" s="713"/>
      <c r="P331" s="713"/>
      <c r="Q331" s="713"/>
      <c r="R331" s="713"/>
      <c r="S331" s="713"/>
      <c r="T331" s="714"/>
      <c r="U331" s="294"/>
      <c r="V331" s="812"/>
      <c r="W331" s="813"/>
      <c r="X331" s="813"/>
      <c r="Y331" s="814"/>
    </row>
    <row r="332" spans="1:25" s="296" customFormat="1" ht="150" customHeight="1" x14ac:dyDescent="0.4">
      <c r="A332" s="711"/>
      <c r="B332" s="711"/>
      <c r="C332" s="711"/>
      <c r="D332" s="333" t="s">
        <v>941</v>
      </c>
      <c r="E332" s="726" t="s">
        <v>669</v>
      </c>
      <c r="F332" s="713"/>
      <c r="G332" s="713"/>
      <c r="H332" s="713"/>
      <c r="I332" s="713"/>
      <c r="J332" s="713"/>
      <c r="K332" s="713"/>
      <c r="L332" s="713"/>
      <c r="M332" s="713"/>
      <c r="N332" s="713"/>
      <c r="O332" s="713"/>
      <c r="P332" s="713"/>
      <c r="Q332" s="713"/>
      <c r="R332" s="713"/>
      <c r="S332" s="713"/>
      <c r="T332" s="714"/>
      <c r="U332" s="294"/>
      <c r="V332" s="818"/>
      <c r="W332" s="819"/>
      <c r="X332" s="819"/>
      <c r="Y332" s="820"/>
    </row>
    <row r="333" spans="1:25" s="291" customFormat="1" ht="30" customHeight="1" x14ac:dyDescent="0.4">
      <c r="A333" s="318" t="s">
        <v>15</v>
      </c>
      <c r="B333" s="319"/>
      <c r="C333" s="320"/>
      <c r="D333" s="321"/>
      <c r="E333" s="321" t="s">
        <v>23</v>
      </c>
      <c r="F333" s="321"/>
      <c r="G333" s="321"/>
      <c r="H333" s="321"/>
      <c r="I333" s="321"/>
      <c r="J333" s="321"/>
      <c r="K333" s="322" t="s">
        <v>16</v>
      </c>
      <c r="L333" s="339">
        <f>SUM(L12:L329)</f>
        <v>0</v>
      </c>
      <c r="M333" s="340" t="s">
        <v>942</v>
      </c>
      <c r="N333" s="862">
        <f>L333/48</f>
        <v>0</v>
      </c>
      <c r="O333" s="862"/>
      <c r="P333" s="321"/>
      <c r="Q333" s="321"/>
      <c r="R333" s="323" t="s">
        <v>24</v>
      </c>
      <c r="S333" s="341">
        <f>SUM(R12:R329)</f>
        <v>0</v>
      </c>
      <c r="T333" s="324"/>
      <c r="U333" s="325"/>
      <c r="V333" s="326"/>
      <c r="W333" s="342">
        <f>SUM(V12:V329)</f>
        <v>0</v>
      </c>
      <c r="X333" s="321" t="s">
        <v>141</v>
      </c>
      <c r="Y333" s="343">
        <f>SUM(X12:X329)</f>
        <v>205</v>
      </c>
    </row>
  </sheetData>
  <mergeCells count="510">
    <mergeCell ref="E79:T79"/>
    <mergeCell ref="V65:Y67"/>
    <mergeCell ref="E66:T66"/>
    <mergeCell ref="E67:T67"/>
    <mergeCell ref="A68:C72"/>
    <mergeCell ref="U160:U161"/>
    <mergeCell ref="D160:D161"/>
    <mergeCell ref="A159:C159"/>
    <mergeCell ref="D159:T159"/>
    <mergeCell ref="V159:Y159"/>
    <mergeCell ref="A156:C158"/>
    <mergeCell ref="V156:Y158"/>
    <mergeCell ref="V160:Y168"/>
    <mergeCell ref="A160:C168"/>
    <mergeCell ref="E27:T27"/>
    <mergeCell ref="E32:T32"/>
    <mergeCell ref="A32:C33"/>
    <mergeCell ref="E33:T33"/>
    <mergeCell ref="A35:C36"/>
    <mergeCell ref="E35:T35"/>
    <mergeCell ref="V26:Y33"/>
    <mergeCell ref="A34:C34"/>
    <mergeCell ref="D34:T34"/>
    <mergeCell ref="V34:Y34"/>
    <mergeCell ref="V35:Y38"/>
    <mergeCell ref="A134:C134"/>
    <mergeCell ref="D134:T134"/>
    <mergeCell ref="V134:Y134"/>
    <mergeCell ref="A135:C139"/>
    <mergeCell ref="E135:T135"/>
    <mergeCell ref="V135:Y139"/>
    <mergeCell ref="E136:T136"/>
    <mergeCell ref="E165:T165"/>
    <mergeCell ref="A152:C152"/>
    <mergeCell ref="D152:T152"/>
    <mergeCell ref="V152:Y152"/>
    <mergeCell ref="A153:C153"/>
    <mergeCell ref="E153:T153"/>
    <mergeCell ref="V153:Y153"/>
    <mergeCell ref="A148:C148"/>
    <mergeCell ref="D148:T148"/>
    <mergeCell ref="V148:Y148"/>
    <mergeCell ref="A149:C150"/>
    <mergeCell ref="E149:T149"/>
    <mergeCell ref="V149:Y150"/>
    <mergeCell ref="E150:T150"/>
    <mergeCell ref="D149:D150"/>
    <mergeCell ref="A145:C146"/>
    <mergeCell ref="V144:Y144"/>
    <mergeCell ref="E145:T145"/>
    <mergeCell ref="A141:C141"/>
    <mergeCell ref="D141:T141"/>
    <mergeCell ref="V141:Y141"/>
    <mergeCell ref="A142:C142"/>
    <mergeCell ref="E142:T142"/>
    <mergeCell ref="V142:Y142"/>
    <mergeCell ref="U149:U150"/>
    <mergeCell ref="V116:Y126"/>
    <mergeCell ref="E116:T116"/>
    <mergeCell ref="E120:T120"/>
    <mergeCell ref="E122:T122"/>
    <mergeCell ref="E126:T126"/>
    <mergeCell ref="E128:T128"/>
    <mergeCell ref="E130:T130"/>
    <mergeCell ref="E131:T131"/>
    <mergeCell ref="E146:T146"/>
    <mergeCell ref="V145:Y146"/>
    <mergeCell ref="A127:C127"/>
    <mergeCell ref="D127:T127"/>
    <mergeCell ref="V127:Y127"/>
    <mergeCell ref="E129:T129"/>
    <mergeCell ref="A128:C132"/>
    <mergeCell ref="E117:T117"/>
    <mergeCell ref="E121:T121"/>
    <mergeCell ref="E118:T118"/>
    <mergeCell ref="E119:T119"/>
    <mergeCell ref="A116:C126"/>
    <mergeCell ref="E123:T123"/>
    <mergeCell ref="E124:T124"/>
    <mergeCell ref="E125:T125"/>
    <mergeCell ref="A1:Y1"/>
    <mergeCell ref="A38:C38"/>
    <mergeCell ref="E38:T38"/>
    <mergeCell ref="E31:T31"/>
    <mergeCell ref="A31:C31"/>
    <mergeCell ref="A37:C37"/>
    <mergeCell ref="E37:T37"/>
    <mergeCell ref="E36:T36"/>
    <mergeCell ref="A10:Y10"/>
    <mergeCell ref="E17:T17"/>
    <mergeCell ref="E18:T18"/>
    <mergeCell ref="D19:D20"/>
    <mergeCell ref="E19:T19"/>
    <mergeCell ref="U19:U20"/>
    <mergeCell ref="E20:T20"/>
    <mergeCell ref="A2:Y2"/>
    <mergeCell ref="A4:Y4"/>
    <mergeCell ref="A5:Y5"/>
    <mergeCell ref="A6:Y6"/>
    <mergeCell ref="A7:Y7"/>
    <mergeCell ref="A8:Y8"/>
    <mergeCell ref="A9:Y9"/>
    <mergeCell ref="A13:C13"/>
    <mergeCell ref="D13:T13"/>
    <mergeCell ref="N333:O333"/>
    <mergeCell ref="E29:T29"/>
    <mergeCell ref="E30:T30"/>
    <mergeCell ref="A29:C30"/>
    <mergeCell ref="E77:T77"/>
    <mergeCell ref="E76:T76"/>
    <mergeCell ref="E106:T106"/>
    <mergeCell ref="E270:T270"/>
    <mergeCell ref="E271:T271"/>
    <mergeCell ref="A330:C330"/>
    <mergeCell ref="D330:T330"/>
    <mergeCell ref="A322:C322"/>
    <mergeCell ref="D322:T322"/>
    <mergeCell ref="E306:T306"/>
    <mergeCell ref="E307:T307"/>
    <mergeCell ref="A309:C309"/>
    <mergeCell ref="D309:T309"/>
    <mergeCell ref="A296:C296"/>
    <mergeCell ref="D296:T296"/>
    <mergeCell ref="A290:C290"/>
    <mergeCell ref="D290:T290"/>
    <mergeCell ref="A280:C280"/>
    <mergeCell ref="D280:T280"/>
    <mergeCell ref="D268:T268"/>
    <mergeCell ref="V322:Y322"/>
    <mergeCell ref="A323:C324"/>
    <mergeCell ref="E323:T323"/>
    <mergeCell ref="V323:Y324"/>
    <mergeCell ref="E324:T324"/>
    <mergeCell ref="A318:C318"/>
    <mergeCell ref="D318:T318"/>
    <mergeCell ref="V318:Y318"/>
    <mergeCell ref="E319:T319"/>
    <mergeCell ref="E320:T320"/>
    <mergeCell ref="V319:Y320"/>
    <mergeCell ref="A319:C320"/>
    <mergeCell ref="V330:Y330"/>
    <mergeCell ref="A331:C332"/>
    <mergeCell ref="E331:T331"/>
    <mergeCell ref="V331:Y332"/>
    <mergeCell ref="E332:T332"/>
    <mergeCell ref="A326:C326"/>
    <mergeCell ref="D326:T326"/>
    <mergeCell ref="V326:Y326"/>
    <mergeCell ref="A327:C328"/>
    <mergeCell ref="E327:T327"/>
    <mergeCell ref="V327:Y328"/>
    <mergeCell ref="E328:T328"/>
    <mergeCell ref="V309:Y309"/>
    <mergeCell ref="A310:C316"/>
    <mergeCell ref="E310:T310"/>
    <mergeCell ref="V310:Y316"/>
    <mergeCell ref="E316:T316"/>
    <mergeCell ref="A300:C300"/>
    <mergeCell ref="D300:T300"/>
    <mergeCell ref="V300:Y300"/>
    <mergeCell ref="E301:T301"/>
    <mergeCell ref="E302:T302"/>
    <mergeCell ref="E303:T303"/>
    <mergeCell ref="E304:T304"/>
    <mergeCell ref="E305:T305"/>
    <mergeCell ref="E315:T315"/>
    <mergeCell ref="E314:T314"/>
    <mergeCell ref="E313:T313"/>
    <mergeCell ref="E312:T312"/>
    <mergeCell ref="E311:T311"/>
    <mergeCell ref="D310:D311"/>
    <mergeCell ref="U310:U311"/>
    <mergeCell ref="V301:Y307"/>
    <mergeCell ref="A301:C307"/>
    <mergeCell ref="V296:Y296"/>
    <mergeCell ref="A297:C298"/>
    <mergeCell ref="E297:T297"/>
    <mergeCell ref="V297:Y298"/>
    <mergeCell ref="E298:T298"/>
    <mergeCell ref="A293:C293"/>
    <mergeCell ref="D293:T293"/>
    <mergeCell ref="V293:Y293"/>
    <mergeCell ref="A294:C294"/>
    <mergeCell ref="E294:T294"/>
    <mergeCell ref="V294:Y294"/>
    <mergeCell ref="V290:Y290"/>
    <mergeCell ref="A291:C291"/>
    <mergeCell ref="E291:T291"/>
    <mergeCell ref="V291:Y291"/>
    <mergeCell ref="A286:C286"/>
    <mergeCell ref="D286:T286"/>
    <mergeCell ref="V286:Y286"/>
    <mergeCell ref="A287:C288"/>
    <mergeCell ref="D287:D288"/>
    <mergeCell ref="E287:T287"/>
    <mergeCell ref="U287:U288"/>
    <mergeCell ref="V287:Y288"/>
    <mergeCell ref="E288:T288"/>
    <mergeCell ref="V280:Y280"/>
    <mergeCell ref="E281:T281"/>
    <mergeCell ref="E282:T282"/>
    <mergeCell ref="E283:T283"/>
    <mergeCell ref="E284:T284"/>
    <mergeCell ref="A277:C277"/>
    <mergeCell ref="D277:T277"/>
    <mergeCell ref="V277:Y277"/>
    <mergeCell ref="A278:C278"/>
    <mergeCell ref="E278:T278"/>
    <mergeCell ref="V278:Y278"/>
    <mergeCell ref="V281:Y284"/>
    <mergeCell ref="A281:C284"/>
    <mergeCell ref="V268:Y268"/>
    <mergeCell ref="A269:C275"/>
    <mergeCell ref="E269:T269"/>
    <mergeCell ref="V269:Y275"/>
    <mergeCell ref="E272:T272"/>
    <mergeCell ref="E273:T273"/>
    <mergeCell ref="E274:T274"/>
    <mergeCell ref="E275:T275"/>
    <mergeCell ref="A268:C268"/>
    <mergeCell ref="A265:C265"/>
    <mergeCell ref="D265:T265"/>
    <mergeCell ref="V265:Y265"/>
    <mergeCell ref="A266:C266"/>
    <mergeCell ref="E266:T266"/>
    <mergeCell ref="V266:Y266"/>
    <mergeCell ref="A260:C260"/>
    <mergeCell ref="D260:T260"/>
    <mergeCell ref="V260:Y260"/>
    <mergeCell ref="A261:C263"/>
    <mergeCell ref="E261:T261"/>
    <mergeCell ref="V261:Y263"/>
    <mergeCell ref="E262:T262"/>
    <mergeCell ref="E263:T263"/>
    <mergeCell ref="A257:C257"/>
    <mergeCell ref="D257:T257"/>
    <mergeCell ref="V257:Y257"/>
    <mergeCell ref="A258:C258"/>
    <mergeCell ref="E258:T258"/>
    <mergeCell ref="V258:Y258"/>
    <mergeCell ref="A254:C254"/>
    <mergeCell ref="D254:T254"/>
    <mergeCell ref="V254:Y254"/>
    <mergeCell ref="A255:C255"/>
    <mergeCell ref="E255:T255"/>
    <mergeCell ref="V255:Y255"/>
    <mergeCell ref="A250:C250"/>
    <mergeCell ref="D250:T250"/>
    <mergeCell ref="V250:Y250"/>
    <mergeCell ref="A251:C252"/>
    <mergeCell ref="E251:T251"/>
    <mergeCell ref="V251:Y252"/>
    <mergeCell ref="E252:T252"/>
    <mergeCell ref="A242:C242"/>
    <mergeCell ref="D242:T242"/>
    <mergeCell ref="V242:Y242"/>
    <mergeCell ref="A243:C246"/>
    <mergeCell ref="E243:T243"/>
    <mergeCell ref="V243:Y246"/>
    <mergeCell ref="E244:T244"/>
    <mergeCell ref="E245:T245"/>
    <mergeCell ref="E246:T246"/>
    <mergeCell ref="A239:C239"/>
    <mergeCell ref="D239:T239"/>
    <mergeCell ref="V239:Y239"/>
    <mergeCell ref="A240:C240"/>
    <mergeCell ref="E240:T240"/>
    <mergeCell ref="V240:Y240"/>
    <mergeCell ref="A233:C237"/>
    <mergeCell ref="E233:T233"/>
    <mergeCell ref="V233:Y237"/>
    <mergeCell ref="E234:T234"/>
    <mergeCell ref="E235:T235"/>
    <mergeCell ref="E236:T236"/>
    <mergeCell ref="E237:T237"/>
    <mergeCell ref="A217:C220"/>
    <mergeCell ref="E217:T217"/>
    <mergeCell ref="V217:Y220"/>
    <mergeCell ref="E218:T218"/>
    <mergeCell ref="E219:T219"/>
    <mergeCell ref="E220:T220"/>
    <mergeCell ref="E229:T229"/>
    <mergeCell ref="E230:T230"/>
    <mergeCell ref="A232:C232"/>
    <mergeCell ref="D232:T232"/>
    <mergeCell ref="V232:Y232"/>
    <mergeCell ref="A222:C222"/>
    <mergeCell ref="D222:T222"/>
    <mergeCell ref="V222:Y222"/>
    <mergeCell ref="E223:T223"/>
    <mergeCell ref="E224:T224"/>
    <mergeCell ref="E225:T225"/>
    <mergeCell ref="E227:T227"/>
    <mergeCell ref="E228:T228"/>
    <mergeCell ref="E226:T226"/>
    <mergeCell ref="A223:C230"/>
    <mergeCell ref="V223:Y230"/>
    <mergeCell ref="E212:T212"/>
    <mergeCell ref="E213:T213"/>
    <mergeCell ref="E214:T214"/>
    <mergeCell ref="A216:C216"/>
    <mergeCell ref="D216:T216"/>
    <mergeCell ref="V216:Y216"/>
    <mergeCell ref="A206:C206"/>
    <mergeCell ref="D206:T206"/>
    <mergeCell ref="V206:Y206"/>
    <mergeCell ref="E207:T207"/>
    <mergeCell ref="V207:Y209"/>
    <mergeCell ref="E209:T209"/>
    <mergeCell ref="E210:T210"/>
    <mergeCell ref="E211:T211"/>
    <mergeCell ref="E208:T208"/>
    <mergeCell ref="D207:D208"/>
    <mergeCell ref="U207:U208"/>
    <mergeCell ref="A203:C203"/>
    <mergeCell ref="D203:T203"/>
    <mergeCell ref="V203:Y203"/>
    <mergeCell ref="A204:C204"/>
    <mergeCell ref="E204:T204"/>
    <mergeCell ref="V204:Y204"/>
    <mergeCell ref="A198:C198"/>
    <mergeCell ref="D198:T198"/>
    <mergeCell ref="V198:Y198"/>
    <mergeCell ref="A199:C201"/>
    <mergeCell ref="E199:T199"/>
    <mergeCell ref="V199:Y201"/>
    <mergeCell ref="E200:T200"/>
    <mergeCell ref="E201:T201"/>
    <mergeCell ref="E190:T190"/>
    <mergeCell ref="E192:T192"/>
    <mergeCell ref="E193:T193"/>
    <mergeCell ref="E194:T194"/>
    <mergeCell ref="E195:T195"/>
    <mergeCell ref="E196:T196"/>
    <mergeCell ref="A184:C184"/>
    <mergeCell ref="D184:T184"/>
    <mergeCell ref="V184:Y184"/>
    <mergeCell ref="E185:T185"/>
    <mergeCell ref="E186:T186"/>
    <mergeCell ref="E187:T187"/>
    <mergeCell ref="E188:T188"/>
    <mergeCell ref="E189:T189"/>
    <mergeCell ref="V185:Y190"/>
    <mergeCell ref="A185:C190"/>
    <mergeCell ref="A191:C191"/>
    <mergeCell ref="D191:T191"/>
    <mergeCell ref="V191:Y191"/>
    <mergeCell ref="V192:Y196"/>
    <mergeCell ref="A192:C196"/>
    <mergeCell ref="E172:T172"/>
    <mergeCell ref="E173:T173"/>
    <mergeCell ref="A180:C180"/>
    <mergeCell ref="D180:T180"/>
    <mergeCell ref="V180:Y180"/>
    <mergeCell ref="A181:C182"/>
    <mergeCell ref="E181:T181"/>
    <mergeCell ref="V181:Y182"/>
    <mergeCell ref="E182:T182"/>
    <mergeCell ref="A175:C175"/>
    <mergeCell ref="D175:T175"/>
    <mergeCell ref="V175:Y175"/>
    <mergeCell ref="A176:C176"/>
    <mergeCell ref="E176:T176"/>
    <mergeCell ref="V176:Y176"/>
    <mergeCell ref="E178:T178"/>
    <mergeCell ref="A155:C155"/>
    <mergeCell ref="D155:T155"/>
    <mergeCell ref="V155:Y155"/>
    <mergeCell ref="E156:T156"/>
    <mergeCell ref="E162:T162"/>
    <mergeCell ref="E163:T163"/>
    <mergeCell ref="E164:T164"/>
    <mergeCell ref="E166:T166"/>
    <mergeCell ref="E161:T161"/>
    <mergeCell ref="E157:T157"/>
    <mergeCell ref="E158:T158"/>
    <mergeCell ref="E160:T160"/>
    <mergeCell ref="E90:T90"/>
    <mergeCell ref="E91:T91"/>
    <mergeCell ref="E92:T92"/>
    <mergeCell ref="E139:T139"/>
    <mergeCell ref="A144:C144"/>
    <mergeCell ref="D144:T144"/>
    <mergeCell ref="V128:Y132"/>
    <mergeCell ref="A104:C104"/>
    <mergeCell ref="D104:T104"/>
    <mergeCell ref="V104:Y104"/>
    <mergeCell ref="A105:C113"/>
    <mergeCell ref="E105:T105"/>
    <mergeCell ref="V105:Y113"/>
    <mergeCell ref="E107:T107"/>
    <mergeCell ref="E108:T108"/>
    <mergeCell ref="V115:Y115"/>
    <mergeCell ref="E112:T112"/>
    <mergeCell ref="E132:T132"/>
    <mergeCell ref="E109:T109"/>
    <mergeCell ref="E110:T110"/>
    <mergeCell ref="E111:T111"/>
    <mergeCell ref="E113:T113"/>
    <mergeCell ref="A115:C115"/>
    <mergeCell ref="D115:T115"/>
    <mergeCell ref="A60:C60"/>
    <mergeCell ref="D60:T60"/>
    <mergeCell ref="V60:Y60"/>
    <mergeCell ref="A61:C62"/>
    <mergeCell ref="E61:T61"/>
    <mergeCell ref="V61:Y62"/>
    <mergeCell ref="E62:T62"/>
    <mergeCell ref="E93:T93"/>
    <mergeCell ref="E94:T94"/>
    <mergeCell ref="V87:Y87"/>
    <mergeCell ref="V88:Y102"/>
    <mergeCell ref="E101:T101"/>
    <mergeCell ref="E102:T102"/>
    <mergeCell ref="A87:C87"/>
    <mergeCell ref="D87:T87"/>
    <mergeCell ref="E95:T95"/>
    <mergeCell ref="E96:T96"/>
    <mergeCell ref="E97:T97"/>
    <mergeCell ref="E98:T98"/>
    <mergeCell ref="E99:T99"/>
    <mergeCell ref="E100:T100"/>
    <mergeCell ref="A88:C102"/>
    <mergeCell ref="E88:T88"/>
    <mergeCell ref="E89:T89"/>
    <mergeCell ref="E83:T83"/>
    <mergeCell ref="E84:T84"/>
    <mergeCell ref="E80:T80"/>
    <mergeCell ref="E81:T81"/>
    <mergeCell ref="E85:T85"/>
    <mergeCell ref="A64:C64"/>
    <mergeCell ref="D64:T64"/>
    <mergeCell ref="V64:Y64"/>
    <mergeCell ref="A65:C67"/>
    <mergeCell ref="E65:T65"/>
    <mergeCell ref="E68:T68"/>
    <mergeCell ref="V68:Y72"/>
    <mergeCell ref="E69:T69"/>
    <mergeCell ref="E70:T70"/>
    <mergeCell ref="E71:T71"/>
    <mergeCell ref="E72:T72"/>
    <mergeCell ref="V75:Y85"/>
    <mergeCell ref="A75:C85"/>
    <mergeCell ref="E82:T82"/>
    <mergeCell ref="A74:C74"/>
    <mergeCell ref="D74:T74"/>
    <mergeCell ref="V74:Y74"/>
    <mergeCell ref="E75:T75"/>
    <mergeCell ref="E78:T78"/>
    <mergeCell ref="E58:T58"/>
    <mergeCell ref="V51:Y55"/>
    <mergeCell ref="A51:C55"/>
    <mergeCell ref="A56:C56"/>
    <mergeCell ref="D56:T56"/>
    <mergeCell ref="V56:Y56"/>
    <mergeCell ref="V57:Y58"/>
    <mergeCell ref="A57:C58"/>
    <mergeCell ref="E48:T48"/>
    <mergeCell ref="A50:C50"/>
    <mergeCell ref="D50:T50"/>
    <mergeCell ref="V50:Y50"/>
    <mergeCell ref="E51:T51"/>
    <mergeCell ref="E52:T52"/>
    <mergeCell ref="E53:T53"/>
    <mergeCell ref="E54:T54"/>
    <mergeCell ref="E55:T55"/>
    <mergeCell ref="E57:T57"/>
    <mergeCell ref="D41:T41"/>
    <mergeCell ref="V41:Y41"/>
    <mergeCell ref="A42:C44"/>
    <mergeCell ref="E42:T42"/>
    <mergeCell ref="V42:Y44"/>
    <mergeCell ref="E43:T43"/>
    <mergeCell ref="E44:T44"/>
    <mergeCell ref="E47:T47"/>
    <mergeCell ref="V47:Y48"/>
    <mergeCell ref="V13:Y13"/>
    <mergeCell ref="V25:Y25"/>
    <mergeCell ref="A3:Y3"/>
    <mergeCell ref="V178:Y178"/>
    <mergeCell ref="A178:C178"/>
    <mergeCell ref="A14:C22"/>
    <mergeCell ref="V14:Y22"/>
    <mergeCell ref="A26:C28"/>
    <mergeCell ref="E26:T26"/>
    <mergeCell ref="E28:T28"/>
    <mergeCell ref="E14:T14"/>
    <mergeCell ref="E15:T15"/>
    <mergeCell ref="E16:T16"/>
    <mergeCell ref="E21:T21"/>
    <mergeCell ref="E22:T22"/>
    <mergeCell ref="A25:C25"/>
    <mergeCell ref="D25:T25"/>
    <mergeCell ref="A46:C46"/>
    <mergeCell ref="D46:T46"/>
    <mergeCell ref="V46:Y46"/>
    <mergeCell ref="A47:C48"/>
    <mergeCell ref="E137:T137"/>
    <mergeCell ref="E138:T138"/>
    <mergeCell ref="A41:C41"/>
    <mergeCell ref="V210:Y214"/>
    <mergeCell ref="A207:C214"/>
    <mergeCell ref="E167:T167"/>
    <mergeCell ref="E168:T168"/>
    <mergeCell ref="A170:C170"/>
    <mergeCell ref="D170:T170"/>
    <mergeCell ref="V170:Y170"/>
    <mergeCell ref="A171:C173"/>
    <mergeCell ref="E171:T171"/>
    <mergeCell ref="V171:Y173"/>
  </mergeCells>
  <phoneticPr fontId="1"/>
  <printOptions horizontalCentered="1"/>
  <pageMargins left="0.23622047244094491" right="0.23622047244094491" top="0.74803149606299213" bottom="0.74803149606299213" header="0.31496062992125984" footer="0.31496062992125984"/>
  <pageSetup paperSize="9" fitToHeight="0" orientation="portrait" horizontalDpi="300" verticalDpi="300" r:id="rId1"/>
  <headerFooter>
    <oddFooter>&amp;R　　　　　　　&amp;A（&amp;P/&amp;N）</oddFooter>
  </headerFooter>
  <rowBreaks count="16" manualBreakCount="16">
    <brk id="33" max="24" man="1"/>
    <brk id="55" max="24" man="1"/>
    <brk id="72" max="24" man="1"/>
    <brk id="85" max="24" man="1"/>
    <brk id="102" max="24" man="1"/>
    <brk id="126" max="24" man="1"/>
    <brk id="142" max="24" man="1"/>
    <brk id="158" max="24" man="1"/>
    <brk id="173" max="24" man="1"/>
    <brk id="190" max="24" man="1"/>
    <brk id="204" max="24" man="1"/>
    <brk id="220" max="24" man="1"/>
    <brk id="230" max="24" man="1"/>
    <brk id="266" max="24" man="1"/>
    <brk id="284" max="24" man="1"/>
    <brk id="324" max="24"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5"/>
  <sheetViews>
    <sheetView view="pageBreakPreview" topLeftCell="A175" zoomScale="95" zoomScaleNormal="98" zoomScaleSheetLayoutView="95" workbookViewId="0">
      <selection activeCell="F182" sqref="F182:W182"/>
    </sheetView>
  </sheetViews>
  <sheetFormatPr defaultRowHeight="18.75" customHeight="1" x14ac:dyDescent="0.4"/>
  <cols>
    <col min="1" max="4" width="3.625" style="368" customWidth="1"/>
    <col min="5" max="5" width="4.625" style="369" customWidth="1"/>
    <col min="6" max="23" width="3.625" style="370" customWidth="1"/>
    <col min="24" max="24" width="4.625" style="371" customWidth="1"/>
    <col min="25" max="33" width="3.625" style="364" customWidth="1"/>
    <col min="34" max="248" width="9" style="364"/>
    <col min="249" max="249" width="28.125" style="364" customWidth="1"/>
    <col min="250" max="250" width="5" style="364" customWidth="1"/>
    <col min="251" max="251" width="61.625" style="364" customWidth="1"/>
    <col min="252" max="252" width="4.125" style="364" customWidth="1"/>
    <col min="253" max="253" width="15.625" style="364" customWidth="1"/>
    <col min="254" max="254" width="26.625" style="364" customWidth="1"/>
    <col min="255" max="504" width="9" style="364"/>
    <col min="505" max="505" width="28.125" style="364" customWidth="1"/>
    <col min="506" max="506" width="5" style="364" customWidth="1"/>
    <col min="507" max="507" width="61.625" style="364" customWidth="1"/>
    <col min="508" max="508" width="4.125" style="364" customWidth="1"/>
    <col min="509" max="509" width="15.625" style="364" customWidth="1"/>
    <col min="510" max="510" width="26.625" style="364" customWidth="1"/>
    <col min="511" max="760" width="9" style="364"/>
    <col min="761" max="761" width="28.125" style="364" customWidth="1"/>
    <col min="762" max="762" width="5" style="364" customWidth="1"/>
    <col min="763" max="763" width="61.625" style="364" customWidth="1"/>
    <col min="764" max="764" width="4.125" style="364" customWidth="1"/>
    <col min="765" max="765" width="15.625" style="364" customWidth="1"/>
    <col min="766" max="766" width="26.625" style="364" customWidth="1"/>
    <col min="767" max="1016" width="9" style="364"/>
    <col min="1017" max="1017" width="28.125" style="364" customWidth="1"/>
    <col min="1018" max="1018" width="5" style="364" customWidth="1"/>
    <col min="1019" max="1019" width="61.625" style="364" customWidth="1"/>
    <col min="1020" max="1020" width="4.125" style="364" customWidth="1"/>
    <col min="1021" max="1021" width="15.625" style="364" customWidth="1"/>
    <col min="1022" max="1022" width="26.625" style="364" customWidth="1"/>
    <col min="1023" max="1272" width="9" style="364"/>
    <col min="1273" max="1273" width="28.125" style="364" customWidth="1"/>
    <col min="1274" max="1274" width="5" style="364" customWidth="1"/>
    <col min="1275" max="1275" width="61.625" style="364" customWidth="1"/>
    <col min="1276" max="1276" width="4.125" style="364" customWidth="1"/>
    <col min="1277" max="1277" width="15.625" style="364" customWidth="1"/>
    <col min="1278" max="1278" width="26.625" style="364" customWidth="1"/>
    <col min="1279" max="1528" width="9" style="364"/>
    <col min="1529" max="1529" width="28.125" style="364" customWidth="1"/>
    <col min="1530" max="1530" width="5" style="364" customWidth="1"/>
    <col min="1531" max="1531" width="61.625" style="364" customWidth="1"/>
    <col min="1532" max="1532" width="4.125" style="364" customWidth="1"/>
    <col min="1533" max="1533" width="15.625" style="364" customWidth="1"/>
    <col min="1534" max="1534" width="26.625" style="364" customWidth="1"/>
    <col min="1535" max="1784" width="9" style="364"/>
    <col min="1785" max="1785" width="28.125" style="364" customWidth="1"/>
    <col min="1786" max="1786" width="5" style="364" customWidth="1"/>
    <col min="1787" max="1787" width="61.625" style="364" customWidth="1"/>
    <col min="1788" max="1788" width="4.125" style="364" customWidth="1"/>
    <col min="1789" max="1789" width="15.625" style="364" customWidth="1"/>
    <col min="1790" max="1790" width="26.625" style="364" customWidth="1"/>
    <col min="1791" max="2040" width="9" style="364"/>
    <col min="2041" max="2041" width="28.125" style="364" customWidth="1"/>
    <col min="2042" max="2042" width="5" style="364" customWidth="1"/>
    <col min="2043" max="2043" width="61.625" style="364" customWidth="1"/>
    <col min="2044" max="2044" width="4.125" style="364" customWidth="1"/>
    <col min="2045" max="2045" width="15.625" style="364" customWidth="1"/>
    <col min="2046" max="2046" width="26.625" style="364" customWidth="1"/>
    <col min="2047" max="2296" width="9" style="364"/>
    <col min="2297" max="2297" width="28.125" style="364" customWidth="1"/>
    <col min="2298" max="2298" width="5" style="364" customWidth="1"/>
    <col min="2299" max="2299" width="61.625" style="364" customWidth="1"/>
    <col min="2300" max="2300" width="4.125" style="364" customWidth="1"/>
    <col min="2301" max="2301" width="15.625" style="364" customWidth="1"/>
    <col min="2302" max="2302" width="26.625" style="364" customWidth="1"/>
    <col min="2303" max="2552" width="9" style="364"/>
    <col min="2553" max="2553" width="28.125" style="364" customWidth="1"/>
    <col min="2554" max="2554" width="5" style="364" customWidth="1"/>
    <col min="2555" max="2555" width="61.625" style="364" customWidth="1"/>
    <col min="2556" max="2556" width="4.125" style="364" customWidth="1"/>
    <col min="2557" max="2557" width="15.625" style="364" customWidth="1"/>
    <col min="2558" max="2558" width="26.625" style="364" customWidth="1"/>
    <col min="2559" max="2808" width="9" style="364"/>
    <col min="2809" max="2809" width="28.125" style="364" customWidth="1"/>
    <col min="2810" max="2810" width="5" style="364" customWidth="1"/>
    <col min="2811" max="2811" width="61.625" style="364" customWidth="1"/>
    <col min="2812" max="2812" width="4.125" style="364" customWidth="1"/>
    <col min="2813" max="2813" width="15.625" style="364" customWidth="1"/>
    <col min="2814" max="2814" width="26.625" style="364" customWidth="1"/>
    <col min="2815" max="3064" width="9" style="364"/>
    <col min="3065" max="3065" width="28.125" style="364" customWidth="1"/>
    <col min="3066" max="3066" width="5" style="364" customWidth="1"/>
    <col min="3067" max="3067" width="61.625" style="364" customWidth="1"/>
    <col min="3068" max="3068" width="4.125" style="364" customWidth="1"/>
    <col min="3069" max="3069" width="15.625" style="364" customWidth="1"/>
    <col min="3070" max="3070" width="26.625" style="364" customWidth="1"/>
    <col min="3071" max="3320" width="9" style="364"/>
    <col min="3321" max="3321" width="28.125" style="364" customWidth="1"/>
    <col min="3322" max="3322" width="5" style="364" customWidth="1"/>
    <col min="3323" max="3323" width="61.625" style="364" customWidth="1"/>
    <col min="3324" max="3324" width="4.125" style="364" customWidth="1"/>
    <col min="3325" max="3325" width="15.625" style="364" customWidth="1"/>
    <col min="3326" max="3326" width="26.625" style="364" customWidth="1"/>
    <col min="3327" max="3576" width="9" style="364"/>
    <col min="3577" max="3577" width="28.125" style="364" customWidth="1"/>
    <col min="3578" max="3578" width="5" style="364" customWidth="1"/>
    <col min="3579" max="3579" width="61.625" style="364" customWidth="1"/>
    <col min="3580" max="3580" width="4.125" style="364" customWidth="1"/>
    <col min="3581" max="3581" width="15.625" style="364" customWidth="1"/>
    <col min="3582" max="3582" width="26.625" style="364" customWidth="1"/>
    <col min="3583" max="3832" width="9" style="364"/>
    <col min="3833" max="3833" width="28.125" style="364" customWidth="1"/>
    <col min="3834" max="3834" width="5" style="364" customWidth="1"/>
    <col min="3835" max="3835" width="61.625" style="364" customWidth="1"/>
    <col min="3836" max="3836" width="4.125" style="364" customWidth="1"/>
    <col min="3837" max="3837" width="15.625" style="364" customWidth="1"/>
    <col min="3838" max="3838" width="26.625" style="364" customWidth="1"/>
    <col min="3839" max="4088" width="9" style="364"/>
    <col min="4089" max="4089" width="28.125" style="364" customWidth="1"/>
    <col min="4090" max="4090" width="5" style="364" customWidth="1"/>
    <col min="4091" max="4091" width="61.625" style="364" customWidth="1"/>
    <col min="4092" max="4092" width="4.125" style="364" customWidth="1"/>
    <col min="4093" max="4093" width="15.625" style="364" customWidth="1"/>
    <col min="4094" max="4094" width="26.625" style="364" customWidth="1"/>
    <col min="4095" max="4344" width="9" style="364"/>
    <col min="4345" max="4345" width="28.125" style="364" customWidth="1"/>
    <col min="4346" max="4346" width="5" style="364" customWidth="1"/>
    <col min="4347" max="4347" width="61.625" style="364" customWidth="1"/>
    <col min="4348" max="4348" width="4.125" style="364" customWidth="1"/>
    <col min="4349" max="4349" width="15.625" style="364" customWidth="1"/>
    <col min="4350" max="4350" width="26.625" style="364" customWidth="1"/>
    <col min="4351" max="4600" width="9" style="364"/>
    <col min="4601" max="4601" width="28.125" style="364" customWidth="1"/>
    <col min="4602" max="4602" width="5" style="364" customWidth="1"/>
    <col min="4603" max="4603" width="61.625" style="364" customWidth="1"/>
    <col min="4604" max="4604" width="4.125" style="364" customWidth="1"/>
    <col min="4605" max="4605" width="15.625" style="364" customWidth="1"/>
    <col min="4606" max="4606" width="26.625" style="364" customWidth="1"/>
    <col min="4607" max="4856" width="9" style="364"/>
    <col min="4857" max="4857" width="28.125" style="364" customWidth="1"/>
    <col min="4858" max="4858" width="5" style="364" customWidth="1"/>
    <col min="4859" max="4859" width="61.625" style="364" customWidth="1"/>
    <col min="4860" max="4860" width="4.125" style="364" customWidth="1"/>
    <col min="4861" max="4861" width="15.625" style="364" customWidth="1"/>
    <col min="4862" max="4862" width="26.625" style="364" customWidth="1"/>
    <col min="4863" max="5112" width="9" style="364"/>
    <col min="5113" max="5113" width="28.125" style="364" customWidth="1"/>
    <col min="5114" max="5114" width="5" style="364" customWidth="1"/>
    <col min="5115" max="5115" width="61.625" style="364" customWidth="1"/>
    <col min="5116" max="5116" width="4.125" style="364" customWidth="1"/>
    <col min="5117" max="5117" width="15.625" style="364" customWidth="1"/>
    <col min="5118" max="5118" width="26.625" style="364" customWidth="1"/>
    <col min="5119" max="5368" width="9" style="364"/>
    <col min="5369" max="5369" width="28.125" style="364" customWidth="1"/>
    <col min="5370" max="5370" width="5" style="364" customWidth="1"/>
    <col min="5371" max="5371" width="61.625" style="364" customWidth="1"/>
    <col min="5372" max="5372" width="4.125" style="364" customWidth="1"/>
    <col min="5373" max="5373" width="15.625" style="364" customWidth="1"/>
    <col min="5374" max="5374" width="26.625" style="364" customWidth="1"/>
    <col min="5375" max="5624" width="9" style="364"/>
    <col min="5625" max="5625" width="28.125" style="364" customWidth="1"/>
    <col min="5626" max="5626" width="5" style="364" customWidth="1"/>
    <col min="5627" max="5627" width="61.625" style="364" customWidth="1"/>
    <col min="5628" max="5628" width="4.125" style="364" customWidth="1"/>
    <col min="5629" max="5629" width="15.625" style="364" customWidth="1"/>
    <col min="5630" max="5630" width="26.625" style="364" customWidth="1"/>
    <col min="5631" max="5880" width="9" style="364"/>
    <col min="5881" max="5881" width="28.125" style="364" customWidth="1"/>
    <col min="5882" max="5882" width="5" style="364" customWidth="1"/>
    <col min="5883" max="5883" width="61.625" style="364" customWidth="1"/>
    <col min="5884" max="5884" width="4.125" style="364" customWidth="1"/>
    <col min="5885" max="5885" width="15.625" style="364" customWidth="1"/>
    <col min="5886" max="5886" width="26.625" style="364" customWidth="1"/>
    <col min="5887" max="6136" width="9" style="364"/>
    <col min="6137" max="6137" width="28.125" style="364" customWidth="1"/>
    <col min="6138" max="6138" width="5" style="364" customWidth="1"/>
    <col min="6139" max="6139" width="61.625" style="364" customWidth="1"/>
    <col min="6140" max="6140" width="4.125" style="364" customWidth="1"/>
    <col min="6141" max="6141" width="15.625" style="364" customWidth="1"/>
    <col min="6142" max="6142" width="26.625" style="364" customWidth="1"/>
    <col min="6143" max="6392" width="9" style="364"/>
    <col min="6393" max="6393" width="28.125" style="364" customWidth="1"/>
    <col min="6394" max="6394" width="5" style="364" customWidth="1"/>
    <col min="6395" max="6395" width="61.625" style="364" customWidth="1"/>
    <col min="6396" max="6396" width="4.125" style="364" customWidth="1"/>
    <col min="6397" max="6397" width="15.625" style="364" customWidth="1"/>
    <col min="6398" max="6398" width="26.625" style="364" customWidth="1"/>
    <col min="6399" max="6648" width="9" style="364"/>
    <col min="6649" max="6649" width="28.125" style="364" customWidth="1"/>
    <col min="6650" max="6650" width="5" style="364" customWidth="1"/>
    <col min="6651" max="6651" width="61.625" style="364" customWidth="1"/>
    <col min="6652" max="6652" width="4.125" style="364" customWidth="1"/>
    <col min="6653" max="6653" width="15.625" style="364" customWidth="1"/>
    <col min="6654" max="6654" width="26.625" style="364" customWidth="1"/>
    <col min="6655" max="6904" width="9" style="364"/>
    <col min="6905" max="6905" width="28.125" style="364" customWidth="1"/>
    <col min="6906" max="6906" width="5" style="364" customWidth="1"/>
    <col min="6907" max="6907" width="61.625" style="364" customWidth="1"/>
    <col min="6908" max="6908" width="4.125" style="364" customWidth="1"/>
    <col min="6909" max="6909" width="15.625" style="364" customWidth="1"/>
    <col min="6910" max="6910" width="26.625" style="364" customWidth="1"/>
    <col min="6911" max="7160" width="9" style="364"/>
    <col min="7161" max="7161" width="28.125" style="364" customWidth="1"/>
    <col min="7162" max="7162" width="5" style="364" customWidth="1"/>
    <col min="7163" max="7163" width="61.625" style="364" customWidth="1"/>
    <col min="7164" max="7164" width="4.125" style="364" customWidth="1"/>
    <col min="7165" max="7165" width="15.625" style="364" customWidth="1"/>
    <col min="7166" max="7166" width="26.625" style="364" customWidth="1"/>
    <col min="7167" max="7416" width="9" style="364"/>
    <col min="7417" max="7417" width="28.125" style="364" customWidth="1"/>
    <col min="7418" max="7418" width="5" style="364" customWidth="1"/>
    <col min="7419" max="7419" width="61.625" style="364" customWidth="1"/>
    <col min="7420" max="7420" width="4.125" style="364" customWidth="1"/>
    <col min="7421" max="7421" width="15.625" style="364" customWidth="1"/>
    <col min="7422" max="7422" width="26.625" style="364" customWidth="1"/>
    <col min="7423" max="7672" width="9" style="364"/>
    <col min="7673" max="7673" width="28.125" style="364" customWidth="1"/>
    <col min="7674" max="7674" width="5" style="364" customWidth="1"/>
    <col min="7675" max="7675" width="61.625" style="364" customWidth="1"/>
    <col min="7676" max="7676" width="4.125" style="364" customWidth="1"/>
    <col min="7677" max="7677" width="15.625" style="364" customWidth="1"/>
    <col min="7678" max="7678" width="26.625" style="364" customWidth="1"/>
    <col min="7679" max="7928" width="9" style="364"/>
    <col min="7929" max="7929" width="28.125" style="364" customWidth="1"/>
    <col min="7930" max="7930" width="5" style="364" customWidth="1"/>
    <col min="7931" max="7931" width="61.625" style="364" customWidth="1"/>
    <col min="7932" max="7932" width="4.125" style="364" customWidth="1"/>
    <col min="7933" max="7933" width="15.625" style="364" customWidth="1"/>
    <col min="7934" max="7934" width="26.625" style="364" customWidth="1"/>
    <col min="7935" max="8184" width="9" style="364"/>
    <col min="8185" max="8185" width="28.125" style="364" customWidth="1"/>
    <col min="8186" max="8186" width="5" style="364" customWidth="1"/>
    <col min="8187" max="8187" width="61.625" style="364" customWidth="1"/>
    <col min="8188" max="8188" width="4.125" style="364" customWidth="1"/>
    <col min="8189" max="8189" width="15.625" style="364" customWidth="1"/>
    <col min="8190" max="8190" width="26.625" style="364" customWidth="1"/>
    <col min="8191" max="8440" width="9" style="364"/>
    <col min="8441" max="8441" width="28.125" style="364" customWidth="1"/>
    <col min="8442" max="8442" width="5" style="364" customWidth="1"/>
    <col min="8443" max="8443" width="61.625" style="364" customWidth="1"/>
    <col min="8444" max="8444" width="4.125" style="364" customWidth="1"/>
    <col min="8445" max="8445" width="15.625" style="364" customWidth="1"/>
    <col min="8446" max="8446" width="26.625" style="364" customWidth="1"/>
    <col min="8447" max="8696" width="9" style="364"/>
    <col min="8697" max="8697" width="28.125" style="364" customWidth="1"/>
    <col min="8698" max="8698" width="5" style="364" customWidth="1"/>
    <col min="8699" max="8699" width="61.625" style="364" customWidth="1"/>
    <col min="8700" max="8700" width="4.125" style="364" customWidth="1"/>
    <col min="8701" max="8701" width="15.625" style="364" customWidth="1"/>
    <col min="8702" max="8702" width="26.625" style="364" customWidth="1"/>
    <col min="8703" max="8952" width="9" style="364"/>
    <col min="8953" max="8953" width="28.125" style="364" customWidth="1"/>
    <col min="8954" max="8954" width="5" style="364" customWidth="1"/>
    <col min="8955" max="8955" width="61.625" style="364" customWidth="1"/>
    <col min="8956" max="8956" width="4.125" style="364" customWidth="1"/>
    <col min="8957" max="8957" width="15.625" style="364" customWidth="1"/>
    <col min="8958" max="8958" width="26.625" style="364" customWidth="1"/>
    <col min="8959" max="9208" width="9" style="364"/>
    <col min="9209" max="9209" width="28.125" style="364" customWidth="1"/>
    <col min="9210" max="9210" width="5" style="364" customWidth="1"/>
    <col min="9211" max="9211" width="61.625" style="364" customWidth="1"/>
    <col min="9212" max="9212" width="4.125" style="364" customWidth="1"/>
    <col min="9213" max="9213" width="15.625" style="364" customWidth="1"/>
    <col min="9214" max="9214" width="26.625" style="364" customWidth="1"/>
    <col min="9215" max="9464" width="9" style="364"/>
    <col min="9465" max="9465" width="28.125" style="364" customWidth="1"/>
    <col min="9466" max="9466" width="5" style="364" customWidth="1"/>
    <col min="9467" max="9467" width="61.625" style="364" customWidth="1"/>
    <col min="9468" max="9468" width="4.125" style="364" customWidth="1"/>
    <col min="9469" max="9469" width="15.625" style="364" customWidth="1"/>
    <col min="9470" max="9470" width="26.625" style="364" customWidth="1"/>
    <col min="9471" max="9720" width="9" style="364"/>
    <col min="9721" max="9721" width="28.125" style="364" customWidth="1"/>
    <col min="9722" max="9722" width="5" style="364" customWidth="1"/>
    <col min="9723" max="9723" width="61.625" style="364" customWidth="1"/>
    <col min="9724" max="9724" width="4.125" style="364" customWidth="1"/>
    <col min="9725" max="9725" width="15.625" style="364" customWidth="1"/>
    <col min="9726" max="9726" width="26.625" style="364" customWidth="1"/>
    <col min="9727" max="9976" width="9" style="364"/>
    <col min="9977" max="9977" width="28.125" style="364" customWidth="1"/>
    <col min="9978" max="9978" width="5" style="364" customWidth="1"/>
    <col min="9979" max="9979" width="61.625" style="364" customWidth="1"/>
    <col min="9980" max="9980" width="4.125" style="364" customWidth="1"/>
    <col min="9981" max="9981" width="15.625" style="364" customWidth="1"/>
    <col min="9982" max="9982" width="26.625" style="364" customWidth="1"/>
    <col min="9983" max="10232" width="9" style="364"/>
    <col min="10233" max="10233" width="28.125" style="364" customWidth="1"/>
    <col min="10234" max="10234" width="5" style="364" customWidth="1"/>
    <col min="10235" max="10235" width="61.625" style="364" customWidth="1"/>
    <col min="10236" max="10236" width="4.125" style="364" customWidth="1"/>
    <col min="10237" max="10237" width="15.625" style="364" customWidth="1"/>
    <col min="10238" max="10238" width="26.625" style="364" customWidth="1"/>
    <col min="10239" max="10488" width="9" style="364"/>
    <col min="10489" max="10489" width="28.125" style="364" customWidth="1"/>
    <col min="10490" max="10490" width="5" style="364" customWidth="1"/>
    <col min="10491" max="10491" width="61.625" style="364" customWidth="1"/>
    <col min="10492" max="10492" width="4.125" style="364" customWidth="1"/>
    <col min="10493" max="10493" width="15.625" style="364" customWidth="1"/>
    <col min="10494" max="10494" width="26.625" style="364" customWidth="1"/>
    <col min="10495" max="10744" width="9" style="364"/>
    <col min="10745" max="10745" width="28.125" style="364" customWidth="1"/>
    <col min="10746" max="10746" width="5" style="364" customWidth="1"/>
    <col min="10747" max="10747" width="61.625" style="364" customWidth="1"/>
    <col min="10748" max="10748" width="4.125" style="364" customWidth="1"/>
    <col min="10749" max="10749" width="15.625" style="364" customWidth="1"/>
    <col min="10750" max="10750" width="26.625" style="364" customWidth="1"/>
    <col min="10751" max="11000" width="9" style="364"/>
    <col min="11001" max="11001" width="28.125" style="364" customWidth="1"/>
    <col min="11002" max="11002" width="5" style="364" customWidth="1"/>
    <col min="11003" max="11003" width="61.625" style="364" customWidth="1"/>
    <col min="11004" max="11004" width="4.125" style="364" customWidth="1"/>
    <col min="11005" max="11005" width="15.625" style="364" customWidth="1"/>
    <col min="11006" max="11006" width="26.625" style="364" customWidth="1"/>
    <col min="11007" max="11256" width="9" style="364"/>
    <col min="11257" max="11257" width="28.125" style="364" customWidth="1"/>
    <col min="11258" max="11258" width="5" style="364" customWidth="1"/>
    <col min="11259" max="11259" width="61.625" style="364" customWidth="1"/>
    <col min="11260" max="11260" width="4.125" style="364" customWidth="1"/>
    <col min="11261" max="11261" width="15.625" style="364" customWidth="1"/>
    <col min="11262" max="11262" width="26.625" style="364" customWidth="1"/>
    <col min="11263" max="11512" width="9" style="364"/>
    <col min="11513" max="11513" width="28.125" style="364" customWidth="1"/>
    <col min="11514" max="11514" width="5" style="364" customWidth="1"/>
    <col min="11515" max="11515" width="61.625" style="364" customWidth="1"/>
    <col min="11516" max="11516" width="4.125" style="364" customWidth="1"/>
    <col min="11517" max="11517" width="15.625" style="364" customWidth="1"/>
    <col min="11518" max="11518" width="26.625" style="364" customWidth="1"/>
    <col min="11519" max="11768" width="9" style="364"/>
    <col min="11769" max="11769" width="28.125" style="364" customWidth="1"/>
    <col min="11770" max="11770" width="5" style="364" customWidth="1"/>
    <col min="11771" max="11771" width="61.625" style="364" customWidth="1"/>
    <col min="11772" max="11772" width="4.125" style="364" customWidth="1"/>
    <col min="11773" max="11773" width="15.625" style="364" customWidth="1"/>
    <col min="11774" max="11774" width="26.625" style="364" customWidth="1"/>
    <col min="11775" max="12024" width="9" style="364"/>
    <col min="12025" max="12025" width="28.125" style="364" customWidth="1"/>
    <col min="12026" max="12026" width="5" style="364" customWidth="1"/>
    <col min="12027" max="12027" width="61.625" style="364" customWidth="1"/>
    <col min="12028" max="12028" width="4.125" style="364" customWidth="1"/>
    <col min="12029" max="12029" width="15.625" style="364" customWidth="1"/>
    <col min="12030" max="12030" width="26.625" style="364" customWidth="1"/>
    <col min="12031" max="12280" width="9" style="364"/>
    <col min="12281" max="12281" width="28.125" style="364" customWidth="1"/>
    <col min="12282" max="12282" width="5" style="364" customWidth="1"/>
    <col min="12283" max="12283" width="61.625" style="364" customWidth="1"/>
    <col min="12284" max="12284" width="4.125" style="364" customWidth="1"/>
    <col min="12285" max="12285" width="15.625" style="364" customWidth="1"/>
    <col min="12286" max="12286" width="26.625" style="364" customWidth="1"/>
    <col min="12287" max="12536" width="9" style="364"/>
    <col min="12537" max="12537" width="28.125" style="364" customWidth="1"/>
    <col min="12538" max="12538" width="5" style="364" customWidth="1"/>
    <col min="12539" max="12539" width="61.625" style="364" customWidth="1"/>
    <col min="12540" max="12540" width="4.125" style="364" customWidth="1"/>
    <col min="12541" max="12541" width="15.625" style="364" customWidth="1"/>
    <col min="12542" max="12542" width="26.625" style="364" customWidth="1"/>
    <col min="12543" max="12792" width="9" style="364"/>
    <col min="12793" max="12793" width="28.125" style="364" customWidth="1"/>
    <col min="12794" max="12794" width="5" style="364" customWidth="1"/>
    <col min="12795" max="12795" width="61.625" style="364" customWidth="1"/>
    <col min="12796" max="12796" width="4.125" style="364" customWidth="1"/>
    <col min="12797" max="12797" width="15.625" style="364" customWidth="1"/>
    <col min="12798" max="12798" width="26.625" style="364" customWidth="1"/>
    <col min="12799" max="13048" width="9" style="364"/>
    <col min="13049" max="13049" width="28.125" style="364" customWidth="1"/>
    <col min="13050" max="13050" width="5" style="364" customWidth="1"/>
    <col min="13051" max="13051" width="61.625" style="364" customWidth="1"/>
    <col min="13052" max="13052" width="4.125" style="364" customWidth="1"/>
    <col min="13053" max="13053" width="15.625" style="364" customWidth="1"/>
    <col min="13054" max="13054" width="26.625" style="364" customWidth="1"/>
    <col min="13055" max="13304" width="9" style="364"/>
    <col min="13305" max="13305" width="28.125" style="364" customWidth="1"/>
    <col min="13306" max="13306" width="5" style="364" customWidth="1"/>
    <col min="13307" max="13307" width="61.625" style="364" customWidth="1"/>
    <col min="13308" max="13308" width="4.125" style="364" customWidth="1"/>
    <col min="13309" max="13309" width="15.625" style="364" customWidth="1"/>
    <col min="13310" max="13310" width="26.625" style="364" customWidth="1"/>
    <col min="13311" max="13560" width="9" style="364"/>
    <col min="13561" max="13561" width="28.125" style="364" customWidth="1"/>
    <col min="13562" max="13562" width="5" style="364" customWidth="1"/>
    <col min="13563" max="13563" width="61.625" style="364" customWidth="1"/>
    <col min="13564" max="13564" width="4.125" style="364" customWidth="1"/>
    <col min="13565" max="13565" width="15.625" style="364" customWidth="1"/>
    <col min="13566" max="13566" width="26.625" style="364" customWidth="1"/>
    <col min="13567" max="13816" width="9" style="364"/>
    <col min="13817" max="13817" width="28.125" style="364" customWidth="1"/>
    <col min="13818" max="13818" width="5" style="364" customWidth="1"/>
    <col min="13819" max="13819" width="61.625" style="364" customWidth="1"/>
    <col min="13820" max="13820" width="4.125" style="364" customWidth="1"/>
    <col min="13821" max="13821" width="15.625" style="364" customWidth="1"/>
    <col min="13822" max="13822" width="26.625" style="364" customWidth="1"/>
    <col min="13823" max="14072" width="9" style="364"/>
    <col min="14073" max="14073" width="28.125" style="364" customWidth="1"/>
    <col min="14074" max="14074" width="5" style="364" customWidth="1"/>
    <col min="14075" max="14075" width="61.625" style="364" customWidth="1"/>
    <col min="14076" max="14076" width="4.125" style="364" customWidth="1"/>
    <col min="14077" max="14077" width="15.625" style="364" customWidth="1"/>
    <col min="14078" max="14078" width="26.625" style="364" customWidth="1"/>
    <col min="14079" max="14328" width="9" style="364"/>
    <col min="14329" max="14329" width="28.125" style="364" customWidth="1"/>
    <col min="14330" max="14330" width="5" style="364" customWidth="1"/>
    <col min="14331" max="14331" width="61.625" style="364" customWidth="1"/>
    <col min="14332" max="14332" width="4.125" style="364" customWidth="1"/>
    <col min="14333" max="14333" width="15.625" style="364" customWidth="1"/>
    <col min="14334" max="14334" width="26.625" style="364" customWidth="1"/>
    <col min="14335" max="14584" width="9" style="364"/>
    <col min="14585" max="14585" width="28.125" style="364" customWidth="1"/>
    <col min="14586" max="14586" width="5" style="364" customWidth="1"/>
    <col min="14587" max="14587" width="61.625" style="364" customWidth="1"/>
    <col min="14588" max="14588" width="4.125" style="364" customWidth="1"/>
    <col min="14589" max="14589" width="15.625" style="364" customWidth="1"/>
    <col min="14590" max="14590" width="26.625" style="364" customWidth="1"/>
    <col min="14591" max="14840" width="9" style="364"/>
    <col min="14841" max="14841" width="28.125" style="364" customWidth="1"/>
    <col min="14842" max="14842" width="5" style="364" customWidth="1"/>
    <col min="14843" max="14843" width="61.625" style="364" customWidth="1"/>
    <col min="14844" max="14844" width="4.125" style="364" customWidth="1"/>
    <col min="14845" max="14845" width="15.625" style="364" customWidth="1"/>
    <col min="14846" max="14846" width="26.625" style="364" customWidth="1"/>
    <col min="14847" max="15096" width="9" style="364"/>
    <col min="15097" max="15097" width="28.125" style="364" customWidth="1"/>
    <col min="15098" max="15098" width="5" style="364" customWidth="1"/>
    <col min="15099" max="15099" width="61.625" style="364" customWidth="1"/>
    <col min="15100" max="15100" width="4.125" style="364" customWidth="1"/>
    <col min="15101" max="15101" width="15.625" style="364" customWidth="1"/>
    <col min="15102" max="15102" width="26.625" style="364" customWidth="1"/>
    <col min="15103" max="15352" width="9" style="364"/>
    <col min="15353" max="15353" width="28.125" style="364" customWidth="1"/>
    <col min="15354" max="15354" width="5" style="364" customWidth="1"/>
    <col min="15355" max="15355" width="61.625" style="364" customWidth="1"/>
    <col min="15356" max="15356" width="4.125" style="364" customWidth="1"/>
    <col min="15357" max="15357" width="15.625" style="364" customWidth="1"/>
    <col min="15358" max="15358" width="26.625" style="364" customWidth="1"/>
    <col min="15359" max="15608" width="9" style="364"/>
    <col min="15609" max="15609" width="28.125" style="364" customWidth="1"/>
    <col min="15610" max="15610" width="5" style="364" customWidth="1"/>
    <col min="15611" max="15611" width="61.625" style="364" customWidth="1"/>
    <col min="15612" max="15612" width="4.125" style="364" customWidth="1"/>
    <col min="15613" max="15613" width="15.625" style="364" customWidth="1"/>
    <col min="15614" max="15614" width="26.625" style="364" customWidth="1"/>
    <col min="15615" max="15864" width="9" style="364"/>
    <col min="15865" max="15865" width="28.125" style="364" customWidth="1"/>
    <col min="15866" max="15866" width="5" style="364" customWidth="1"/>
    <col min="15867" max="15867" width="61.625" style="364" customWidth="1"/>
    <col min="15868" max="15868" width="4.125" style="364" customWidth="1"/>
    <col min="15869" max="15869" width="15.625" style="364" customWidth="1"/>
    <col min="15870" max="15870" width="26.625" style="364" customWidth="1"/>
    <col min="15871" max="16120" width="9" style="364"/>
    <col min="16121" max="16121" width="28.125" style="364" customWidth="1"/>
    <col min="16122" max="16122" width="5" style="364" customWidth="1"/>
    <col min="16123" max="16123" width="61.625" style="364" customWidth="1"/>
    <col min="16124" max="16124" width="4.125" style="364" customWidth="1"/>
    <col min="16125" max="16125" width="15.625" style="364" customWidth="1"/>
    <col min="16126" max="16126" width="26.625" style="364" customWidth="1"/>
    <col min="16127" max="16384" width="9" style="364"/>
  </cols>
  <sheetData>
    <row r="1" spans="1:24" ht="46.5" customHeight="1" x14ac:dyDescent="0.4">
      <c r="A1" s="1012" t="s">
        <v>131</v>
      </c>
      <c r="B1" s="1013"/>
      <c r="C1" s="1013"/>
      <c r="D1" s="1013"/>
      <c r="E1" s="1013"/>
      <c r="F1" s="1013"/>
      <c r="G1" s="1013"/>
      <c r="H1" s="1013"/>
      <c r="I1" s="1013"/>
      <c r="J1" s="1013"/>
      <c r="K1" s="1013"/>
      <c r="L1" s="1013"/>
      <c r="M1" s="1013"/>
      <c r="N1" s="1013"/>
      <c r="O1" s="1013"/>
      <c r="P1" s="1013"/>
      <c r="Q1" s="1013"/>
      <c r="R1" s="1013"/>
      <c r="S1" s="1013"/>
      <c r="T1" s="1013"/>
      <c r="U1" s="1013"/>
      <c r="V1" s="1013"/>
      <c r="W1" s="1013"/>
      <c r="X1" s="1013"/>
    </row>
    <row r="2" spans="1:24" s="365" customFormat="1" ht="45" customHeight="1" x14ac:dyDescent="0.4">
      <c r="A2" s="1014" t="s">
        <v>979</v>
      </c>
      <c r="B2" s="1014"/>
      <c r="C2" s="1014"/>
      <c r="D2" s="1014"/>
      <c r="E2" s="1014"/>
      <c r="F2" s="1014"/>
      <c r="G2" s="1014"/>
      <c r="H2" s="1014"/>
      <c r="I2" s="1014"/>
      <c r="J2" s="1014"/>
      <c r="K2" s="1014"/>
      <c r="L2" s="1014"/>
      <c r="M2" s="1014"/>
      <c r="N2" s="1014"/>
      <c r="O2" s="1014"/>
      <c r="P2" s="1014"/>
      <c r="Q2" s="1014"/>
      <c r="R2" s="1014"/>
      <c r="S2" s="1014"/>
      <c r="T2" s="1014"/>
      <c r="U2" s="1014"/>
      <c r="V2" s="1014"/>
      <c r="W2" s="1014"/>
      <c r="X2" s="1014"/>
    </row>
    <row r="3" spans="1:24" s="365" customFormat="1" ht="15" customHeight="1" x14ac:dyDescent="0.4">
      <c r="A3" s="1015" t="s">
        <v>31</v>
      </c>
      <c r="B3" s="1015"/>
      <c r="C3" s="1015"/>
      <c r="D3" s="1015"/>
      <c r="E3" s="1015"/>
      <c r="F3" s="1015"/>
      <c r="G3" s="1015"/>
      <c r="H3" s="1015"/>
      <c r="I3" s="1015"/>
      <c r="J3" s="1015"/>
      <c r="K3" s="1015"/>
      <c r="L3" s="1015"/>
      <c r="M3" s="1015"/>
      <c r="N3" s="1015"/>
      <c r="O3" s="1015"/>
      <c r="P3" s="1015"/>
      <c r="Q3" s="1015"/>
      <c r="R3" s="1015"/>
      <c r="S3" s="1015"/>
      <c r="T3" s="1015"/>
      <c r="U3" s="1015"/>
      <c r="V3" s="1015"/>
      <c r="W3" s="366"/>
    </row>
    <row r="4" spans="1:24" s="367" customFormat="1" ht="15" customHeight="1" x14ac:dyDescent="0.4">
      <c r="A4" s="1016" t="s">
        <v>30</v>
      </c>
      <c r="B4" s="1016"/>
      <c r="C4" s="1016"/>
      <c r="D4" s="1016"/>
      <c r="E4" s="1016"/>
      <c r="F4" s="1016"/>
      <c r="G4" s="1016"/>
      <c r="H4" s="1016"/>
      <c r="I4" s="1016"/>
      <c r="J4" s="1016"/>
      <c r="K4" s="1016"/>
      <c r="L4" s="1016"/>
      <c r="M4" s="1016"/>
      <c r="N4" s="1016"/>
      <c r="O4" s="1016"/>
      <c r="P4" s="1016"/>
      <c r="Q4" s="1016"/>
      <c r="R4" s="1016"/>
      <c r="S4" s="1016"/>
      <c r="T4" s="1016"/>
      <c r="U4" s="1016"/>
      <c r="V4" s="1016"/>
      <c r="W4" s="1016"/>
      <c r="X4" s="1016"/>
    </row>
    <row r="5" spans="1:24" s="367" customFormat="1" ht="45" customHeight="1" x14ac:dyDescent="0.4">
      <c r="A5" s="1016" t="s">
        <v>29</v>
      </c>
      <c r="B5" s="1016"/>
      <c r="C5" s="1016"/>
      <c r="D5" s="1016"/>
      <c r="E5" s="1016"/>
      <c r="F5" s="1016"/>
      <c r="G5" s="1016"/>
      <c r="H5" s="1016"/>
      <c r="I5" s="1016"/>
      <c r="J5" s="1016"/>
      <c r="K5" s="1016"/>
      <c r="L5" s="1016"/>
      <c r="M5" s="1016"/>
      <c r="N5" s="1016"/>
      <c r="O5" s="1016"/>
      <c r="P5" s="1016"/>
      <c r="Q5" s="1016"/>
      <c r="R5" s="1016"/>
      <c r="S5" s="1016"/>
      <c r="T5" s="1016"/>
      <c r="U5" s="1016"/>
      <c r="V5" s="1016"/>
      <c r="W5" s="1016"/>
      <c r="X5" s="1016"/>
    </row>
    <row r="6" spans="1:24" ht="12" customHeight="1" x14ac:dyDescent="0.4"/>
    <row r="7" spans="1:24" s="374" customFormat="1" ht="14.25" customHeight="1" x14ac:dyDescent="0.4">
      <c r="A7" s="906" t="s">
        <v>3</v>
      </c>
      <c r="B7" s="907"/>
      <c r="C7" s="907"/>
      <c r="D7" s="908"/>
      <c r="E7" s="372"/>
      <c r="F7" s="909" t="s">
        <v>4</v>
      </c>
      <c r="G7" s="910"/>
      <c r="H7" s="910"/>
      <c r="I7" s="910"/>
      <c r="J7" s="910"/>
      <c r="K7" s="910"/>
      <c r="L7" s="910"/>
      <c r="M7" s="910"/>
      <c r="N7" s="910"/>
      <c r="O7" s="910"/>
      <c r="P7" s="910"/>
      <c r="Q7" s="910"/>
      <c r="R7" s="910"/>
      <c r="S7" s="910"/>
      <c r="T7" s="910"/>
      <c r="U7" s="910"/>
      <c r="V7" s="910"/>
      <c r="W7" s="911"/>
      <c r="X7" s="373" t="s">
        <v>5</v>
      </c>
    </row>
    <row r="8" spans="1:24" s="374" customFormat="1" ht="30" customHeight="1" x14ac:dyDescent="0.4">
      <c r="A8" s="1017" t="s">
        <v>980</v>
      </c>
      <c r="B8" s="1018"/>
      <c r="C8" s="1018"/>
      <c r="D8" s="1019"/>
      <c r="E8" s="375">
        <v>1</v>
      </c>
      <c r="F8" s="932" t="s">
        <v>1031</v>
      </c>
      <c r="G8" s="933"/>
      <c r="H8" s="933"/>
      <c r="I8" s="933"/>
      <c r="J8" s="933"/>
      <c r="K8" s="933"/>
      <c r="L8" s="933"/>
      <c r="M8" s="933"/>
      <c r="N8" s="933"/>
      <c r="O8" s="933"/>
      <c r="P8" s="933"/>
      <c r="Q8" s="933"/>
      <c r="R8" s="933"/>
      <c r="S8" s="933"/>
      <c r="T8" s="933"/>
      <c r="U8" s="933"/>
      <c r="V8" s="933"/>
      <c r="W8" s="934"/>
      <c r="X8" s="373"/>
    </row>
    <row r="9" spans="1:24" s="378" customFormat="1" ht="15" customHeight="1" x14ac:dyDescent="0.4">
      <c r="A9" s="1020"/>
      <c r="B9" s="1021"/>
      <c r="C9" s="1021"/>
      <c r="D9" s="1022"/>
      <c r="E9" s="376" t="s">
        <v>673</v>
      </c>
      <c r="F9" s="752" t="s">
        <v>1032</v>
      </c>
      <c r="G9" s="753"/>
      <c r="H9" s="753"/>
      <c r="I9" s="753"/>
      <c r="J9" s="753"/>
      <c r="K9" s="753"/>
      <c r="L9" s="753"/>
      <c r="M9" s="753"/>
      <c r="N9" s="753"/>
      <c r="O9" s="753"/>
      <c r="P9" s="753"/>
      <c r="Q9" s="753"/>
      <c r="R9" s="753"/>
      <c r="S9" s="753"/>
      <c r="T9" s="753"/>
      <c r="U9" s="753"/>
      <c r="V9" s="753"/>
      <c r="W9" s="754"/>
      <c r="X9" s="377"/>
    </row>
    <row r="10" spans="1:24" s="378" customFormat="1" ht="45" customHeight="1" x14ac:dyDescent="0.4">
      <c r="A10" s="1017" t="s">
        <v>981</v>
      </c>
      <c r="B10" s="1018"/>
      <c r="C10" s="1018"/>
      <c r="D10" s="1019"/>
      <c r="E10" s="381">
        <v>1</v>
      </c>
      <c r="F10" s="752" t="s">
        <v>1033</v>
      </c>
      <c r="G10" s="753"/>
      <c r="H10" s="753"/>
      <c r="I10" s="753"/>
      <c r="J10" s="753"/>
      <c r="K10" s="753"/>
      <c r="L10" s="753"/>
      <c r="M10" s="753"/>
      <c r="N10" s="753"/>
      <c r="O10" s="753"/>
      <c r="P10" s="753"/>
      <c r="Q10" s="753"/>
      <c r="R10" s="753"/>
      <c r="S10" s="753"/>
      <c r="T10" s="753"/>
      <c r="U10" s="753"/>
      <c r="V10" s="753"/>
      <c r="W10" s="754"/>
      <c r="X10" s="382"/>
    </row>
    <row r="11" spans="1:24" s="378" customFormat="1" ht="30" customHeight="1" x14ac:dyDescent="0.4">
      <c r="A11" s="1020"/>
      <c r="B11" s="1021"/>
      <c r="C11" s="1021"/>
      <c r="D11" s="1022"/>
      <c r="E11" s="383" t="s">
        <v>32</v>
      </c>
      <c r="F11" s="752" t="s">
        <v>1034</v>
      </c>
      <c r="G11" s="753"/>
      <c r="H11" s="753"/>
      <c r="I11" s="753"/>
      <c r="J11" s="753"/>
      <c r="K11" s="753"/>
      <c r="L11" s="753"/>
      <c r="M11" s="753"/>
      <c r="N11" s="753"/>
      <c r="O11" s="753"/>
      <c r="P11" s="753"/>
      <c r="Q11" s="753"/>
      <c r="R11" s="753"/>
      <c r="S11" s="753"/>
      <c r="T11" s="753"/>
      <c r="U11" s="753"/>
      <c r="V11" s="753"/>
      <c r="W11" s="754"/>
      <c r="X11" s="380"/>
    </row>
    <row r="12" spans="1:24" s="378" customFormat="1" ht="15" customHeight="1" x14ac:dyDescent="0.4">
      <c r="A12" s="1020"/>
      <c r="B12" s="1021"/>
      <c r="C12" s="1021"/>
      <c r="D12" s="1022"/>
      <c r="E12" s="383"/>
      <c r="F12" s="722" t="s">
        <v>1035</v>
      </c>
      <c r="G12" s="715"/>
      <c r="H12" s="715"/>
      <c r="I12" s="715"/>
      <c r="J12" s="715"/>
      <c r="K12" s="715"/>
      <c r="L12" s="715"/>
      <c r="M12" s="715"/>
      <c r="N12" s="715"/>
      <c r="O12" s="715"/>
      <c r="P12" s="715"/>
      <c r="Q12" s="715"/>
      <c r="R12" s="715"/>
      <c r="S12" s="715"/>
      <c r="T12" s="715"/>
      <c r="U12" s="715"/>
      <c r="V12" s="715"/>
      <c r="W12" s="716"/>
      <c r="X12" s="380"/>
    </row>
    <row r="13" spans="1:24" s="378" customFormat="1" ht="15" customHeight="1" x14ac:dyDescent="0.4">
      <c r="A13" s="803" t="s">
        <v>1036</v>
      </c>
      <c r="B13" s="803"/>
      <c r="C13" s="803"/>
      <c r="D13" s="803"/>
      <c r="E13" s="379" t="s">
        <v>132</v>
      </c>
      <c r="F13" s="722" t="s">
        <v>134</v>
      </c>
      <c r="G13" s="715"/>
      <c r="H13" s="715"/>
      <c r="I13" s="715"/>
      <c r="J13" s="715"/>
      <c r="K13" s="715"/>
      <c r="L13" s="715"/>
      <c r="M13" s="715"/>
      <c r="N13" s="715"/>
      <c r="O13" s="715"/>
      <c r="P13" s="715"/>
      <c r="Q13" s="715"/>
      <c r="R13" s="715"/>
      <c r="S13" s="715"/>
      <c r="T13" s="715"/>
      <c r="U13" s="715"/>
      <c r="V13" s="715"/>
      <c r="W13" s="716"/>
      <c r="X13" s="380"/>
    </row>
    <row r="14" spans="1:24" s="378" customFormat="1" ht="15" customHeight="1" x14ac:dyDescent="0.4">
      <c r="A14" s="803"/>
      <c r="B14" s="803"/>
      <c r="C14" s="803"/>
      <c r="D14" s="803"/>
      <c r="E14" s="379" t="s">
        <v>133</v>
      </c>
      <c r="F14" s="722" t="s">
        <v>135</v>
      </c>
      <c r="G14" s="715"/>
      <c r="H14" s="715"/>
      <c r="I14" s="715"/>
      <c r="J14" s="715"/>
      <c r="K14" s="715"/>
      <c r="L14" s="715"/>
      <c r="M14" s="715"/>
      <c r="N14" s="715"/>
      <c r="O14" s="715"/>
      <c r="P14" s="715"/>
      <c r="Q14" s="715"/>
      <c r="R14" s="715"/>
      <c r="S14" s="715"/>
      <c r="T14" s="715"/>
      <c r="U14" s="715"/>
      <c r="V14" s="715"/>
      <c r="W14" s="716"/>
      <c r="X14" s="380"/>
    </row>
    <row r="15" spans="1:24" s="378" customFormat="1" ht="30" customHeight="1" x14ac:dyDescent="0.4">
      <c r="A15" s="1026" t="s">
        <v>1048</v>
      </c>
      <c r="B15" s="1026"/>
      <c r="C15" s="1026"/>
      <c r="D15" s="1026"/>
      <c r="E15" s="376"/>
      <c r="F15" s="722" t="s">
        <v>1047</v>
      </c>
      <c r="G15" s="715"/>
      <c r="H15" s="715"/>
      <c r="I15" s="715"/>
      <c r="J15" s="715"/>
      <c r="K15" s="715"/>
      <c r="L15" s="715"/>
      <c r="M15" s="715"/>
      <c r="N15" s="715"/>
      <c r="O15" s="715"/>
      <c r="P15" s="715"/>
      <c r="Q15" s="715"/>
      <c r="R15" s="715"/>
      <c r="S15" s="715"/>
      <c r="T15" s="715"/>
      <c r="U15" s="715"/>
      <c r="V15" s="715"/>
      <c r="W15" s="716"/>
      <c r="X15" s="377"/>
    </row>
    <row r="16" spans="1:24" s="384" customFormat="1" ht="30" customHeight="1" x14ac:dyDescent="0.4">
      <c r="A16" s="1027" t="s">
        <v>982</v>
      </c>
      <c r="B16" s="1027"/>
      <c r="C16" s="1027"/>
      <c r="D16" s="1027"/>
      <c r="E16" s="443"/>
      <c r="F16" s="931" t="s">
        <v>1049</v>
      </c>
      <c r="G16" s="931"/>
      <c r="H16" s="931"/>
      <c r="I16" s="931"/>
      <c r="J16" s="931"/>
      <c r="K16" s="931"/>
      <c r="L16" s="931"/>
      <c r="M16" s="931"/>
      <c r="N16" s="931"/>
      <c r="O16" s="931"/>
      <c r="P16" s="931"/>
      <c r="Q16" s="931"/>
      <c r="R16" s="931"/>
      <c r="S16" s="931"/>
      <c r="T16" s="931"/>
      <c r="U16" s="931"/>
      <c r="V16" s="931"/>
      <c r="W16" s="931"/>
      <c r="X16" s="421"/>
    </row>
    <row r="17" spans="1:24" s="384" customFormat="1" ht="45" customHeight="1" x14ac:dyDescent="0.4">
      <c r="A17" s="1061" t="s">
        <v>1050</v>
      </c>
      <c r="B17" s="1061"/>
      <c r="C17" s="1061"/>
      <c r="D17" s="1061"/>
      <c r="E17" s="443"/>
      <c r="F17" s="930" t="s">
        <v>1055</v>
      </c>
      <c r="G17" s="930"/>
      <c r="H17" s="930"/>
      <c r="I17" s="930"/>
      <c r="J17" s="930"/>
      <c r="K17" s="930"/>
      <c r="L17" s="930"/>
      <c r="M17" s="930"/>
      <c r="N17" s="930"/>
      <c r="O17" s="930"/>
      <c r="P17" s="930"/>
      <c r="Q17" s="930"/>
      <c r="R17" s="930"/>
      <c r="S17" s="930"/>
      <c r="T17" s="930"/>
      <c r="U17" s="930"/>
      <c r="V17" s="930"/>
      <c r="W17" s="930"/>
      <c r="X17" s="421"/>
    </row>
    <row r="18" spans="1:24" s="384" customFormat="1" ht="30" customHeight="1" x14ac:dyDescent="0.4">
      <c r="A18" s="1061" t="s">
        <v>1051</v>
      </c>
      <c r="B18" s="1061"/>
      <c r="C18" s="1061"/>
      <c r="D18" s="1061"/>
      <c r="E18" s="443"/>
      <c r="F18" s="930" t="s">
        <v>1054</v>
      </c>
      <c r="G18" s="930"/>
      <c r="H18" s="930"/>
      <c r="I18" s="930"/>
      <c r="J18" s="930"/>
      <c r="K18" s="930"/>
      <c r="L18" s="930"/>
      <c r="M18" s="930"/>
      <c r="N18" s="930"/>
      <c r="O18" s="930"/>
      <c r="P18" s="930"/>
      <c r="Q18" s="930"/>
      <c r="R18" s="930"/>
      <c r="S18" s="930"/>
      <c r="T18" s="930"/>
      <c r="U18" s="930"/>
      <c r="V18" s="930"/>
      <c r="W18" s="930"/>
      <c r="X18" s="421"/>
    </row>
    <row r="19" spans="1:24" s="384" customFormat="1" ht="15" customHeight="1" x14ac:dyDescent="0.4">
      <c r="A19" s="1049" t="s">
        <v>1052</v>
      </c>
      <c r="B19" s="1050"/>
      <c r="C19" s="1050"/>
      <c r="D19" s="1051"/>
      <c r="E19" s="443"/>
      <c r="F19" s="903" t="s">
        <v>1053</v>
      </c>
      <c r="G19" s="904"/>
      <c r="H19" s="904"/>
      <c r="I19" s="904"/>
      <c r="J19" s="904"/>
      <c r="K19" s="904"/>
      <c r="L19" s="904"/>
      <c r="M19" s="904"/>
      <c r="N19" s="904"/>
      <c r="O19" s="904"/>
      <c r="P19" s="904"/>
      <c r="Q19" s="904"/>
      <c r="R19" s="904"/>
      <c r="S19" s="904"/>
      <c r="T19" s="904"/>
      <c r="U19" s="904"/>
      <c r="V19" s="904"/>
      <c r="W19" s="905"/>
      <c r="X19" s="421"/>
    </row>
    <row r="20" spans="1:24" s="384" customFormat="1" ht="30" customHeight="1" x14ac:dyDescent="0.4">
      <c r="A20" s="1055"/>
      <c r="B20" s="1056"/>
      <c r="C20" s="1056"/>
      <c r="D20" s="1057"/>
      <c r="E20" s="443"/>
      <c r="F20" s="903" t="s">
        <v>1056</v>
      </c>
      <c r="G20" s="904"/>
      <c r="H20" s="904"/>
      <c r="I20" s="904"/>
      <c r="J20" s="904"/>
      <c r="K20" s="904"/>
      <c r="L20" s="904"/>
      <c r="M20" s="904"/>
      <c r="N20" s="904"/>
      <c r="O20" s="904"/>
      <c r="P20" s="904"/>
      <c r="Q20" s="904"/>
      <c r="R20" s="904"/>
      <c r="S20" s="904"/>
      <c r="T20" s="904"/>
      <c r="U20" s="904"/>
      <c r="V20" s="904"/>
      <c r="W20" s="905"/>
      <c r="X20" s="421"/>
    </row>
    <row r="21" spans="1:24" s="374" customFormat="1" ht="14.25" customHeight="1" x14ac:dyDescent="0.4">
      <c r="A21" s="906" t="s">
        <v>3</v>
      </c>
      <c r="B21" s="907"/>
      <c r="C21" s="907"/>
      <c r="D21" s="908"/>
      <c r="E21" s="387"/>
      <c r="F21" s="909" t="s">
        <v>4</v>
      </c>
      <c r="G21" s="910"/>
      <c r="H21" s="910"/>
      <c r="I21" s="910"/>
      <c r="J21" s="910"/>
      <c r="K21" s="910"/>
      <c r="L21" s="910"/>
      <c r="M21" s="910"/>
      <c r="N21" s="910"/>
      <c r="O21" s="910"/>
      <c r="P21" s="910"/>
      <c r="Q21" s="910"/>
      <c r="R21" s="910"/>
      <c r="S21" s="910"/>
      <c r="T21" s="910"/>
      <c r="U21" s="910"/>
      <c r="V21" s="910"/>
      <c r="W21" s="911"/>
      <c r="X21" s="373" t="s">
        <v>5</v>
      </c>
    </row>
    <row r="22" spans="1:24" s="384" customFormat="1" ht="15" customHeight="1" x14ac:dyDescent="0.4">
      <c r="A22" s="1062" t="s">
        <v>136</v>
      </c>
      <c r="B22" s="1063"/>
      <c r="C22" s="1063"/>
      <c r="D22" s="1064"/>
      <c r="E22" s="443"/>
      <c r="F22" s="903" t="s">
        <v>1058</v>
      </c>
      <c r="G22" s="904"/>
      <c r="H22" s="904"/>
      <c r="I22" s="904"/>
      <c r="J22" s="904"/>
      <c r="K22" s="904"/>
      <c r="L22" s="904"/>
      <c r="M22" s="904"/>
      <c r="N22" s="904"/>
      <c r="O22" s="904"/>
      <c r="P22" s="904"/>
      <c r="Q22" s="904"/>
      <c r="R22" s="904"/>
      <c r="S22" s="904"/>
      <c r="T22" s="904"/>
      <c r="U22" s="904"/>
      <c r="V22" s="904"/>
      <c r="W22" s="905"/>
      <c r="X22" s="444"/>
    </row>
    <row r="23" spans="1:24" s="384" customFormat="1" ht="30" customHeight="1" x14ac:dyDescent="0.4">
      <c r="A23" s="1065"/>
      <c r="B23" s="1066"/>
      <c r="C23" s="1066"/>
      <c r="D23" s="1067"/>
      <c r="E23" s="385" t="s">
        <v>33</v>
      </c>
      <c r="F23" s="896" t="s">
        <v>1059</v>
      </c>
      <c r="G23" s="897"/>
      <c r="H23" s="897"/>
      <c r="I23" s="897"/>
      <c r="J23" s="897"/>
      <c r="K23" s="897"/>
      <c r="L23" s="897"/>
      <c r="M23" s="897"/>
      <c r="N23" s="897"/>
      <c r="O23" s="897"/>
      <c r="P23" s="897"/>
      <c r="Q23" s="897"/>
      <c r="R23" s="897"/>
      <c r="S23" s="897"/>
      <c r="T23" s="897"/>
      <c r="U23" s="897"/>
      <c r="V23" s="897"/>
      <c r="W23" s="898"/>
      <c r="X23" s="386"/>
    </row>
    <row r="24" spans="1:24" s="384" customFormat="1" ht="30" customHeight="1" x14ac:dyDescent="0.4">
      <c r="A24" s="1065"/>
      <c r="B24" s="1066"/>
      <c r="C24" s="1066"/>
      <c r="D24" s="1067"/>
      <c r="E24" s="385" t="s">
        <v>34</v>
      </c>
      <c r="F24" s="896" t="s">
        <v>1060</v>
      </c>
      <c r="G24" s="897"/>
      <c r="H24" s="897"/>
      <c r="I24" s="897"/>
      <c r="J24" s="897"/>
      <c r="K24" s="897"/>
      <c r="L24" s="897"/>
      <c r="M24" s="897"/>
      <c r="N24" s="897"/>
      <c r="O24" s="897"/>
      <c r="P24" s="897"/>
      <c r="Q24" s="897"/>
      <c r="R24" s="897"/>
      <c r="S24" s="897"/>
      <c r="T24" s="897"/>
      <c r="U24" s="897"/>
      <c r="V24" s="897"/>
      <c r="W24" s="898"/>
      <c r="X24" s="386"/>
    </row>
    <row r="25" spans="1:24" s="384" customFormat="1" ht="30" customHeight="1" x14ac:dyDescent="0.4">
      <c r="A25" s="1065"/>
      <c r="B25" s="1066"/>
      <c r="C25" s="1066"/>
      <c r="D25" s="1067"/>
      <c r="E25" s="385" t="s">
        <v>35</v>
      </c>
      <c r="F25" s="896" t="s">
        <v>1057</v>
      </c>
      <c r="G25" s="897"/>
      <c r="H25" s="897"/>
      <c r="I25" s="897"/>
      <c r="J25" s="897"/>
      <c r="K25" s="897"/>
      <c r="L25" s="897"/>
      <c r="M25" s="897"/>
      <c r="N25" s="897"/>
      <c r="O25" s="897"/>
      <c r="P25" s="897"/>
      <c r="Q25" s="897"/>
      <c r="R25" s="897"/>
      <c r="S25" s="897"/>
      <c r="T25" s="897"/>
      <c r="U25" s="897"/>
      <c r="V25" s="897"/>
      <c r="W25" s="898"/>
      <c r="X25" s="386"/>
    </row>
    <row r="26" spans="1:24" s="374" customFormat="1" ht="15" customHeight="1" x14ac:dyDescent="0.4">
      <c r="A26" s="1065"/>
      <c r="B26" s="1066"/>
      <c r="C26" s="1066"/>
      <c r="D26" s="1067"/>
      <c r="E26" s="445"/>
      <c r="F26" s="1046" t="s">
        <v>1144</v>
      </c>
      <c r="G26" s="1047"/>
      <c r="H26" s="1047"/>
      <c r="I26" s="1047"/>
      <c r="J26" s="1047"/>
      <c r="K26" s="1047"/>
      <c r="L26" s="1047"/>
      <c r="M26" s="1047"/>
      <c r="N26" s="1047"/>
      <c r="O26" s="1047"/>
      <c r="P26" s="1047"/>
      <c r="Q26" s="1047"/>
      <c r="R26" s="1047"/>
      <c r="S26" s="1047"/>
      <c r="T26" s="1047"/>
      <c r="U26" s="1047"/>
      <c r="V26" s="1047"/>
      <c r="W26" s="1048"/>
      <c r="X26" s="446"/>
    </row>
    <row r="27" spans="1:24" s="384" customFormat="1" ht="15" customHeight="1" x14ac:dyDescent="0.4">
      <c r="A27" s="1065"/>
      <c r="B27" s="1066"/>
      <c r="C27" s="1066"/>
      <c r="D27" s="1067"/>
      <c r="E27" s="388" t="s">
        <v>36</v>
      </c>
      <c r="F27" s="896" t="s">
        <v>1061</v>
      </c>
      <c r="G27" s="897"/>
      <c r="H27" s="897"/>
      <c r="I27" s="897"/>
      <c r="J27" s="897"/>
      <c r="K27" s="897"/>
      <c r="L27" s="897"/>
      <c r="M27" s="897"/>
      <c r="N27" s="897"/>
      <c r="O27" s="897"/>
      <c r="P27" s="897"/>
      <c r="Q27" s="897"/>
      <c r="R27" s="897"/>
      <c r="S27" s="897"/>
      <c r="T27" s="897"/>
      <c r="U27" s="897"/>
      <c r="V27" s="897"/>
      <c r="W27" s="898"/>
      <c r="X27" s="389"/>
    </row>
    <row r="28" spans="1:24" s="384" customFormat="1" ht="30" customHeight="1" x14ac:dyDescent="0.4">
      <c r="A28" s="1065"/>
      <c r="B28" s="1066"/>
      <c r="C28" s="1066"/>
      <c r="D28" s="1067"/>
      <c r="E28" s="390" t="s">
        <v>37</v>
      </c>
      <c r="F28" s="1034" t="s">
        <v>1079</v>
      </c>
      <c r="G28" s="1035"/>
      <c r="H28" s="1035"/>
      <c r="I28" s="1035"/>
      <c r="J28" s="1035"/>
      <c r="K28" s="1035"/>
      <c r="L28" s="1035"/>
      <c r="M28" s="1035"/>
      <c r="N28" s="1035"/>
      <c r="O28" s="1035"/>
      <c r="P28" s="1035"/>
      <c r="Q28" s="1035"/>
      <c r="R28" s="1035"/>
      <c r="S28" s="1035"/>
      <c r="T28" s="1035"/>
      <c r="U28" s="1035"/>
      <c r="V28" s="1035"/>
      <c r="W28" s="1036"/>
      <c r="X28" s="391"/>
    </row>
    <row r="29" spans="1:24" s="384" customFormat="1" ht="30" customHeight="1" x14ac:dyDescent="0.4">
      <c r="A29" s="1065"/>
      <c r="B29" s="1066"/>
      <c r="C29" s="1066"/>
      <c r="D29" s="1067"/>
      <c r="E29" s="392" t="s">
        <v>38</v>
      </c>
      <c r="F29" s="1031" t="s">
        <v>1062</v>
      </c>
      <c r="G29" s="1032"/>
      <c r="H29" s="1032"/>
      <c r="I29" s="1032"/>
      <c r="J29" s="1032"/>
      <c r="K29" s="1032"/>
      <c r="L29" s="1032"/>
      <c r="M29" s="1032"/>
      <c r="N29" s="1032"/>
      <c r="O29" s="1032"/>
      <c r="P29" s="1032"/>
      <c r="Q29" s="1032"/>
      <c r="R29" s="1032"/>
      <c r="S29" s="1032"/>
      <c r="T29" s="1032"/>
      <c r="U29" s="1032"/>
      <c r="V29" s="1032"/>
      <c r="W29" s="1033"/>
      <c r="X29" s="393"/>
    </row>
    <row r="30" spans="1:24" s="384" customFormat="1" ht="45" customHeight="1" x14ac:dyDescent="0.4">
      <c r="A30" s="1065"/>
      <c r="B30" s="1066"/>
      <c r="C30" s="1066"/>
      <c r="D30" s="1067"/>
      <c r="E30" s="394" t="s">
        <v>39</v>
      </c>
      <c r="F30" s="1028" t="s">
        <v>1063</v>
      </c>
      <c r="G30" s="1029"/>
      <c r="H30" s="1029"/>
      <c r="I30" s="1029"/>
      <c r="J30" s="1029"/>
      <c r="K30" s="1029"/>
      <c r="L30" s="1029"/>
      <c r="M30" s="1029"/>
      <c r="N30" s="1029"/>
      <c r="O30" s="1029"/>
      <c r="P30" s="1029"/>
      <c r="Q30" s="1029"/>
      <c r="R30" s="1029"/>
      <c r="S30" s="1029"/>
      <c r="T30" s="1029"/>
      <c r="U30" s="1029"/>
      <c r="V30" s="1029"/>
      <c r="W30" s="1030"/>
      <c r="X30" s="395"/>
    </row>
    <row r="31" spans="1:24" s="384" customFormat="1" ht="135" customHeight="1" x14ac:dyDescent="0.4">
      <c r="A31" s="1065"/>
      <c r="B31" s="1066"/>
      <c r="C31" s="1066"/>
      <c r="D31" s="1067"/>
      <c r="E31" s="388" t="s">
        <v>40</v>
      </c>
      <c r="F31" s="980" t="s">
        <v>1064</v>
      </c>
      <c r="G31" s="981"/>
      <c r="H31" s="981"/>
      <c r="I31" s="981"/>
      <c r="J31" s="981"/>
      <c r="K31" s="981"/>
      <c r="L31" s="981"/>
      <c r="M31" s="981"/>
      <c r="N31" s="981"/>
      <c r="O31" s="981"/>
      <c r="P31" s="981"/>
      <c r="Q31" s="981"/>
      <c r="R31" s="981"/>
      <c r="S31" s="981"/>
      <c r="T31" s="981"/>
      <c r="U31" s="981"/>
      <c r="V31" s="981"/>
      <c r="W31" s="982"/>
      <c r="X31" s="396"/>
    </row>
    <row r="32" spans="1:24" s="384" customFormat="1" ht="15" customHeight="1" x14ac:dyDescent="0.4">
      <c r="A32" s="1065"/>
      <c r="B32" s="1066"/>
      <c r="C32" s="1066"/>
      <c r="D32" s="1067"/>
      <c r="E32" s="397">
        <v>3</v>
      </c>
      <c r="F32" s="896" t="s">
        <v>1065</v>
      </c>
      <c r="G32" s="897"/>
      <c r="H32" s="897"/>
      <c r="I32" s="897"/>
      <c r="J32" s="897"/>
      <c r="K32" s="897"/>
      <c r="L32" s="897"/>
      <c r="M32" s="897"/>
      <c r="N32" s="897"/>
      <c r="O32" s="897"/>
      <c r="P32" s="897"/>
      <c r="Q32" s="897"/>
      <c r="R32" s="897"/>
      <c r="S32" s="897"/>
      <c r="T32" s="897"/>
      <c r="U32" s="897"/>
      <c r="V32" s="897"/>
      <c r="W32" s="898"/>
      <c r="X32" s="386"/>
    </row>
    <row r="33" spans="1:24" s="384" customFormat="1" ht="15" customHeight="1" x14ac:dyDescent="0.4">
      <c r="A33" s="1068"/>
      <c r="B33" s="1069"/>
      <c r="C33" s="1069"/>
      <c r="D33" s="1070"/>
      <c r="E33" s="397">
        <v>4</v>
      </c>
      <c r="F33" s="896" t="s">
        <v>41</v>
      </c>
      <c r="G33" s="897"/>
      <c r="H33" s="897"/>
      <c r="I33" s="897"/>
      <c r="J33" s="897"/>
      <c r="K33" s="897"/>
      <c r="L33" s="897"/>
      <c r="M33" s="897"/>
      <c r="N33" s="897"/>
      <c r="O33" s="897"/>
      <c r="P33" s="897"/>
      <c r="Q33" s="897"/>
      <c r="R33" s="897"/>
      <c r="S33" s="897"/>
      <c r="T33" s="897"/>
      <c r="U33" s="897"/>
      <c r="V33" s="897"/>
      <c r="W33" s="898"/>
      <c r="X33" s="386"/>
    </row>
    <row r="34" spans="1:24" s="384" customFormat="1" ht="15" customHeight="1" x14ac:dyDescent="0.4">
      <c r="A34" s="1023" t="s">
        <v>670</v>
      </c>
      <c r="B34" s="1024"/>
      <c r="C34" s="1024"/>
      <c r="D34" s="1025"/>
      <c r="E34" s="398">
        <v>1</v>
      </c>
      <c r="F34" s="896" t="s">
        <v>42</v>
      </c>
      <c r="G34" s="897"/>
      <c r="H34" s="897"/>
      <c r="I34" s="897"/>
      <c r="J34" s="897"/>
      <c r="K34" s="897"/>
      <c r="L34" s="897"/>
      <c r="M34" s="897"/>
      <c r="N34" s="897"/>
      <c r="O34" s="897"/>
      <c r="P34" s="897"/>
      <c r="Q34" s="897"/>
      <c r="R34" s="897"/>
      <c r="S34" s="897"/>
      <c r="T34" s="897"/>
      <c r="U34" s="897"/>
      <c r="V34" s="897"/>
      <c r="W34" s="898"/>
      <c r="X34" s="386"/>
    </row>
    <row r="35" spans="1:24" s="384" customFormat="1" ht="15" customHeight="1" x14ac:dyDescent="0.4">
      <c r="A35" s="980"/>
      <c r="B35" s="981"/>
      <c r="C35" s="981"/>
      <c r="D35" s="982"/>
      <c r="E35" s="398">
        <v>2</v>
      </c>
      <c r="F35" s="896" t="s">
        <v>1065</v>
      </c>
      <c r="G35" s="897"/>
      <c r="H35" s="897"/>
      <c r="I35" s="897"/>
      <c r="J35" s="897"/>
      <c r="K35" s="897"/>
      <c r="L35" s="897"/>
      <c r="M35" s="897"/>
      <c r="N35" s="897"/>
      <c r="O35" s="897"/>
      <c r="P35" s="897"/>
      <c r="Q35" s="897"/>
      <c r="R35" s="897"/>
      <c r="S35" s="897"/>
      <c r="T35" s="897"/>
      <c r="U35" s="897"/>
      <c r="V35" s="897"/>
      <c r="W35" s="898"/>
      <c r="X35" s="386"/>
    </row>
    <row r="36" spans="1:24" s="400" customFormat="1" ht="15" customHeight="1" x14ac:dyDescent="0.4">
      <c r="A36" s="1023" t="s">
        <v>671</v>
      </c>
      <c r="B36" s="1024"/>
      <c r="C36" s="1024"/>
      <c r="D36" s="1025"/>
      <c r="E36" s="399">
        <v>1</v>
      </c>
      <c r="F36" s="896" t="s">
        <v>1066</v>
      </c>
      <c r="G36" s="897"/>
      <c r="H36" s="897"/>
      <c r="I36" s="897"/>
      <c r="J36" s="897"/>
      <c r="K36" s="897"/>
      <c r="L36" s="897"/>
      <c r="M36" s="897"/>
      <c r="N36" s="897"/>
      <c r="O36" s="897"/>
      <c r="P36" s="897"/>
      <c r="Q36" s="897"/>
      <c r="R36" s="897"/>
      <c r="S36" s="897"/>
      <c r="T36" s="897"/>
      <c r="U36" s="897"/>
      <c r="V36" s="897"/>
      <c r="W36" s="898"/>
      <c r="X36" s="386"/>
    </row>
    <row r="37" spans="1:24" s="384" customFormat="1" ht="30" customHeight="1" x14ac:dyDescent="0.4">
      <c r="A37" s="1028"/>
      <c r="B37" s="1029"/>
      <c r="C37" s="1029"/>
      <c r="D37" s="1030"/>
      <c r="E37" s="399">
        <v>2</v>
      </c>
      <c r="F37" s="896" t="s">
        <v>1067</v>
      </c>
      <c r="G37" s="897"/>
      <c r="H37" s="897"/>
      <c r="I37" s="897"/>
      <c r="J37" s="897"/>
      <c r="K37" s="897"/>
      <c r="L37" s="897"/>
      <c r="M37" s="897"/>
      <c r="N37" s="897"/>
      <c r="O37" s="897"/>
      <c r="P37" s="897"/>
      <c r="Q37" s="897"/>
      <c r="R37" s="897"/>
      <c r="S37" s="897"/>
      <c r="T37" s="897"/>
      <c r="U37" s="897"/>
      <c r="V37" s="897"/>
      <c r="W37" s="898"/>
      <c r="X37" s="386"/>
    </row>
    <row r="38" spans="1:24" s="384" customFormat="1" ht="30" customHeight="1" x14ac:dyDescent="0.4">
      <c r="A38" s="1028"/>
      <c r="B38" s="1029"/>
      <c r="C38" s="1029"/>
      <c r="D38" s="1030"/>
      <c r="E38" s="399">
        <v>3</v>
      </c>
      <c r="F38" s="903" t="s">
        <v>1068</v>
      </c>
      <c r="G38" s="904"/>
      <c r="H38" s="904"/>
      <c r="I38" s="904"/>
      <c r="J38" s="904"/>
      <c r="K38" s="904"/>
      <c r="L38" s="904"/>
      <c r="M38" s="904"/>
      <c r="N38" s="904"/>
      <c r="O38" s="904"/>
      <c r="P38" s="904"/>
      <c r="Q38" s="904"/>
      <c r="R38" s="904"/>
      <c r="S38" s="904"/>
      <c r="T38" s="904"/>
      <c r="U38" s="904"/>
      <c r="V38" s="904"/>
      <c r="W38" s="905"/>
      <c r="X38" s="386"/>
    </row>
    <row r="39" spans="1:24" s="384" customFormat="1" ht="15" customHeight="1" x14ac:dyDescent="0.4">
      <c r="A39" s="1028"/>
      <c r="B39" s="1029"/>
      <c r="C39" s="1029"/>
      <c r="D39" s="1030"/>
      <c r="E39" s="399">
        <v>4</v>
      </c>
      <c r="F39" s="903" t="s">
        <v>1069</v>
      </c>
      <c r="G39" s="904"/>
      <c r="H39" s="904"/>
      <c r="I39" s="904"/>
      <c r="J39" s="904"/>
      <c r="K39" s="904"/>
      <c r="L39" s="904"/>
      <c r="M39" s="904"/>
      <c r="N39" s="904"/>
      <c r="O39" s="904"/>
      <c r="P39" s="904"/>
      <c r="Q39" s="904"/>
      <c r="R39" s="904"/>
      <c r="S39" s="904"/>
      <c r="T39" s="904"/>
      <c r="U39" s="904"/>
      <c r="V39" s="904"/>
      <c r="W39" s="905"/>
      <c r="X39" s="386"/>
    </row>
    <row r="40" spans="1:24" s="384" customFormat="1" ht="15" customHeight="1" x14ac:dyDescent="0.4">
      <c r="A40" s="980"/>
      <c r="B40" s="981"/>
      <c r="C40" s="981"/>
      <c r="D40" s="982"/>
      <c r="E40" s="399">
        <v>5</v>
      </c>
      <c r="F40" s="990" t="s">
        <v>1136</v>
      </c>
      <c r="G40" s="991"/>
      <c r="H40" s="991"/>
      <c r="I40" s="991"/>
      <c r="J40" s="991"/>
      <c r="K40" s="991"/>
      <c r="L40" s="991"/>
      <c r="M40" s="991"/>
      <c r="N40" s="991"/>
      <c r="O40" s="991"/>
      <c r="P40" s="991"/>
      <c r="Q40" s="991"/>
      <c r="R40" s="991"/>
      <c r="S40" s="991"/>
      <c r="T40" s="991"/>
      <c r="U40" s="991"/>
      <c r="V40" s="991"/>
      <c r="W40" s="992"/>
      <c r="X40" s="386"/>
    </row>
    <row r="41" spans="1:24" s="374" customFormat="1" ht="14.25" customHeight="1" x14ac:dyDescent="0.4">
      <c r="A41" s="906" t="s">
        <v>3</v>
      </c>
      <c r="B41" s="907"/>
      <c r="C41" s="907"/>
      <c r="D41" s="908"/>
      <c r="E41" s="387"/>
      <c r="F41" s="909" t="s">
        <v>4</v>
      </c>
      <c r="G41" s="910"/>
      <c r="H41" s="910"/>
      <c r="I41" s="910"/>
      <c r="J41" s="910"/>
      <c r="K41" s="910"/>
      <c r="L41" s="910"/>
      <c r="M41" s="910"/>
      <c r="N41" s="910"/>
      <c r="O41" s="910"/>
      <c r="P41" s="910"/>
      <c r="Q41" s="910"/>
      <c r="R41" s="910"/>
      <c r="S41" s="910"/>
      <c r="T41" s="910"/>
      <c r="U41" s="910"/>
      <c r="V41" s="910"/>
      <c r="W41" s="911"/>
      <c r="X41" s="373" t="s">
        <v>5</v>
      </c>
    </row>
    <row r="42" spans="1:24" s="384" customFormat="1" ht="15" customHeight="1" x14ac:dyDescent="0.4">
      <c r="A42" s="902" t="s">
        <v>1081</v>
      </c>
      <c r="B42" s="902"/>
      <c r="C42" s="902"/>
      <c r="D42" s="902"/>
      <c r="E42" s="447" t="s">
        <v>43</v>
      </c>
      <c r="F42" s="953" t="s">
        <v>1070</v>
      </c>
      <c r="G42" s="953"/>
      <c r="H42" s="953"/>
      <c r="I42" s="953"/>
      <c r="J42" s="953"/>
      <c r="K42" s="953"/>
      <c r="L42" s="953"/>
      <c r="M42" s="953"/>
      <c r="N42" s="953"/>
      <c r="O42" s="953"/>
      <c r="P42" s="953"/>
      <c r="Q42" s="953"/>
      <c r="R42" s="953"/>
      <c r="S42" s="953"/>
      <c r="T42" s="953"/>
      <c r="U42" s="953"/>
      <c r="V42" s="953"/>
      <c r="W42" s="953"/>
      <c r="X42" s="419"/>
    </row>
    <row r="43" spans="1:24" s="384" customFormat="1" ht="15" customHeight="1" x14ac:dyDescent="0.4">
      <c r="A43" s="902"/>
      <c r="B43" s="902"/>
      <c r="C43" s="902"/>
      <c r="D43" s="902"/>
      <c r="E43" s="405" t="s">
        <v>34</v>
      </c>
      <c r="F43" s="1005" t="s">
        <v>1078</v>
      </c>
      <c r="G43" s="1006"/>
      <c r="H43" s="1006"/>
      <c r="I43" s="1006"/>
      <c r="J43" s="1006"/>
      <c r="K43" s="1006"/>
      <c r="L43" s="1006"/>
      <c r="M43" s="1006"/>
      <c r="N43" s="1006"/>
      <c r="O43" s="1006"/>
      <c r="P43" s="1006"/>
      <c r="Q43" s="1006"/>
      <c r="R43" s="1006"/>
      <c r="S43" s="1006"/>
      <c r="T43" s="1006"/>
      <c r="U43" s="1006"/>
      <c r="V43" s="1006"/>
      <c r="W43" s="1007"/>
      <c r="X43" s="406"/>
    </row>
    <row r="44" spans="1:24" s="384" customFormat="1" ht="15" customHeight="1" x14ac:dyDescent="0.4">
      <c r="A44" s="902"/>
      <c r="B44" s="902"/>
      <c r="C44" s="902"/>
      <c r="D44" s="902"/>
      <c r="E44" s="401" t="s">
        <v>44</v>
      </c>
      <c r="F44" s="1037" t="s">
        <v>1071</v>
      </c>
      <c r="G44" s="1038"/>
      <c r="H44" s="1038"/>
      <c r="I44" s="1038"/>
      <c r="J44" s="1038"/>
      <c r="K44" s="1038"/>
      <c r="L44" s="1038"/>
      <c r="M44" s="1038"/>
      <c r="N44" s="1038"/>
      <c r="O44" s="1038"/>
      <c r="P44" s="1038"/>
      <c r="Q44" s="1038"/>
      <c r="R44" s="1038"/>
      <c r="S44" s="1038"/>
      <c r="T44" s="1038"/>
      <c r="U44" s="1038"/>
      <c r="V44" s="1038"/>
      <c r="W44" s="1039"/>
      <c r="X44" s="402"/>
    </row>
    <row r="45" spans="1:24" s="384" customFormat="1" ht="30" customHeight="1" x14ac:dyDescent="0.4">
      <c r="A45" s="902"/>
      <c r="B45" s="902"/>
      <c r="C45" s="902"/>
      <c r="D45" s="902"/>
      <c r="E45" s="403" t="s">
        <v>39</v>
      </c>
      <c r="F45" s="993" t="s">
        <v>1073</v>
      </c>
      <c r="G45" s="994"/>
      <c r="H45" s="994"/>
      <c r="I45" s="994"/>
      <c r="J45" s="994"/>
      <c r="K45" s="994"/>
      <c r="L45" s="994"/>
      <c r="M45" s="994"/>
      <c r="N45" s="994"/>
      <c r="O45" s="994"/>
      <c r="P45" s="994"/>
      <c r="Q45" s="994"/>
      <c r="R45" s="994"/>
      <c r="S45" s="994"/>
      <c r="T45" s="994"/>
      <c r="U45" s="994"/>
      <c r="V45" s="994"/>
      <c r="W45" s="995"/>
      <c r="X45" s="404"/>
    </row>
    <row r="46" spans="1:24" s="384" customFormat="1" ht="15" customHeight="1" x14ac:dyDescent="0.4">
      <c r="A46" s="902"/>
      <c r="B46" s="902"/>
      <c r="C46" s="902"/>
      <c r="D46" s="902"/>
      <c r="E46" s="405" t="s">
        <v>35</v>
      </c>
      <c r="F46" s="996" t="s">
        <v>1080</v>
      </c>
      <c r="G46" s="997"/>
      <c r="H46" s="997"/>
      <c r="I46" s="997"/>
      <c r="J46" s="997"/>
      <c r="K46" s="997"/>
      <c r="L46" s="997"/>
      <c r="M46" s="997"/>
      <c r="N46" s="997"/>
      <c r="O46" s="997"/>
      <c r="P46" s="997"/>
      <c r="Q46" s="997"/>
      <c r="R46" s="997"/>
      <c r="S46" s="997"/>
      <c r="T46" s="997"/>
      <c r="U46" s="997"/>
      <c r="V46" s="997"/>
      <c r="W46" s="998"/>
      <c r="X46" s="406"/>
    </row>
    <row r="47" spans="1:24" s="384" customFormat="1" ht="15" customHeight="1" x14ac:dyDescent="0.4">
      <c r="A47" s="902"/>
      <c r="B47" s="902"/>
      <c r="C47" s="902"/>
      <c r="D47" s="902"/>
      <c r="E47" s="401" t="s">
        <v>38</v>
      </c>
      <c r="F47" s="987" t="s">
        <v>1072</v>
      </c>
      <c r="G47" s="988"/>
      <c r="H47" s="988"/>
      <c r="I47" s="988"/>
      <c r="J47" s="988"/>
      <c r="K47" s="988"/>
      <c r="L47" s="988"/>
      <c r="M47" s="988"/>
      <c r="N47" s="988"/>
      <c r="O47" s="988"/>
      <c r="P47" s="988"/>
      <c r="Q47" s="988"/>
      <c r="R47" s="988"/>
      <c r="S47" s="988"/>
      <c r="T47" s="988"/>
      <c r="U47" s="988"/>
      <c r="V47" s="988"/>
      <c r="W47" s="989"/>
      <c r="X47" s="402"/>
    </row>
    <row r="48" spans="1:24" s="384" customFormat="1" ht="30" customHeight="1" x14ac:dyDescent="0.4">
      <c r="A48" s="902"/>
      <c r="B48" s="902"/>
      <c r="C48" s="902"/>
      <c r="D48" s="902"/>
      <c r="E48" s="401" t="s">
        <v>45</v>
      </c>
      <c r="F48" s="1002" t="s">
        <v>46</v>
      </c>
      <c r="G48" s="1003"/>
      <c r="H48" s="1003"/>
      <c r="I48" s="1003"/>
      <c r="J48" s="1003"/>
      <c r="K48" s="1003"/>
      <c r="L48" s="1003"/>
      <c r="M48" s="1003"/>
      <c r="N48" s="1003"/>
      <c r="O48" s="1003"/>
      <c r="P48" s="1003"/>
      <c r="Q48" s="1003"/>
      <c r="R48" s="1003"/>
      <c r="S48" s="1003"/>
      <c r="T48" s="1003"/>
      <c r="U48" s="1003"/>
      <c r="V48" s="1003"/>
      <c r="W48" s="1004"/>
      <c r="X48" s="407"/>
    </row>
    <row r="49" spans="1:24" s="384" customFormat="1" ht="129.94999999999999" customHeight="1" x14ac:dyDescent="0.4">
      <c r="A49" s="902"/>
      <c r="B49" s="902"/>
      <c r="C49" s="902"/>
      <c r="D49" s="902"/>
      <c r="E49" s="401" t="s">
        <v>40</v>
      </c>
      <c r="F49" s="1002" t="s">
        <v>1074</v>
      </c>
      <c r="G49" s="1003"/>
      <c r="H49" s="1003"/>
      <c r="I49" s="1003"/>
      <c r="J49" s="1003"/>
      <c r="K49" s="1003"/>
      <c r="L49" s="1003"/>
      <c r="M49" s="1003"/>
      <c r="N49" s="1003"/>
      <c r="O49" s="1003"/>
      <c r="P49" s="1003"/>
      <c r="Q49" s="1003"/>
      <c r="R49" s="1003"/>
      <c r="S49" s="1003"/>
      <c r="T49" s="1003"/>
      <c r="U49" s="1003"/>
      <c r="V49" s="1003"/>
      <c r="W49" s="1004"/>
      <c r="X49" s="407"/>
    </row>
    <row r="50" spans="1:24" s="384" customFormat="1" ht="99.95" customHeight="1" x14ac:dyDescent="0.4">
      <c r="A50" s="902"/>
      <c r="B50" s="902"/>
      <c r="C50" s="902"/>
      <c r="D50" s="902"/>
      <c r="E50" s="401" t="s">
        <v>47</v>
      </c>
      <c r="F50" s="1002" t="s">
        <v>1075</v>
      </c>
      <c r="G50" s="1003"/>
      <c r="H50" s="1003"/>
      <c r="I50" s="1003"/>
      <c r="J50" s="1003"/>
      <c r="K50" s="1003"/>
      <c r="L50" s="1003"/>
      <c r="M50" s="1003"/>
      <c r="N50" s="1003"/>
      <c r="O50" s="1003"/>
      <c r="P50" s="1003"/>
      <c r="Q50" s="1003"/>
      <c r="R50" s="1003"/>
      <c r="S50" s="1003"/>
      <c r="T50" s="1003"/>
      <c r="U50" s="1003"/>
      <c r="V50" s="1003"/>
      <c r="W50" s="1004"/>
      <c r="X50" s="407"/>
    </row>
    <row r="51" spans="1:24" s="384" customFormat="1" ht="15" customHeight="1" x14ac:dyDescent="0.4">
      <c r="A51" s="902"/>
      <c r="B51" s="902"/>
      <c r="C51" s="902"/>
      <c r="D51" s="902"/>
      <c r="E51" s="401" t="s">
        <v>48</v>
      </c>
      <c r="F51" s="1002" t="s">
        <v>49</v>
      </c>
      <c r="G51" s="1003"/>
      <c r="H51" s="1003"/>
      <c r="I51" s="1003"/>
      <c r="J51" s="1003"/>
      <c r="K51" s="1003"/>
      <c r="L51" s="1003"/>
      <c r="M51" s="1003"/>
      <c r="N51" s="1003"/>
      <c r="O51" s="1003"/>
      <c r="P51" s="1003"/>
      <c r="Q51" s="1003"/>
      <c r="R51" s="1003"/>
      <c r="S51" s="1003"/>
      <c r="T51" s="1003"/>
      <c r="U51" s="1003"/>
      <c r="V51" s="1003"/>
      <c r="W51" s="1004"/>
      <c r="X51" s="408"/>
    </row>
    <row r="52" spans="1:24" s="384" customFormat="1" ht="30" customHeight="1" x14ac:dyDescent="0.4">
      <c r="A52" s="902"/>
      <c r="B52" s="902"/>
      <c r="C52" s="902"/>
      <c r="D52" s="902"/>
      <c r="E52" s="401" t="s">
        <v>50</v>
      </c>
      <c r="F52" s="999" t="s">
        <v>1076</v>
      </c>
      <c r="G52" s="1000"/>
      <c r="H52" s="1000"/>
      <c r="I52" s="1000"/>
      <c r="J52" s="1000"/>
      <c r="K52" s="1000"/>
      <c r="L52" s="1000"/>
      <c r="M52" s="1000"/>
      <c r="N52" s="1000"/>
      <c r="O52" s="1000"/>
      <c r="P52" s="1000"/>
      <c r="Q52" s="1000"/>
      <c r="R52" s="1000"/>
      <c r="S52" s="1000"/>
      <c r="T52" s="1000"/>
      <c r="U52" s="1000"/>
      <c r="V52" s="1000"/>
      <c r="W52" s="1001"/>
      <c r="X52" s="402"/>
    </row>
    <row r="53" spans="1:24" s="384" customFormat="1" ht="45" customHeight="1" x14ac:dyDescent="0.4">
      <c r="A53" s="902"/>
      <c r="B53" s="902"/>
      <c r="C53" s="902"/>
      <c r="D53" s="902"/>
      <c r="E53" s="409" t="s">
        <v>51</v>
      </c>
      <c r="F53" s="993" t="s">
        <v>1077</v>
      </c>
      <c r="G53" s="994"/>
      <c r="H53" s="994"/>
      <c r="I53" s="994"/>
      <c r="J53" s="994"/>
      <c r="K53" s="994"/>
      <c r="L53" s="994"/>
      <c r="M53" s="994"/>
      <c r="N53" s="994"/>
      <c r="O53" s="994"/>
      <c r="P53" s="994"/>
      <c r="Q53" s="994"/>
      <c r="R53" s="994"/>
      <c r="S53" s="994"/>
      <c r="T53" s="994"/>
      <c r="U53" s="994"/>
      <c r="V53" s="994"/>
      <c r="W53" s="995"/>
      <c r="X53" s="404"/>
    </row>
    <row r="54" spans="1:24" s="384" customFormat="1" ht="75" customHeight="1" x14ac:dyDescent="0.4">
      <c r="A54" s="924" t="s">
        <v>1082</v>
      </c>
      <c r="B54" s="925"/>
      <c r="C54" s="925"/>
      <c r="D54" s="926"/>
      <c r="E54" s="411"/>
      <c r="F54" s="899" t="s">
        <v>1083</v>
      </c>
      <c r="G54" s="900"/>
      <c r="H54" s="900"/>
      <c r="I54" s="900"/>
      <c r="J54" s="900"/>
      <c r="K54" s="900"/>
      <c r="L54" s="900"/>
      <c r="M54" s="900"/>
      <c r="N54" s="900"/>
      <c r="O54" s="900"/>
      <c r="P54" s="900"/>
      <c r="Q54" s="900"/>
      <c r="R54" s="900"/>
      <c r="S54" s="900"/>
      <c r="T54" s="900"/>
      <c r="U54" s="900"/>
      <c r="V54" s="900"/>
      <c r="W54" s="901"/>
      <c r="X54" s="412"/>
    </row>
    <row r="55" spans="1:24" s="367" customFormat="1" ht="60" customHeight="1" x14ac:dyDescent="0.4">
      <c r="A55" s="902" t="s">
        <v>1124</v>
      </c>
      <c r="B55" s="902"/>
      <c r="C55" s="902"/>
      <c r="D55" s="902"/>
      <c r="E55" s="448">
        <v>1</v>
      </c>
      <c r="F55" s="954" t="s">
        <v>1087</v>
      </c>
      <c r="G55" s="954"/>
      <c r="H55" s="954"/>
      <c r="I55" s="954"/>
      <c r="J55" s="954"/>
      <c r="K55" s="954"/>
      <c r="L55" s="954"/>
      <c r="M55" s="954"/>
      <c r="N55" s="954"/>
      <c r="O55" s="954"/>
      <c r="P55" s="954"/>
      <c r="Q55" s="954"/>
      <c r="R55" s="954"/>
      <c r="S55" s="954"/>
      <c r="T55" s="954"/>
      <c r="U55" s="954"/>
      <c r="V55" s="954"/>
      <c r="W55" s="954"/>
      <c r="X55" s="449"/>
    </row>
    <row r="56" spans="1:24" s="367" customFormat="1" ht="75" customHeight="1" x14ac:dyDescent="0.4">
      <c r="A56" s="902"/>
      <c r="B56" s="902"/>
      <c r="C56" s="902"/>
      <c r="D56" s="902"/>
      <c r="E56" s="448">
        <v>2</v>
      </c>
      <c r="F56" s="953" t="s">
        <v>1088</v>
      </c>
      <c r="G56" s="953"/>
      <c r="H56" s="953"/>
      <c r="I56" s="953"/>
      <c r="J56" s="953"/>
      <c r="K56" s="953"/>
      <c r="L56" s="953"/>
      <c r="M56" s="953"/>
      <c r="N56" s="953"/>
      <c r="O56" s="953"/>
      <c r="P56" s="953"/>
      <c r="Q56" s="953"/>
      <c r="R56" s="953"/>
      <c r="S56" s="953"/>
      <c r="T56" s="953"/>
      <c r="U56" s="953"/>
      <c r="V56" s="953"/>
      <c r="W56" s="953"/>
      <c r="X56" s="449"/>
    </row>
    <row r="57" spans="1:24" s="367" customFormat="1" ht="30" customHeight="1" x14ac:dyDescent="0.4">
      <c r="A57" s="902"/>
      <c r="B57" s="902"/>
      <c r="C57" s="902"/>
      <c r="D57" s="902"/>
      <c r="E57" s="448">
        <v>3</v>
      </c>
      <c r="F57" s="954" t="s">
        <v>1084</v>
      </c>
      <c r="G57" s="1008"/>
      <c r="H57" s="1008"/>
      <c r="I57" s="1008"/>
      <c r="J57" s="1008"/>
      <c r="K57" s="1008"/>
      <c r="L57" s="1008"/>
      <c r="M57" s="1008"/>
      <c r="N57" s="1008"/>
      <c r="O57" s="1008"/>
      <c r="P57" s="1008"/>
      <c r="Q57" s="1008"/>
      <c r="R57" s="1008"/>
      <c r="S57" s="1008"/>
      <c r="T57" s="1008"/>
      <c r="U57" s="1008"/>
      <c r="V57" s="1008"/>
      <c r="W57" s="1008"/>
      <c r="X57" s="450"/>
    </row>
    <row r="58" spans="1:24" s="367" customFormat="1" ht="15" customHeight="1" x14ac:dyDescent="0.4">
      <c r="A58" s="902"/>
      <c r="B58" s="902"/>
      <c r="C58" s="902"/>
      <c r="D58" s="902"/>
      <c r="E58" s="448">
        <v>4</v>
      </c>
      <c r="F58" s="1040" t="s">
        <v>1085</v>
      </c>
      <c r="G58" s="1040"/>
      <c r="H58" s="1040"/>
      <c r="I58" s="1040"/>
      <c r="J58" s="1040"/>
      <c r="K58" s="1040"/>
      <c r="L58" s="1040"/>
      <c r="M58" s="1040"/>
      <c r="N58" s="1040"/>
      <c r="O58" s="1040"/>
      <c r="P58" s="1040"/>
      <c r="Q58" s="1040"/>
      <c r="R58" s="1040"/>
      <c r="S58" s="1040"/>
      <c r="T58" s="1040"/>
      <c r="U58" s="1040"/>
      <c r="V58" s="1040"/>
      <c r="W58" s="1040"/>
      <c r="X58" s="414"/>
    </row>
    <row r="59" spans="1:24" s="374" customFormat="1" ht="14.25" customHeight="1" x14ac:dyDescent="0.4">
      <c r="A59" s="906" t="s">
        <v>3</v>
      </c>
      <c r="B59" s="907"/>
      <c r="C59" s="907"/>
      <c r="D59" s="908"/>
      <c r="E59" s="387"/>
      <c r="F59" s="909" t="s">
        <v>4</v>
      </c>
      <c r="G59" s="910"/>
      <c r="H59" s="910"/>
      <c r="I59" s="910"/>
      <c r="J59" s="910"/>
      <c r="K59" s="910"/>
      <c r="L59" s="910"/>
      <c r="M59" s="910"/>
      <c r="N59" s="910"/>
      <c r="O59" s="910"/>
      <c r="P59" s="910"/>
      <c r="Q59" s="910"/>
      <c r="R59" s="910"/>
      <c r="S59" s="910"/>
      <c r="T59" s="910"/>
      <c r="U59" s="910"/>
      <c r="V59" s="910"/>
      <c r="W59" s="911"/>
      <c r="X59" s="373" t="s">
        <v>5</v>
      </c>
    </row>
    <row r="60" spans="1:24" s="367" customFormat="1" ht="15" customHeight="1" x14ac:dyDescent="0.4">
      <c r="A60" s="902" t="s">
        <v>53</v>
      </c>
      <c r="B60" s="902"/>
      <c r="C60" s="902"/>
      <c r="D60" s="902"/>
      <c r="E60" s="448">
        <v>1</v>
      </c>
      <c r="F60" s="954" t="s">
        <v>1089</v>
      </c>
      <c r="G60" s="954"/>
      <c r="H60" s="954"/>
      <c r="I60" s="954"/>
      <c r="J60" s="954"/>
      <c r="K60" s="954"/>
      <c r="L60" s="954"/>
      <c r="M60" s="954"/>
      <c r="N60" s="954"/>
      <c r="O60" s="954"/>
      <c r="P60" s="954"/>
      <c r="Q60" s="954"/>
      <c r="R60" s="954"/>
      <c r="S60" s="954"/>
      <c r="T60" s="954"/>
      <c r="U60" s="954"/>
      <c r="V60" s="954"/>
      <c r="W60" s="954"/>
      <c r="X60" s="449"/>
    </row>
    <row r="61" spans="1:24" s="367" customFormat="1" ht="30" customHeight="1" x14ac:dyDescent="0.4">
      <c r="A61" s="902"/>
      <c r="B61" s="902"/>
      <c r="C61" s="902"/>
      <c r="D61" s="902"/>
      <c r="E61" s="448">
        <v>2</v>
      </c>
      <c r="F61" s="954" t="s">
        <v>1090</v>
      </c>
      <c r="G61" s="954"/>
      <c r="H61" s="954"/>
      <c r="I61" s="954"/>
      <c r="J61" s="954"/>
      <c r="K61" s="954"/>
      <c r="L61" s="954"/>
      <c r="M61" s="954"/>
      <c r="N61" s="954"/>
      <c r="O61" s="954"/>
      <c r="P61" s="954"/>
      <c r="Q61" s="954"/>
      <c r="R61" s="954"/>
      <c r="S61" s="954"/>
      <c r="T61" s="954"/>
      <c r="U61" s="954"/>
      <c r="V61" s="954"/>
      <c r="W61" s="954"/>
      <c r="X61" s="449"/>
    </row>
    <row r="62" spans="1:24" s="367" customFormat="1" ht="30" customHeight="1" x14ac:dyDescent="0.4">
      <c r="A62" s="902"/>
      <c r="B62" s="902"/>
      <c r="C62" s="902"/>
      <c r="D62" s="902"/>
      <c r="E62" s="448">
        <v>3</v>
      </c>
      <c r="F62" s="953" t="s">
        <v>1086</v>
      </c>
      <c r="G62" s="953"/>
      <c r="H62" s="953"/>
      <c r="I62" s="953"/>
      <c r="J62" s="953"/>
      <c r="K62" s="953"/>
      <c r="L62" s="953"/>
      <c r="M62" s="953"/>
      <c r="N62" s="953"/>
      <c r="O62" s="953"/>
      <c r="P62" s="953"/>
      <c r="Q62" s="953"/>
      <c r="R62" s="953"/>
      <c r="S62" s="953"/>
      <c r="T62" s="953"/>
      <c r="U62" s="953"/>
      <c r="V62" s="953"/>
      <c r="W62" s="953"/>
      <c r="X62" s="449"/>
    </row>
    <row r="63" spans="1:24" s="452" customFormat="1" ht="30" customHeight="1" x14ac:dyDescent="0.4">
      <c r="A63" s="902"/>
      <c r="B63" s="902"/>
      <c r="C63" s="902"/>
      <c r="D63" s="902"/>
      <c r="E63" s="448">
        <v>4</v>
      </c>
      <c r="F63" s="954" t="s">
        <v>1091</v>
      </c>
      <c r="G63" s="954"/>
      <c r="H63" s="954"/>
      <c r="I63" s="954"/>
      <c r="J63" s="954"/>
      <c r="K63" s="954"/>
      <c r="L63" s="954"/>
      <c r="M63" s="954"/>
      <c r="N63" s="954"/>
      <c r="O63" s="954"/>
      <c r="P63" s="954"/>
      <c r="Q63" s="954"/>
      <c r="R63" s="954"/>
      <c r="S63" s="954"/>
      <c r="T63" s="954"/>
      <c r="U63" s="954"/>
      <c r="V63" s="954"/>
      <c r="W63" s="954"/>
      <c r="X63" s="451"/>
    </row>
    <row r="64" spans="1:24" s="367" customFormat="1" ht="30" customHeight="1" x14ac:dyDescent="0.4">
      <c r="A64" s="902" t="s">
        <v>1123</v>
      </c>
      <c r="B64" s="902"/>
      <c r="C64" s="902"/>
      <c r="D64" s="902"/>
      <c r="E64" s="448">
        <v>1</v>
      </c>
      <c r="F64" s="954" t="s">
        <v>1092</v>
      </c>
      <c r="G64" s="954"/>
      <c r="H64" s="954"/>
      <c r="I64" s="954"/>
      <c r="J64" s="954"/>
      <c r="K64" s="954"/>
      <c r="L64" s="954"/>
      <c r="M64" s="954"/>
      <c r="N64" s="954"/>
      <c r="O64" s="954"/>
      <c r="P64" s="954"/>
      <c r="Q64" s="954"/>
      <c r="R64" s="954"/>
      <c r="S64" s="954"/>
      <c r="T64" s="954"/>
      <c r="U64" s="954"/>
      <c r="V64" s="954"/>
      <c r="W64" s="954"/>
      <c r="X64" s="449"/>
    </row>
    <row r="65" spans="1:24" s="367" customFormat="1" ht="45" customHeight="1" x14ac:dyDescent="0.4">
      <c r="A65" s="902"/>
      <c r="B65" s="902"/>
      <c r="C65" s="902"/>
      <c r="D65" s="902"/>
      <c r="E65" s="448">
        <v>2</v>
      </c>
      <c r="F65" s="954" t="s">
        <v>1093</v>
      </c>
      <c r="G65" s="954"/>
      <c r="H65" s="954"/>
      <c r="I65" s="954"/>
      <c r="J65" s="954"/>
      <c r="K65" s="954"/>
      <c r="L65" s="954"/>
      <c r="M65" s="954"/>
      <c r="N65" s="954"/>
      <c r="O65" s="954"/>
      <c r="P65" s="954"/>
      <c r="Q65" s="954"/>
      <c r="R65" s="954"/>
      <c r="S65" s="954"/>
      <c r="T65" s="954"/>
      <c r="U65" s="954"/>
      <c r="V65" s="954"/>
      <c r="W65" s="954"/>
      <c r="X65" s="449"/>
    </row>
    <row r="66" spans="1:24" s="367" customFormat="1" ht="45" customHeight="1" x14ac:dyDescent="0.4">
      <c r="A66" s="902"/>
      <c r="B66" s="902"/>
      <c r="C66" s="902"/>
      <c r="D66" s="902"/>
      <c r="E66" s="448">
        <v>3</v>
      </c>
      <c r="F66" s="954" t="s">
        <v>1094</v>
      </c>
      <c r="G66" s="954"/>
      <c r="H66" s="954"/>
      <c r="I66" s="954"/>
      <c r="J66" s="954"/>
      <c r="K66" s="954"/>
      <c r="L66" s="954"/>
      <c r="M66" s="954"/>
      <c r="N66" s="954"/>
      <c r="O66" s="954"/>
      <c r="P66" s="954"/>
      <c r="Q66" s="954"/>
      <c r="R66" s="954"/>
      <c r="S66" s="954"/>
      <c r="T66" s="954"/>
      <c r="U66" s="954"/>
      <c r="V66" s="954"/>
      <c r="W66" s="954"/>
      <c r="X66" s="453"/>
    </row>
    <row r="67" spans="1:24" s="367" customFormat="1" ht="30" customHeight="1" x14ac:dyDescent="0.4">
      <c r="A67" s="902"/>
      <c r="B67" s="902"/>
      <c r="C67" s="902"/>
      <c r="D67" s="902"/>
      <c r="E67" s="448">
        <v>4</v>
      </c>
      <c r="F67" s="954" t="s">
        <v>1095</v>
      </c>
      <c r="G67" s="954"/>
      <c r="H67" s="954"/>
      <c r="I67" s="954"/>
      <c r="J67" s="954"/>
      <c r="K67" s="954"/>
      <c r="L67" s="954"/>
      <c r="M67" s="954"/>
      <c r="N67" s="954"/>
      <c r="O67" s="954"/>
      <c r="P67" s="954"/>
      <c r="Q67" s="954"/>
      <c r="R67" s="954"/>
      <c r="S67" s="954"/>
      <c r="T67" s="954"/>
      <c r="U67" s="954"/>
      <c r="V67" s="954"/>
      <c r="W67" s="954"/>
      <c r="X67" s="453"/>
    </row>
    <row r="68" spans="1:24" s="367" customFormat="1" ht="30" customHeight="1" x14ac:dyDescent="0.4">
      <c r="A68" s="902"/>
      <c r="B68" s="902"/>
      <c r="C68" s="902"/>
      <c r="D68" s="902"/>
      <c r="E68" s="448">
        <v>5</v>
      </c>
      <c r="F68" s="953" t="s">
        <v>1096</v>
      </c>
      <c r="G68" s="953"/>
      <c r="H68" s="953"/>
      <c r="I68" s="953"/>
      <c r="J68" s="953"/>
      <c r="K68" s="953"/>
      <c r="L68" s="953"/>
      <c r="M68" s="953"/>
      <c r="N68" s="953"/>
      <c r="O68" s="953"/>
      <c r="P68" s="953"/>
      <c r="Q68" s="953"/>
      <c r="R68" s="953"/>
      <c r="S68" s="953"/>
      <c r="T68" s="953"/>
      <c r="U68" s="953"/>
      <c r="V68" s="953"/>
      <c r="W68" s="953"/>
      <c r="X68" s="453"/>
    </row>
    <row r="69" spans="1:24" s="415" customFormat="1" ht="15" customHeight="1" x14ac:dyDescent="0.4">
      <c r="A69" s="931" t="s">
        <v>54</v>
      </c>
      <c r="B69" s="931"/>
      <c r="C69" s="931"/>
      <c r="D69" s="931"/>
      <c r="E69" s="398">
        <v>1</v>
      </c>
      <c r="F69" s="896" t="s">
        <v>1097</v>
      </c>
      <c r="G69" s="897"/>
      <c r="H69" s="897"/>
      <c r="I69" s="897"/>
      <c r="J69" s="897"/>
      <c r="K69" s="897"/>
      <c r="L69" s="897"/>
      <c r="M69" s="897"/>
      <c r="N69" s="897"/>
      <c r="O69" s="897"/>
      <c r="P69" s="897"/>
      <c r="Q69" s="897"/>
      <c r="R69" s="897"/>
      <c r="S69" s="897"/>
      <c r="T69" s="897"/>
      <c r="U69" s="897"/>
      <c r="V69" s="897"/>
      <c r="W69" s="898"/>
      <c r="X69" s="386"/>
    </row>
    <row r="70" spans="1:24" s="415" customFormat="1" ht="30" customHeight="1" x14ac:dyDescent="0.4">
      <c r="A70" s="931"/>
      <c r="B70" s="931"/>
      <c r="C70" s="931"/>
      <c r="D70" s="931"/>
      <c r="E70" s="398">
        <v>2</v>
      </c>
      <c r="F70" s="896" t="s">
        <v>1098</v>
      </c>
      <c r="G70" s="897"/>
      <c r="H70" s="897"/>
      <c r="I70" s="897"/>
      <c r="J70" s="897"/>
      <c r="K70" s="897"/>
      <c r="L70" s="897"/>
      <c r="M70" s="897"/>
      <c r="N70" s="897"/>
      <c r="O70" s="897"/>
      <c r="P70" s="897"/>
      <c r="Q70" s="897"/>
      <c r="R70" s="897"/>
      <c r="S70" s="897"/>
      <c r="T70" s="897"/>
      <c r="U70" s="897"/>
      <c r="V70" s="897"/>
      <c r="W70" s="898"/>
      <c r="X70" s="386"/>
    </row>
    <row r="71" spans="1:24" s="415" customFormat="1" ht="30" customHeight="1" x14ac:dyDescent="0.4">
      <c r="A71" s="931"/>
      <c r="B71" s="931"/>
      <c r="C71" s="931"/>
      <c r="D71" s="931"/>
      <c r="E71" s="398">
        <v>3</v>
      </c>
      <c r="F71" s="896" t="s">
        <v>55</v>
      </c>
      <c r="G71" s="897"/>
      <c r="H71" s="897"/>
      <c r="I71" s="897"/>
      <c r="J71" s="897"/>
      <c r="K71" s="897"/>
      <c r="L71" s="897"/>
      <c r="M71" s="897"/>
      <c r="N71" s="897"/>
      <c r="O71" s="897"/>
      <c r="P71" s="897"/>
      <c r="Q71" s="897"/>
      <c r="R71" s="897"/>
      <c r="S71" s="897"/>
      <c r="T71" s="897"/>
      <c r="U71" s="897"/>
      <c r="V71" s="897"/>
      <c r="W71" s="898"/>
      <c r="X71" s="386"/>
    </row>
    <row r="72" spans="1:24" s="415" customFormat="1" ht="30" customHeight="1" x14ac:dyDescent="0.4">
      <c r="A72" s="931"/>
      <c r="B72" s="931"/>
      <c r="C72" s="931"/>
      <c r="D72" s="931"/>
      <c r="E72" s="398">
        <v>4</v>
      </c>
      <c r="F72" s="896" t="s">
        <v>1099</v>
      </c>
      <c r="G72" s="897"/>
      <c r="H72" s="897"/>
      <c r="I72" s="897"/>
      <c r="J72" s="897"/>
      <c r="K72" s="897"/>
      <c r="L72" s="897"/>
      <c r="M72" s="897"/>
      <c r="N72" s="897"/>
      <c r="O72" s="897"/>
      <c r="P72" s="897"/>
      <c r="Q72" s="897"/>
      <c r="R72" s="897"/>
      <c r="S72" s="897"/>
      <c r="T72" s="897"/>
      <c r="U72" s="897"/>
      <c r="V72" s="897"/>
      <c r="W72" s="898"/>
      <c r="X72" s="386"/>
    </row>
    <row r="73" spans="1:24" s="415" customFormat="1" ht="30" customHeight="1" x14ac:dyDescent="0.4">
      <c r="A73" s="931"/>
      <c r="B73" s="931"/>
      <c r="C73" s="931"/>
      <c r="D73" s="931"/>
      <c r="E73" s="398">
        <v>5</v>
      </c>
      <c r="F73" s="896" t="s">
        <v>1100</v>
      </c>
      <c r="G73" s="897"/>
      <c r="H73" s="897"/>
      <c r="I73" s="897"/>
      <c r="J73" s="897"/>
      <c r="K73" s="897"/>
      <c r="L73" s="897"/>
      <c r="M73" s="897"/>
      <c r="N73" s="897"/>
      <c r="O73" s="897"/>
      <c r="P73" s="897"/>
      <c r="Q73" s="897"/>
      <c r="R73" s="897"/>
      <c r="S73" s="897"/>
      <c r="T73" s="897"/>
      <c r="U73" s="897"/>
      <c r="V73" s="897"/>
      <c r="W73" s="898"/>
      <c r="X73" s="386"/>
    </row>
    <row r="74" spans="1:24" s="415" customFormat="1" ht="15" customHeight="1" x14ac:dyDescent="0.4">
      <c r="A74" s="1041" t="s">
        <v>1107</v>
      </c>
      <c r="B74" s="1041"/>
      <c r="C74" s="1041"/>
      <c r="D74" s="1041"/>
      <c r="E74" s="398">
        <v>1</v>
      </c>
      <c r="F74" s="896" t="s">
        <v>1102</v>
      </c>
      <c r="G74" s="897"/>
      <c r="H74" s="897"/>
      <c r="I74" s="897"/>
      <c r="J74" s="897"/>
      <c r="K74" s="897"/>
      <c r="L74" s="897"/>
      <c r="M74" s="897"/>
      <c r="N74" s="897"/>
      <c r="O74" s="897"/>
      <c r="P74" s="897"/>
      <c r="Q74" s="897"/>
      <c r="R74" s="897"/>
      <c r="S74" s="897"/>
      <c r="T74" s="897"/>
      <c r="U74" s="897"/>
      <c r="V74" s="897"/>
      <c r="W74" s="898"/>
      <c r="X74" s="386"/>
    </row>
    <row r="75" spans="1:24" s="415" customFormat="1" ht="45" customHeight="1" x14ac:dyDescent="0.4">
      <c r="A75" s="1041"/>
      <c r="B75" s="1041"/>
      <c r="C75" s="1041"/>
      <c r="D75" s="1041"/>
      <c r="E75" s="398">
        <v>2</v>
      </c>
      <c r="F75" s="896" t="s">
        <v>1101</v>
      </c>
      <c r="G75" s="897"/>
      <c r="H75" s="897"/>
      <c r="I75" s="897"/>
      <c r="J75" s="897"/>
      <c r="K75" s="897"/>
      <c r="L75" s="897"/>
      <c r="M75" s="897"/>
      <c r="N75" s="897"/>
      <c r="O75" s="897"/>
      <c r="P75" s="897"/>
      <c r="Q75" s="897"/>
      <c r="R75" s="897"/>
      <c r="S75" s="897"/>
      <c r="T75" s="897"/>
      <c r="U75" s="897"/>
      <c r="V75" s="897"/>
      <c r="W75" s="898"/>
      <c r="X75" s="386"/>
    </row>
    <row r="76" spans="1:24" s="415" customFormat="1" ht="15" customHeight="1" x14ac:dyDescent="0.4">
      <c r="A76" s="946" t="s">
        <v>1108</v>
      </c>
      <c r="B76" s="947"/>
      <c r="C76" s="947"/>
      <c r="D76" s="948"/>
      <c r="E76" s="398">
        <v>1</v>
      </c>
      <c r="F76" s="903" t="s">
        <v>1103</v>
      </c>
      <c r="G76" s="904"/>
      <c r="H76" s="904"/>
      <c r="I76" s="904"/>
      <c r="J76" s="904"/>
      <c r="K76" s="904"/>
      <c r="L76" s="904"/>
      <c r="M76" s="904"/>
      <c r="N76" s="904"/>
      <c r="O76" s="904"/>
      <c r="P76" s="904"/>
      <c r="Q76" s="904"/>
      <c r="R76" s="904"/>
      <c r="S76" s="904"/>
      <c r="T76" s="904"/>
      <c r="U76" s="904"/>
      <c r="V76" s="904"/>
      <c r="W76" s="905"/>
      <c r="X76" s="386"/>
    </row>
    <row r="77" spans="1:24" s="415" customFormat="1" ht="15" customHeight="1" x14ac:dyDescent="0.4">
      <c r="A77" s="1071"/>
      <c r="B77" s="1072"/>
      <c r="C77" s="1072"/>
      <c r="D77" s="1073"/>
      <c r="E77" s="398">
        <v>2</v>
      </c>
      <c r="F77" s="903" t="s">
        <v>1104</v>
      </c>
      <c r="G77" s="904"/>
      <c r="H77" s="904"/>
      <c r="I77" s="904"/>
      <c r="J77" s="904"/>
      <c r="K77" s="904"/>
      <c r="L77" s="904"/>
      <c r="M77" s="904"/>
      <c r="N77" s="904"/>
      <c r="O77" s="904"/>
      <c r="P77" s="904"/>
      <c r="Q77" s="904"/>
      <c r="R77" s="904"/>
      <c r="S77" s="904"/>
      <c r="T77" s="904"/>
      <c r="U77" s="904"/>
      <c r="V77" s="904"/>
      <c r="W77" s="905"/>
      <c r="X77" s="386"/>
    </row>
    <row r="78" spans="1:24" s="415" customFormat="1" ht="45" customHeight="1" x14ac:dyDescent="0.4">
      <c r="A78" s="1071"/>
      <c r="B78" s="1072"/>
      <c r="C78" s="1072"/>
      <c r="D78" s="1073"/>
      <c r="E78" s="398">
        <v>3</v>
      </c>
      <c r="F78" s="903" t="s">
        <v>1105</v>
      </c>
      <c r="G78" s="904"/>
      <c r="H78" s="904"/>
      <c r="I78" s="904"/>
      <c r="J78" s="904"/>
      <c r="K78" s="904"/>
      <c r="L78" s="904"/>
      <c r="M78" s="904"/>
      <c r="N78" s="904"/>
      <c r="O78" s="904"/>
      <c r="P78" s="904"/>
      <c r="Q78" s="904"/>
      <c r="R78" s="904"/>
      <c r="S78" s="904"/>
      <c r="T78" s="904"/>
      <c r="U78" s="904"/>
      <c r="V78" s="904"/>
      <c r="W78" s="905"/>
      <c r="X78" s="386"/>
    </row>
    <row r="79" spans="1:24" s="415" customFormat="1" ht="30" customHeight="1" x14ac:dyDescent="0.4">
      <c r="A79" s="984"/>
      <c r="B79" s="985"/>
      <c r="C79" s="985"/>
      <c r="D79" s="986"/>
      <c r="E79" s="398">
        <v>4</v>
      </c>
      <c r="F79" s="903" t="s">
        <v>1106</v>
      </c>
      <c r="G79" s="904"/>
      <c r="H79" s="904"/>
      <c r="I79" s="904"/>
      <c r="J79" s="904"/>
      <c r="K79" s="904"/>
      <c r="L79" s="904"/>
      <c r="M79" s="904"/>
      <c r="N79" s="904"/>
      <c r="O79" s="904"/>
      <c r="P79" s="904"/>
      <c r="Q79" s="904"/>
      <c r="R79" s="904"/>
      <c r="S79" s="904"/>
      <c r="T79" s="904"/>
      <c r="U79" s="904"/>
      <c r="V79" s="904"/>
      <c r="W79" s="905"/>
      <c r="X79" s="386"/>
    </row>
    <row r="80" spans="1:24" s="415" customFormat="1" ht="15" customHeight="1" x14ac:dyDescent="0.4">
      <c r="A80" s="1023" t="s">
        <v>1121</v>
      </c>
      <c r="B80" s="1024"/>
      <c r="C80" s="1024"/>
      <c r="D80" s="1025"/>
      <c r="E80" s="398">
        <v>1</v>
      </c>
      <c r="F80" s="896" t="s">
        <v>1111</v>
      </c>
      <c r="G80" s="897"/>
      <c r="H80" s="897"/>
      <c r="I80" s="897"/>
      <c r="J80" s="897"/>
      <c r="K80" s="897"/>
      <c r="L80" s="897"/>
      <c r="M80" s="897"/>
      <c r="N80" s="897"/>
      <c r="O80" s="897"/>
      <c r="P80" s="897"/>
      <c r="Q80" s="897"/>
      <c r="R80" s="897"/>
      <c r="S80" s="897"/>
      <c r="T80" s="897"/>
      <c r="U80" s="897"/>
      <c r="V80" s="897"/>
      <c r="W80" s="898"/>
      <c r="X80" s="386"/>
    </row>
    <row r="81" spans="1:24" s="415" customFormat="1" ht="45" customHeight="1" x14ac:dyDescent="0.4">
      <c r="A81" s="980"/>
      <c r="B81" s="981"/>
      <c r="C81" s="981"/>
      <c r="D81" s="982"/>
      <c r="E81" s="398">
        <v>2</v>
      </c>
      <c r="F81" s="896" t="s">
        <v>1109</v>
      </c>
      <c r="G81" s="897"/>
      <c r="H81" s="897"/>
      <c r="I81" s="897"/>
      <c r="J81" s="897"/>
      <c r="K81" s="897"/>
      <c r="L81" s="897"/>
      <c r="M81" s="897"/>
      <c r="N81" s="897"/>
      <c r="O81" s="897"/>
      <c r="P81" s="897"/>
      <c r="Q81" s="897"/>
      <c r="R81" s="897"/>
      <c r="S81" s="897"/>
      <c r="T81" s="897"/>
      <c r="U81" s="897"/>
      <c r="V81" s="897"/>
      <c r="W81" s="898"/>
      <c r="X81" s="386"/>
    </row>
    <row r="82" spans="1:24" s="415" customFormat="1" ht="45" customHeight="1" x14ac:dyDescent="0.4">
      <c r="A82" s="896" t="s">
        <v>1122</v>
      </c>
      <c r="B82" s="897"/>
      <c r="C82" s="897"/>
      <c r="D82" s="898"/>
      <c r="E82" s="398">
        <v>3</v>
      </c>
      <c r="F82" s="896" t="s">
        <v>56</v>
      </c>
      <c r="G82" s="897"/>
      <c r="H82" s="897"/>
      <c r="I82" s="897"/>
      <c r="J82" s="897"/>
      <c r="K82" s="897"/>
      <c r="L82" s="897"/>
      <c r="M82" s="897"/>
      <c r="N82" s="897"/>
      <c r="O82" s="897"/>
      <c r="P82" s="897"/>
      <c r="Q82" s="897"/>
      <c r="R82" s="897"/>
      <c r="S82" s="897"/>
      <c r="T82" s="897"/>
      <c r="U82" s="897"/>
      <c r="V82" s="897"/>
      <c r="W82" s="898"/>
      <c r="X82" s="386"/>
    </row>
    <row r="83" spans="1:24" s="374" customFormat="1" ht="14.25" customHeight="1" x14ac:dyDescent="0.4">
      <c r="A83" s="906" t="s">
        <v>3</v>
      </c>
      <c r="B83" s="907"/>
      <c r="C83" s="907"/>
      <c r="D83" s="908"/>
      <c r="E83" s="387"/>
      <c r="F83" s="909" t="s">
        <v>4</v>
      </c>
      <c r="G83" s="910"/>
      <c r="H83" s="910"/>
      <c r="I83" s="910"/>
      <c r="J83" s="910"/>
      <c r="K83" s="910"/>
      <c r="L83" s="910"/>
      <c r="M83" s="910"/>
      <c r="N83" s="910"/>
      <c r="O83" s="910"/>
      <c r="P83" s="910"/>
      <c r="Q83" s="910"/>
      <c r="R83" s="910"/>
      <c r="S83" s="910"/>
      <c r="T83" s="910"/>
      <c r="U83" s="910"/>
      <c r="V83" s="910"/>
      <c r="W83" s="911"/>
      <c r="X83" s="373" t="s">
        <v>5</v>
      </c>
    </row>
    <row r="84" spans="1:24" s="415" customFormat="1" ht="15" customHeight="1" x14ac:dyDescent="0.4">
      <c r="A84" s="931" t="s">
        <v>1120</v>
      </c>
      <c r="B84" s="931"/>
      <c r="C84" s="931"/>
      <c r="D84" s="931"/>
      <c r="E84" s="398">
        <v>1</v>
      </c>
      <c r="F84" s="896" t="s">
        <v>1111</v>
      </c>
      <c r="G84" s="897"/>
      <c r="H84" s="897"/>
      <c r="I84" s="897"/>
      <c r="J84" s="897"/>
      <c r="K84" s="897"/>
      <c r="L84" s="897"/>
      <c r="M84" s="897"/>
      <c r="N84" s="897"/>
      <c r="O84" s="897"/>
      <c r="P84" s="897"/>
      <c r="Q84" s="897"/>
      <c r="R84" s="897"/>
      <c r="S84" s="897"/>
      <c r="T84" s="897"/>
      <c r="U84" s="897"/>
      <c r="V84" s="897"/>
      <c r="W84" s="898"/>
      <c r="X84" s="386"/>
    </row>
    <row r="85" spans="1:24" s="415" customFormat="1" ht="45" customHeight="1" x14ac:dyDescent="0.4">
      <c r="A85" s="931"/>
      <c r="B85" s="931"/>
      <c r="C85" s="931"/>
      <c r="D85" s="931"/>
      <c r="E85" s="398">
        <v>2</v>
      </c>
      <c r="F85" s="896" t="s">
        <v>57</v>
      </c>
      <c r="G85" s="897"/>
      <c r="H85" s="897"/>
      <c r="I85" s="897"/>
      <c r="J85" s="897"/>
      <c r="K85" s="897"/>
      <c r="L85" s="897"/>
      <c r="M85" s="897"/>
      <c r="N85" s="897"/>
      <c r="O85" s="897"/>
      <c r="P85" s="897"/>
      <c r="Q85" s="897"/>
      <c r="R85" s="897"/>
      <c r="S85" s="897"/>
      <c r="T85" s="897"/>
      <c r="U85" s="897"/>
      <c r="V85" s="897"/>
      <c r="W85" s="898"/>
      <c r="X85" s="386"/>
    </row>
    <row r="86" spans="1:24" s="415" customFormat="1" ht="45" customHeight="1" x14ac:dyDescent="0.4">
      <c r="A86" s="931"/>
      <c r="B86" s="931"/>
      <c r="C86" s="931"/>
      <c r="D86" s="931"/>
      <c r="E86" s="398">
        <v>3</v>
      </c>
      <c r="F86" s="896" t="s">
        <v>1110</v>
      </c>
      <c r="G86" s="897"/>
      <c r="H86" s="897"/>
      <c r="I86" s="897"/>
      <c r="J86" s="897"/>
      <c r="K86" s="897"/>
      <c r="L86" s="897"/>
      <c r="M86" s="897"/>
      <c r="N86" s="897"/>
      <c r="O86" s="897"/>
      <c r="P86" s="897"/>
      <c r="Q86" s="897"/>
      <c r="R86" s="897"/>
      <c r="S86" s="897"/>
      <c r="T86" s="897"/>
      <c r="U86" s="897"/>
      <c r="V86" s="897"/>
      <c r="W86" s="898"/>
      <c r="X86" s="386"/>
    </row>
    <row r="87" spans="1:24" s="415" customFormat="1" ht="15" customHeight="1" x14ac:dyDescent="0.4">
      <c r="A87" s="931" t="s">
        <v>58</v>
      </c>
      <c r="B87" s="931"/>
      <c r="C87" s="931"/>
      <c r="D87" s="931"/>
      <c r="E87" s="399">
        <v>1</v>
      </c>
      <c r="F87" s="896" t="s">
        <v>1112</v>
      </c>
      <c r="G87" s="897"/>
      <c r="H87" s="897"/>
      <c r="I87" s="897"/>
      <c r="J87" s="897"/>
      <c r="K87" s="897"/>
      <c r="L87" s="897"/>
      <c r="M87" s="897"/>
      <c r="N87" s="897"/>
      <c r="O87" s="897"/>
      <c r="P87" s="897"/>
      <c r="Q87" s="897"/>
      <c r="R87" s="897"/>
      <c r="S87" s="897"/>
      <c r="T87" s="897"/>
      <c r="U87" s="897"/>
      <c r="V87" s="897"/>
      <c r="W87" s="898"/>
      <c r="X87" s="386"/>
    </row>
    <row r="88" spans="1:24" s="415" customFormat="1" ht="15" customHeight="1" x14ac:dyDescent="0.4">
      <c r="A88" s="931"/>
      <c r="B88" s="931"/>
      <c r="C88" s="931"/>
      <c r="D88" s="931"/>
      <c r="E88" s="399">
        <v>2</v>
      </c>
      <c r="F88" s="896" t="s">
        <v>59</v>
      </c>
      <c r="G88" s="897"/>
      <c r="H88" s="897"/>
      <c r="I88" s="897"/>
      <c r="J88" s="897"/>
      <c r="K88" s="897"/>
      <c r="L88" s="897"/>
      <c r="M88" s="897"/>
      <c r="N88" s="897"/>
      <c r="O88" s="897"/>
      <c r="P88" s="897"/>
      <c r="Q88" s="897"/>
      <c r="R88" s="897"/>
      <c r="S88" s="897"/>
      <c r="T88" s="897"/>
      <c r="U88" s="897"/>
      <c r="V88" s="897"/>
      <c r="W88" s="898"/>
      <c r="X88" s="386"/>
    </row>
    <row r="89" spans="1:24" s="415" customFormat="1" ht="15" customHeight="1" x14ac:dyDescent="0.4">
      <c r="A89" s="931"/>
      <c r="B89" s="931"/>
      <c r="C89" s="931"/>
      <c r="D89" s="931"/>
      <c r="E89" s="399">
        <v>3</v>
      </c>
      <c r="F89" s="903" t="s">
        <v>1113</v>
      </c>
      <c r="G89" s="904"/>
      <c r="H89" s="904"/>
      <c r="I89" s="904"/>
      <c r="J89" s="904"/>
      <c r="K89" s="904"/>
      <c r="L89" s="904"/>
      <c r="M89" s="904"/>
      <c r="N89" s="904"/>
      <c r="O89" s="904"/>
      <c r="P89" s="904"/>
      <c r="Q89" s="904"/>
      <c r="R89" s="904"/>
      <c r="S89" s="904"/>
      <c r="T89" s="904"/>
      <c r="U89" s="904"/>
      <c r="V89" s="904"/>
      <c r="W89" s="905"/>
      <c r="X89" s="386"/>
    </row>
    <row r="90" spans="1:24" s="415" customFormat="1" ht="15" customHeight="1" x14ac:dyDescent="0.4">
      <c r="A90" s="990" t="s">
        <v>60</v>
      </c>
      <c r="B90" s="991"/>
      <c r="C90" s="991"/>
      <c r="D90" s="991"/>
      <c r="E90" s="398"/>
      <c r="F90" s="896" t="s">
        <v>61</v>
      </c>
      <c r="G90" s="897"/>
      <c r="H90" s="897"/>
      <c r="I90" s="897"/>
      <c r="J90" s="897"/>
      <c r="K90" s="897"/>
      <c r="L90" s="897"/>
      <c r="M90" s="897"/>
      <c r="N90" s="897"/>
      <c r="O90" s="897"/>
      <c r="P90" s="897"/>
      <c r="Q90" s="897"/>
      <c r="R90" s="897"/>
      <c r="S90" s="897"/>
      <c r="T90" s="897"/>
      <c r="U90" s="897"/>
      <c r="V90" s="897"/>
      <c r="W90" s="898"/>
      <c r="X90" s="386"/>
    </row>
    <row r="91" spans="1:24" s="415" customFormat="1" ht="15" customHeight="1" x14ac:dyDescent="0.4">
      <c r="A91" s="931" t="s">
        <v>62</v>
      </c>
      <c r="B91" s="931"/>
      <c r="C91" s="931"/>
      <c r="D91" s="931"/>
      <c r="E91" s="398">
        <v>1</v>
      </c>
      <c r="F91" s="896" t="s">
        <v>1114</v>
      </c>
      <c r="G91" s="897"/>
      <c r="H91" s="897"/>
      <c r="I91" s="897"/>
      <c r="J91" s="897"/>
      <c r="K91" s="897"/>
      <c r="L91" s="897"/>
      <c r="M91" s="897"/>
      <c r="N91" s="897"/>
      <c r="O91" s="897"/>
      <c r="P91" s="897"/>
      <c r="Q91" s="897"/>
      <c r="R91" s="897"/>
      <c r="S91" s="897"/>
      <c r="T91" s="897"/>
      <c r="U91" s="897"/>
      <c r="V91" s="897"/>
      <c r="W91" s="898"/>
      <c r="X91" s="386"/>
    </row>
    <row r="92" spans="1:24" s="415" customFormat="1" ht="15" customHeight="1" x14ac:dyDescent="0.4">
      <c r="A92" s="931"/>
      <c r="B92" s="931"/>
      <c r="C92" s="931"/>
      <c r="D92" s="931"/>
      <c r="E92" s="398">
        <v>2</v>
      </c>
      <c r="F92" s="896" t="s">
        <v>63</v>
      </c>
      <c r="G92" s="897"/>
      <c r="H92" s="897"/>
      <c r="I92" s="897"/>
      <c r="J92" s="897"/>
      <c r="K92" s="897"/>
      <c r="L92" s="897"/>
      <c r="M92" s="897"/>
      <c r="N92" s="897"/>
      <c r="O92" s="897"/>
      <c r="P92" s="897"/>
      <c r="Q92" s="897"/>
      <c r="R92" s="897"/>
      <c r="S92" s="897"/>
      <c r="T92" s="897"/>
      <c r="U92" s="897"/>
      <c r="V92" s="897"/>
      <c r="W92" s="898"/>
      <c r="X92" s="386"/>
    </row>
    <row r="93" spans="1:24" s="415" customFormat="1" ht="15" customHeight="1" x14ac:dyDescent="0.4">
      <c r="A93" s="931"/>
      <c r="B93" s="931"/>
      <c r="C93" s="931"/>
      <c r="D93" s="931"/>
      <c r="E93" s="398">
        <v>3</v>
      </c>
      <c r="F93" s="896" t="s">
        <v>64</v>
      </c>
      <c r="G93" s="897"/>
      <c r="H93" s="897"/>
      <c r="I93" s="897"/>
      <c r="J93" s="897"/>
      <c r="K93" s="897"/>
      <c r="L93" s="897"/>
      <c r="M93" s="897"/>
      <c r="N93" s="897"/>
      <c r="O93" s="897"/>
      <c r="P93" s="897"/>
      <c r="Q93" s="897"/>
      <c r="R93" s="897"/>
      <c r="S93" s="897"/>
      <c r="T93" s="897"/>
      <c r="U93" s="897"/>
      <c r="V93" s="897"/>
      <c r="W93" s="898"/>
      <c r="X93" s="386"/>
    </row>
    <row r="94" spans="1:24" s="415" customFormat="1" ht="15" customHeight="1" x14ac:dyDescent="0.4">
      <c r="A94" s="931"/>
      <c r="B94" s="931"/>
      <c r="C94" s="931"/>
      <c r="D94" s="931"/>
      <c r="E94" s="398">
        <v>4</v>
      </c>
      <c r="F94" s="896" t="s">
        <v>1115</v>
      </c>
      <c r="G94" s="897"/>
      <c r="H94" s="897"/>
      <c r="I94" s="897"/>
      <c r="J94" s="897"/>
      <c r="K94" s="897"/>
      <c r="L94" s="897"/>
      <c r="M94" s="897"/>
      <c r="N94" s="897"/>
      <c r="O94" s="897"/>
      <c r="P94" s="897"/>
      <c r="Q94" s="897"/>
      <c r="R94" s="897"/>
      <c r="S94" s="897"/>
      <c r="T94" s="897"/>
      <c r="U94" s="897"/>
      <c r="V94" s="897"/>
      <c r="W94" s="898"/>
      <c r="X94" s="386"/>
    </row>
    <row r="95" spans="1:24" s="415" customFormat="1" ht="30" customHeight="1" x14ac:dyDescent="0.4">
      <c r="A95" s="915" t="s">
        <v>65</v>
      </c>
      <c r="B95" s="916"/>
      <c r="C95" s="916"/>
      <c r="D95" s="917"/>
      <c r="E95" s="397">
        <v>1</v>
      </c>
      <c r="F95" s="896" t="s">
        <v>1116</v>
      </c>
      <c r="G95" s="897"/>
      <c r="H95" s="897"/>
      <c r="I95" s="897"/>
      <c r="J95" s="897"/>
      <c r="K95" s="897"/>
      <c r="L95" s="897"/>
      <c r="M95" s="897"/>
      <c r="N95" s="897"/>
      <c r="O95" s="897"/>
      <c r="P95" s="897"/>
      <c r="Q95" s="897"/>
      <c r="R95" s="897"/>
      <c r="S95" s="897"/>
      <c r="T95" s="897"/>
      <c r="U95" s="897"/>
      <c r="V95" s="897"/>
      <c r="W95" s="898"/>
      <c r="X95" s="386"/>
    </row>
    <row r="96" spans="1:24" s="415" customFormat="1" ht="15" customHeight="1" x14ac:dyDescent="0.4">
      <c r="A96" s="912"/>
      <c r="B96" s="913"/>
      <c r="C96" s="913"/>
      <c r="D96" s="914"/>
      <c r="E96" s="397">
        <v>2</v>
      </c>
      <c r="F96" s="896" t="s">
        <v>66</v>
      </c>
      <c r="G96" s="897"/>
      <c r="H96" s="897"/>
      <c r="I96" s="897"/>
      <c r="J96" s="897"/>
      <c r="K96" s="897"/>
      <c r="L96" s="897"/>
      <c r="M96" s="897"/>
      <c r="N96" s="897"/>
      <c r="O96" s="897"/>
      <c r="P96" s="897"/>
      <c r="Q96" s="897"/>
      <c r="R96" s="897"/>
      <c r="S96" s="897"/>
      <c r="T96" s="897"/>
      <c r="U96" s="897"/>
      <c r="V96" s="897"/>
      <c r="W96" s="898"/>
      <c r="X96" s="386"/>
    </row>
    <row r="97" spans="1:24" s="415" customFormat="1" ht="30" customHeight="1" x14ac:dyDescent="0.4">
      <c r="A97" s="915" t="s">
        <v>1118</v>
      </c>
      <c r="B97" s="916"/>
      <c r="C97" s="916"/>
      <c r="D97" s="917"/>
      <c r="E97" s="416">
        <v>1</v>
      </c>
      <c r="F97" s="896" t="s">
        <v>67</v>
      </c>
      <c r="G97" s="897"/>
      <c r="H97" s="897"/>
      <c r="I97" s="897"/>
      <c r="J97" s="897"/>
      <c r="K97" s="897"/>
      <c r="L97" s="897"/>
      <c r="M97" s="897"/>
      <c r="N97" s="897"/>
      <c r="O97" s="897"/>
      <c r="P97" s="897"/>
      <c r="Q97" s="897"/>
      <c r="R97" s="897"/>
      <c r="S97" s="897"/>
      <c r="T97" s="897"/>
      <c r="U97" s="897"/>
      <c r="V97" s="897"/>
      <c r="W97" s="898"/>
      <c r="X97" s="386"/>
    </row>
    <row r="98" spans="1:24" s="415" customFormat="1" ht="15" customHeight="1" x14ac:dyDescent="0.4">
      <c r="A98" s="912"/>
      <c r="B98" s="913"/>
      <c r="C98" s="913"/>
      <c r="D98" s="914"/>
      <c r="E98" s="416">
        <v>2</v>
      </c>
      <c r="F98" s="896" t="s">
        <v>68</v>
      </c>
      <c r="G98" s="897"/>
      <c r="H98" s="897"/>
      <c r="I98" s="897"/>
      <c r="J98" s="897"/>
      <c r="K98" s="897"/>
      <c r="L98" s="897"/>
      <c r="M98" s="897"/>
      <c r="N98" s="897"/>
      <c r="O98" s="897"/>
      <c r="P98" s="897"/>
      <c r="Q98" s="897"/>
      <c r="R98" s="897"/>
      <c r="S98" s="897"/>
      <c r="T98" s="897"/>
      <c r="U98" s="897"/>
      <c r="V98" s="897"/>
      <c r="W98" s="898"/>
      <c r="X98" s="386"/>
    </row>
    <row r="99" spans="1:24" s="415" customFormat="1" ht="99.95" customHeight="1" x14ac:dyDescent="0.4">
      <c r="A99" s="1009" t="s">
        <v>1119</v>
      </c>
      <c r="B99" s="1010"/>
      <c r="C99" s="1010"/>
      <c r="D99" s="1074"/>
      <c r="E99" s="397"/>
      <c r="F99" s="896" t="s">
        <v>1117</v>
      </c>
      <c r="G99" s="897"/>
      <c r="H99" s="897"/>
      <c r="I99" s="897"/>
      <c r="J99" s="897"/>
      <c r="K99" s="897"/>
      <c r="L99" s="897"/>
      <c r="M99" s="897"/>
      <c r="N99" s="897"/>
      <c r="O99" s="897"/>
      <c r="P99" s="897"/>
      <c r="Q99" s="897"/>
      <c r="R99" s="897"/>
      <c r="S99" s="897"/>
      <c r="T99" s="897"/>
      <c r="U99" s="897"/>
      <c r="V99" s="897"/>
      <c r="W99" s="898"/>
      <c r="X99" s="386"/>
    </row>
    <row r="100" spans="1:24" s="415" customFormat="1" ht="15" customHeight="1" x14ac:dyDescent="0.4">
      <c r="A100" s="931" t="s">
        <v>69</v>
      </c>
      <c r="B100" s="931"/>
      <c r="C100" s="931"/>
      <c r="D100" s="931"/>
      <c r="E100" s="398">
        <v>1</v>
      </c>
      <c r="F100" s="896" t="s">
        <v>70</v>
      </c>
      <c r="G100" s="897"/>
      <c r="H100" s="897"/>
      <c r="I100" s="897"/>
      <c r="J100" s="897"/>
      <c r="K100" s="897"/>
      <c r="L100" s="897"/>
      <c r="M100" s="897"/>
      <c r="N100" s="897"/>
      <c r="O100" s="897"/>
      <c r="P100" s="897"/>
      <c r="Q100" s="897"/>
      <c r="R100" s="897"/>
      <c r="S100" s="897"/>
      <c r="T100" s="897"/>
      <c r="U100" s="897"/>
      <c r="V100" s="897"/>
      <c r="W100" s="898"/>
      <c r="X100" s="386"/>
    </row>
    <row r="101" spans="1:24" s="415" customFormat="1" ht="15" customHeight="1" x14ac:dyDescent="0.4">
      <c r="A101" s="931"/>
      <c r="B101" s="931"/>
      <c r="C101" s="931"/>
      <c r="D101" s="931"/>
      <c r="E101" s="398">
        <v>2</v>
      </c>
      <c r="F101" s="896" t="s">
        <v>71</v>
      </c>
      <c r="G101" s="897"/>
      <c r="H101" s="897"/>
      <c r="I101" s="897"/>
      <c r="J101" s="897"/>
      <c r="K101" s="897"/>
      <c r="L101" s="897"/>
      <c r="M101" s="897"/>
      <c r="N101" s="897"/>
      <c r="O101" s="897"/>
      <c r="P101" s="897"/>
      <c r="Q101" s="897"/>
      <c r="R101" s="897"/>
      <c r="S101" s="897"/>
      <c r="T101" s="897"/>
      <c r="U101" s="897"/>
      <c r="V101" s="897"/>
      <c r="W101" s="898"/>
      <c r="X101" s="386"/>
    </row>
    <row r="102" spans="1:24" s="415" customFormat="1" ht="15" customHeight="1" x14ac:dyDescent="0.4">
      <c r="A102" s="931"/>
      <c r="B102" s="931"/>
      <c r="C102" s="931"/>
      <c r="D102" s="931"/>
      <c r="E102" s="398">
        <v>3</v>
      </c>
      <c r="F102" s="896" t="s">
        <v>1125</v>
      </c>
      <c r="G102" s="897"/>
      <c r="H102" s="897"/>
      <c r="I102" s="897"/>
      <c r="J102" s="897"/>
      <c r="K102" s="897"/>
      <c r="L102" s="897"/>
      <c r="M102" s="897"/>
      <c r="N102" s="897"/>
      <c r="O102" s="897"/>
      <c r="P102" s="897"/>
      <c r="Q102" s="897"/>
      <c r="R102" s="897"/>
      <c r="S102" s="897"/>
      <c r="T102" s="897"/>
      <c r="U102" s="897"/>
      <c r="V102" s="897"/>
      <c r="W102" s="898"/>
      <c r="X102" s="386"/>
    </row>
    <row r="103" spans="1:24" s="415" customFormat="1" ht="15" customHeight="1" x14ac:dyDescent="0.4">
      <c r="A103" s="956" t="s">
        <v>72</v>
      </c>
      <c r="B103" s="957"/>
      <c r="C103" s="957"/>
      <c r="D103" s="958"/>
      <c r="E103" s="413">
        <v>1</v>
      </c>
      <c r="F103" s="896" t="s">
        <v>672</v>
      </c>
      <c r="G103" s="897"/>
      <c r="H103" s="897"/>
      <c r="I103" s="897"/>
      <c r="J103" s="897"/>
      <c r="K103" s="897"/>
      <c r="L103" s="897"/>
      <c r="M103" s="897"/>
      <c r="N103" s="897"/>
      <c r="O103" s="897"/>
      <c r="P103" s="897"/>
      <c r="Q103" s="897"/>
      <c r="R103" s="897"/>
      <c r="S103" s="897"/>
      <c r="T103" s="897"/>
      <c r="U103" s="897"/>
      <c r="V103" s="897"/>
      <c r="W103" s="898"/>
      <c r="X103" s="417"/>
    </row>
    <row r="104" spans="1:24" s="415" customFormat="1" ht="15" customHeight="1" x14ac:dyDescent="0.4">
      <c r="A104" s="921"/>
      <c r="B104" s="922"/>
      <c r="C104" s="922"/>
      <c r="D104" s="923"/>
      <c r="E104" s="413">
        <v>2</v>
      </c>
      <c r="F104" s="896" t="s">
        <v>1126</v>
      </c>
      <c r="G104" s="897"/>
      <c r="H104" s="897"/>
      <c r="I104" s="897"/>
      <c r="J104" s="897"/>
      <c r="K104" s="897"/>
      <c r="L104" s="897"/>
      <c r="M104" s="897"/>
      <c r="N104" s="897"/>
      <c r="O104" s="897"/>
      <c r="P104" s="897"/>
      <c r="Q104" s="897"/>
      <c r="R104" s="897"/>
      <c r="S104" s="897"/>
      <c r="T104" s="897"/>
      <c r="U104" s="897"/>
      <c r="V104" s="897"/>
      <c r="W104" s="898"/>
      <c r="X104" s="386"/>
    </row>
    <row r="105" spans="1:24" s="415" customFormat="1" ht="45" customHeight="1" x14ac:dyDescent="0.4">
      <c r="A105" s="921"/>
      <c r="B105" s="922"/>
      <c r="C105" s="922"/>
      <c r="D105" s="923"/>
      <c r="E105" s="413">
        <v>3</v>
      </c>
      <c r="F105" s="896" t="s">
        <v>1129</v>
      </c>
      <c r="G105" s="897"/>
      <c r="H105" s="897"/>
      <c r="I105" s="897"/>
      <c r="J105" s="897"/>
      <c r="K105" s="897"/>
      <c r="L105" s="897"/>
      <c r="M105" s="897"/>
      <c r="N105" s="897"/>
      <c r="O105" s="897"/>
      <c r="P105" s="897"/>
      <c r="Q105" s="897"/>
      <c r="R105" s="897"/>
      <c r="S105" s="897"/>
      <c r="T105" s="897"/>
      <c r="U105" s="897"/>
      <c r="V105" s="897"/>
      <c r="W105" s="898"/>
      <c r="X105" s="386"/>
    </row>
    <row r="106" spans="1:24" s="415" customFormat="1" ht="15" customHeight="1" x14ac:dyDescent="0.4">
      <c r="A106" s="921"/>
      <c r="B106" s="922"/>
      <c r="C106" s="922"/>
      <c r="D106" s="923"/>
      <c r="E106" s="413">
        <v>4</v>
      </c>
      <c r="F106" s="896" t="s">
        <v>1128</v>
      </c>
      <c r="G106" s="897"/>
      <c r="H106" s="897"/>
      <c r="I106" s="897"/>
      <c r="J106" s="897"/>
      <c r="K106" s="897"/>
      <c r="L106" s="897"/>
      <c r="M106" s="897"/>
      <c r="N106" s="897"/>
      <c r="O106" s="897"/>
      <c r="P106" s="897"/>
      <c r="Q106" s="897"/>
      <c r="R106" s="897"/>
      <c r="S106" s="897"/>
      <c r="T106" s="897"/>
      <c r="U106" s="897"/>
      <c r="V106" s="897"/>
      <c r="W106" s="898"/>
      <c r="X106" s="386"/>
    </row>
    <row r="107" spans="1:24" s="415" customFormat="1" ht="30" customHeight="1" x14ac:dyDescent="0.4">
      <c r="A107" s="921"/>
      <c r="B107" s="922"/>
      <c r="C107" s="922"/>
      <c r="D107" s="923"/>
      <c r="E107" s="413">
        <v>5</v>
      </c>
      <c r="F107" s="903" t="s">
        <v>1130</v>
      </c>
      <c r="G107" s="904"/>
      <c r="H107" s="904"/>
      <c r="I107" s="904"/>
      <c r="J107" s="904"/>
      <c r="K107" s="904"/>
      <c r="L107" s="904"/>
      <c r="M107" s="904"/>
      <c r="N107" s="904"/>
      <c r="O107" s="904"/>
      <c r="P107" s="904"/>
      <c r="Q107" s="904"/>
      <c r="R107" s="904"/>
      <c r="S107" s="904"/>
      <c r="T107" s="904"/>
      <c r="U107" s="904"/>
      <c r="V107" s="904"/>
      <c r="W107" s="905"/>
      <c r="X107" s="386"/>
    </row>
    <row r="108" spans="1:24" s="415" customFormat="1" ht="30" customHeight="1" x14ac:dyDescent="0.4">
      <c r="A108" s="921"/>
      <c r="B108" s="922"/>
      <c r="C108" s="922"/>
      <c r="D108" s="923"/>
      <c r="E108" s="413">
        <v>6</v>
      </c>
      <c r="F108" s="896" t="s">
        <v>1131</v>
      </c>
      <c r="G108" s="897"/>
      <c r="H108" s="897"/>
      <c r="I108" s="897"/>
      <c r="J108" s="897"/>
      <c r="K108" s="897"/>
      <c r="L108" s="897"/>
      <c r="M108" s="897"/>
      <c r="N108" s="897"/>
      <c r="O108" s="897"/>
      <c r="P108" s="897"/>
      <c r="Q108" s="897"/>
      <c r="R108" s="897"/>
      <c r="S108" s="897"/>
      <c r="T108" s="897"/>
      <c r="U108" s="897"/>
      <c r="V108" s="897"/>
      <c r="W108" s="898"/>
      <c r="X108" s="386"/>
    </row>
    <row r="109" spans="1:24" s="415" customFormat="1" ht="15" customHeight="1" x14ac:dyDescent="0.4">
      <c r="A109" s="921"/>
      <c r="B109" s="922"/>
      <c r="C109" s="922"/>
      <c r="D109" s="923"/>
      <c r="E109" s="413">
        <v>7</v>
      </c>
      <c r="F109" s="899" t="s">
        <v>1127</v>
      </c>
      <c r="G109" s="900"/>
      <c r="H109" s="900"/>
      <c r="I109" s="900"/>
      <c r="J109" s="900"/>
      <c r="K109" s="900"/>
      <c r="L109" s="900"/>
      <c r="M109" s="900"/>
      <c r="N109" s="900"/>
      <c r="O109" s="900"/>
      <c r="P109" s="900"/>
      <c r="Q109" s="900"/>
      <c r="R109" s="900"/>
      <c r="S109" s="900"/>
      <c r="T109" s="900"/>
      <c r="U109" s="900"/>
      <c r="V109" s="900"/>
      <c r="W109" s="901"/>
      <c r="X109" s="386"/>
    </row>
    <row r="110" spans="1:24" s="415" customFormat="1" ht="15" customHeight="1" x14ac:dyDescent="0.4">
      <c r="A110" s="924"/>
      <c r="B110" s="925"/>
      <c r="C110" s="925"/>
      <c r="D110" s="926"/>
      <c r="E110" s="413">
        <v>8</v>
      </c>
      <c r="F110" s="896" t="s">
        <v>73</v>
      </c>
      <c r="G110" s="897"/>
      <c r="H110" s="897"/>
      <c r="I110" s="897"/>
      <c r="J110" s="897"/>
      <c r="K110" s="897"/>
      <c r="L110" s="897"/>
      <c r="M110" s="897"/>
      <c r="N110" s="897"/>
      <c r="O110" s="897"/>
      <c r="P110" s="897"/>
      <c r="Q110" s="897"/>
      <c r="R110" s="897"/>
      <c r="S110" s="897"/>
      <c r="T110" s="897"/>
      <c r="U110" s="897"/>
      <c r="V110" s="897"/>
      <c r="W110" s="898"/>
      <c r="X110" s="386"/>
    </row>
    <row r="111" spans="1:24" s="415" customFormat="1" ht="15" customHeight="1" x14ac:dyDescent="0.4">
      <c r="A111" s="895" t="s">
        <v>74</v>
      </c>
      <c r="B111" s="895"/>
      <c r="C111" s="895"/>
      <c r="D111" s="895"/>
      <c r="E111" s="397">
        <v>1</v>
      </c>
      <c r="F111" s="896" t="s">
        <v>75</v>
      </c>
      <c r="G111" s="897"/>
      <c r="H111" s="897"/>
      <c r="I111" s="897"/>
      <c r="J111" s="897"/>
      <c r="K111" s="897"/>
      <c r="L111" s="897"/>
      <c r="M111" s="897"/>
      <c r="N111" s="897"/>
      <c r="O111" s="897"/>
      <c r="P111" s="897"/>
      <c r="Q111" s="897"/>
      <c r="R111" s="897"/>
      <c r="S111" s="897"/>
      <c r="T111" s="897"/>
      <c r="U111" s="897"/>
      <c r="V111" s="897"/>
      <c r="W111" s="898"/>
      <c r="X111" s="386"/>
    </row>
    <row r="112" spans="1:24" s="415" customFormat="1" ht="15" customHeight="1" x14ac:dyDescent="0.4">
      <c r="A112" s="895"/>
      <c r="B112" s="895"/>
      <c r="C112" s="895"/>
      <c r="D112" s="895"/>
      <c r="E112" s="397">
        <v>2</v>
      </c>
      <c r="F112" s="896" t="s">
        <v>76</v>
      </c>
      <c r="G112" s="897"/>
      <c r="H112" s="897"/>
      <c r="I112" s="897"/>
      <c r="J112" s="897"/>
      <c r="K112" s="897"/>
      <c r="L112" s="897"/>
      <c r="M112" s="897"/>
      <c r="N112" s="897"/>
      <c r="O112" s="897"/>
      <c r="P112" s="897"/>
      <c r="Q112" s="897"/>
      <c r="R112" s="897"/>
      <c r="S112" s="897"/>
      <c r="T112" s="897"/>
      <c r="U112" s="897"/>
      <c r="V112" s="897"/>
      <c r="W112" s="898"/>
      <c r="X112" s="417"/>
    </row>
    <row r="113" spans="1:24" s="415" customFormat="1" ht="15" customHeight="1" x14ac:dyDescent="0.4">
      <c r="A113" s="895"/>
      <c r="B113" s="895"/>
      <c r="C113" s="895"/>
      <c r="D113" s="895"/>
      <c r="E113" s="397">
        <v>3</v>
      </c>
      <c r="F113" s="903" t="s">
        <v>1133</v>
      </c>
      <c r="G113" s="904"/>
      <c r="H113" s="904"/>
      <c r="I113" s="904"/>
      <c r="J113" s="904"/>
      <c r="K113" s="904"/>
      <c r="L113" s="904"/>
      <c r="M113" s="904"/>
      <c r="N113" s="904"/>
      <c r="O113" s="904"/>
      <c r="P113" s="904"/>
      <c r="Q113" s="904"/>
      <c r="R113" s="904"/>
      <c r="S113" s="904"/>
      <c r="T113" s="904"/>
      <c r="U113" s="904"/>
      <c r="V113" s="904"/>
      <c r="W113" s="905"/>
      <c r="X113" s="417"/>
    </row>
    <row r="114" spans="1:24" s="415" customFormat="1" ht="30" customHeight="1" x14ac:dyDescent="0.4">
      <c r="A114" s="895"/>
      <c r="B114" s="895"/>
      <c r="C114" s="895"/>
      <c r="D114" s="895"/>
      <c r="E114" s="397">
        <v>4</v>
      </c>
      <c r="F114" s="896" t="s">
        <v>1132</v>
      </c>
      <c r="G114" s="897"/>
      <c r="H114" s="897"/>
      <c r="I114" s="897"/>
      <c r="J114" s="897"/>
      <c r="K114" s="897"/>
      <c r="L114" s="897"/>
      <c r="M114" s="897"/>
      <c r="N114" s="897"/>
      <c r="O114" s="897"/>
      <c r="P114" s="897"/>
      <c r="Q114" s="897"/>
      <c r="R114" s="897"/>
      <c r="S114" s="897"/>
      <c r="T114" s="897"/>
      <c r="U114" s="897"/>
      <c r="V114" s="897"/>
      <c r="W114" s="898"/>
      <c r="X114" s="386"/>
    </row>
    <row r="115" spans="1:24" s="415" customFormat="1" ht="15" customHeight="1" x14ac:dyDescent="0.4">
      <c r="A115" s="895"/>
      <c r="B115" s="895"/>
      <c r="C115" s="895"/>
      <c r="D115" s="895"/>
      <c r="E115" s="397">
        <v>5</v>
      </c>
      <c r="F115" s="896" t="s">
        <v>1134</v>
      </c>
      <c r="G115" s="897"/>
      <c r="H115" s="897"/>
      <c r="I115" s="897"/>
      <c r="J115" s="897"/>
      <c r="K115" s="897"/>
      <c r="L115" s="897"/>
      <c r="M115" s="897"/>
      <c r="N115" s="897"/>
      <c r="O115" s="897"/>
      <c r="P115" s="897"/>
      <c r="Q115" s="897"/>
      <c r="R115" s="897"/>
      <c r="S115" s="897"/>
      <c r="T115" s="897"/>
      <c r="U115" s="897"/>
      <c r="V115" s="897"/>
      <c r="W115" s="898"/>
      <c r="X115" s="386"/>
    </row>
    <row r="116" spans="1:24" s="374" customFormat="1" ht="14.25" customHeight="1" x14ac:dyDescent="0.4">
      <c r="A116" s="906" t="s">
        <v>3</v>
      </c>
      <c r="B116" s="907"/>
      <c r="C116" s="907"/>
      <c r="D116" s="908"/>
      <c r="E116" s="387"/>
      <c r="F116" s="909" t="s">
        <v>4</v>
      </c>
      <c r="G116" s="910"/>
      <c r="H116" s="910"/>
      <c r="I116" s="910"/>
      <c r="J116" s="910"/>
      <c r="K116" s="910"/>
      <c r="L116" s="910"/>
      <c r="M116" s="910"/>
      <c r="N116" s="910"/>
      <c r="O116" s="910"/>
      <c r="P116" s="910"/>
      <c r="Q116" s="910"/>
      <c r="R116" s="910"/>
      <c r="S116" s="910"/>
      <c r="T116" s="910"/>
      <c r="U116" s="910"/>
      <c r="V116" s="910"/>
      <c r="W116" s="911"/>
      <c r="X116" s="373" t="s">
        <v>5</v>
      </c>
    </row>
    <row r="117" spans="1:24" s="374" customFormat="1" ht="90" customHeight="1" x14ac:dyDescent="0.4">
      <c r="A117" s="932" t="s">
        <v>1135</v>
      </c>
      <c r="B117" s="933"/>
      <c r="C117" s="933"/>
      <c r="D117" s="934"/>
      <c r="E117" s="387"/>
      <c r="F117" s="932" t="s">
        <v>1137</v>
      </c>
      <c r="G117" s="933"/>
      <c r="H117" s="933"/>
      <c r="I117" s="933"/>
      <c r="J117" s="933"/>
      <c r="K117" s="933"/>
      <c r="L117" s="933"/>
      <c r="M117" s="933"/>
      <c r="N117" s="933"/>
      <c r="O117" s="933"/>
      <c r="P117" s="933"/>
      <c r="Q117" s="933"/>
      <c r="R117" s="933"/>
      <c r="S117" s="933"/>
      <c r="T117" s="933"/>
      <c r="U117" s="933"/>
      <c r="V117" s="933"/>
      <c r="W117" s="934"/>
      <c r="X117" s="373"/>
    </row>
    <row r="118" spans="1:24" s="415" customFormat="1" ht="45" customHeight="1" x14ac:dyDescent="0.4">
      <c r="A118" s="915" t="s">
        <v>77</v>
      </c>
      <c r="B118" s="916"/>
      <c r="C118" s="916"/>
      <c r="D118" s="917"/>
      <c r="E118" s="397">
        <v>1</v>
      </c>
      <c r="F118" s="903" t="s">
        <v>1138</v>
      </c>
      <c r="G118" s="904"/>
      <c r="H118" s="904"/>
      <c r="I118" s="904"/>
      <c r="J118" s="904"/>
      <c r="K118" s="904"/>
      <c r="L118" s="904"/>
      <c r="M118" s="904"/>
      <c r="N118" s="904"/>
      <c r="O118" s="904"/>
      <c r="P118" s="904"/>
      <c r="Q118" s="904"/>
      <c r="R118" s="904"/>
      <c r="S118" s="904"/>
      <c r="T118" s="904"/>
      <c r="U118" s="904"/>
      <c r="V118" s="904"/>
      <c r="W118" s="905"/>
      <c r="X118" s="386"/>
    </row>
    <row r="119" spans="1:24" s="415" customFormat="1" ht="45" customHeight="1" x14ac:dyDescent="0.4">
      <c r="A119" s="918"/>
      <c r="B119" s="919"/>
      <c r="C119" s="919"/>
      <c r="D119" s="920"/>
      <c r="E119" s="397">
        <v>2</v>
      </c>
      <c r="F119" s="896" t="s">
        <v>78</v>
      </c>
      <c r="G119" s="897"/>
      <c r="H119" s="897"/>
      <c r="I119" s="897"/>
      <c r="J119" s="897"/>
      <c r="K119" s="897"/>
      <c r="L119" s="897"/>
      <c r="M119" s="897"/>
      <c r="N119" s="897"/>
      <c r="O119" s="897"/>
      <c r="P119" s="897"/>
      <c r="Q119" s="897"/>
      <c r="R119" s="897"/>
      <c r="S119" s="897"/>
      <c r="T119" s="897"/>
      <c r="U119" s="897"/>
      <c r="V119" s="897"/>
      <c r="W119" s="898"/>
      <c r="X119" s="386"/>
    </row>
    <row r="120" spans="1:24" s="415" customFormat="1" ht="15" customHeight="1" x14ac:dyDescent="0.4">
      <c r="A120" s="918"/>
      <c r="B120" s="919"/>
      <c r="C120" s="919"/>
      <c r="D120" s="920"/>
      <c r="E120" s="397">
        <v>3</v>
      </c>
      <c r="F120" s="896" t="s">
        <v>1139</v>
      </c>
      <c r="G120" s="897"/>
      <c r="H120" s="897"/>
      <c r="I120" s="897"/>
      <c r="J120" s="897"/>
      <c r="K120" s="897"/>
      <c r="L120" s="897"/>
      <c r="M120" s="897"/>
      <c r="N120" s="897"/>
      <c r="O120" s="897"/>
      <c r="P120" s="897"/>
      <c r="Q120" s="897"/>
      <c r="R120" s="897"/>
      <c r="S120" s="897"/>
      <c r="T120" s="897"/>
      <c r="U120" s="897"/>
      <c r="V120" s="897"/>
      <c r="W120" s="898"/>
      <c r="X120" s="386"/>
    </row>
    <row r="121" spans="1:24" s="415" customFormat="1" ht="15" customHeight="1" x14ac:dyDescent="0.4">
      <c r="A121" s="918"/>
      <c r="B121" s="919"/>
      <c r="C121" s="919"/>
      <c r="D121" s="920"/>
      <c r="E121" s="397">
        <v>4</v>
      </c>
      <c r="F121" s="896" t="s">
        <v>1171</v>
      </c>
      <c r="G121" s="897"/>
      <c r="H121" s="897"/>
      <c r="I121" s="897"/>
      <c r="J121" s="897"/>
      <c r="K121" s="897"/>
      <c r="L121" s="897"/>
      <c r="M121" s="897"/>
      <c r="N121" s="897"/>
      <c r="O121" s="897"/>
      <c r="P121" s="897"/>
      <c r="Q121" s="897"/>
      <c r="R121" s="897"/>
      <c r="S121" s="897"/>
      <c r="T121" s="897"/>
      <c r="U121" s="897"/>
      <c r="V121" s="897"/>
      <c r="W121" s="898"/>
      <c r="X121" s="386"/>
    </row>
    <row r="122" spans="1:24" s="415" customFormat="1" ht="15" customHeight="1" x14ac:dyDescent="0.4">
      <c r="A122" s="912"/>
      <c r="B122" s="913"/>
      <c r="C122" s="913"/>
      <c r="D122" s="914"/>
      <c r="E122" s="397">
        <v>5</v>
      </c>
      <c r="F122" s="903" t="s">
        <v>1140</v>
      </c>
      <c r="G122" s="904"/>
      <c r="H122" s="904"/>
      <c r="I122" s="904"/>
      <c r="J122" s="904"/>
      <c r="K122" s="904"/>
      <c r="L122" s="904"/>
      <c r="M122" s="904"/>
      <c r="N122" s="904"/>
      <c r="O122" s="904"/>
      <c r="P122" s="904"/>
      <c r="Q122" s="904"/>
      <c r="R122" s="904"/>
      <c r="S122" s="904"/>
      <c r="T122" s="904"/>
      <c r="U122" s="904"/>
      <c r="V122" s="904"/>
      <c r="W122" s="905"/>
      <c r="X122" s="386"/>
    </row>
    <row r="123" spans="1:24" s="415" customFormat="1" ht="15" customHeight="1" x14ac:dyDescent="0.4">
      <c r="A123" s="895" t="s">
        <v>79</v>
      </c>
      <c r="B123" s="895"/>
      <c r="C123" s="895"/>
      <c r="D123" s="895"/>
      <c r="E123" s="397">
        <v>1</v>
      </c>
      <c r="F123" s="896" t="s">
        <v>1143</v>
      </c>
      <c r="G123" s="897"/>
      <c r="H123" s="897"/>
      <c r="I123" s="897"/>
      <c r="J123" s="897"/>
      <c r="K123" s="897"/>
      <c r="L123" s="897"/>
      <c r="M123" s="897"/>
      <c r="N123" s="897"/>
      <c r="O123" s="897"/>
      <c r="P123" s="897"/>
      <c r="Q123" s="897"/>
      <c r="R123" s="897"/>
      <c r="S123" s="897"/>
      <c r="T123" s="897"/>
      <c r="U123" s="897"/>
      <c r="V123" s="897"/>
      <c r="W123" s="898"/>
      <c r="X123" s="386"/>
    </row>
    <row r="124" spans="1:24" s="415" customFormat="1" ht="15" customHeight="1" x14ac:dyDescent="0.4">
      <c r="A124" s="895"/>
      <c r="B124" s="895"/>
      <c r="C124" s="895"/>
      <c r="D124" s="895"/>
      <c r="E124" s="397"/>
      <c r="F124" s="903" t="s">
        <v>1147</v>
      </c>
      <c r="G124" s="904"/>
      <c r="H124" s="904"/>
      <c r="I124" s="904"/>
      <c r="J124" s="904"/>
      <c r="K124" s="904"/>
      <c r="L124" s="904"/>
      <c r="M124" s="904"/>
      <c r="N124" s="904"/>
      <c r="O124" s="904"/>
      <c r="P124" s="904"/>
      <c r="Q124" s="904"/>
      <c r="R124" s="904"/>
      <c r="S124" s="904"/>
      <c r="T124" s="904"/>
      <c r="U124" s="904"/>
      <c r="V124" s="904"/>
      <c r="W124" s="905"/>
      <c r="X124" s="422"/>
    </row>
    <row r="125" spans="1:24" s="415" customFormat="1" ht="45" customHeight="1" x14ac:dyDescent="0.4">
      <c r="A125" s="895"/>
      <c r="B125" s="895"/>
      <c r="C125" s="895"/>
      <c r="D125" s="895"/>
      <c r="E125" s="447" t="s">
        <v>1145</v>
      </c>
      <c r="F125" s="903" t="s">
        <v>1141</v>
      </c>
      <c r="G125" s="904"/>
      <c r="H125" s="904"/>
      <c r="I125" s="904"/>
      <c r="J125" s="904"/>
      <c r="K125" s="904"/>
      <c r="L125" s="904"/>
      <c r="M125" s="904"/>
      <c r="N125" s="904"/>
      <c r="O125" s="904"/>
      <c r="P125" s="904"/>
      <c r="Q125" s="904"/>
      <c r="R125" s="904"/>
      <c r="S125" s="904"/>
      <c r="T125" s="904"/>
      <c r="U125" s="904"/>
      <c r="V125" s="904"/>
      <c r="W125" s="905"/>
      <c r="X125" s="423"/>
    </row>
    <row r="126" spans="1:24" s="415" customFormat="1" ht="45" customHeight="1" x14ac:dyDescent="0.4">
      <c r="A126" s="895"/>
      <c r="B126" s="895"/>
      <c r="C126" s="895"/>
      <c r="D126" s="895"/>
      <c r="E126" s="405" t="s">
        <v>1146</v>
      </c>
      <c r="F126" s="984" t="s">
        <v>1157</v>
      </c>
      <c r="G126" s="985"/>
      <c r="H126" s="985"/>
      <c r="I126" s="985"/>
      <c r="J126" s="985"/>
      <c r="K126" s="985"/>
      <c r="L126" s="985"/>
      <c r="M126" s="985"/>
      <c r="N126" s="985"/>
      <c r="O126" s="985"/>
      <c r="P126" s="985"/>
      <c r="Q126" s="985"/>
      <c r="R126" s="985"/>
      <c r="S126" s="985"/>
      <c r="T126" s="985"/>
      <c r="U126" s="985"/>
      <c r="V126" s="985"/>
      <c r="W126" s="986"/>
      <c r="X126" s="386"/>
    </row>
    <row r="127" spans="1:24" s="415" customFormat="1" ht="15" customHeight="1" x14ac:dyDescent="0.4">
      <c r="A127" s="895"/>
      <c r="B127" s="895"/>
      <c r="C127" s="895"/>
      <c r="D127" s="895"/>
      <c r="E127" s="397">
        <v>3</v>
      </c>
      <c r="F127" s="896" t="s">
        <v>1142</v>
      </c>
      <c r="G127" s="897"/>
      <c r="H127" s="897"/>
      <c r="I127" s="897"/>
      <c r="J127" s="897"/>
      <c r="K127" s="897"/>
      <c r="L127" s="897"/>
      <c r="M127" s="897"/>
      <c r="N127" s="897"/>
      <c r="O127" s="897"/>
      <c r="P127" s="897"/>
      <c r="Q127" s="897"/>
      <c r="R127" s="897"/>
      <c r="S127" s="897"/>
      <c r="T127" s="897"/>
      <c r="U127" s="897"/>
      <c r="V127" s="897"/>
      <c r="W127" s="898"/>
      <c r="X127" s="386"/>
    </row>
    <row r="128" spans="1:24" s="415" customFormat="1" ht="15" customHeight="1" x14ac:dyDescent="0.4">
      <c r="A128" s="918" t="s">
        <v>1150</v>
      </c>
      <c r="B128" s="919"/>
      <c r="C128" s="919"/>
      <c r="D128" s="920"/>
      <c r="E128" s="397"/>
      <c r="F128" s="903" t="s">
        <v>1152</v>
      </c>
      <c r="G128" s="904"/>
      <c r="H128" s="904"/>
      <c r="I128" s="904"/>
      <c r="J128" s="904"/>
      <c r="K128" s="904"/>
      <c r="L128" s="904"/>
      <c r="M128" s="904"/>
      <c r="N128" s="904"/>
      <c r="O128" s="904"/>
      <c r="P128" s="904"/>
      <c r="Q128" s="904"/>
      <c r="R128" s="904"/>
      <c r="S128" s="904"/>
      <c r="T128" s="904"/>
      <c r="U128" s="904"/>
      <c r="V128" s="904"/>
      <c r="W128" s="905"/>
      <c r="X128" s="422"/>
    </row>
    <row r="129" spans="1:24" s="415" customFormat="1" ht="30" customHeight="1" x14ac:dyDescent="0.4">
      <c r="A129" s="918"/>
      <c r="B129" s="919"/>
      <c r="C129" s="919"/>
      <c r="D129" s="920"/>
      <c r="E129" s="455" t="s">
        <v>33</v>
      </c>
      <c r="F129" s="946" t="s">
        <v>1153</v>
      </c>
      <c r="G129" s="947"/>
      <c r="H129" s="947"/>
      <c r="I129" s="947"/>
      <c r="J129" s="947"/>
      <c r="K129" s="947"/>
      <c r="L129" s="947"/>
      <c r="M129" s="947"/>
      <c r="N129" s="947"/>
      <c r="O129" s="947"/>
      <c r="P129" s="947"/>
      <c r="Q129" s="947"/>
      <c r="R129" s="947"/>
      <c r="S129" s="947"/>
      <c r="T129" s="947"/>
      <c r="U129" s="947"/>
      <c r="V129" s="947"/>
      <c r="W129" s="948"/>
      <c r="X129" s="423"/>
    </row>
    <row r="130" spans="1:24" s="415" customFormat="1" ht="60" customHeight="1" x14ac:dyDescent="0.4">
      <c r="A130" s="918"/>
      <c r="B130" s="919"/>
      <c r="C130" s="919"/>
      <c r="D130" s="920"/>
      <c r="E130" s="447" t="s">
        <v>1151</v>
      </c>
      <c r="F130" s="932" t="s">
        <v>1149</v>
      </c>
      <c r="G130" s="933"/>
      <c r="H130" s="933"/>
      <c r="I130" s="933"/>
      <c r="J130" s="933"/>
      <c r="K130" s="933"/>
      <c r="L130" s="933"/>
      <c r="M130" s="933"/>
      <c r="N130" s="933"/>
      <c r="O130" s="933"/>
      <c r="P130" s="933"/>
      <c r="Q130" s="933"/>
      <c r="R130" s="933"/>
      <c r="S130" s="933"/>
      <c r="T130" s="933"/>
      <c r="U130" s="933"/>
      <c r="V130" s="933"/>
      <c r="W130" s="934"/>
      <c r="X130" s="418"/>
    </row>
    <row r="131" spans="1:24" s="415" customFormat="1" ht="15.95" customHeight="1" x14ac:dyDescent="0.4">
      <c r="A131" s="912"/>
      <c r="B131" s="913"/>
      <c r="C131" s="913"/>
      <c r="D131" s="914"/>
      <c r="E131" s="397">
        <v>2</v>
      </c>
      <c r="F131" s="899" t="s">
        <v>1156</v>
      </c>
      <c r="G131" s="900"/>
      <c r="H131" s="900"/>
      <c r="I131" s="900"/>
      <c r="J131" s="900"/>
      <c r="K131" s="900"/>
      <c r="L131" s="900"/>
      <c r="M131" s="900"/>
      <c r="N131" s="900"/>
      <c r="O131" s="900"/>
      <c r="P131" s="900"/>
      <c r="Q131" s="900"/>
      <c r="R131" s="900"/>
      <c r="S131" s="900"/>
      <c r="T131" s="900"/>
      <c r="U131" s="900"/>
      <c r="V131" s="900"/>
      <c r="W131" s="901"/>
      <c r="X131" s="418"/>
    </row>
    <row r="132" spans="1:24" s="415" customFormat="1" ht="15" customHeight="1" x14ac:dyDescent="0.4">
      <c r="A132" s="902" t="s">
        <v>80</v>
      </c>
      <c r="B132" s="902"/>
      <c r="C132" s="902"/>
      <c r="D132" s="902"/>
      <c r="E132" s="413">
        <v>1</v>
      </c>
      <c r="F132" s="899" t="s">
        <v>1161</v>
      </c>
      <c r="G132" s="900"/>
      <c r="H132" s="900"/>
      <c r="I132" s="900"/>
      <c r="J132" s="900"/>
      <c r="K132" s="900"/>
      <c r="L132" s="900"/>
      <c r="M132" s="900"/>
      <c r="N132" s="900"/>
      <c r="O132" s="900"/>
      <c r="P132" s="900"/>
      <c r="Q132" s="900"/>
      <c r="R132" s="900"/>
      <c r="S132" s="900"/>
      <c r="T132" s="900"/>
      <c r="U132" s="900"/>
      <c r="V132" s="900"/>
      <c r="W132" s="901"/>
      <c r="X132" s="418"/>
    </row>
    <row r="133" spans="1:24" s="415" customFormat="1" ht="15" customHeight="1" x14ac:dyDescent="0.4">
      <c r="A133" s="902"/>
      <c r="B133" s="902"/>
      <c r="C133" s="902"/>
      <c r="D133" s="902"/>
      <c r="E133" s="413"/>
      <c r="F133" s="932" t="s">
        <v>1172</v>
      </c>
      <c r="G133" s="933"/>
      <c r="H133" s="933"/>
      <c r="I133" s="933"/>
      <c r="J133" s="933"/>
      <c r="K133" s="933"/>
      <c r="L133" s="933"/>
      <c r="M133" s="933"/>
      <c r="N133" s="933"/>
      <c r="O133" s="933"/>
      <c r="P133" s="933"/>
      <c r="Q133" s="933"/>
      <c r="R133" s="933"/>
      <c r="S133" s="933"/>
      <c r="T133" s="933"/>
      <c r="U133" s="933"/>
      <c r="V133" s="933"/>
      <c r="W133" s="934"/>
      <c r="X133" s="456"/>
    </row>
    <row r="134" spans="1:24" s="415" customFormat="1" ht="45" customHeight="1" x14ac:dyDescent="0.4">
      <c r="A134" s="902"/>
      <c r="B134" s="902"/>
      <c r="C134" s="902"/>
      <c r="D134" s="902"/>
      <c r="E134" s="936" t="s">
        <v>1154</v>
      </c>
      <c r="F134" s="952" t="s">
        <v>1155</v>
      </c>
      <c r="G134" s="952"/>
      <c r="H134" s="952"/>
      <c r="I134" s="952"/>
      <c r="J134" s="952"/>
      <c r="K134" s="952"/>
      <c r="L134" s="952"/>
      <c r="M134" s="952"/>
      <c r="N134" s="952"/>
      <c r="O134" s="952"/>
      <c r="P134" s="952"/>
      <c r="Q134" s="952"/>
      <c r="R134" s="952"/>
      <c r="S134" s="952"/>
      <c r="T134" s="952"/>
      <c r="U134" s="952"/>
      <c r="V134" s="952"/>
      <c r="W134" s="952"/>
      <c r="X134" s="458"/>
    </row>
    <row r="135" spans="1:24" s="415" customFormat="1" ht="45" customHeight="1" x14ac:dyDescent="0.4">
      <c r="A135" s="902"/>
      <c r="B135" s="902"/>
      <c r="C135" s="902"/>
      <c r="D135" s="902"/>
      <c r="E135" s="936"/>
      <c r="F135" s="935" t="s">
        <v>1158</v>
      </c>
      <c r="G135" s="935"/>
      <c r="H135" s="935"/>
      <c r="I135" s="935"/>
      <c r="J135" s="935"/>
      <c r="K135" s="935"/>
      <c r="L135" s="935"/>
      <c r="M135" s="935"/>
      <c r="N135" s="935"/>
      <c r="O135" s="935"/>
      <c r="P135" s="935"/>
      <c r="Q135" s="935"/>
      <c r="R135" s="935"/>
      <c r="S135" s="935"/>
      <c r="T135" s="935"/>
      <c r="U135" s="935"/>
      <c r="V135" s="935"/>
      <c r="W135" s="935"/>
      <c r="X135" s="454"/>
    </row>
    <row r="136" spans="1:24" s="415" customFormat="1" ht="45" customHeight="1" x14ac:dyDescent="0.4">
      <c r="A136" s="902"/>
      <c r="B136" s="902"/>
      <c r="C136" s="902"/>
      <c r="D136" s="902"/>
      <c r="E136" s="455" t="s">
        <v>1146</v>
      </c>
      <c r="F136" s="949" t="s">
        <v>1159</v>
      </c>
      <c r="G136" s="950"/>
      <c r="H136" s="950"/>
      <c r="I136" s="950"/>
      <c r="J136" s="950"/>
      <c r="K136" s="950"/>
      <c r="L136" s="950"/>
      <c r="M136" s="950"/>
      <c r="N136" s="950"/>
      <c r="O136" s="950"/>
      <c r="P136" s="950"/>
      <c r="Q136" s="950"/>
      <c r="R136" s="950"/>
      <c r="S136" s="950"/>
      <c r="T136" s="950"/>
      <c r="U136" s="950"/>
      <c r="V136" s="950"/>
      <c r="W136" s="951"/>
      <c r="X136" s="457"/>
    </row>
    <row r="137" spans="1:24" s="415" customFormat="1" ht="15" customHeight="1" x14ac:dyDescent="0.4">
      <c r="A137" s="902"/>
      <c r="B137" s="902"/>
      <c r="C137" s="902"/>
      <c r="D137" s="902"/>
      <c r="E137" s="413">
        <v>3</v>
      </c>
      <c r="F137" s="899" t="s">
        <v>1148</v>
      </c>
      <c r="G137" s="900"/>
      <c r="H137" s="900"/>
      <c r="I137" s="900"/>
      <c r="J137" s="900"/>
      <c r="K137" s="900"/>
      <c r="L137" s="900"/>
      <c r="M137" s="900"/>
      <c r="N137" s="900"/>
      <c r="O137" s="900"/>
      <c r="P137" s="900"/>
      <c r="Q137" s="900"/>
      <c r="R137" s="900"/>
      <c r="S137" s="900"/>
      <c r="T137" s="900"/>
      <c r="U137" s="900"/>
      <c r="V137" s="900"/>
      <c r="W137" s="901"/>
      <c r="X137" s="419"/>
    </row>
    <row r="138" spans="1:24" s="374" customFormat="1" ht="14.25" customHeight="1" x14ac:dyDescent="0.4">
      <c r="A138" s="906" t="s">
        <v>3</v>
      </c>
      <c r="B138" s="907"/>
      <c r="C138" s="907"/>
      <c r="D138" s="908"/>
      <c r="E138" s="387"/>
      <c r="F138" s="909" t="s">
        <v>4</v>
      </c>
      <c r="G138" s="910"/>
      <c r="H138" s="910"/>
      <c r="I138" s="910"/>
      <c r="J138" s="910"/>
      <c r="K138" s="910"/>
      <c r="L138" s="910"/>
      <c r="M138" s="910"/>
      <c r="N138" s="910"/>
      <c r="O138" s="910"/>
      <c r="P138" s="910"/>
      <c r="Q138" s="910"/>
      <c r="R138" s="910"/>
      <c r="S138" s="910"/>
      <c r="T138" s="910"/>
      <c r="U138" s="910"/>
      <c r="V138" s="910"/>
      <c r="W138" s="911"/>
      <c r="X138" s="373" t="s">
        <v>5</v>
      </c>
    </row>
    <row r="139" spans="1:24" s="415" customFormat="1" ht="15" customHeight="1" x14ac:dyDescent="0.4">
      <c r="A139" s="902" t="s">
        <v>81</v>
      </c>
      <c r="B139" s="902"/>
      <c r="C139" s="902"/>
      <c r="D139" s="902"/>
      <c r="E139" s="413">
        <v>1</v>
      </c>
      <c r="F139" s="899" t="s">
        <v>1162</v>
      </c>
      <c r="G139" s="900"/>
      <c r="H139" s="900"/>
      <c r="I139" s="900"/>
      <c r="J139" s="900"/>
      <c r="K139" s="900"/>
      <c r="L139" s="900"/>
      <c r="M139" s="900"/>
      <c r="N139" s="900"/>
      <c r="O139" s="900"/>
      <c r="P139" s="900"/>
      <c r="Q139" s="900"/>
      <c r="R139" s="900"/>
      <c r="S139" s="900"/>
      <c r="T139" s="900"/>
      <c r="U139" s="900"/>
      <c r="V139" s="900"/>
      <c r="W139" s="901"/>
      <c r="X139" s="419"/>
    </row>
    <row r="140" spans="1:24" s="415" customFormat="1" ht="15" customHeight="1" x14ac:dyDescent="0.4">
      <c r="A140" s="902"/>
      <c r="B140" s="902"/>
      <c r="C140" s="902"/>
      <c r="D140" s="902"/>
      <c r="E140" s="413">
        <v>2</v>
      </c>
      <c r="F140" s="932" t="s">
        <v>1160</v>
      </c>
      <c r="G140" s="933"/>
      <c r="H140" s="933"/>
      <c r="I140" s="933"/>
      <c r="J140" s="933"/>
      <c r="K140" s="933"/>
      <c r="L140" s="933"/>
      <c r="M140" s="933"/>
      <c r="N140" s="933"/>
      <c r="O140" s="933"/>
      <c r="P140" s="933"/>
      <c r="Q140" s="933"/>
      <c r="R140" s="933"/>
      <c r="S140" s="933"/>
      <c r="T140" s="933"/>
      <c r="U140" s="933"/>
      <c r="V140" s="933"/>
      <c r="W140" s="934"/>
      <c r="X140" s="419"/>
    </row>
    <row r="141" spans="1:24" s="415" customFormat="1" ht="45" customHeight="1" x14ac:dyDescent="0.4">
      <c r="A141" s="902"/>
      <c r="B141" s="902"/>
      <c r="C141" s="902"/>
      <c r="D141" s="902"/>
      <c r="E141" s="413">
        <v>3</v>
      </c>
      <c r="F141" s="932" t="s">
        <v>1163</v>
      </c>
      <c r="G141" s="933"/>
      <c r="H141" s="933"/>
      <c r="I141" s="933"/>
      <c r="J141" s="933"/>
      <c r="K141" s="933"/>
      <c r="L141" s="933"/>
      <c r="M141" s="933"/>
      <c r="N141" s="933"/>
      <c r="O141" s="933"/>
      <c r="P141" s="933"/>
      <c r="Q141" s="933"/>
      <c r="R141" s="933"/>
      <c r="S141" s="933"/>
      <c r="T141" s="933"/>
      <c r="U141" s="933"/>
      <c r="V141" s="933"/>
      <c r="W141" s="934"/>
      <c r="X141" s="419"/>
    </row>
    <row r="142" spans="1:24" s="415" customFormat="1" ht="30" customHeight="1" x14ac:dyDescent="0.4">
      <c r="A142" s="902"/>
      <c r="B142" s="902"/>
      <c r="C142" s="902"/>
      <c r="D142" s="902"/>
      <c r="E142" s="413">
        <v>4</v>
      </c>
      <c r="F142" s="932" t="s">
        <v>1164</v>
      </c>
      <c r="G142" s="933"/>
      <c r="H142" s="933"/>
      <c r="I142" s="933"/>
      <c r="J142" s="933"/>
      <c r="K142" s="933"/>
      <c r="L142" s="933"/>
      <c r="M142" s="933"/>
      <c r="N142" s="933"/>
      <c r="O142" s="933"/>
      <c r="P142" s="933"/>
      <c r="Q142" s="933"/>
      <c r="R142" s="933"/>
      <c r="S142" s="933"/>
      <c r="T142" s="933"/>
      <c r="U142" s="933"/>
      <c r="V142" s="933"/>
      <c r="W142" s="934"/>
      <c r="X142" s="419"/>
    </row>
    <row r="143" spans="1:24" s="415" customFormat="1" ht="15" customHeight="1" x14ac:dyDescent="0.4">
      <c r="A143" s="902"/>
      <c r="B143" s="902"/>
      <c r="C143" s="902"/>
      <c r="D143" s="902"/>
      <c r="E143" s="413">
        <v>5</v>
      </c>
      <c r="F143" s="899" t="s">
        <v>1165</v>
      </c>
      <c r="G143" s="900"/>
      <c r="H143" s="900"/>
      <c r="I143" s="900"/>
      <c r="J143" s="900"/>
      <c r="K143" s="900"/>
      <c r="L143" s="900"/>
      <c r="M143" s="900"/>
      <c r="N143" s="900"/>
      <c r="O143" s="900"/>
      <c r="P143" s="900"/>
      <c r="Q143" s="900"/>
      <c r="R143" s="900"/>
      <c r="S143" s="900"/>
      <c r="T143" s="900"/>
      <c r="U143" s="900"/>
      <c r="V143" s="900"/>
      <c r="W143" s="901"/>
      <c r="X143" s="419"/>
    </row>
    <row r="144" spans="1:24" s="415" customFormat="1" ht="15" customHeight="1" x14ac:dyDescent="0.4">
      <c r="A144" s="902"/>
      <c r="B144" s="902"/>
      <c r="C144" s="902"/>
      <c r="D144" s="902"/>
      <c r="E144" s="413">
        <v>6</v>
      </c>
      <c r="F144" s="899" t="s">
        <v>82</v>
      </c>
      <c r="G144" s="900"/>
      <c r="H144" s="900"/>
      <c r="I144" s="900"/>
      <c r="J144" s="900"/>
      <c r="K144" s="900"/>
      <c r="L144" s="900"/>
      <c r="M144" s="900"/>
      <c r="N144" s="900"/>
      <c r="O144" s="900"/>
      <c r="P144" s="900"/>
      <c r="Q144" s="900"/>
      <c r="R144" s="900"/>
      <c r="S144" s="900"/>
      <c r="T144" s="900"/>
      <c r="U144" s="900"/>
      <c r="V144" s="900"/>
      <c r="W144" s="901"/>
      <c r="X144" s="419"/>
    </row>
    <row r="145" spans="1:24" s="415" customFormat="1" ht="45" customHeight="1" x14ac:dyDescent="0.4">
      <c r="A145" s="937" t="s">
        <v>1167</v>
      </c>
      <c r="B145" s="938"/>
      <c r="C145" s="938"/>
      <c r="D145" s="939"/>
      <c r="E145" s="413"/>
      <c r="F145" s="932" t="s">
        <v>1166</v>
      </c>
      <c r="G145" s="933"/>
      <c r="H145" s="933"/>
      <c r="I145" s="933"/>
      <c r="J145" s="933"/>
      <c r="K145" s="933"/>
      <c r="L145" s="933"/>
      <c r="M145" s="933"/>
      <c r="N145" s="933"/>
      <c r="O145" s="933"/>
      <c r="P145" s="933"/>
      <c r="Q145" s="933"/>
      <c r="R145" s="933"/>
      <c r="S145" s="933"/>
      <c r="T145" s="933"/>
      <c r="U145" s="933"/>
      <c r="V145" s="933"/>
      <c r="W145" s="934"/>
      <c r="X145" s="419"/>
    </row>
    <row r="146" spans="1:24" s="415" customFormat="1" ht="45" customHeight="1" x14ac:dyDescent="0.4">
      <c r="A146" s="940" t="s">
        <v>1169</v>
      </c>
      <c r="B146" s="941"/>
      <c r="C146" s="941"/>
      <c r="D146" s="942"/>
      <c r="E146" s="413">
        <v>1</v>
      </c>
      <c r="F146" s="932" t="s">
        <v>1170</v>
      </c>
      <c r="G146" s="933"/>
      <c r="H146" s="933"/>
      <c r="I146" s="933"/>
      <c r="J146" s="933"/>
      <c r="K146" s="933"/>
      <c r="L146" s="933"/>
      <c r="M146" s="933"/>
      <c r="N146" s="933"/>
      <c r="O146" s="933"/>
      <c r="P146" s="933"/>
      <c r="Q146" s="933"/>
      <c r="R146" s="933"/>
      <c r="S146" s="933"/>
      <c r="T146" s="933"/>
      <c r="U146" s="933"/>
      <c r="V146" s="933"/>
      <c r="W146" s="934"/>
      <c r="X146" s="419"/>
    </row>
    <row r="147" spans="1:24" s="415" customFormat="1" ht="15" customHeight="1" x14ac:dyDescent="0.4">
      <c r="A147" s="943"/>
      <c r="B147" s="944"/>
      <c r="C147" s="944"/>
      <c r="D147" s="945"/>
      <c r="E147" s="413">
        <v>2</v>
      </c>
      <c r="F147" s="932" t="s">
        <v>1168</v>
      </c>
      <c r="G147" s="933"/>
      <c r="H147" s="933"/>
      <c r="I147" s="933"/>
      <c r="J147" s="933"/>
      <c r="K147" s="933"/>
      <c r="L147" s="933"/>
      <c r="M147" s="933"/>
      <c r="N147" s="933"/>
      <c r="O147" s="933"/>
      <c r="P147" s="933"/>
      <c r="Q147" s="933"/>
      <c r="R147" s="933"/>
      <c r="S147" s="933"/>
      <c r="T147" s="933"/>
      <c r="U147" s="933"/>
      <c r="V147" s="933"/>
      <c r="W147" s="934"/>
      <c r="X147" s="419"/>
    </row>
    <row r="148" spans="1:24" s="415" customFormat="1" ht="15" customHeight="1" x14ac:dyDescent="0.4">
      <c r="A148" s="902" t="s">
        <v>83</v>
      </c>
      <c r="B148" s="902"/>
      <c r="C148" s="902"/>
      <c r="D148" s="902"/>
      <c r="E148" s="459"/>
      <c r="F148" s="932" t="s">
        <v>1058</v>
      </c>
      <c r="G148" s="933"/>
      <c r="H148" s="933"/>
      <c r="I148" s="933"/>
      <c r="J148" s="933"/>
      <c r="K148" s="933"/>
      <c r="L148" s="933"/>
      <c r="M148" s="933"/>
      <c r="N148" s="933"/>
      <c r="O148" s="933"/>
      <c r="P148" s="933"/>
      <c r="Q148" s="933"/>
      <c r="R148" s="933"/>
      <c r="S148" s="933"/>
      <c r="T148" s="933"/>
      <c r="U148" s="933"/>
      <c r="V148" s="933"/>
      <c r="W148" s="934"/>
      <c r="X148" s="461"/>
    </row>
    <row r="149" spans="1:24" s="415" customFormat="1" ht="15" customHeight="1" x14ac:dyDescent="0.4">
      <c r="A149" s="902"/>
      <c r="B149" s="902"/>
      <c r="C149" s="902"/>
      <c r="D149" s="902"/>
      <c r="E149" s="460" t="s">
        <v>84</v>
      </c>
      <c r="F149" s="899" t="s">
        <v>1173</v>
      </c>
      <c r="G149" s="900"/>
      <c r="H149" s="900"/>
      <c r="I149" s="900"/>
      <c r="J149" s="900"/>
      <c r="K149" s="900"/>
      <c r="L149" s="900"/>
      <c r="M149" s="900"/>
      <c r="N149" s="900"/>
      <c r="O149" s="900"/>
      <c r="P149" s="900"/>
      <c r="Q149" s="900"/>
      <c r="R149" s="900"/>
      <c r="S149" s="900"/>
      <c r="T149" s="900"/>
      <c r="U149" s="900"/>
      <c r="V149" s="900"/>
      <c r="W149" s="901"/>
      <c r="X149" s="419"/>
    </row>
    <row r="150" spans="1:24" s="415" customFormat="1" ht="30" customHeight="1" x14ac:dyDescent="0.4">
      <c r="A150" s="902"/>
      <c r="B150" s="902"/>
      <c r="C150" s="902"/>
      <c r="D150" s="902"/>
      <c r="E150" s="460" t="s">
        <v>85</v>
      </c>
      <c r="F150" s="899" t="s">
        <v>1174</v>
      </c>
      <c r="G150" s="900"/>
      <c r="H150" s="900"/>
      <c r="I150" s="900"/>
      <c r="J150" s="900"/>
      <c r="K150" s="900"/>
      <c r="L150" s="900"/>
      <c r="M150" s="900"/>
      <c r="N150" s="900"/>
      <c r="O150" s="900"/>
      <c r="P150" s="900"/>
      <c r="Q150" s="900"/>
      <c r="R150" s="900"/>
      <c r="S150" s="900"/>
      <c r="T150" s="900"/>
      <c r="U150" s="900"/>
      <c r="V150" s="900"/>
      <c r="W150" s="901"/>
      <c r="X150" s="419"/>
    </row>
    <row r="151" spans="1:24" s="415" customFormat="1" ht="60" customHeight="1" x14ac:dyDescent="0.4">
      <c r="A151" s="902"/>
      <c r="B151" s="902"/>
      <c r="C151" s="902"/>
      <c r="D151" s="902"/>
      <c r="E151" s="459">
        <v>2</v>
      </c>
      <c r="F151" s="896" t="s">
        <v>1176</v>
      </c>
      <c r="G151" s="897"/>
      <c r="H151" s="897"/>
      <c r="I151" s="897"/>
      <c r="J151" s="897"/>
      <c r="K151" s="897"/>
      <c r="L151" s="897"/>
      <c r="M151" s="897"/>
      <c r="N151" s="897"/>
      <c r="O151" s="897"/>
      <c r="P151" s="897"/>
      <c r="Q151" s="897"/>
      <c r="R151" s="897"/>
      <c r="S151" s="897"/>
      <c r="T151" s="897"/>
      <c r="U151" s="897"/>
      <c r="V151" s="897"/>
      <c r="W151" s="898"/>
      <c r="X151" s="386"/>
    </row>
    <row r="152" spans="1:24" s="415" customFormat="1" ht="45" customHeight="1" x14ac:dyDescent="0.4">
      <c r="A152" s="902"/>
      <c r="B152" s="902"/>
      <c r="C152" s="902"/>
      <c r="D152" s="902"/>
      <c r="E152" s="459">
        <v>3</v>
      </c>
      <c r="F152" s="896" t="s">
        <v>1175</v>
      </c>
      <c r="G152" s="897"/>
      <c r="H152" s="897"/>
      <c r="I152" s="897"/>
      <c r="J152" s="897"/>
      <c r="K152" s="897"/>
      <c r="L152" s="897"/>
      <c r="M152" s="897"/>
      <c r="N152" s="897"/>
      <c r="O152" s="897"/>
      <c r="P152" s="897"/>
      <c r="Q152" s="897"/>
      <c r="R152" s="897"/>
      <c r="S152" s="897"/>
      <c r="T152" s="897"/>
      <c r="U152" s="897"/>
      <c r="V152" s="897"/>
      <c r="W152" s="898"/>
      <c r="X152" s="386"/>
    </row>
    <row r="153" spans="1:24" s="415" customFormat="1" ht="30" customHeight="1" x14ac:dyDescent="0.4">
      <c r="A153" s="902"/>
      <c r="B153" s="902"/>
      <c r="C153" s="902"/>
      <c r="D153" s="902"/>
      <c r="E153" s="459">
        <v>4</v>
      </c>
      <c r="F153" s="896" t="s">
        <v>1179</v>
      </c>
      <c r="G153" s="897"/>
      <c r="H153" s="897"/>
      <c r="I153" s="897"/>
      <c r="J153" s="897"/>
      <c r="K153" s="897"/>
      <c r="L153" s="897"/>
      <c r="M153" s="897"/>
      <c r="N153" s="897"/>
      <c r="O153" s="897"/>
      <c r="P153" s="897"/>
      <c r="Q153" s="897"/>
      <c r="R153" s="897"/>
      <c r="S153" s="897"/>
      <c r="T153" s="897"/>
      <c r="U153" s="897"/>
      <c r="V153" s="897"/>
      <c r="W153" s="898"/>
      <c r="X153" s="386"/>
    </row>
    <row r="154" spans="1:24" s="415" customFormat="1" ht="30" customHeight="1" x14ac:dyDescent="0.4">
      <c r="A154" s="902"/>
      <c r="B154" s="902"/>
      <c r="C154" s="902"/>
      <c r="D154" s="902"/>
      <c r="E154" s="459">
        <v>5</v>
      </c>
      <c r="F154" s="896" t="s">
        <v>6</v>
      </c>
      <c r="G154" s="897"/>
      <c r="H154" s="897"/>
      <c r="I154" s="897"/>
      <c r="J154" s="897"/>
      <c r="K154" s="897"/>
      <c r="L154" s="897"/>
      <c r="M154" s="897"/>
      <c r="N154" s="897"/>
      <c r="O154" s="897"/>
      <c r="P154" s="897"/>
      <c r="Q154" s="897"/>
      <c r="R154" s="897"/>
      <c r="S154" s="897"/>
      <c r="T154" s="897"/>
      <c r="U154" s="897"/>
      <c r="V154" s="897"/>
      <c r="W154" s="898"/>
      <c r="X154" s="386"/>
    </row>
    <row r="155" spans="1:24" s="415" customFormat="1" ht="30" customHeight="1" x14ac:dyDescent="0.4">
      <c r="A155" s="902"/>
      <c r="B155" s="902"/>
      <c r="C155" s="902"/>
      <c r="D155" s="902"/>
      <c r="E155" s="459">
        <v>6</v>
      </c>
      <c r="F155" s="903" t="s">
        <v>1177</v>
      </c>
      <c r="G155" s="904"/>
      <c r="H155" s="904"/>
      <c r="I155" s="904"/>
      <c r="J155" s="904"/>
      <c r="K155" s="904"/>
      <c r="L155" s="904"/>
      <c r="M155" s="904"/>
      <c r="N155" s="904"/>
      <c r="O155" s="904"/>
      <c r="P155" s="904"/>
      <c r="Q155" s="904"/>
      <c r="R155" s="904"/>
      <c r="S155" s="904"/>
      <c r="T155" s="904"/>
      <c r="U155" s="904"/>
      <c r="V155" s="904"/>
      <c r="W155" s="905"/>
      <c r="X155" s="386"/>
    </row>
    <row r="156" spans="1:24" s="415" customFormat="1" ht="75" customHeight="1" x14ac:dyDescent="0.4">
      <c r="A156" s="902"/>
      <c r="B156" s="902"/>
      <c r="C156" s="902"/>
      <c r="D156" s="902"/>
      <c r="E156" s="459">
        <v>7</v>
      </c>
      <c r="F156" s="896" t="s">
        <v>1178</v>
      </c>
      <c r="G156" s="897"/>
      <c r="H156" s="897"/>
      <c r="I156" s="897"/>
      <c r="J156" s="897"/>
      <c r="K156" s="897"/>
      <c r="L156" s="897"/>
      <c r="M156" s="897"/>
      <c r="N156" s="897"/>
      <c r="O156" s="897"/>
      <c r="P156" s="897"/>
      <c r="Q156" s="897"/>
      <c r="R156" s="897"/>
      <c r="S156" s="897"/>
      <c r="T156" s="897"/>
      <c r="U156" s="897"/>
      <c r="V156" s="897"/>
      <c r="W156" s="898"/>
      <c r="X156" s="386"/>
    </row>
    <row r="157" spans="1:24" s="415" customFormat="1" ht="30" customHeight="1" x14ac:dyDescent="0.4">
      <c r="A157" s="902"/>
      <c r="B157" s="902"/>
      <c r="C157" s="902"/>
      <c r="D157" s="902"/>
      <c r="E157" s="459">
        <v>8</v>
      </c>
      <c r="F157" s="896" t="s">
        <v>1180</v>
      </c>
      <c r="G157" s="897"/>
      <c r="H157" s="897"/>
      <c r="I157" s="897"/>
      <c r="J157" s="897"/>
      <c r="K157" s="897"/>
      <c r="L157" s="897"/>
      <c r="M157" s="897"/>
      <c r="N157" s="897"/>
      <c r="O157" s="897"/>
      <c r="P157" s="897"/>
      <c r="Q157" s="897"/>
      <c r="R157" s="897"/>
      <c r="S157" s="897"/>
      <c r="T157" s="897"/>
      <c r="U157" s="897"/>
      <c r="V157" s="897"/>
      <c r="W157" s="898"/>
      <c r="X157" s="386"/>
    </row>
    <row r="158" spans="1:24" s="415" customFormat="1" ht="15" customHeight="1" x14ac:dyDescent="0.4">
      <c r="A158" s="902"/>
      <c r="B158" s="902"/>
      <c r="C158" s="902"/>
      <c r="D158" s="902"/>
      <c r="E158" s="459">
        <v>9</v>
      </c>
      <c r="F158" s="896" t="s">
        <v>1171</v>
      </c>
      <c r="G158" s="897"/>
      <c r="H158" s="897"/>
      <c r="I158" s="897"/>
      <c r="J158" s="897"/>
      <c r="K158" s="897"/>
      <c r="L158" s="897"/>
      <c r="M158" s="897"/>
      <c r="N158" s="897"/>
      <c r="O158" s="897"/>
      <c r="P158" s="897"/>
      <c r="Q158" s="897"/>
      <c r="R158" s="897"/>
      <c r="S158" s="897"/>
      <c r="T158" s="897"/>
      <c r="U158" s="897"/>
      <c r="V158" s="897"/>
      <c r="W158" s="898"/>
      <c r="X158" s="386"/>
    </row>
    <row r="159" spans="1:24" s="415" customFormat="1" ht="15" customHeight="1" x14ac:dyDescent="0.4">
      <c r="A159" s="902"/>
      <c r="B159" s="902"/>
      <c r="C159" s="902"/>
      <c r="D159" s="902"/>
      <c r="E159" s="459">
        <v>10</v>
      </c>
      <c r="F159" s="903" t="s">
        <v>1192</v>
      </c>
      <c r="G159" s="904"/>
      <c r="H159" s="904"/>
      <c r="I159" s="904"/>
      <c r="J159" s="904"/>
      <c r="K159" s="904"/>
      <c r="L159" s="904"/>
      <c r="M159" s="904"/>
      <c r="N159" s="904"/>
      <c r="O159" s="904"/>
      <c r="P159" s="904"/>
      <c r="Q159" s="904"/>
      <c r="R159" s="904"/>
      <c r="S159" s="904"/>
      <c r="T159" s="904"/>
      <c r="U159" s="904"/>
      <c r="V159" s="904"/>
      <c r="W159" s="905"/>
      <c r="X159" s="386"/>
    </row>
    <row r="160" spans="1:24" s="374" customFormat="1" ht="14.25" customHeight="1" x14ac:dyDescent="0.4">
      <c r="A160" s="906" t="s">
        <v>3</v>
      </c>
      <c r="B160" s="907"/>
      <c r="C160" s="907"/>
      <c r="D160" s="908"/>
      <c r="E160" s="387"/>
      <c r="F160" s="909" t="s">
        <v>4</v>
      </c>
      <c r="G160" s="910"/>
      <c r="H160" s="910"/>
      <c r="I160" s="910"/>
      <c r="J160" s="910"/>
      <c r="K160" s="910"/>
      <c r="L160" s="910"/>
      <c r="M160" s="910"/>
      <c r="N160" s="910"/>
      <c r="O160" s="910"/>
      <c r="P160" s="910"/>
      <c r="Q160" s="910"/>
      <c r="R160" s="910"/>
      <c r="S160" s="910"/>
      <c r="T160" s="910"/>
      <c r="U160" s="910"/>
      <c r="V160" s="910"/>
      <c r="W160" s="911"/>
      <c r="X160" s="373" t="s">
        <v>5</v>
      </c>
    </row>
    <row r="161" spans="1:24" s="415" customFormat="1" ht="30" customHeight="1" x14ac:dyDescent="0.4">
      <c r="A161" s="915" t="s">
        <v>86</v>
      </c>
      <c r="B161" s="916"/>
      <c r="C161" s="916"/>
      <c r="D161" s="917"/>
      <c r="E161" s="416">
        <v>1</v>
      </c>
      <c r="F161" s="903" t="s">
        <v>1181</v>
      </c>
      <c r="G161" s="904"/>
      <c r="H161" s="904"/>
      <c r="I161" s="904"/>
      <c r="J161" s="904"/>
      <c r="K161" s="904"/>
      <c r="L161" s="904"/>
      <c r="M161" s="904"/>
      <c r="N161" s="904"/>
      <c r="O161" s="904"/>
      <c r="P161" s="904"/>
      <c r="Q161" s="904"/>
      <c r="R161" s="904"/>
      <c r="S161" s="904"/>
      <c r="T161" s="904"/>
      <c r="U161" s="904"/>
      <c r="V161" s="904"/>
      <c r="W161" s="905"/>
      <c r="X161" s="386"/>
    </row>
    <row r="162" spans="1:24" s="415" customFormat="1" ht="30" customHeight="1" x14ac:dyDescent="0.4">
      <c r="A162" s="918"/>
      <c r="B162" s="919"/>
      <c r="C162" s="919"/>
      <c r="D162" s="920"/>
      <c r="E162" s="416">
        <v>2</v>
      </c>
      <c r="F162" s="896" t="s">
        <v>1182</v>
      </c>
      <c r="G162" s="897"/>
      <c r="H162" s="897"/>
      <c r="I162" s="897"/>
      <c r="J162" s="897"/>
      <c r="K162" s="897"/>
      <c r="L162" s="897"/>
      <c r="M162" s="897"/>
      <c r="N162" s="897"/>
      <c r="O162" s="897"/>
      <c r="P162" s="897"/>
      <c r="Q162" s="897"/>
      <c r="R162" s="897"/>
      <c r="S162" s="897"/>
      <c r="T162" s="897"/>
      <c r="U162" s="897"/>
      <c r="V162" s="897"/>
      <c r="W162" s="898"/>
      <c r="X162" s="386"/>
    </row>
    <row r="163" spans="1:24" s="415" customFormat="1" ht="15" customHeight="1" x14ac:dyDescent="0.4">
      <c r="A163" s="918"/>
      <c r="B163" s="919"/>
      <c r="C163" s="919"/>
      <c r="D163" s="920"/>
      <c r="E163" s="416">
        <v>3</v>
      </c>
      <c r="F163" s="896" t="s">
        <v>87</v>
      </c>
      <c r="G163" s="897"/>
      <c r="H163" s="897"/>
      <c r="I163" s="897"/>
      <c r="J163" s="897"/>
      <c r="K163" s="897"/>
      <c r="L163" s="897"/>
      <c r="M163" s="897"/>
      <c r="N163" s="897"/>
      <c r="O163" s="897"/>
      <c r="P163" s="897"/>
      <c r="Q163" s="897"/>
      <c r="R163" s="897"/>
      <c r="S163" s="897"/>
      <c r="T163" s="897"/>
      <c r="U163" s="897"/>
      <c r="V163" s="897"/>
      <c r="W163" s="898"/>
      <c r="X163" s="386"/>
    </row>
    <row r="164" spans="1:24" s="415" customFormat="1" ht="15" customHeight="1" x14ac:dyDescent="0.4">
      <c r="A164" s="918"/>
      <c r="B164" s="919"/>
      <c r="C164" s="919"/>
      <c r="D164" s="920"/>
      <c r="E164" s="416">
        <v>4</v>
      </c>
      <c r="F164" s="896" t="s">
        <v>1183</v>
      </c>
      <c r="G164" s="897"/>
      <c r="H164" s="897"/>
      <c r="I164" s="897"/>
      <c r="J164" s="897"/>
      <c r="K164" s="897"/>
      <c r="L164" s="897"/>
      <c r="M164" s="897"/>
      <c r="N164" s="897"/>
      <c r="O164" s="897"/>
      <c r="P164" s="897"/>
      <c r="Q164" s="897"/>
      <c r="R164" s="897"/>
      <c r="S164" s="897"/>
      <c r="T164" s="897"/>
      <c r="U164" s="897"/>
      <c r="V164" s="897"/>
      <c r="W164" s="898"/>
      <c r="X164" s="386"/>
    </row>
    <row r="165" spans="1:24" s="415" customFormat="1" ht="30" customHeight="1" x14ac:dyDescent="0.4">
      <c r="A165" s="918"/>
      <c r="B165" s="919"/>
      <c r="C165" s="919"/>
      <c r="D165" s="920"/>
      <c r="E165" s="416">
        <v>5</v>
      </c>
      <c r="F165" s="896" t="s">
        <v>1184</v>
      </c>
      <c r="G165" s="897"/>
      <c r="H165" s="897"/>
      <c r="I165" s="897"/>
      <c r="J165" s="897"/>
      <c r="K165" s="897"/>
      <c r="L165" s="897"/>
      <c r="M165" s="897"/>
      <c r="N165" s="897"/>
      <c r="O165" s="897"/>
      <c r="P165" s="897"/>
      <c r="Q165" s="897"/>
      <c r="R165" s="897"/>
      <c r="S165" s="897"/>
      <c r="T165" s="897"/>
      <c r="U165" s="897"/>
      <c r="V165" s="897"/>
      <c r="W165" s="898"/>
      <c r="X165" s="386"/>
    </row>
    <row r="166" spans="1:24" s="415" customFormat="1" ht="15" customHeight="1" x14ac:dyDescent="0.4">
      <c r="A166" s="918"/>
      <c r="B166" s="919"/>
      <c r="C166" s="919"/>
      <c r="D166" s="920"/>
      <c r="E166" s="416">
        <v>6</v>
      </c>
      <c r="F166" s="896" t="s">
        <v>1186</v>
      </c>
      <c r="G166" s="897"/>
      <c r="H166" s="897"/>
      <c r="I166" s="897"/>
      <c r="J166" s="897"/>
      <c r="K166" s="897"/>
      <c r="L166" s="897"/>
      <c r="M166" s="897"/>
      <c r="N166" s="897"/>
      <c r="O166" s="897"/>
      <c r="P166" s="897"/>
      <c r="Q166" s="897"/>
      <c r="R166" s="897"/>
      <c r="S166" s="897"/>
      <c r="T166" s="897"/>
      <c r="U166" s="897"/>
      <c r="V166" s="897"/>
      <c r="W166" s="898"/>
      <c r="X166" s="386"/>
    </row>
    <row r="167" spans="1:24" s="415" customFormat="1" ht="15" customHeight="1" x14ac:dyDescent="0.4">
      <c r="A167" s="912"/>
      <c r="B167" s="913"/>
      <c r="C167" s="913"/>
      <c r="D167" s="914"/>
      <c r="E167" s="416">
        <v>7</v>
      </c>
      <c r="F167" s="903" t="s">
        <v>1185</v>
      </c>
      <c r="G167" s="904"/>
      <c r="H167" s="904"/>
      <c r="I167" s="904"/>
      <c r="J167" s="904"/>
      <c r="K167" s="904"/>
      <c r="L167" s="904"/>
      <c r="M167" s="904"/>
      <c r="N167" s="904"/>
      <c r="O167" s="904"/>
      <c r="P167" s="904"/>
      <c r="Q167" s="904"/>
      <c r="R167" s="904"/>
      <c r="S167" s="904"/>
      <c r="T167" s="904"/>
      <c r="U167" s="904"/>
      <c r="V167" s="904"/>
      <c r="W167" s="905"/>
      <c r="X167" s="386"/>
    </row>
    <row r="168" spans="1:24" s="384" customFormat="1" ht="45" customHeight="1" x14ac:dyDescent="0.4">
      <c r="A168" s="921" t="s">
        <v>1188</v>
      </c>
      <c r="B168" s="922"/>
      <c r="C168" s="922"/>
      <c r="D168" s="923"/>
      <c r="E168" s="1044">
        <v>1</v>
      </c>
      <c r="F168" s="1034" t="s">
        <v>1187</v>
      </c>
      <c r="G168" s="1035"/>
      <c r="H168" s="1035"/>
      <c r="I168" s="1035"/>
      <c r="J168" s="1035"/>
      <c r="K168" s="1035"/>
      <c r="L168" s="1035"/>
      <c r="M168" s="1035"/>
      <c r="N168" s="1035"/>
      <c r="O168" s="1035"/>
      <c r="P168" s="1035"/>
      <c r="Q168" s="1035"/>
      <c r="R168" s="1035"/>
      <c r="S168" s="1035"/>
      <c r="T168" s="1035"/>
      <c r="U168" s="1035"/>
      <c r="V168" s="1035"/>
      <c r="W168" s="1036"/>
      <c r="X168" s="1042"/>
    </row>
    <row r="169" spans="1:24" s="384" customFormat="1" ht="30" customHeight="1" x14ac:dyDescent="0.4">
      <c r="A169" s="921"/>
      <c r="B169" s="922"/>
      <c r="C169" s="922"/>
      <c r="D169" s="923"/>
      <c r="E169" s="1045"/>
      <c r="F169" s="980" t="s">
        <v>88</v>
      </c>
      <c r="G169" s="981"/>
      <c r="H169" s="981"/>
      <c r="I169" s="981"/>
      <c r="J169" s="981"/>
      <c r="K169" s="981"/>
      <c r="L169" s="981"/>
      <c r="M169" s="981"/>
      <c r="N169" s="981"/>
      <c r="O169" s="981"/>
      <c r="P169" s="981"/>
      <c r="Q169" s="981"/>
      <c r="R169" s="981"/>
      <c r="S169" s="981"/>
      <c r="T169" s="981"/>
      <c r="U169" s="981"/>
      <c r="V169" s="981"/>
      <c r="W169" s="982"/>
      <c r="X169" s="1043"/>
    </row>
    <row r="170" spans="1:24" s="384" customFormat="1" ht="15" customHeight="1" x14ac:dyDescent="0.4">
      <c r="A170" s="921"/>
      <c r="B170" s="922"/>
      <c r="C170" s="922"/>
      <c r="D170" s="923"/>
      <c r="E170" s="413">
        <v>2</v>
      </c>
      <c r="F170" s="899" t="s">
        <v>89</v>
      </c>
      <c r="G170" s="900"/>
      <c r="H170" s="900"/>
      <c r="I170" s="900"/>
      <c r="J170" s="900"/>
      <c r="K170" s="900"/>
      <c r="L170" s="900"/>
      <c r="M170" s="900"/>
      <c r="N170" s="900"/>
      <c r="O170" s="900"/>
      <c r="P170" s="900"/>
      <c r="Q170" s="900"/>
      <c r="R170" s="900"/>
      <c r="S170" s="900"/>
      <c r="T170" s="900"/>
      <c r="U170" s="900"/>
      <c r="V170" s="900"/>
      <c r="W170" s="901"/>
      <c r="X170" s="386"/>
    </row>
    <row r="171" spans="1:24" s="384" customFormat="1" ht="15" customHeight="1" x14ac:dyDescent="0.4">
      <c r="A171" s="921"/>
      <c r="B171" s="922"/>
      <c r="C171" s="922"/>
      <c r="D171" s="923"/>
      <c r="E171" s="413">
        <v>3</v>
      </c>
      <c r="F171" s="899" t="s">
        <v>90</v>
      </c>
      <c r="G171" s="900"/>
      <c r="H171" s="900"/>
      <c r="I171" s="900"/>
      <c r="J171" s="900"/>
      <c r="K171" s="900"/>
      <c r="L171" s="900"/>
      <c r="M171" s="900"/>
      <c r="N171" s="900"/>
      <c r="O171" s="900"/>
      <c r="P171" s="900"/>
      <c r="Q171" s="900"/>
      <c r="R171" s="900"/>
      <c r="S171" s="900"/>
      <c r="T171" s="900"/>
      <c r="U171" s="900"/>
      <c r="V171" s="900"/>
      <c r="W171" s="901"/>
      <c r="X171" s="386"/>
    </row>
    <row r="172" spans="1:24" s="384" customFormat="1" ht="45" customHeight="1" x14ac:dyDescent="0.4">
      <c r="A172" s="921"/>
      <c r="B172" s="922"/>
      <c r="C172" s="922"/>
      <c r="D172" s="923"/>
      <c r="E172" s="413">
        <v>4</v>
      </c>
      <c r="F172" s="899" t="s">
        <v>1190</v>
      </c>
      <c r="G172" s="900"/>
      <c r="H172" s="900"/>
      <c r="I172" s="900"/>
      <c r="J172" s="900"/>
      <c r="K172" s="900"/>
      <c r="L172" s="900"/>
      <c r="M172" s="900"/>
      <c r="N172" s="900"/>
      <c r="O172" s="900"/>
      <c r="P172" s="900"/>
      <c r="Q172" s="900"/>
      <c r="R172" s="900"/>
      <c r="S172" s="900"/>
      <c r="T172" s="900"/>
      <c r="U172" s="900"/>
      <c r="V172" s="900"/>
      <c r="W172" s="901"/>
      <c r="X172" s="386"/>
    </row>
    <row r="173" spans="1:24" s="384" customFormat="1" ht="15" customHeight="1" x14ac:dyDescent="0.4">
      <c r="A173" s="921"/>
      <c r="B173" s="922"/>
      <c r="C173" s="922"/>
      <c r="D173" s="923"/>
      <c r="E173" s="413">
        <v>5</v>
      </c>
      <c r="F173" s="899" t="s">
        <v>1191</v>
      </c>
      <c r="G173" s="900"/>
      <c r="H173" s="900"/>
      <c r="I173" s="900"/>
      <c r="J173" s="900"/>
      <c r="K173" s="900"/>
      <c r="L173" s="900"/>
      <c r="M173" s="900"/>
      <c r="N173" s="900"/>
      <c r="O173" s="900"/>
      <c r="P173" s="900"/>
      <c r="Q173" s="900"/>
      <c r="R173" s="900"/>
      <c r="S173" s="900"/>
      <c r="T173" s="900"/>
      <c r="U173" s="900"/>
      <c r="V173" s="900"/>
      <c r="W173" s="901"/>
      <c r="X173" s="386"/>
    </row>
    <row r="174" spans="1:24" s="384" customFormat="1" ht="30" customHeight="1" x14ac:dyDescent="0.4">
      <c r="A174" s="921"/>
      <c r="B174" s="922"/>
      <c r="C174" s="922"/>
      <c r="D174" s="923"/>
      <c r="E174" s="413">
        <v>6</v>
      </c>
      <c r="F174" s="896" t="s">
        <v>1189</v>
      </c>
      <c r="G174" s="897"/>
      <c r="H174" s="897"/>
      <c r="I174" s="897"/>
      <c r="J174" s="897"/>
      <c r="K174" s="897"/>
      <c r="L174" s="897"/>
      <c r="M174" s="897"/>
      <c r="N174" s="897"/>
      <c r="O174" s="897"/>
      <c r="P174" s="897"/>
      <c r="Q174" s="897"/>
      <c r="R174" s="897"/>
      <c r="S174" s="897"/>
      <c r="T174" s="897"/>
      <c r="U174" s="897"/>
      <c r="V174" s="897"/>
      <c r="W174" s="898"/>
      <c r="X174" s="386"/>
    </row>
    <row r="175" spans="1:24" s="384" customFormat="1" ht="15" customHeight="1" x14ac:dyDescent="0.4">
      <c r="A175" s="921"/>
      <c r="B175" s="922"/>
      <c r="C175" s="922"/>
      <c r="D175" s="923"/>
      <c r="E175" s="413">
        <v>7</v>
      </c>
      <c r="F175" s="896" t="s">
        <v>1198</v>
      </c>
      <c r="G175" s="897"/>
      <c r="H175" s="897"/>
      <c r="I175" s="897"/>
      <c r="J175" s="897"/>
      <c r="K175" s="897"/>
      <c r="L175" s="897"/>
      <c r="M175" s="897"/>
      <c r="N175" s="897"/>
      <c r="O175" s="897"/>
      <c r="P175" s="897"/>
      <c r="Q175" s="897"/>
      <c r="R175" s="897"/>
      <c r="S175" s="897"/>
      <c r="T175" s="897"/>
      <c r="U175" s="897"/>
      <c r="V175" s="897"/>
      <c r="W175" s="898"/>
      <c r="X175" s="386"/>
    </row>
    <row r="176" spans="1:24" s="384" customFormat="1" ht="15" customHeight="1" x14ac:dyDescent="0.4">
      <c r="A176" s="921"/>
      <c r="B176" s="922"/>
      <c r="C176" s="922"/>
      <c r="D176" s="923"/>
      <c r="E176" s="413">
        <v>8</v>
      </c>
      <c r="F176" s="903" t="s">
        <v>1192</v>
      </c>
      <c r="G176" s="904"/>
      <c r="H176" s="904"/>
      <c r="I176" s="904"/>
      <c r="J176" s="904"/>
      <c r="K176" s="904"/>
      <c r="L176" s="904"/>
      <c r="M176" s="904"/>
      <c r="N176" s="904"/>
      <c r="O176" s="904"/>
      <c r="P176" s="904"/>
      <c r="Q176" s="904"/>
      <c r="R176" s="904"/>
      <c r="S176" s="904"/>
      <c r="T176" s="904"/>
      <c r="U176" s="904"/>
      <c r="V176" s="904"/>
      <c r="W176" s="905"/>
      <c r="X176" s="386"/>
    </row>
    <row r="177" spans="1:24" s="384" customFormat="1" ht="15" customHeight="1" x14ac:dyDescent="0.4">
      <c r="A177" s="924"/>
      <c r="B177" s="925"/>
      <c r="C177" s="925"/>
      <c r="D177" s="926"/>
      <c r="E177" s="413">
        <v>9</v>
      </c>
      <c r="F177" s="896" t="s">
        <v>91</v>
      </c>
      <c r="G177" s="897"/>
      <c r="H177" s="897"/>
      <c r="I177" s="897"/>
      <c r="J177" s="897"/>
      <c r="K177" s="897"/>
      <c r="L177" s="897"/>
      <c r="M177" s="897"/>
      <c r="N177" s="897"/>
      <c r="O177" s="897"/>
      <c r="P177" s="897"/>
      <c r="Q177" s="897"/>
      <c r="R177" s="897"/>
      <c r="S177" s="897"/>
      <c r="T177" s="897"/>
      <c r="U177" s="897"/>
      <c r="V177" s="897"/>
      <c r="W177" s="898"/>
      <c r="X177" s="386"/>
    </row>
    <row r="178" spans="1:24" s="384" customFormat="1" ht="15" customHeight="1" x14ac:dyDescent="0.4">
      <c r="A178" s="895" t="s">
        <v>92</v>
      </c>
      <c r="B178" s="895"/>
      <c r="C178" s="895"/>
      <c r="D178" s="895"/>
      <c r="E178" s="397">
        <v>1</v>
      </c>
      <c r="F178" s="896" t="s">
        <v>1193</v>
      </c>
      <c r="G178" s="897"/>
      <c r="H178" s="897"/>
      <c r="I178" s="897"/>
      <c r="J178" s="897"/>
      <c r="K178" s="897"/>
      <c r="L178" s="897"/>
      <c r="M178" s="897"/>
      <c r="N178" s="897"/>
      <c r="O178" s="897"/>
      <c r="P178" s="897"/>
      <c r="Q178" s="897"/>
      <c r="R178" s="897"/>
      <c r="S178" s="897"/>
      <c r="T178" s="897"/>
      <c r="U178" s="897"/>
      <c r="V178" s="897"/>
      <c r="W178" s="898"/>
      <c r="X178" s="386"/>
    </row>
    <row r="179" spans="1:24" s="384" customFormat="1" ht="30" customHeight="1" x14ac:dyDescent="0.4">
      <c r="A179" s="895"/>
      <c r="B179" s="895"/>
      <c r="C179" s="895"/>
      <c r="D179" s="895"/>
      <c r="E179" s="397">
        <v>2</v>
      </c>
      <c r="F179" s="896" t="s">
        <v>93</v>
      </c>
      <c r="G179" s="897"/>
      <c r="H179" s="897"/>
      <c r="I179" s="897"/>
      <c r="J179" s="897"/>
      <c r="K179" s="897"/>
      <c r="L179" s="897"/>
      <c r="M179" s="897"/>
      <c r="N179" s="897"/>
      <c r="O179" s="897"/>
      <c r="P179" s="897"/>
      <c r="Q179" s="897"/>
      <c r="R179" s="897"/>
      <c r="S179" s="897"/>
      <c r="T179" s="897"/>
      <c r="U179" s="897"/>
      <c r="V179" s="897"/>
      <c r="W179" s="898"/>
      <c r="X179" s="386"/>
    </row>
    <row r="180" spans="1:24" s="384" customFormat="1" ht="30" customHeight="1" x14ac:dyDescent="0.4">
      <c r="A180" s="895" t="s">
        <v>1202</v>
      </c>
      <c r="B180" s="895"/>
      <c r="C180" s="895"/>
      <c r="D180" s="895"/>
      <c r="E180" s="416">
        <v>1</v>
      </c>
      <c r="F180" s="896" t="s">
        <v>1194</v>
      </c>
      <c r="G180" s="897"/>
      <c r="H180" s="897"/>
      <c r="I180" s="897"/>
      <c r="J180" s="897"/>
      <c r="K180" s="897"/>
      <c r="L180" s="897"/>
      <c r="M180" s="897"/>
      <c r="N180" s="897"/>
      <c r="O180" s="897"/>
      <c r="P180" s="897"/>
      <c r="Q180" s="897"/>
      <c r="R180" s="897"/>
      <c r="S180" s="897"/>
      <c r="T180" s="897"/>
      <c r="U180" s="897"/>
      <c r="V180" s="897"/>
      <c r="W180" s="898"/>
      <c r="X180" s="386"/>
    </row>
    <row r="181" spans="1:24" s="384" customFormat="1" ht="30" customHeight="1" x14ac:dyDescent="0.4">
      <c r="A181" s="895"/>
      <c r="B181" s="895"/>
      <c r="C181" s="895"/>
      <c r="D181" s="895"/>
      <c r="E181" s="416">
        <v>2</v>
      </c>
      <c r="F181" s="896" t="s">
        <v>1195</v>
      </c>
      <c r="G181" s="897"/>
      <c r="H181" s="897"/>
      <c r="I181" s="897"/>
      <c r="J181" s="897"/>
      <c r="K181" s="897"/>
      <c r="L181" s="897"/>
      <c r="M181" s="897"/>
      <c r="N181" s="897"/>
      <c r="O181" s="897"/>
      <c r="P181" s="897"/>
      <c r="Q181" s="897"/>
      <c r="R181" s="897"/>
      <c r="S181" s="897"/>
      <c r="T181" s="897"/>
      <c r="U181" s="897"/>
      <c r="V181" s="897"/>
      <c r="W181" s="898"/>
      <c r="X181" s="386"/>
    </row>
    <row r="182" spans="1:24" s="384" customFormat="1" ht="30" customHeight="1" x14ac:dyDescent="0.4">
      <c r="A182" s="895"/>
      <c r="B182" s="895"/>
      <c r="C182" s="895"/>
      <c r="D182" s="895"/>
      <c r="E182" s="416">
        <v>3</v>
      </c>
      <c r="F182" s="896" t="s">
        <v>1196</v>
      </c>
      <c r="G182" s="897"/>
      <c r="H182" s="897"/>
      <c r="I182" s="897"/>
      <c r="J182" s="897"/>
      <c r="K182" s="897"/>
      <c r="L182" s="897"/>
      <c r="M182" s="897"/>
      <c r="N182" s="897"/>
      <c r="O182" s="897"/>
      <c r="P182" s="897"/>
      <c r="Q182" s="897"/>
      <c r="R182" s="897"/>
      <c r="S182" s="897"/>
      <c r="T182" s="897"/>
      <c r="U182" s="897"/>
      <c r="V182" s="897"/>
      <c r="W182" s="898"/>
      <c r="X182" s="386"/>
    </row>
    <row r="183" spans="1:24" s="384" customFormat="1" ht="30" customHeight="1" x14ac:dyDescent="0.4">
      <c r="A183" s="895"/>
      <c r="B183" s="895"/>
      <c r="C183" s="895"/>
      <c r="D183" s="895"/>
      <c r="E183" s="416">
        <v>4</v>
      </c>
      <c r="F183" s="896" t="s">
        <v>1197</v>
      </c>
      <c r="G183" s="897"/>
      <c r="H183" s="897"/>
      <c r="I183" s="897"/>
      <c r="J183" s="897"/>
      <c r="K183" s="897"/>
      <c r="L183" s="897"/>
      <c r="M183" s="897"/>
      <c r="N183" s="897"/>
      <c r="O183" s="897"/>
      <c r="P183" s="897"/>
      <c r="Q183" s="897"/>
      <c r="R183" s="897"/>
      <c r="S183" s="897"/>
      <c r="T183" s="897"/>
      <c r="U183" s="897"/>
      <c r="V183" s="897"/>
      <c r="W183" s="898"/>
      <c r="X183" s="386"/>
    </row>
    <row r="184" spans="1:24" s="384" customFormat="1" ht="30" customHeight="1" x14ac:dyDescent="0.4">
      <c r="A184" s="895"/>
      <c r="B184" s="895"/>
      <c r="C184" s="895"/>
      <c r="D184" s="895"/>
      <c r="E184" s="416">
        <v>6</v>
      </c>
      <c r="F184" s="903" t="s">
        <v>1199</v>
      </c>
      <c r="G184" s="904"/>
      <c r="H184" s="904"/>
      <c r="I184" s="904"/>
      <c r="J184" s="904"/>
      <c r="K184" s="904"/>
      <c r="L184" s="904"/>
      <c r="M184" s="904"/>
      <c r="N184" s="904"/>
      <c r="O184" s="904"/>
      <c r="P184" s="904"/>
      <c r="Q184" s="904"/>
      <c r="R184" s="904"/>
      <c r="S184" s="904"/>
      <c r="T184" s="904"/>
      <c r="U184" s="904"/>
      <c r="V184" s="904"/>
      <c r="W184" s="905"/>
      <c r="X184" s="386"/>
    </row>
    <row r="185" spans="1:24" s="384" customFormat="1" ht="60" customHeight="1" x14ac:dyDescent="0.4">
      <c r="A185" s="895"/>
      <c r="B185" s="895"/>
      <c r="C185" s="895"/>
      <c r="D185" s="895"/>
      <c r="E185" s="416">
        <v>7</v>
      </c>
      <c r="F185" s="896" t="s">
        <v>1200</v>
      </c>
      <c r="G185" s="897"/>
      <c r="H185" s="897"/>
      <c r="I185" s="897"/>
      <c r="J185" s="897"/>
      <c r="K185" s="897"/>
      <c r="L185" s="897"/>
      <c r="M185" s="897"/>
      <c r="N185" s="897"/>
      <c r="O185" s="897"/>
      <c r="P185" s="897"/>
      <c r="Q185" s="897"/>
      <c r="R185" s="897"/>
      <c r="S185" s="897"/>
      <c r="T185" s="897"/>
      <c r="U185" s="897"/>
      <c r="V185" s="897"/>
      <c r="W185" s="898"/>
      <c r="X185" s="386"/>
    </row>
    <row r="186" spans="1:24" s="384" customFormat="1" ht="30" customHeight="1" x14ac:dyDescent="0.4">
      <c r="A186" s="895"/>
      <c r="B186" s="895"/>
      <c r="C186" s="895"/>
      <c r="D186" s="895"/>
      <c r="E186" s="416">
        <v>8</v>
      </c>
      <c r="F186" s="896" t="s">
        <v>1201</v>
      </c>
      <c r="G186" s="897"/>
      <c r="H186" s="897"/>
      <c r="I186" s="897"/>
      <c r="J186" s="897"/>
      <c r="K186" s="897"/>
      <c r="L186" s="897"/>
      <c r="M186" s="897"/>
      <c r="N186" s="897"/>
      <c r="O186" s="897"/>
      <c r="P186" s="897"/>
      <c r="Q186" s="897"/>
      <c r="R186" s="897"/>
      <c r="S186" s="897"/>
      <c r="T186" s="897"/>
      <c r="U186" s="897"/>
      <c r="V186" s="897"/>
      <c r="W186" s="898"/>
      <c r="X186" s="386"/>
    </row>
    <row r="187" spans="1:24" s="384" customFormat="1" ht="15" customHeight="1" x14ac:dyDescent="0.4">
      <c r="A187" s="895"/>
      <c r="B187" s="895"/>
      <c r="C187" s="895"/>
      <c r="D187" s="895"/>
      <c r="E187" s="416">
        <v>9</v>
      </c>
      <c r="F187" s="896" t="s">
        <v>1171</v>
      </c>
      <c r="G187" s="897"/>
      <c r="H187" s="897"/>
      <c r="I187" s="897"/>
      <c r="J187" s="897"/>
      <c r="K187" s="897"/>
      <c r="L187" s="897"/>
      <c r="M187" s="897"/>
      <c r="N187" s="897"/>
      <c r="O187" s="897"/>
      <c r="P187" s="897"/>
      <c r="Q187" s="897"/>
      <c r="R187" s="897"/>
      <c r="S187" s="897"/>
      <c r="T187" s="897"/>
      <c r="U187" s="897"/>
      <c r="V187" s="897"/>
      <c r="W187" s="898"/>
      <c r="X187" s="386"/>
    </row>
    <row r="188" spans="1:24" s="384" customFormat="1" ht="15" customHeight="1" x14ac:dyDescent="0.4">
      <c r="A188" s="895"/>
      <c r="B188" s="895"/>
      <c r="C188" s="895"/>
      <c r="D188" s="895"/>
      <c r="E188" s="416">
        <v>10</v>
      </c>
      <c r="F188" s="896" t="s">
        <v>94</v>
      </c>
      <c r="G188" s="897"/>
      <c r="H188" s="897"/>
      <c r="I188" s="897"/>
      <c r="J188" s="897"/>
      <c r="K188" s="897"/>
      <c r="L188" s="897"/>
      <c r="M188" s="897"/>
      <c r="N188" s="897"/>
      <c r="O188" s="897"/>
      <c r="P188" s="897"/>
      <c r="Q188" s="897"/>
      <c r="R188" s="897"/>
      <c r="S188" s="897"/>
      <c r="T188" s="897"/>
      <c r="U188" s="897"/>
      <c r="V188" s="897"/>
      <c r="W188" s="898"/>
      <c r="X188" s="386"/>
    </row>
    <row r="189" spans="1:24" s="374" customFormat="1" ht="14.25" customHeight="1" x14ac:dyDescent="0.4">
      <c r="A189" s="906" t="s">
        <v>3</v>
      </c>
      <c r="B189" s="907"/>
      <c r="C189" s="907"/>
      <c r="D189" s="908"/>
      <c r="E189" s="387"/>
      <c r="F189" s="909" t="s">
        <v>4</v>
      </c>
      <c r="G189" s="910"/>
      <c r="H189" s="910"/>
      <c r="I189" s="910"/>
      <c r="J189" s="910"/>
      <c r="K189" s="910"/>
      <c r="L189" s="910"/>
      <c r="M189" s="910"/>
      <c r="N189" s="910"/>
      <c r="O189" s="910"/>
      <c r="P189" s="910"/>
      <c r="Q189" s="910"/>
      <c r="R189" s="910"/>
      <c r="S189" s="910"/>
      <c r="T189" s="910"/>
      <c r="U189" s="910"/>
      <c r="V189" s="910"/>
      <c r="W189" s="911"/>
      <c r="X189" s="373" t="s">
        <v>5</v>
      </c>
    </row>
    <row r="190" spans="1:24" s="384" customFormat="1" ht="45" customHeight="1" x14ac:dyDescent="0.4">
      <c r="A190" s="912" t="s">
        <v>1203</v>
      </c>
      <c r="B190" s="913"/>
      <c r="C190" s="913"/>
      <c r="D190" s="914"/>
      <c r="E190" s="416"/>
      <c r="F190" s="896" t="s">
        <v>1204</v>
      </c>
      <c r="G190" s="897"/>
      <c r="H190" s="897"/>
      <c r="I190" s="897"/>
      <c r="J190" s="897"/>
      <c r="K190" s="897"/>
      <c r="L190" s="897"/>
      <c r="M190" s="897"/>
      <c r="N190" s="897"/>
      <c r="O190" s="897"/>
      <c r="P190" s="897"/>
      <c r="Q190" s="897"/>
      <c r="R190" s="897"/>
      <c r="S190" s="897"/>
      <c r="T190" s="897"/>
      <c r="U190" s="897"/>
      <c r="V190" s="897"/>
      <c r="W190" s="898"/>
      <c r="X190" s="421"/>
    </row>
    <row r="191" spans="1:24" s="384" customFormat="1" ht="15" customHeight="1" x14ac:dyDescent="0.4">
      <c r="A191" s="895" t="s">
        <v>95</v>
      </c>
      <c r="B191" s="895"/>
      <c r="C191" s="895"/>
      <c r="D191" s="895"/>
      <c r="E191" s="397">
        <v>1</v>
      </c>
      <c r="F191" s="896" t="s">
        <v>1205</v>
      </c>
      <c r="G191" s="897"/>
      <c r="H191" s="897"/>
      <c r="I191" s="897"/>
      <c r="J191" s="897"/>
      <c r="K191" s="897"/>
      <c r="L191" s="897"/>
      <c r="M191" s="897"/>
      <c r="N191" s="897"/>
      <c r="O191" s="897"/>
      <c r="P191" s="897"/>
      <c r="Q191" s="897"/>
      <c r="R191" s="897"/>
      <c r="S191" s="897"/>
      <c r="T191" s="897"/>
      <c r="U191" s="897"/>
      <c r="V191" s="897"/>
      <c r="W191" s="898"/>
      <c r="X191" s="386"/>
    </row>
    <row r="192" spans="1:24" s="384" customFormat="1" ht="15" customHeight="1" x14ac:dyDescent="0.4">
      <c r="A192" s="895"/>
      <c r="B192" s="895"/>
      <c r="C192" s="895"/>
      <c r="D192" s="895"/>
      <c r="E192" s="397">
        <v>2</v>
      </c>
      <c r="F192" s="896" t="s">
        <v>1206</v>
      </c>
      <c r="G192" s="897"/>
      <c r="H192" s="897"/>
      <c r="I192" s="897"/>
      <c r="J192" s="897"/>
      <c r="K192" s="897"/>
      <c r="L192" s="897"/>
      <c r="M192" s="897"/>
      <c r="N192" s="897"/>
      <c r="O192" s="897"/>
      <c r="P192" s="897"/>
      <c r="Q192" s="897"/>
      <c r="R192" s="897"/>
      <c r="S192" s="897"/>
      <c r="T192" s="897"/>
      <c r="U192" s="897"/>
      <c r="V192" s="897"/>
      <c r="W192" s="898"/>
      <c r="X192" s="386"/>
    </row>
    <row r="193" spans="1:24" s="384" customFormat="1" ht="15" customHeight="1" x14ac:dyDescent="0.4">
      <c r="A193" s="895"/>
      <c r="B193" s="895"/>
      <c r="C193" s="895"/>
      <c r="D193" s="895"/>
      <c r="E193" s="397">
        <v>3</v>
      </c>
      <c r="F193" s="896" t="s">
        <v>1171</v>
      </c>
      <c r="G193" s="897"/>
      <c r="H193" s="897"/>
      <c r="I193" s="897"/>
      <c r="J193" s="897"/>
      <c r="K193" s="897"/>
      <c r="L193" s="897"/>
      <c r="M193" s="897"/>
      <c r="N193" s="897"/>
      <c r="O193" s="897"/>
      <c r="P193" s="897"/>
      <c r="Q193" s="897"/>
      <c r="R193" s="897"/>
      <c r="S193" s="897"/>
      <c r="T193" s="897"/>
      <c r="U193" s="897"/>
      <c r="V193" s="897"/>
      <c r="W193" s="898"/>
      <c r="X193" s="386"/>
    </row>
    <row r="194" spans="1:24" s="384" customFormat="1" ht="45" customHeight="1" x14ac:dyDescent="0.4">
      <c r="A194" s="895"/>
      <c r="B194" s="895"/>
      <c r="C194" s="895"/>
      <c r="D194" s="895"/>
      <c r="E194" s="397">
        <v>4</v>
      </c>
      <c r="F194" s="896" t="s">
        <v>96</v>
      </c>
      <c r="G194" s="897"/>
      <c r="H194" s="897"/>
      <c r="I194" s="897"/>
      <c r="J194" s="897"/>
      <c r="K194" s="897"/>
      <c r="L194" s="897"/>
      <c r="M194" s="897"/>
      <c r="N194" s="897"/>
      <c r="O194" s="897"/>
      <c r="P194" s="897"/>
      <c r="Q194" s="897"/>
      <c r="R194" s="897"/>
      <c r="S194" s="897"/>
      <c r="T194" s="897"/>
      <c r="U194" s="897"/>
      <c r="V194" s="897"/>
      <c r="W194" s="898"/>
      <c r="X194" s="386"/>
    </row>
    <row r="195" spans="1:24" s="384" customFormat="1" ht="15" customHeight="1" x14ac:dyDescent="0.4">
      <c r="A195" s="895"/>
      <c r="B195" s="895"/>
      <c r="C195" s="895"/>
      <c r="D195" s="895"/>
      <c r="E195" s="397">
        <v>5</v>
      </c>
      <c r="F195" s="896" t="s">
        <v>97</v>
      </c>
      <c r="G195" s="897"/>
      <c r="H195" s="897"/>
      <c r="I195" s="897"/>
      <c r="J195" s="897"/>
      <c r="K195" s="897"/>
      <c r="L195" s="897"/>
      <c r="M195" s="897"/>
      <c r="N195" s="897"/>
      <c r="O195" s="897"/>
      <c r="P195" s="897"/>
      <c r="Q195" s="897"/>
      <c r="R195" s="897"/>
      <c r="S195" s="897"/>
      <c r="T195" s="897"/>
      <c r="U195" s="897"/>
      <c r="V195" s="897"/>
      <c r="W195" s="898"/>
      <c r="X195" s="386"/>
    </row>
    <row r="196" spans="1:24" s="384" customFormat="1" ht="30" customHeight="1" x14ac:dyDescent="0.4">
      <c r="A196" s="927" t="s">
        <v>1207</v>
      </c>
      <c r="B196" s="928"/>
      <c r="C196" s="928"/>
      <c r="D196" s="929"/>
      <c r="E196" s="397"/>
      <c r="F196" s="903" t="s">
        <v>1208</v>
      </c>
      <c r="G196" s="904"/>
      <c r="H196" s="904"/>
      <c r="I196" s="904"/>
      <c r="J196" s="904"/>
      <c r="K196" s="904"/>
      <c r="L196" s="904"/>
      <c r="M196" s="904"/>
      <c r="N196" s="904"/>
      <c r="O196" s="904"/>
      <c r="P196" s="904"/>
      <c r="Q196" s="904"/>
      <c r="R196" s="904"/>
      <c r="S196" s="904"/>
      <c r="T196" s="904"/>
      <c r="U196" s="904"/>
      <c r="V196" s="904"/>
      <c r="W196" s="905"/>
      <c r="X196" s="386"/>
    </row>
    <row r="197" spans="1:24" s="384" customFormat="1" ht="45" customHeight="1" x14ac:dyDescent="0.4">
      <c r="A197" s="895" t="s">
        <v>98</v>
      </c>
      <c r="B197" s="895"/>
      <c r="C197" s="895"/>
      <c r="D197" s="895"/>
      <c r="E197" s="397">
        <v>1</v>
      </c>
      <c r="F197" s="896" t="s">
        <v>1209</v>
      </c>
      <c r="G197" s="897"/>
      <c r="H197" s="897"/>
      <c r="I197" s="897"/>
      <c r="J197" s="897"/>
      <c r="K197" s="897"/>
      <c r="L197" s="897"/>
      <c r="M197" s="897"/>
      <c r="N197" s="897"/>
      <c r="O197" s="897"/>
      <c r="P197" s="897"/>
      <c r="Q197" s="897"/>
      <c r="R197" s="897"/>
      <c r="S197" s="897"/>
      <c r="T197" s="897"/>
      <c r="U197" s="897"/>
      <c r="V197" s="897"/>
      <c r="W197" s="898"/>
      <c r="X197" s="386"/>
    </row>
    <row r="198" spans="1:24" s="384" customFormat="1" ht="30" customHeight="1" x14ac:dyDescent="0.4">
      <c r="A198" s="895"/>
      <c r="B198" s="895"/>
      <c r="C198" s="895"/>
      <c r="D198" s="895"/>
      <c r="E198" s="397">
        <v>2</v>
      </c>
      <c r="F198" s="896" t="s">
        <v>1232</v>
      </c>
      <c r="G198" s="897"/>
      <c r="H198" s="897"/>
      <c r="I198" s="897"/>
      <c r="J198" s="897"/>
      <c r="K198" s="897"/>
      <c r="L198" s="897"/>
      <c r="M198" s="897"/>
      <c r="N198" s="897"/>
      <c r="O198" s="897"/>
      <c r="P198" s="897"/>
      <c r="Q198" s="897"/>
      <c r="R198" s="897"/>
      <c r="S198" s="897"/>
      <c r="T198" s="897"/>
      <c r="U198" s="897"/>
      <c r="V198" s="897"/>
      <c r="W198" s="898"/>
      <c r="X198" s="386"/>
    </row>
    <row r="199" spans="1:24" s="384" customFormat="1" ht="30" customHeight="1" x14ac:dyDescent="0.4">
      <c r="A199" s="895"/>
      <c r="B199" s="895"/>
      <c r="C199" s="895"/>
      <c r="D199" s="895"/>
      <c r="E199" s="397">
        <v>3</v>
      </c>
      <c r="F199" s="896" t="s">
        <v>137</v>
      </c>
      <c r="G199" s="897"/>
      <c r="H199" s="897"/>
      <c r="I199" s="897"/>
      <c r="J199" s="897"/>
      <c r="K199" s="897"/>
      <c r="L199" s="897"/>
      <c r="M199" s="897"/>
      <c r="N199" s="897"/>
      <c r="O199" s="897"/>
      <c r="P199" s="897"/>
      <c r="Q199" s="897"/>
      <c r="R199" s="897"/>
      <c r="S199" s="897"/>
      <c r="T199" s="897"/>
      <c r="U199" s="897"/>
      <c r="V199" s="897"/>
      <c r="W199" s="898"/>
      <c r="X199" s="386"/>
    </row>
    <row r="200" spans="1:24" s="384" customFormat="1" ht="15" customHeight="1" x14ac:dyDescent="0.4">
      <c r="A200" s="895"/>
      <c r="B200" s="895"/>
      <c r="C200" s="895"/>
      <c r="D200" s="895"/>
      <c r="E200" s="397">
        <v>4</v>
      </c>
      <c r="F200" s="896" t="s">
        <v>99</v>
      </c>
      <c r="G200" s="897"/>
      <c r="H200" s="897"/>
      <c r="I200" s="897"/>
      <c r="J200" s="897"/>
      <c r="K200" s="897"/>
      <c r="L200" s="897"/>
      <c r="M200" s="897"/>
      <c r="N200" s="897"/>
      <c r="O200" s="897"/>
      <c r="P200" s="897"/>
      <c r="Q200" s="897"/>
      <c r="R200" s="897"/>
      <c r="S200" s="897"/>
      <c r="T200" s="897"/>
      <c r="U200" s="897"/>
      <c r="V200" s="897"/>
      <c r="W200" s="898"/>
      <c r="X200" s="386"/>
    </row>
    <row r="201" spans="1:24" s="384" customFormat="1" ht="30" customHeight="1" x14ac:dyDescent="0.4">
      <c r="A201" s="895" t="s">
        <v>1227</v>
      </c>
      <c r="B201" s="895"/>
      <c r="C201" s="895"/>
      <c r="D201" s="895"/>
      <c r="E201" s="397">
        <v>1</v>
      </c>
      <c r="F201" s="930" t="s">
        <v>1210</v>
      </c>
      <c r="G201" s="930"/>
      <c r="H201" s="930"/>
      <c r="I201" s="930"/>
      <c r="J201" s="930"/>
      <c r="K201" s="930"/>
      <c r="L201" s="930"/>
      <c r="M201" s="930"/>
      <c r="N201" s="930"/>
      <c r="O201" s="930"/>
      <c r="P201" s="930"/>
      <c r="Q201" s="930"/>
      <c r="R201" s="930"/>
      <c r="S201" s="930"/>
      <c r="T201" s="930"/>
      <c r="U201" s="930"/>
      <c r="V201" s="930"/>
      <c r="W201" s="930"/>
      <c r="X201" s="386"/>
    </row>
    <row r="202" spans="1:24" s="384" customFormat="1" ht="30" customHeight="1" x14ac:dyDescent="0.4">
      <c r="A202" s="895"/>
      <c r="B202" s="895"/>
      <c r="C202" s="895"/>
      <c r="D202" s="895"/>
      <c r="E202" s="397">
        <v>2</v>
      </c>
      <c r="F202" s="930" t="s">
        <v>1211</v>
      </c>
      <c r="G202" s="930"/>
      <c r="H202" s="930"/>
      <c r="I202" s="930"/>
      <c r="J202" s="930"/>
      <c r="K202" s="930"/>
      <c r="L202" s="930"/>
      <c r="M202" s="930"/>
      <c r="N202" s="930"/>
      <c r="O202" s="930"/>
      <c r="P202" s="930"/>
      <c r="Q202" s="930"/>
      <c r="R202" s="930"/>
      <c r="S202" s="930"/>
      <c r="T202" s="930"/>
      <c r="U202" s="930"/>
      <c r="V202" s="930"/>
      <c r="W202" s="930"/>
      <c r="X202" s="386"/>
    </row>
    <row r="203" spans="1:24" s="384" customFormat="1" ht="15" customHeight="1" x14ac:dyDescent="0.4">
      <c r="A203" s="895"/>
      <c r="B203" s="895"/>
      <c r="C203" s="895"/>
      <c r="D203" s="895"/>
      <c r="E203" s="397">
        <v>3</v>
      </c>
      <c r="F203" s="930" t="s">
        <v>1212</v>
      </c>
      <c r="G203" s="930"/>
      <c r="H203" s="930"/>
      <c r="I203" s="930"/>
      <c r="J203" s="930"/>
      <c r="K203" s="930"/>
      <c r="L203" s="930"/>
      <c r="M203" s="930"/>
      <c r="N203" s="930"/>
      <c r="O203" s="930"/>
      <c r="P203" s="930"/>
      <c r="Q203" s="930"/>
      <c r="R203" s="930"/>
      <c r="S203" s="930"/>
      <c r="T203" s="930"/>
      <c r="U203" s="930"/>
      <c r="V203" s="930"/>
      <c r="W203" s="930"/>
      <c r="X203" s="386"/>
    </row>
    <row r="204" spans="1:24" s="384" customFormat="1" ht="30" customHeight="1" x14ac:dyDescent="0.4">
      <c r="A204" s="895"/>
      <c r="B204" s="895"/>
      <c r="C204" s="895"/>
      <c r="D204" s="895"/>
      <c r="E204" s="397">
        <v>4</v>
      </c>
      <c r="F204" s="931" t="s">
        <v>1213</v>
      </c>
      <c r="G204" s="931"/>
      <c r="H204" s="931"/>
      <c r="I204" s="931"/>
      <c r="J204" s="931"/>
      <c r="K204" s="931"/>
      <c r="L204" s="931"/>
      <c r="M204" s="931"/>
      <c r="N204" s="931"/>
      <c r="O204" s="931"/>
      <c r="P204" s="931"/>
      <c r="Q204" s="931"/>
      <c r="R204" s="931"/>
      <c r="S204" s="931"/>
      <c r="T204" s="931"/>
      <c r="U204" s="931"/>
      <c r="V204" s="931"/>
      <c r="W204" s="931"/>
      <c r="X204" s="386"/>
    </row>
    <row r="205" spans="1:24" s="384" customFormat="1" ht="45" customHeight="1" x14ac:dyDescent="0.4">
      <c r="A205" s="895"/>
      <c r="B205" s="895"/>
      <c r="C205" s="895"/>
      <c r="D205" s="895"/>
      <c r="E205" s="397">
        <v>5</v>
      </c>
      <c r="F205" s="931" t="s">
        <v>1214</v>
      </c>
      <c r="G205" s="931"/>
      <c r="H205" s="931"/>
      <c r="I205" s="931"/>
      <c r="J205" s="931"/>
      <c r="K205" s="931"/>
      <c r="L205" s="931"/>
      <c r="M205" s="931"/>
      <c r="N205" s="931"/>
      <c r="O205" s="931"/>
      <c r="P205" s="931"/>
      <c r="Q205" s="931"/>
      <c r="R205" s="931"/>
      <c r="S205" s="931"/>
      <c r="T205" s="931"/>
      <c r="U205" s="931"/>
      <c r="V205" s="931"/>
      <c r="W205" s="931"/>
      <c r="X205" s="386"/>
    </row>
    <row r="206" spans="1:24" s="384" customFormat="1" ht="135" customHeight="1" x14ac:dyDescent="0.4">
      <c r="A206" s="895"/>
      <c r="B206" s="895"/>
      <c r="C206" s="895"/>
      <c r="D206" s="895"/>
      <c r="E206" s="397">
        <v>6</v>
      </c>
      <c r="F206" s="930" t="s">
        <v>1216</v>
      </c>
      <c r="G206" s="930"/>
      <c r="H206" s="930"/>
      <c r="I206" s="930"/>
      <c r="J206" s="930"/>
      <c r="K206" s="930"/>
      <c r="L206" s="930"/>
      <c r="M206" s="930"/>
      <c r="N206" s="930"/>
      <c r="O206" s="930"/>
      <c r="P206" s="930"/>
      <c r="Q206" s="930"/>
      <c r="R206" s="930"/>
      <c r="S206" s="930"/>
      <c r="T206" s="930"/>
      <c r="U206" s="930"/>
      <c r="V206" s="930"/>
      <c r="W206" s="930"/>
      <c r="X206" s="386"/>
    </row>
    <row r="207" spans="1:24" s="384" customFormat="1" ht="15" customHeight="1" x14ac:dyDescent="0.4">
      <c r="A207" s="895"/>
      <c r="B207" s="895"/>
      <c r="C207" s="895"/>
      <c r="D207" s="895"/>
      <c r="E207" s="397">
        <v>7</v>
      </c>
      <c r="F207" s="931" t="s">
        <v>100</v>
      </c>
      <c r="G207" s="931"/>
      <c r="H207" s="931"/>
      <c r="I207" s="931"/>
      <c r="J207" s="931"/>
      <c r="K207" s="931"/>
      <c r="L207" s="931"/>
      <c r="M207" s="931"/>
      <c r="N207" s="931"/>
      <c r="O207" s="931"/>
      <c r="P207" s="931"/>
      <c r="Q207" s="931"/>
      <c r="R207" s="931"/>
      <c r="S207" s="931"/>
      <c r="T207" s="931"/>
      <c r="U207" s="931"/>
      <c r="V207" s="931"/>
      <c r="W207" s="931"/>
      <c r="X207" s="386"/>
    </row>
    <row r="208" spans="1:24" s="384" customFormat="1" ht="15" customHeight="1" x14ac:dyDescent="0.4">
      <c r="A208" s="895"/>
      <c r="B208" s="895"/>
      <c r="C208" s="895"/>
      <c r="D208" s="895"/>
      <c r="E208" s="397">
        <v>8</v>
      </c>
      <c r="F208" s="931" t="s">
        <v>1215</v>
      </c>
      <c r="G208" s="931"/>
      <c r="H208" s="931"/>
      <c r="I208" s="931"/>
      <c r="J208" s="931"/>
      <c r="K208" s="931"/>
      <c r="L208" s="931"/>
      <c r="M208" s="931"/>
      <c r="N208" s="931"/>
      <c r="O208" s="931"/>
      <c r="P208" s="931"/>
      <c r="Q208" s="931"/>
      <c r="R208" s="931"/>
      <c r="S208" s="931"/>
      <c r="T208" s="931"/>
      <c r="U208" s="931"/>
      <c r="V208" s="931"/>
      <c r="W208" s="931"/>
      <c r="X208" s="386"/>
    </row>
    <row r="209" spans="1:24" s="384" customFormat="1" ht="15.95" customHeight="1" x14ac:dyDescent="0.4">
      <c r="A209" s="895"/>
      <c r="B209" s="895"/>
      <c r="C209" s="895"/>
      <c r="D209" s="895"/>
      <c r="E209" s="397">
        <v>9</v>
      </c>
      <c r="F209" s="931" t="s">
        <v>101</v>
      </c>
      <c r="G209" s="931"/>
      <c r="H209" s="931"/>
      <c r="I209" s="931"/>
      <c r="J209" s="931"/>
      <c r="K209" s="931"/>
      <c r="L209" s="931"/>
      <c r="M209" s="931"/>
      <c r="N209" s="931"/>
      <c r="O209" s="931"/>
      <c r="P209" s="931"/>
      <c r="Q209" s="931"/>
      <c r="R209" s="931"/>
      <c r="S209" s="931"/>
      <c r="T209" s="931"/>
      <c r="U209" s="931"/>
      <c r="V209" s="931"/>
      <c r="W209" s="931"/>
      <c r="X209" s="386"/>
    </row>
    <row r="210" spans="1:24" s="384" customFormat="1" ht="30" customHeight="1" x14ac:dyDescent="0.4">
      <c r="A210" s="895"/>
      <c r="B210" s="895"/>
      <c r="C210" s="895"/>
      <c r="D210" s="895"/>
      <c r="E210" s="397">
        <v>10</v>
      </c>
      <c r="F210" s="931" t="s">
        <v>1217</v>
      </c>
      <c r="G210" s="931"/>
      <c r="H210" s="931"/>
      <c r="I210" s="931"/>
      <c r="J210" s="931"/>
      <c r="K210" s="931"/>
      <c r="L210" s="931"/>
      <c r="M210" s="931"/>
      <c r="N210" s="931"/>
      <c r="O210" s="931"/>
      <c r="P210" s="931"/>
      <c r="Q210" s="931"/>
      <c r="R210" s="931"/>
      <c r="S210" s="931"/>
      <c r="T210" s="931"/>
      <c r="U210" s="931"/>
      <c r="V210" s="931"/>
      <c r="W210" s="931"/>
      <c r="X210" s="386"/>
    </row>
    <row r="211" spans="1:24" s="384" customFormat="1" ht="45" customHeight="1" x14ac:dyDescent="0.4">
      <c r="A211" s="895"/>
      <c r="B211" s="895"/>
      <c r="C211" s="895"/>
      <c r="D211" s="895"/>
      <c r="E211" s="397">
        <v>11</v>
      </c>
      <c r="F211" s="953" t="s">
        <v>1218</v>
      </c>
      <c r="G211" s="953"/>
      <c r="H211" s="953"/>
      <c r="I211" s="953"/>
      <c r="J211" s="953"/>
      <c r="K211" s="953"/>
      <c r="L211" s="953"/>
      <c r="M211" s="953"/>
      <c r="N211" s="953"/>
      <c r="O211" s="953"/>
      <c r="P211" s="953"/>
      <c r="Q211" s="953"/>
      <c r="R211" s="953"/>
      <c r="S211" s="953"/>
      <c r="T211" s="953"/>
      <c r="U211" s="953"/>
      <c r="V211" s="953"/>
      <c r="W211" s="953"/>
      <c r="X211" s="386"/>
    </row>
    <row r="212" spans="1:24" s="374" customFormat="1" ht="14.25" customHeight="1" x14ac:dyDescent="0.4">
      <c r="A212" s="906" t="s">
        <v>3</v>
      </c>
      <c r="B212" s="907"/>
      <c r="C212" s="907"/>
      <c r="D212" s="908"/>
      <c r="E212" s="387"/>
      <c r="F212" s="909" t="s">
        <v>4</v>
      </c>
      <c r="G212" s="910"/>
      <c r="H212" s="910"/>
      <c r="I212" s="910"/>
      <c r="J212" s="910"/>
      <c r="K212" s="910"/>
      <c r="L212" s="910"/>
      <c r="M212" s="910"/>
      <c r="N212" s="910"/>
      <c r="O212" s="910"/>
      <c r="P212" s="910"/>
      <c r="Q212" s="910"/>
      <c r="R212" s="910"/>
      <c r="S212" s="910"/>
      <c r="T212" s="910"/>
      <c r="U212" s="910"/>
      <c r="V212" s="910"/>
      <c r="W212" s="911"/>
      <c r="X212" s="373" t="s">
        <v>5</v>
      </c>
    </row>
    <row r="213" spans="1:24" s="384" customFormat="1" ht="45" customHeight="1" x14ac:dyDescent="0.4">
      <c r="A213" s="915" t="s">
        <v>1228</v>
      </c>
      <c r="B213" s="916"/>
      <c r="C213" s="916"/>
      <c r="D213" s="917"/>
      <c r="E213" s="397">
        <v>12</v>
      </c>
      <c r="F213" s="896" t="s">
        <v>1219</v>
      </c>
      <c r="G213" s="897"/>
      <c r="H213" s="897"/>
      <c r="I213" s="897"/>
      <c r="J213" s="897"/>
      <c r="K213" s="897"/>
      <c r="L213" s="897"/>
      <c r="M213" s="897"/>
      <c r="N213" s="897"/>
      <c r="O213" s="897"/>
      <c r="P213" s="897"/>
      <c r="Q213" s="897"/>
      <c r="R213" s="897"/>
      <c r="S213" s="897"/>
      <c r="T213" s="897"/>
      <c r="U213" s="897"/>
      <c r="V213" s="897"/>
      <c r="W213" s="898"/>
      <c r="X213" s="386"/>
    </row>
    <row r="214" spans="1:24" s="384" customFormat="1" ht="75" customHeight="1" x14ac:dyDescent="0.4">
      <c r="A214" s="918"/>
      <c r="B214" s="919"/>
      <c r="C214" s="919"/>
      <c r="D214" s="920"/>
      <c r="E214" s="397">
        <v>13</v>
      </c>
      <c r="F214" s="896" t="s">
        <v>1220</v>
      </c>
      <c r="G214" s="897"/>
      <c r="H214" s="897"/>
      <c r="I214" s="897"/>
      <c r="J214" s="897"/>
      <c r="K214" s="897"/>
      <c r="L214" s="897"/>
      <c r="M214" s="897"/>
      <c r="N214" s="897"/>
      <c r="O214" s="897"/>
      <c r="P214" s="897"/>
      <c r="Q214" s="897"/>
      <c r="R214" s="897"/>
      <c r="S214" s="897"/>
      <c r="T214" s="897"/>
      <c r="U214" s="897"/>
      <c r="V214" s="897"/>
      <c r="W214" s="898"/>
      <c r="X214" s="386"/>
    </row>
    <row r="215" spans="1:24" s="384" customFormat="1" ht="120" customHeight="1" x14ac:dyDescent="0.4">
      <c r="A215" s="918"/>
      <c r="B215" s="919"/>
      <c r="C215" s="919"/>
      <c r="D215" s="920"/>
      <c r="E215" s="397">
        <v>14</v>
      </c>
      <c r="F215" s="903" t="s">
        <v>1221</v>
      </c>
      <c r="G215" s="904"/>
      <c r="H215" s="904"/>
      <c r="I215" s="904"/>
      <c r="J215" s="904"/>
      <c r="K215" s="904"/>
      <c r="L215" s="904"/>
      <c r="M215" s="904"/>
      <c r="N215" s="904"/>
      <c r="O215" s="904"/>
      <c r="P215" s="904"/>
      <c r="Q215" s="904"/>
      <c r="R215" s="904"/>
      <c r="S215" s="904"/>
      <c r="T215" s="904"/>
      <c r="U215" s="904"/>
      <c r="V215" s="904"/>
      <c r="W215" s="905"/>
      <c r="X215" s="386"/>
    </row>
    <row r="216" spans="1:24" s="384" customFormat="1" ht="30" customHeight="1" x14ac:dyDescent="0.4">
      <c r="A216" s="918"/>
      <c r="B216" s="919"/>
      <c r="C216" s="919"/>
      <c r="D216" s="920"/>
      <c r="E216" s="397">
        <v>15</v>
      </c>
      <c r="F216" s="896" t="s">
        <v>1222</v>
      </c>
      <c r="G216" s="897"/>
      <c r="H216" s="897"/>
      <c r="I216" s="897"/>
      <c r="J216" s="897"/>
      <c r="K216" s="897"/>
      <c r="L216" s="897"/>
      <c r="M216" s="897"/>
      <c r="N216" s="897"/>
      <c r="O216" s="897"/>
      <c r="P216" s="897"/>
      <c r="Q216" s="897"/>
      <c r="R216" s="897"/>
      <c r="S216" s="897"/>
      <c r="T216" s="897"/>
      <c r="U216" s="897"/>
      <c r="V216" s="897"/>
      <c r="W216" s="898"/>
      <c r="X216" s="386"/>
    </row>
    <row r="217" spans="1:24" s="384" customFormat="1" ht="45" customHeight="1" x14ac:dyDescent="0.4">
      <c r="A217" s="918"/>
      <c r="B217" s="919"/>
      <c r="C217" s="919"/>
      <c r="D217" s="920"/>
      <c r="E217" s="397">
        <v>16</v>
      </c>
      <c r="F217" s="896" t="s">
        <v>1223</v>
      </c>
      <c r="G217" s="897"/>
      <c r="H217" s="897"/>
      <c r="I217" s="897"/>
      <c r="J217" s="897"/>
      <c r="K217" s="897"/>
      <c r="L217" s="897"/>
      <c r="M217" s="897"/>
      <c r="N217" s="897"/>
      <c r="O217" s="897"/>
      <c r="P217" s="897"/>
      <c r="Q217" s="897"/>
      <c r="R217" s="897"/>
      <c r="S217" s="897"/>
      <c r="T217" s="897"/>
      <c r="U217" s="897"/>
      <c r="V217" s="897"/>
      <c r="W217" s="898"/>
      <c r="X217" s="386"/>
    </row>
    <row r="218" spans="1:24" s="384" customFormat="1" ht="48" customHeight="1" x14ac:dyDescent="0.4">
      <c r="A218" s="918"/>
      <c r="B218" s="919"/>
      <c r="C218" s="919"/>
      <c r="D218" s="920"/>
      <c r="E218" s="397">
        <v>17</v>
      </c>
      <c r="F218" s="896" t="s">
        <v>1224</v>
      </c>
      <c r="G218" s="897"/>
      <c r="H218" s="897"/>
      <c r="I218" s="897"/>
      <c r="J218" s="897"/>
      <c r="K218" s="897"/>
      <c r="L218" s="897"/>
      <c r="M218" s="897"/>
      <c r="N218" s="897"/>
      <c r="O218" s="897"/>
      <c r="P218" s="897"/>
      <c r="Q218" s="897"/>
      <c r="R218" s="897"/>
      <c r="S218" s="897"/>
      <c r="T218" s="897"/>
      <c r="U218" s="897"/>
      <c r="V218" s="897"/>
      <c r="W218" s="898"/>
      <c r="X218" s="386"/>
    </row>
    <row r="219" spans="1:24" s="384" customFormat="1" ht="45" customHeight="1" x14ac:dyDescent="0.4">
      <c r="A219" s="918"/>
      <c r="B219" s="919"/>
      <c r="C219" s="919"/>
      <c r="D219" s="920"/>
      <c r="E219" s="397">
        <v>18</v>
      </c>
      <c r="F219" s="896" t="s">
        <v>1225</v>
      </c>
      <c r="G219" s="897"/>
      <c r="H219" s="897"/>
      <c r="I219" s="897"/>
      <c r="J219" s="897"/>
      <c r="K219" s="897"/>
      <c r="L219" s="897"/>
      <c r="M219" s="897"/>
      <c r="N219" s="897"/>
      <c r="O219" s="897"/>
      <c r="P219" s="897"/>
      <c r="Q219" s="897"/>
      <c r="R219" s="897"/>
      <c r="S219" s="897"/>
      <c r="T219" s="897"/>
      <c r="U219" s="897"/>
      <c r="V219" s="897"/>
      <c r="W219" s="898"/>
      <c r="X219" s="386"/>
    </row>
    <row r="220" spans="1:24" s="384" customFormat="1" ht="15.95" customHeight="1" x14ac:dyDescent="0.4">
      <c r="A220" s="912"/>
      <c r="B220" s="913"/>
      <c r="C220" s="913"/>
      <c r="D220" s="914"/>
      <c r="E220" s="397">
        <v>19</v>
      </c>
      <c r="F220" s="896" t="s">
        <v>1226</v>
      </c>
      <c r="G220" s="897"/>
      <c r="H220" s="897"/>
      <c r="I220" s="897"/>
      <c r="J220" s="897"/>
      <c r="K220" s="897"/>
      <c r="L220" s="897"/>
      <c r="M220" s="897"/>
      <c r="N220" s="897"/>
      <c r="O220" s="897"/>
      <c r="P220" s="897"/>
      <c r="Q220" s="897"/>
      <c r="R220" s="897"/>
      <c r="S220" s="897"/>
      <c r="T220" s="897"/>
      <c r="U220" s="897"/>
      <c r="V220" s="897"/>
      <c r="W220" s="898"/>
      <c r="X220" s="386"/>
    </row>
    <row r="221" spans="1:24" s="384" customFormat="1" ht="45" customHeight="1" x14ac:dyDescent="0.4">
      <c r="A221" s="915" t="s">
        <v>1229</v>
      </c>
      <c r="B221" s="916"/>
      <c r="C221" s="916"/>
      <c r="D221" s="917"/>
      <c r="E221" s="397">
        <v>1</v>
      </c>
      <c r="F221" s="903" t="s">
        <v>1231</v>
      </c>
      <c r="G221" s="904"/>
      <c r="H221" s="904"/>
      <c r="I221" s="904"/>
      <c r="J221" s="904"/>
      <c r="K221" s="904"/>
      <c r="L221" s="904"/>
      <c r="M221" s="904"/>
      <c r="N221" s="904"/>
      <c r="O221" s="904"/>
      <c r="P221" s="904"/>
      <c r="Q221" s="904"/>
      <c r="R221" s="904"/>
      <c r="S221" s="904"/>
      <c r="T221" s="904"/>
      <c r="U221" s="904"/>
      <c r="V221" s="904"/>
      <c r="W221" s="905"/>
      <c r="X221" s="386"/>
    </row>
    <row r="222" spans="1:24" s="384" customFormat="1" ht="30" customHeight="1" x14ac:dyDescent="0.4">
      <c r="A222" s="918"/>
      <c r="B222" s="919"/>
      <c r="C222" s="919"/>
      <c r="D222" s="920"/>
      <c r="E222" s="397">
        <v>2</v>
      </c>
      <c r="F222" s="903" t="s">
        <v>1233</v>
      </c>
      <c r="G222" s="904"/>
      <c r="H222" s="904"/>
      <c r="I222" s="904"/>
      <c r="J222" s="904"/>
      <c r="K222" s="904"/>
      <c r="L222" s="904"/>
      <c r="M222" s="904"/>
      <c r="N222" s="904"/>
      <c r="O222" s="904"/>
      <c r="P222" s="904"/>
      <c r="Q222" s="904"/>
      <c r="R222" s="904"/>
      <c r="S222" s="904"/>
      <c r="T222" s="904"/>
      <c r="U222" s="904"/>
      <c r="V222" s="904"/>
      <c r="W222" s="905"/>
      <c r="X222" s="386"/>
    </row>
    <row r="223" spans="1:24" s="384" customFormat="1" ht="15" customHeight="1" x14ac:dyDescent="0.4">
      <c r="A223" s="918"/>
      <c r="B223" s="919"/>
      <c r="C223" s="919"/>
      <c r="D223" s="920"/>
      <c r="E223" s="462">
        <v>3</v>
      </c>
      <c r="F223" s="946" t="s">
        <v>1230</v>
      </c>
      <c r="G223" s="947"/>
      <c r="H223" s="947"/>
      <c r="I223" s="947"/>
      <c r="J223" s="947"/>
      <c r="K223" s="947"/>
      <c r="L223" s="947"/>
      <c r="M223" s="947"/>
      <c r="N223" s="947"/>
      <c r="O223" s="947"/>
      <c r="P223" s="947"/>
      <c r="Q223" s="947"/>
      <c r="R223" s="947"/>
      <c r="S223" s="947"/>
      <c r="T223" s="947"/>
      <c r="U223" s="947"/>
      <c r="V223" s="947"/>
      <c r="W223" s="948"/>
      <c r="X223" s="423"/>
    </row>
    <row r="224" spans="1:24" s="384" customFormat="1" ht="30" customHeight="1" x14ac:dyDescent="0.4">
      <c r="A224" s="895" t="s">
        <v>102</v>
      </c>
      <c r="B224" s="895"/>
      <c r="C224" s="895"/>
      <c r="D224" s="895"/>
      <c r="E224" s="397">
        <v>1</v>
      </c>
      <c r="F224" s="931" t="s">
        <v>103</v>
      </c>
      <c r="G224" s="931"/>
      <c r="H224" s="931"/>
      <c r="I224" s="931"/>
      <c r="J224" s="931"/>
      <c r="K224" s="931"/>
      <c r="L224" s="931"/>
      <c r="M224" s="931"/>
      <c r="N224" s="931"/>
      <c r="O224" s="931"/>
      <c r="P224" s="931"/>
      <c r="Q224" s="931"/>
      <c r="R224" s="931"/>
      <c r="S224" s="931"/>
      <c r="T224" s="931"/>
      <c r="U224" s="931"/>
      <c r="V224" s="931"/>
      <c r="W224" s="931"/>
      <c r="X224" s="386"/>
    </row>
    <row r="225" spans="1:24" s="384" customFormat="1" ht="30" customHeight="1" x14ac:dyDescent="0.4">
      <c r="A225" s="895"/>
      <c r="B225" s="895"/>
      <c r="C225" s="895"/>
      <c r="D225" s="895"/>
      <c r="E225" s="397">
        <v>2</v>
      </c>
      <c r="F225" s="931" t="s">
        <v>104</v>
      </c>
      <c r="G225" s="931"/>
      <c r="H225" s="931"/>
      <c r="I225" s="931"/>
      <c r="J225" s="931"/>
      <c r="K225" s="931"/>
      <c r="L225" s="931"/>
      <c r="M225" s="931"/>
      <c r="N225" s="931"/>
      <c r="O225" s="931"/>
      <c r="P225" s="931"/>
      <c r="Q225" s="931"/>
      <c r="R225" s="931"/>
      <c r="S225" s="931"/>
      <c r="T225" s="931"/>
      <c r="U225" s="931"/>
      <c r="V225" s="931"/>
      <c r="W225" s="931"/>
      <c r="X225" s="386"/>
    </row>
    <row r="226" spans="1:24" s="384" customFormat="1" ht="15" customHeight="1" x14ac:dyDescent="0.4">
      <c r="A226" s="895"/>
      <c r="B226" s="895"/>
      <c r="C226" s="895"/>
      <c r="D226" s="895"/>
      <c r="E226" s="397">
        <v>3</v>
      </c>
      <c r="F226" s="931" t="s">
        <v>105</v>
      </c>
      <c r="G226" s="931"/>
      <c r="H226" s="931"/>
      <c r="I226" s="931"/>
      <c r="J226" s="931"/>
      <c r="K226" s="931"/>
      <c r="L226" s="931"/>
      <c r="M226" s="931"/>
      <c r="N226" s="931"/>
      <c r="O226" s="931"/>
      <c r="P226" s="931"/>
      <c r="Q226" s="931"/>
      <c r="R226" s="931"/>
      <c r="S226" s="931"/>
      <c r="T226" s="931"/>
      <c r="U226" s="931"/>
      <c r="V226" s="931"/>
      <c r="W226" s="931"/>
      <c r="X226" s="386"/>
    </row>
    <row r="227" spans="1:24" s="384" customFormat="1" ht="30" customHeight="1" x14ac:dyDescent="0.4">
      <c r="A227" s="895"/>
      <c r="B227" s="895"/>
      <c r="C227" s="895"/>
      <c r="D227" s="895"/>
      <c r="E227" s="397">
        <v>4</v>
      </c>
      <c r="F227" s="931" t="s">
        <v>106</v>
      </c>
      <c r="G227" s="931"/>
      <c r="H227" s="931"/>
      <c r="I227" s="931"/>
      <c r="J227" s="931"/>
      <c r="K227" s="931"/>
      <c r="L227" s="931"/>
      <c r="M227" s="931"/>
      <c r="N227" s="931"/>
      <c r="O227" s="931"/>
      <c r="P227" s="931"/>
      <c r="Q227" s="931"/>
      <c r="R227" s="931"/>
      <c r="S227" s="931"/>
      <c r="T227" s="931"/>
      <c r="U227" s="931"/>
      <c r="V227" s="931"/>
      <c r="W227" s="931"/>
      <c r="X227" s="386"/>
    </row>
    <row r="228" spans="1:24" s="384" customFormat="1" ht="15" customHeight="1" x14ac:dyDescent="0.4">
      <c r="A228" s="895"/>
      <c r="B228" s="895"/>
      <c r="C228" s="895"/>
      <c r="D228" s="895"/>
      <c r="E228" s="397">
        <v>5</v>
      </c>
      <c r="F228" s="931" t="s">
        <v>107</v>
      </c>
      <c r="G228" s="931"/>
      <c r="H228" s="931"/>
      <c r="I228" s="931"/>
      <c r="J228" s="931"/>
      <c r="K228" s="931"/>
      <c r="L228" s="931"/>
      <c r="M228" s="931"/>
      <c r="N228" s="931"/>
      <c r="O228" s="931"/>
      <c r="P228" s="931"/>
      <c r="Q228" s="931"/>
      <c r="R228" s="931"/>
      <c r="S228" s="931"/>
      <c r="T228" s="931"/>
      <c r="U228" s="931"/>
      <c r="V228" s="931"/>
      <c r="W228" s="931"/>
      <c r="X228" s="386"/>
    </row>
    <row r="229" spans="1:24" s="374" customFormat="1" ht="14.25" customHeight="1" x14ac:dyDescent="0.4">
      <c r="A229" s="906" t="s">
        <v>3</v>
      </c>
      <c r="B229" s="907"/>
      <c r="C229" s="907"/>
      <c r="D229" s="908"/>
      <c r="E229" s="387"/>
      <c r="F229" s="909" t="s">
        <v>4</v>
      </c>
      <c r="G229" s="910"/>
      <c r="H229" s="910"/>
      <c r="I229" s="910"/>
      <c r="J229" s="910"/>
      <c r="K229" s="910"/>
      <c r="L229" s="910"/>
      <c r="M229" s="910"/>
      <c r="N229" s="910"/>
      <c r="O229" s="910"/>
      <c r="P229" s="910"/>
      <c r="Q229" s="910"/>
      <c r="R229" s="910"/>
      <c r="S229" s="910"/>
      <c r="T229" s="910"/>
      <c r="U229" s="910"/>
      <c r="V229" s="910"/>
      <c r="W229" s="911"/>
      <c r="X229" s="373" t="s">
        <v>5</v>
      </c>
    </row>
    <row r="230" spans="1:24" s="384" customFormat="1" ht="30" customHeight="1" x14ac:dyDescent="0.4">
      <c r="A230" s="895" t="s">
        <v>108</v>
      </c>
      <c r="B230" s="895"/>
      <c r="C230" s="895"/>
      <c r="D230" s="895"/>
      <c r="E230" s="416">
        <v>1</v>
      </c>
      <c r="F230" s="896" t="s">
        <v>1234</v>
      </c>
      <c r="G230" s="897"/>
      <c r="H230" s="897"/>
      <c r="I230" s="897"/>
      <c r="J230" s="897"/>
      <c r="K230" s="897"/>
      <c r="L230" s="897"/>
      <c r="M230" s="897"/>
      <c r="N230" s="897"/>
      <c r="O230" s="897"/>
      <c r="P230" s="897"/>
      <c r="Q230" s="897"/>
      <c r="R230" s="897"/>
      <c r="S230" s="897"/>
      <c r="T230" s="897"/>
      <c r="U230" s="897"/>
      <c r="V230" s="897"/>
      <c r="W230" s="898"/>
      <c r="X230" s="386"/>
    </row>
    <row r="231" spans="1:24" s="384" customFormat="1" ht="30" customHeight="1" x14ac:dyDescent="0.4">
      <c r="A231" s="895"/>
      <c r="B231" s="895"/>
      <c r="C231" s="895"/>
      <c r="D231" s="895"/>
      <c r="E231" s="416">
        <v>2</v>
      </c>
      <c r="F231" s="896" t="s">
        <v>1236</v>
      </c>
      <c r="G231" s="897"/>
      <c r="H231" s="897"/>
      <c r="I231" s="897"/>
      <c r="J231" s="897"/>
      <c r="K231" s="897"/>
      <c r="L231" s="897"/>
      <c r="M231" s="897"/>
      <c r="N231" s="897"/>
      <c r="O231" s="897"/>
      <c r="P231" s="897"/>
      <c r="Q231" s="897"/>
      <c r="R231" s="897"/>
      <c r="S231" s="897"/>
      <c r="T231" s="897"/>
      <c r="U231" s="897"/>
      <c r="V231" s="897"/>
      <c r="W231" s="898"/>
      <c r="X231" s="386"/>
    </row>
    <row r="232" spans="1:24" s="384" customFormat="1" ht="30" customHeight="1" x14ac:dyDescent="0.4">
      <c r="A232" s="895"/>
      <c r="B232" s="895"/>
      <c r="C232" s="895"/>
      <c r="D232" s="895"/>
      <c r="E232" s="416">
        <v>3</v>
      </c>
      <c r="F232" s="896" t="s">
        <v>1235</v>
      </c>
      <c r="G232" s="897"/>
      <c r="H232" s="897"/>
      <c r="I232" s="897"/>
      <c r="J232" s="897"/>
      <c r="K232" s="897"/>
      <c r="L232" s="897"/>
      <c r="M232" s="897"/>
      <c r="N232" s="897"/>
      <c r="O232" s="897"/>
      <c r="P232" s="897"/>
      <c r="Q232" s="897"/>
      <c r="R232" s="897"/>
      <c r="S232" s="897"/>
      <c r="T232" s="897"/>
      <c r="U232" s="897"/>
      <c r="V232" s="897"/>
      <c r="W232" s="898"/>
      <c r="X232" s="386"/>
    </row>
    <row r="233" spans="1:24" s="384" customFormat="1" ht="45" customHeight="1" x14ac:dyDescent="0.4">
      <c r="A233" s="895"/>
      <c r="B233" s="895"/>
      <c r="C233" s="895"/>
      <c r="D233" s="895"/>
      <c r="E233" s="416">
        <v>4</v>
      </c>
      <c r="F233" s="896" t="s">
        <v>1237</v>
      </c>
      <c r="G233" s="897"/>
      <c r="H233" s="897"/>
      <c r="I233" s="897"/>
      <c r="J233" s="897"/>
      <c r="K233" s="897"/>
      <c r="L233" s="897"/>
      <c r="M233" s="897"/>
      <c r="N233" s="897"/>
      <c r="O233" s="897"/>
      <c r="P233" s="897"/>
      <c r="Q233" s="897"/>
      <c r="R233" s="897"/>
      <c r="S233" s="897"/>
      <c r="T233" s="897"/>
      <c r="U233" s="897"/>
      <c r="V233" s="897"/>
      <c r="W233" s="898"/>
      <c r="X233" s="386"/>
    </row>
    <row r="234" spans="1:24" s="384" customFormat="1" ht="15" customHeight="1" x14ac:dyDescent="0.4">
      <c r="A234" s="895"/>
      <c r="B234" s="895"/>
      <c r="C234" s="895"/>
      <c r="D234" s="895"/>
      <c r="E234" s="416">
        <v>5</v>
      </c>
      <c r="F234" s="896" t="s">
        <v>1238</v>
      </c>
      <c r="G234" s="897"/>
      <c r="H234" s="897"/>
      <c r="I234" s="897"/>
      <c r="J234" s="897"/>
      <c r="K234" s="897"/>
      <c r="L234" s="897"/>
      <c r="M234" s="897"/>
      <c r="N234" s="897"/>
      <c r="O234" s="897"/>
      <c r="P234" s="897"/>
      <c r="Q234" s="897"/>
      <c r="R234" s="897"/>
      <c r="S234" s="897"/>
      <c r="T234" s="897"/>
      <c r="U234" s="897"/>
      <c r="V234" s="897"/>
      <c r="W234" s="898"/>
      <c r="X234" s="386"/>
    </row>
    <row r="235" spans="1:24" s="384" customFormat="1" ht="30" customHeight="1" x14ac:dyDescent="0.4">
      <c r="A235" s="1009" t="s">
        <v>109</v>
      </c>
      <c r="B235" s="1010"/>
      <c r="C235" s="1010"/>
      <c r="D235" s="1010"/>
      <c r="E235" s="397"/>
      <c r="F235" s="896" t="s">
        <v>1239</v>
      </c>
      <c r="G235" s="897"/>
      <c r="H235" s="897"/>
      <c r="I235" s="897"/>
      <c r="J235" s="897"/>
      <c r="K235" s="897"/>
      <c r="L235" s="897"/>
      <c r="M235" s="897"/>
      <c r="N235" s="897"/>
      <c r="O235" s="897"/>
      <c r="P235" s="897"/>
      <c r="Q235" s="897"/>
      <c r="R235" s="897"/>
      <c r="S235" s="897"/>
      <c r="T235" s="897"/>
      <c r="U235" s="897"/>
      <c r="V235" s="897"/>
      <c r="W235" s="898"/>
      <c r="X235" s="386"/>
    </row>
    <row r="236" spans="1:24" s="384" customFormat="1" ht="15" customHeight="1" x14ac:dyDescent="0.4">
      <c r="A236" s="915" t="s">
        <v>1244</v>
      </c>
      <c r="B236" s="916"/>
      <c r="C236" s="916"/>
      <c r="D236" s="917"/>
      <c r="E236" s="397">
        <v>1</v>
      </c>
      <c r="F236" s="896" t="s">
        <v>1243</v>
      </c>
      <c r="G236" s="897"/>
      <c r="H236" s="897"/>
      <c r="I236" s="897"/>
      <c r="J236" s="897"/>
      <c r="K236" s="897"/>
      <c r="L236" s="897"/>
      <c r="M236" s="897"/>
      <c r="N236" s="897"/>
      <c r="O236" s="897"/>
      <c r="P236" s="897"/>
      <c r="Q236" s="897"/>
      <c r="R236" s="897"/>
      <c r="S236" s="897"/>
      <c r="T236" s="897"/>
      <c r="U236" s="897"/>
      <c r="V236" s="897"/>
      <c r="W236" s="898"/>
      <c r="X236" s="386"/>
    </row>
    <row r="237" spans="1:24" s="384" customFormat="1" ht="30" customHeight="1" x14ac:dyDescent="0.4">
      <c r="A237" s="918"/>
      <c r="B237" s="919"/>
      <c r="C237" s="919"/>
      <c r="D237" s="920"/>
      <c r="E237" s="397">
        <v>2</v>
      </c>
      <c r="F237" s="896" t="s">
        <v>1240</v>
      </c>
      <c r="G237" s="897"/>
      <c r="H237" s="897"/>
      <c r="I237" s="897"/>
      <c r="J237" s="897"/>
      <c r="K237" s="897"/>
      <c r="L237" s="897"/>
      <c r="M237" s="897"/>
      <c r="N237" s="897"/>
      <c r="O237" s="897"/>
      <c r="P237" s="897"/>
      <c r="Q237" s="897"/>
      <c r="R237" s="897"/>
      <c r="S237" s="897"/>
      <c r="T237" s="897"/>
      <c r="U237" s="897"/>
      <c r="V237" s="897"/>
      <c r="W237" s="898"/>
      <c r="X237" s="386"/>
    </row>
    <row r="238" spans="1:24" s="384" customFormat="1" ht="30" customHeight="1" x14ac:dyDescent="0.4">
      <c r="A238" s="918"/>
      <c r="B238" s="919"/>
      <c r="C238" s="919"/>
      <c r="D238" s="920"/>
      <c r="E238" s="397">
        <v>3</v>
      </c>
      <c r="F238" s="896" t="s">
        <v>1241</v>
      </c>
      <c r="G238" s="897"/>
      <c r="H238" s="897"/>
      <c r="I238" s="897"/>
      <c r="J238" s="897"/>
      <c r="K238" s="897"/>
      <c r="L238" s="897"/>
      <c r="M238" s="897"/>
      <c r="N238" s="897"/>
      <c r="O238" s="897"/>
      <c r="P238" s="897"/>
      <c r="Q238" s="897"/>
      <c r="R238" s="897"/>
      <c r="S238" s="897"/>
      <c r="T238" s="897"/>
      <c r="U238" s="897"/>
      <c r="V238" s="897"/>
      <c r="W238" s="898"/>
      <c r="X238" s="386"/>
    </row>
    <row r="239" spans="1:24" s="384" customFormat="1" ht="15" customHeight="1" x14ac:dyDescent="0.4">
      <c r="A239" s="912"/>
      <c r="B239" s="913"/>
      <c r="C239" s="913"/>
      <c r="D239" s="914"/>
      <c r="E239" s="397">
        <v>4</v>
      </c>
      <c r="F239" s="903" t="s">
        <v>1242</v>
      </c>
      <c r="G239" s="897"/>
      <c r="H239" s="897"/>
      <c r="I239" s="897"/>
      <c r="J239" s="897"/>
      <c r="K239" s="897"/>
      <c r="L239" s="897"/>
      <c r="M239" s="897"/>
      <c r="N239" s="897"/>
      <c r="O239" s="897"/>
      <c r="P239" s="897"/>
      <c r="Q239" s="897"/>
      <c r="R239" s="897"/>
      <c r="S239" s="897"/>
      <c r="T239" s="897"/>
      <c r="U239" s="897"/>
      <c r="V239" s="897"/>
      <c r="W239" s="898"/>
      <c r="X239" s="386"/>
    </row>
    <row r="240" spans="1:24" s="384" customFormat="1" ht="30" customHeight="1" x14ac:dyDescent="0.4">
      <c r="A240" s="915" t="s">
        <v>1246</v>
      </c>
      <c r="B240" s="916"/>
      <c r="C240" s="916"/>
      <c r="D240" s="917"/>
      <c r="E240" s="397">
        <v>1</v>
      </c>
      <c r="F240" s="896" t="s">
        <v>1247</v>
      </c>
      <c r="G240" s="897"/>
      <c r="H240" s="897"/>
      <c r="I240" s="897"/>
      <c r="J240" s="897"/>
      <c r="K240" s="897"/>
      <c r="L240" s="897"/>
      <c r="M240" s="897"/>
      <c r="N240" s="897"/>
      <c r="O240" s="897"/>
      <c r="P240" s="897"/>
      <c r="Q240" s="897"/>
      <c r="R240" s="897"/>
      <c r="S240" s="897"/>
      <c r="T240" s="897"/>
      <c r="U240" s="897"/>
      <c r="V240" s="897"/>
      <c r="W240" s="898"/>
      <c r="X240" s="386"/>
    </row>
    <row r="241" spans="1:24" s="384" customFormat="1" ht="30" customHeight="1" x14ac:dyDescent="0.4">
      <c r="A241" s="912"/>
      <c r="B241" s="913"/>
      <c r="C241" s="913"/>
      <c r="D241" s="914"/>
      <c r="E241" s="397">
        <v>2</v>
      </c>
      <c r="F241" s="896" t="s">
        <v>1245</v>
      </c>
      <c r="G241" s="897"/>
      <c r="H241" s="897"/>
      <c r="I241" s="897"/>
      <c r="J241" s="897"/>
      <c r="K241" s="897"/>
      <c r="L241" s="897"/>
      <c r="M241" s="897"/>
      <c r="N241" s="897"/>
      <c r="O241" s="897"/>
      <c r="P241" s="897"/>
      <c r="Q241" s="897"/>
      <c r="R241" s="897"/>
      <c r="S241" s="897"/>
      <c r="T241" s="897"/>
      <c r="U241" s="897"/>
      <c r="V241" s="897"/>
      <c r="W241" s="898"/>
      <c r="X241" s="386"/>
    </row>
    <row r="242" spans="1:24" s="384" customFormat="1" ht="15" customHeight="1" x14ac:dyDescent="0.4">
      <c r="A242" s="1049" t="s">
        <v>1249</v>
      </c>
      <c r="B242" s="1050"/>
      <c r="C242" s="1050"/>
      <c r="D242" s="1051"/>
      <c r="E242" s="397">
        <v>1</v>
      </c>
      <c r="F242" s="903" t="s">
        <v>1250</v>
      </c>
      <c r="G242" s="904"/>
      <c r="H242" s="904"/>
      <c r="I242" s="904"/>
      <c r="J242" s="904"/>
      <c r="K242" s="904"/>
      <c r="L242" s="904"/>
      <c r="M242" s="904"/>
      <c r="N242" s="904"/>
      <c r="O242" s="904"/>
      <c r="P242" s="904"/>
      <c r="Q242" s="904"/>
      <c r="R242" s="904"/>
      <c r="S242" s="904"/>
      <c r="T242" s="904"/>
      <c r="U242" s="904"/>
      <c r="V242" s="904"/>
      <c r="W242" s="905"/>
      <c r="X242" s="386"/>
    </row>
    <row r="243" spans="1:24" s="384" customFormat="1" ht="45" customHeight="1" x14ac:dyDescent="0.4">
      <c r="A243" s="1052"/>
      <c r="B243" s="1053"/>
      <c r="C243" s="1053"/>
      <c r="D243" s="1054"/>
      <c r="E243" s="397">
        <v>2</v>
      </c>
      <c r="F243" s="903" t="s">
        <v>1251</v>
      </c>
      <c r="G243" s="904"/>
      <c r="H243" s="904"/>
      <c r="I243" s="904"/>
      <c r="J243" s="904"/>
      <c r="K243" s="904"/>
      <c r="L243" s="904"/>
      <c r="M243" s="904"/>
      <c r="N243" s="904"/>
      <c r="O243" s="904"/>
      <c r="P243" s="904"/>
      <c r="Q243" s="904"/>
      <c r="R243" s="904"/>
      <c r="S243" s="904"/>
      <c r="T243" s="904"/>
      <c r="U243" s="904"/>
      <c r="V243" s="904"/>
      <c r="W243" s="905"/>
      <c r="X243" s="386"/>
    </row>
    <row r="244" spans="1:24" s="384" customFormat="1" ht="30" customHeight="1" x14ac:dyDescent="0.4">
      <c r="A244" s="1052"/>
      <c r="B244" s="1053"/>
      <c r="C244" s="1053"/>
      <c r="D244" s="1054"/>
      <c r="E244" s="397">
        <v>3</v>
      </c>
      <c r="F244" s="903" t="s">
        <v>1252</v>
      </c>
      <c r="G244" s="904"/>
      <c r="H244" s="904"/>
      <c r="I244" s="904"/>
      <c r="J244" s="904"/>
      <c r="K244" s="904"/>
      <c r="L244" s="904"/>
      <c r="M244" s="904"/>
      <c r="N244" s="904"/>
      <c r="O244" s="904"/>
      <c r="P244" s="904"/>
      <c r="Q244" s="904"/>
      <c r="R244" s="904"/>
      <c r="S244" s="904"/>
      <c r="T244" s="904"/>
      <c r="U244" s="904"/>
      <c r="V244" s="904"/>
      <c r="W244" s="905"/>
      <c r="X244" s="386"/>
    </row>
    <row r="245" spans="1:24" s="384" customFormat="1" ht="15" customHeight="1" x14ac:dyDescent="0.4">
      <c r="A245" s="1055"/>
      <c r="B245" s="1056"/>
      <c r="C245" s="1056"/>
      <c r="D245" s="1057"/>
      <c r="E245" s="397">
        <v>4</v>
      </c>
      <c r="F245" s="903" t="s">
        <v>1248</v>
      </c>
      <c r="G245" s="904"/>
      <c r="H245" s="904"/>
      <c r="I245" s="904"/>
      <c r="J245" s="904"/>
      <c r="K245" s="904"/>
      <c r="L245" s="904"/>
      <c r="M245" s="904"/>
      <c r="N245" s="904"/>
      <c r="O245" s="904"/>
      <c r="P245" s="904"/>
      <c r="Q245" s="904"/>
      <c r="R245" s="904"/>
      <c r="S245" s="904"/>
      <c r="T245" s="904"/>
      <c r="U245" s="904"/>
      <c r="V245" s="904"/>
      <c r="W245" s="905"/>
      <c r="X245" s="386"/>
    </row>
    <row r="246" spans="1:24" s="384" customFormat="1" ht="30" customHeight="1" x14ac:dyDescent="0.4">
      <c r="A246" s="1049" t="s">
        <v>1255</v>
      </c>
      <c r="B246" s="1050"/>
      <c r="C246" s="1050"/>
      <c r="D246" s="1051"/>
      <c r="E246" s="397">
        <v>1</v>
      </c>
      <c r="F246" s="903" t="s">
        <v>1253</v>
      </c>
      <c r="G246" s="904"/>
      <c r="H246" s="904"/>
      <c r="I246" s="904"/>
      <c r="J246" s="904"/>
      <c r="K246" s="904"/>
      <c r="L246" s="904"/>
      <c r="M246" s="904"/>
      <c r="N246" s="904"/>
      <c r="O246" s="904"/>
      <c r="P246" s="904"/>
      <c r="Q246" s="904"/>
      <c r="R246" s="904"/>
      <c r="S246" s="904"/>
      <c r="T246" s="904"/>
      <c r="U246" s="904"/>
      <c r="V246" s="904"/>
      <c r="W246" s="905"/>
      <c r="X246" s="386"/>
    </row>
    <row r="247" spans="1:24" s="384" customFormat="1" ht="60" customHeight="1" x14ac:dyDescent="0.4">
      <c r="A247" s="1055"/>
      <c r="B247" s="1056"/>
      <c r="C247" s="1056"/>
      <c r="D247" s="1057"/>
      <c r="E247" s="397">
        <v>2</v>
      </c>
      <c r="F247" s="903" t="s">
        <v>1254</v>
      </c>
      <c r="G247" s="904"/>
      <c r="H247" s="904"/>
      <c r="I247" s="904"/>
      <c r="J247" s="904"/>
      <c r="K247" s="904"/>
      <c r="L247" s="904"/>
      <c r="M247" s="904"/>
      <c r="N247" s="904"/>
      <c r="O247" s="904"/>
      <c r="P247" s="904"/>
      <c r="Q247" s="904"/>
      <c r="R247" s="904"/>
      <c r="S247" s="904"/>
      <c r="T247" s="904"/>
      <c r="U247" s="904"/>
      <c r="V247" s="904"/>
      <c r="W247" s="905"/>
      <c r="X247" s="386"/>
    </row>
    <row r="248" spans="1:24" s="384" customFormat="1" ht="30" customHeight="1" x14ac:dyDescent="0.4">
      <c r="A248" s="1049" t="s">
        <v>1256</v>
      </c>
      <c r="B248" s="1050"/>
      <c r="C248" s="1050"/>
      <c r="D248" s="1051"/>
      <c r="E248" s="397">
        <v>1</v>
      </c>
      <c r="F248" s="903" t="s">
        <v>1257</v>
      </c>
      <c r="G248" s="904"/>
      <c r="H248" s="904"/>
      <c r="I248" s="904"/>
      <c r="J248" s="904"/>
      <c r="K248" s="904"/>
      <c r="L248" s="904"/>
      <c r="M248" s="904"/>
      <c r="N248" s="904"/>
      <c r="O248" s="904"/>
      <c r="P248" s="904"/>
      <c r="Q248" s="904"/>
      <c r="R248" s="904"/>
      <c r="S248" s="904"/>
      <c r="T248" s="904"/>
      <c r="U248" s="904"/>
      <c r="V248" s="904"/>
      <c r="W248" s="905"/>
      <c r="X248" s="386"/>
    </row>
    <row r="249" spans="1:24" s="384" customFormat="1" ht="60" customHeight="1" x14ac:dyDescent="0.4">
      <c r="A249" s="1055"/>
      <c r="B249" s="1056"/>
      <c r="C249" s="1056"/>
      <c r="D249" s="1057"/>
      <c r="E249" s="397">
        <v>2</v>
      </c>
      <c r="F249" s="903" t="s">
        <v>1254</v>
      </c>
      <c r="G249" s="904"/>
      <c r="H249" s="904"/>
      <c r="I249" s="904"/>
      <c r="J249" s="904"/>
      <c r="K249" s="904"/>
      <c r="L249" s="904"/>
      <c r="M249" s="904"/>
      <c r="N249" s="904"/>
      <c r="O249" s="904"/>
      <c r="P249" s="904"/>
      <c r="Q249" s="904"/>
      <c r="R249" s="904"/>
      <c r="S249" s="904"/>
      <c r="T249" s="904"/>
      <c r="U249" s="904"/>
      <c r="V249" s="904"/>
      <c r="W249" s="905"/>
      <c r="X249" s="386"/>
    </row>
    <row r="250" spans="1:24" s="374" customFormat="1" ht="14.25" customHeight="1" x14ac:dyDescent="0.4">
      <c r="A250" s="906" t="s">
        <v>3</v>
      </c>
      <c r="B250" s="907"/>
      <c r="C250" s="907"/>
      <c r="D250" s="908"/>
      <c r="E250" s="387"/>
      <c r="F250" s="909" t="s">
        <v>4</v>
      </c>
      <c r="G250" s="910"/>
      <c r="H250" s="910"/>
      <c r="I250" s="910"/>
      <c r="J250" s="910"/>
      <c r="K250" s="910"/>
      <c r="L250" s="910"/>
      <c r="M250" s="910"/>
      <c r="N250" s="910"/>
      <c r="O250" s="910"/>
      <c r="P250" s="910"/>
      <c r="Q250" s="910"/>
      <c r="R250" s="910"/>
      <c r="S250" s="910"/>
      <c r="T250" s="910"/>
      <c r="U250" s="910"/>
      <c r="V250" s="910"/>
      <c r="W250" s="911"/>
      <c r="X250" s="373" t="s">
        <v>5</v>
      </c>
    </row>
    <row r="251" spans="1:24" s="384" customFormat="1" ht="45" customHeight="1" x14ac:dyDescent="0.4">
      <c r="A251" s="895" t="s">
        <v>110</v>
      </c>
      <c r="B251" s="895"/>
      <c r="C251" s="895"/>
      <c r="D251" s="895"/>
      <c r="E251" s="416">
        <v>1</v>
      </c>
      <c r="F251" s="903" t="s">
        <v>1258</v>
      </c>
      <c r="G251" s="904"/>
      <c r="H251" s="904"/>
      <c r="I251" s="904"/>
      <c r="J251" s="904"/>
      <c r="K251" s="904"/>
      <c r="L251" s="904"/>
      <c r="M251" s="904"/>
      <c r="N251" s="904"/>
      <c r="O251" s="904"/>
      <c r="P251" s="904"/>
      <c r="Q251" s="904"/>
      <c r="R251" s="904"/>
      <c r="S251" s="904"/>
      <c r="T251" s="904"/>
      <c r="U251" s="904"/>
      <c r="V251" s="904"/>
      <c r="W251" s="905"/>
      <c r="X251" s="417"/>
    </row>
    <row r="252" spans="1:24" s="384" customFormat="1" ht="15" customHeight="1" x14ac:dyDescent="0.4">
      <c r="A252" s="895"/>
      <c r="B252" s="895"/>
      <c r="C252" s="895"/>
      <c r="D252" s="895"/>
      <c r="E252" s="416">
        <v>2</v>
      </c>
      <c r="F252" s="896" t="s">
        <v>1259</v>
      </c>
      <c r="G252" s="897"/>
      <c r="H252" s="897"/>
      <c r="I252" s="897"/>
      <c r="J252" s="897"/>
      <c r="K252" s="897"/>
      <c r="L252" s="897"/>
      <c r="M252" s="897"/>
      <c r="N252" s="897"/>
      <c r="O252" s="897"/>
      <c r="P252" s="897"/>
      <c r="Q252" s="897"/>
      <c r="R252" s="897"/>
      <c r="S252" s="897"/>
      <c r="T252" s="897"/>
      <c r="U252" s="897"/>
      <c r="V252" s="897"/>
      <c r="W252" s="898"/>
      <c r="X252" s="417"/>
    </row>
    <row r="253" spans="1:24" s="384" customFormat="1" ht="15" customHeight="1" x14ac:dyDescent="0.4">
      <c r="A253" s="895"/>
      <c r="B253" s="895"/>
      <c r="C253" s="895"/>
      <c r="D253" s="895"/>
      <c r="E253" s="416">
        <v>3</v>
      </c>
      <c r="F253" s="896" t="s">
        <v>1260</v>
      </c>
      <c r="G253" s="897"/>
      <c r="H253" s="897"/>
      <c r="I253" s="897"/>
      <c r="J253" s="897"/>
      <c r="K253" s="897"/>
      <c r="L253" s="897"/>
      <c r="M253" s="897"/>
      <c r="N253" s="897"/>
      <c r="O253" s="897"/>
      <c r="P253" s="897"/>
      <c r="Q253" s="897"/>
      <c r="R253" s="897"/>
      <c r="S253" s="897"/>
      <c r="T253" s="897"/>
      <c r="U253" s="897"/>
      <c r="V253" s="897"/>
      <c r="W253" s="898"/>
      <c r="X253" s="417"/>
    </row>
    <row r="254" spans="1:24" s="384" customFormat="1" ht="30" customHeight="1" x14ac:dyDescent="0.4">
      <c r="A254" s="895"/>
      <c r="B254" s="895"/>
      <c r="C254" s="895"/>
      <c r="D254" s="895"/>
      <c r="E254" s="416">
        <v>4</v>
      </c>
      <c r="F254" s="896" t="s">
        <v>1261</v>
      </c>
      <c r="G254" s="897"/>
      <c r="H254" s="897"/>
      <c r="I254" s="897"/>
      <c r="J254" s="897"/>
      <c r="K254" s="897"/>
      <c r="L254" s="897"/>
      <c r="M254" s="897"/>
      <c r="N254" s="897"/>
      <c r="O254" s="897"/>
      <c r="P254" s="897"/>
      <c r="Q254" s="897"/>
      <c r="R254" s="897"/>
      <c r="S254" s="897"/>
      <c r="T254" s="897"/>
      <c r="U254" s="897"/>
      <c r="V254" s="897"/>
      <c r="W254" s="898"/>
      <c r="X254" s="417"/>
    </row>
    <row r="255" spans="1:24" s="384" customFormat="1" ht="15" customHeight="1" x14ac:dyDescent="0.4">
      <c r="A255" s="895"/>
      <c r="B255" s="895"/>
      <c r="C255" s="895"/>
      <c r="D255" s="895"/>
      <c r="E255" s="416">
        <v>5</v>
      </c>
      <c r="F255" s="896" t="s">
        <v>111</v>
      </c>
      <c r="G255" s="897"/>
      <c r="H255" s="897"/>
      <c r="I255" s="897"/>
      <c r="J255" s="897"/>
      <c r="K255" s="897"/>
      <c r="L255" s="897"/>
      <c r="M255" s="897"/>
      <c r="N255" s="897"/>
      <c r="O255" s="897"/>
      <c r="P255" s="897"/>
      <c r="Q255" s="897"/>
      <c r="R255" s="897"/>
      <c r="S255" s="897"/>
      <c r="T255" s="897"/>
      <c r="U255" s="897"/>
      <c r="V255" s="897"/>
      <c r="W255" s="898"/>
      <c r="X255" s="417"/>
    </row>
    <row r="256" spans="1:24" s="384" customFormat="1" ht="75" customHeight="1" x14ac:dyDescent="0.4">
      <c r="A256" s="895"/>
      <c r="B256" s="895"/>
      <c r="C256" s="895"/>
      <c r="D256" s="895"/>
      <c r="E256" s="416">
        <v>6</v>
      </c>
      <c r="F256" s="896" t="s">
        <v>1263</v>
      </c>
      <c r="G256" s="897"/>
      <c r="H256" s="897"/>
      <c r="I256" s="897"/>
      <c r="J256" s="897"/>
      <c r="K256" s="897"/>
      <c r="L256" s="897"/>
      <c r="M256" s="897"/>
      <c r="N256" s="897"/>
      <c r="O256" s="897"/>
      <c r="P256" s="897"/>
      <c r="Q256" s="897"/>
      <c r="R256" s="897"/>
      <c r="S256" s="897"/>
      <c r="T256" s="897"/>
      <c r="U256" s="897"/>
      <c r="V256" s="897"/>
      <c r="W256" s="898"/>
      <c r="X256" s="417"/>
    </row>
    <row r="257" spans="1:24" s="384" customFormat="1" ht="15" customHeight="1" x14ac:dyDescent="0.4">
      <c r="A257" s="895"/>
      <c r="B257" s="895"/>
      <c r="C257" s="895"/>
      <c r="D257" s="895"/>
      <c r="E257" s="416">
        <v>7</v>
      </c>
      <c r="F257" s="896" t="s">
        <v>1262</v>
      </c>
      <c r="G257" s="897"/>
      <c r="H257" s="897"/>
      <c r="I257" s="897"/>
      <c r="J257" s="897"/>
      <c r="K257" s="897"/>
      <c r="L257" s="897"/>
      <c r="M257" s="897"/>
      <c r="N257" s="897"/>
      <c r="O257" s="897"/>
      <c r="P257" s="897"/>
      <c r="Q257" s="897"/>
      <c r="R257" s="897"/>
      <c r="S257" s="897"/>
      <c r="T257" s="897"/>
      <c r="U257" s="897"/>
      <c r="V257" s="897"/>
      <c r="W257" s="898"/>
      <c r="X257" s="417"/>
    </row>
    <row r="258" spans="1:24" s="384" customFormat="1" ht="15" customHeight="1" x14ac:dyDescent="0.4">
      <c r="A258" s="895"/>
      <c r="B258" s="895"/>
      <c r="C258" s="895"/>
      <c r="D258" s="895"/>
      <c r="E258" s="416">
        <v>8</v>
      </c>
      <c r="F258" s="896" t="s">
        <v>112</v>
      </c>
      <c r="G258" s="897"/>
      <c r="H258" s="897"/>
      <c r="I258" s="897"/>
      <c r="J258" s="897"/>
      <c r="K258" s="897"/>
      <c r="L258" s="897"/>
      <c r="M258" s="897"/>
      <c r="N258" s="897"/>
      <c r="O258" s="897"/>
      <c r="P258" s="897"/>
      <c r="Q258" s="897"/>
      <c r="R258" s="897"/>
      <c r="S258" s="897"/>
      <c r="T258" s="897"/>
      <c r="U258" s="897"/>
      <c r="V258" s="897"/>
      <c r="W258" s="898"/>
      <c r="X258" s="417"/>
    </row>
    <row r="259" spans="1:24" s="384" customFormat="1" ht="32.1" customHeight="1" x14ac:dyDescent="0.4">
      <c r="A259" s="1011" t="s">
        <v>1267</v>
      </c>
      <c r="B259" s="1011"/>
      <c r="C259" s="1011"/>
      <c r="D259" s="1011"/>
      <c r="E259" s="397">
        <v>1</v>
      </c>
      <c r="F259" s="896" t="s">
        <v>1265</v>
      </c>
      <c r="G259" s="897"/>
      <c r="H259" s="897"/>
      <c r="I259" s="897"/>
      <c r="J259" s="897"/>
      <c r="K259" s="897"/>
      <c r="L259" s="897"/>
      <c r="M259" s="897"/>
      <c r="N259" s="897"/>
      <c r="O259" s="897"/>
      <c r="P259" s="897"/>
      <c r="Q259" s="897"/>
      <c r="R259" s="897"/>
      <c r="S259" s="897"/>
      <c r="T259" s="897"/>
      <c r="U259" s="897"/>
      <c r="V259" s="897"/>
      <c r="W259" s="898"/>
      <c r="X259" s="417"/>
    </row>
    <row r="260" spans="1:24" s="384" customFormat="1" ht="30" customHeight="1" x14ac:dyDescent="0.4">
      <c r="A260" s="1011"/>
      <c r="B260" s="1011"/>
      <c r="C260" s="1011"/>
      <c r="D260" s="1011"/>
      <c r="E260" s="397">
        <v>2</v>
      </c>
      <c r="F260" s="896" t="s">
        <v>113</v>
      </c>
      <c r="G260" s="897"/>
      <c r="H260" s="897"/>
      <c r="I260" s="897"/>
      <c r="J260" s="897"/>
      <c r="K260" s="897"/>
      <c r="L260" s="897"/>
      <c r="M260" s="897"/>
      <c r="N260" s="897"/>
      <c r="O260" s="897"/>
      <c r="P260" s="897"/>
      <c r="Q260" s="897"/>
      <c r="R260" s="897"/>
      <c r="S260" s="897"/>
      <c r="T260" s="897"/>
      <c r="U260" s="897"/>
      <c r="V260" s="897"/>
      <c r="W260" s="898"/>
      <c r="X260" s="417"/>
    </row>
    <row r="261" spans="1:24" s="384" customFormat="1" ht="45" customHeight="1" x14ac:dyDescent="0.4">
      <c r="A261" s="1011"/>
      <c r="B261" s="1011"/>
      <c r="C261" s="1011"/>
      <c r="D261" s="1011"/>
      <c r="E261" s="397">
        <v>3</v>
      </c>
      <c r="F261" s="896" t="s">
        <v>1264</v>
      </c>
      <c r="G261" s="897"/>
      <c r="H261" s="897"/>
      <c r="I261" s="897"/>
      <c r="J261" s="897"/>
      <c r="K261" s="897"/>
      <c r="L261" s="897"/>
      <c r="M261" s="897"/>
      <c r="N261" s="897"/>
      <c r="O261" s="897"/>
      <c r="P261" s="897"/>
      <c r="Q261" s="897"/>
      <c r="R261" s="897"/>
      <c r="S261" s="897"/>
      <c r="T261" s="897"/>
      <c r="U261" s="897"/>
      <c r="V261" s="897"/>
      <c r="W261" s="898"/>
      <c r="X261" s="417"/>
    </row>
    <row r="262" spans="1:24" s="384" customFormat="1" ht="15" customHeight="1" x14ac:dyDescent="0.4">
      <c r="A262" s="1011"/>
      <c r="B262" s="1011"/>
      <c r="C262" s="1011"/>
      <c r="D262" s="1011"/>
      <c r="E262" s="397">
        <v>4</v>
      </c>
      <c r="F262" s="903" t="s">
        <v>1266</v>
      </c>
      <c r="G262" s="904"/>
      <c r="H262" s="904"/>
      <c r="I262" s="904"/>
      <c r="J262" s="904"/>
      <c r="K262" s="904"/>
      <c r="L262" s="904"/>
      <c r="M262" s="904"/>
      <c r="N262" s="904"/>
      <c r="O262" s="904"/>
      <c r="P262" s="904"/>
      <c r="Q262" s="904"/>
      <c r="R262" s="904"/>
      <c r="S262" s="904"/>
      <c r="T262" s="904"/>
      <c r="U262" s="904"/>
      <c r="V262" s="904"/>
      <c r="W262" s="905"/>
      <c r="X262" s="417"/>
    </row>
    <row r="263" spans="1:24" s="384" customFormat="1" ht="32.1" customHeight="1" x14ac:dyDescent="0.4">
      <c r="A263" s="1011"/>
      <c r="B263" s="1011"/>
      <c r="C263" s="1011"/>
      <c r="D263" s="1011"/>
      <c r="E263" s="397">
        <v>5</v>
      </c>
      <c r="F263" s="896" t="s">
        <v>114</v>
      </c>
      <c r="G263" s="897"/>
      <c r="H263" s="897"/>
      <c r="I263" s="897"/>
      <c r="J263" s="897"/>
      <c r="K263" s="897"/>
      <c r="L263" s="897"/>
      <c r="M263" s="897"/>
      <c r="N263" s="897"/>
      <c r="O263" s="897"/>
      <c r="P263" s="897"/>
      <c r="Q263" s="897"/>
      <c r="R263" s="897"/>
      <c r="S263" s="897"/>
      <c r="T263" s="897"/>
      <c r="U263" s="897"/>
      <c r="V263" s="897"/>
      <c r="W263" s="898"/>
      <c r="X263" s="417"/>
    </row>
    <row r="264" spans="1:24" s="384" customFormat="1" ht="15" customHeight="1" x14ac:dyDescent="0.4">
      <c r="A264" s="1011"/>
      <c r="B264" s="1011"/>
      <c r="C264" s="1011"/>
      <c r="D264" s="1011"/>
      <c r="E264" s="397">
        <v>6</v>
      </c>
      <c r="F264" s="896" t="s">
        <v>115</v>
      </c>
      <c r="G264" s="897"/>
      <c r="H264" s="897"/>
      <c r="I264" s="897"/>
      <c r="J264" s="897"/>
      <c r="K264" s="897"/>
      <c r="L264" s="897"/>
      <c r="M264" s="897"/>
      <c r="N264" s="897"/>
      <c r="O264" s="897"/>
      <c r="P264" s="897"/>
      <c r="Q264" s="897"/>
      <c r="R264" s="897"/>
      <c r="S264" s="897"/>
      <c r="T264" s="897"/>
      <c r="U264" s="897"/>
      <c r="V264" s="897"/>
      <c r="W264" s="898"/>
      <c r="X264" s="417"/>
    </row>
    <row r="265" spans="1:24" s="384" customFormat="1" ht="30" customHeight="1" x14ac:dyDescent="0.4">
      <c r="A265" s="1011" t="s">
        <v>1268</v>
      </c>
      <c r="B265" s="1011"/>
      <c r="C265" s="1011"/>
      <c r="D265" s="1011"/>
      <c r="E265" s="397"/>
      <c r="F265" s="896" t="s">
        <v>1269</v>
      </c>
      <c r="G265" s="897"/>
      <c r="H265" s="897"/>
      <c r="I265" s="897"/>
      <c r="J265" s="897"/>
      <c r="K265" s="897"/>
      <c r="L265" s="897"/>
      <c r="M265" s="897"/>
      <c r="N265" s="897"/>
      <c r="O265" s="897"/>
      <c r="P265" s="897"/>
      <c r="Q265" s="897"/>
      <c r="R265" s="897"/>
      <c r="S265" s="897"/>
      <c r="T265" s="897"/>
      <c r="U265" s="897"/>
      <c r="V265" s="897"/>
      <c r="W265" s="898"/>
      <c r="X265" s="417"/>
    </row>
    <row r="266" spans="1:24" s="384" customFormat="1" ht="45" customHeight="1" x14ac:dyDescent="0.4">
      <c r="A266" s="915" t="s">
        <v>1276</v>
      </c>
      <c r="B266" s="916"/>
      <c r="C266" s="916"/>
      <c r="D266" s="917"/>
      <c r="E266" s="397">
        <v>1</v>
      </c>
      <c r="F266" s="903" t="s">
        <v>1270</v>
      </c>
      <c r="G266" s="904"/>
      <c r="H266" s="904"/>
      <c r="I266" s="904"/>
      <c r="J266" s="904"/>
      <c r="K266" s="904"/>
      <c r="L266" s="904"/>
      <c r="M266" s="904"/>
      <c r="N266" s="904"/>
      <c r="O266" s="904"/>
      <c r="P266" s="904"/>
      <c r="Q266" s="904"/>
      <c r="R266" s="904"/>
      <c r="S266" s="904"/>
      <c r="T266" s="904"/>
      <c r="U266" s="904"/>
      <c r="V266" s="904"/>
      <c r="W266" s="905"/>
      <c r="X266" s="417"/>
    </row>
    <row r="267" spans="1:24" s="384" customFormat="1" ht="30" customHeight="1" x14ac:dyDescent="0.4">
      <c r="A267" s="918"/>
      <c r="B267" s="919"/>
      <c r="C267" s="919"/>
      <c r="D267" s="920"/>
      <c r="E267" s="397">
        <v>2</v>
      </c>
      <c r="F267" s="896" t="s">
        <v>1271</v>
      </c>
      <c r="G267" s="897"/>
      <c r="H267" s="897"/>
      <c r="I267" s="897"/>
      <c r="J267" s="897"/>
      <c r="K267" s="897"/>
      <c r="L267" s="897"/>
      <c r="M267" s="897"/>
      <c r="N267" s="897"/>
      <c r="O267" s="897"/>
      <c r="P267" s="897"/>
      <c r="Q267" s="897"/>
      <c r="R267" s="897"/>
      <c r="S267" s="897"/>
      <c r="T267" s="897"/>
      <c r="U267" s="897"/>
      <c r="V267" s="897"/>
      <c r="W267" s="898"/>
      <c r="X267" s="417"/>
    </row>
    <row r="268" spans="1:24" s="384" customFormat="1" ht="30" customHeight="1" x14ac:dyDescent="0.4">
      <c r="A268" s="918"/>
      <c r="B268" s="919"/>
      <c r="C268" s="919"/>
      <c r="D268" s="920"/>
      <c r="E268" s="397">
        <v>3</v>
      </c>
      <c r="F268" s="896" t="s">
        <v>1272</v>
      </c>
      <c r="G268" s="897"/>
      <c r="H268" s="897"/>
      <c r="I268" s="897"/>
      <c r="J268" s="897"/>
      <c r="K268" s="897"/>
      <c r="L268" s="897"/>
      <c r="M268" s="897"/>
      <c r="N268" s="897"/>
      <c r="O268" s="897"/>
      <c r="P268" s="897"/>
      <c r="Q268" s="897"/>
      <c r="R268" s="897"/>
      <c r="S268" s="897"/>
      <c r="T268" s="897"/>
      <c r="U268" s="897"/>
      <c r="V268" s="897"/>
      <c r="W268" s="898"/>
      <c r="X268" s="417"/>
    </row>
    <row r="269" spans="1:24" s="384" customFormat="1" ht="15" customHeight="1" x14ac:dyDescent="0.4">
      <c r="A269" s="918"/>
      <c r="B269" s="919"/>
      <c r="C269" s="919"/>
      <c r="D269" s="920"/>
      <c r="E269" s="397">
        <v>4</v>
      </c>
      <c r="F269" s="896" t="s">
        <v>1273</v>
      </c>
      <c r="G269" s="897"/>
      <c r="H269" s="897"/>
      <c r="I269" s="897"/>
      <c r="J269" s="897"/>
      <c r="K269" s="897"/>
      <c r="L269" s="897"/>
      <c r="M269" s="897"/>
      <c r="N269" s="897"/>
      <c r="O269" s="897"/>
      <c r="P269" s="897"/>
      <c r="Q269" s="897"/>
      <c r="R269" s="897"/>
      <c r="S269" s="897"/>
      <c r="T269" s="897"/>
      <c r="U269" s="897"/>
      <c r="V269" s="897"/>
      <c r="W269" s="898"/>
      <c r="X269" s="417"/>
    </row>
    <row r="270" spans="1:24" s="384" customFormat="1" ht="45" customHeight="1" x14ac:dyDescent="0.4">
      <c r="A270" s="918"/>
      <c r="B270" s="919"/>
      <c r="C270" s="919"/>
      <c r="D270" s="920"/>
      <c r="E270" s="397">
        <v>5</v>
      </c>
      <c r="F270" s="903" t="s">
        <v>1290</v>
      </c>
      <c r="G270" s="904"/>
      <c r="H270" s="904"/>
      <c r="I270" s="904"/>
      <c r="J270" s="904"/>
      <c r="K270" s="904"/>
      <c r="L270" s="904"/>
      <c r="M270" s="904"/>
      <c r="N270" s="904"/>
      <c r="O270" s="904"/>
      <c r="P270" s="904"/>
      <c r="Q270" s="904"/>
      <c r="R270" s="904"/>
      <c r="S270" s="904"/>
      <c r="T270" s="904"/>
      <c r="U270" s="904"/>
      <c r="V270" s="904"/>
      <c r="W270" s="905"/>
      <c r="X270" s="417"/>
    </row>
    <row r="271" spans="1:24" s="384" customFormat="1" ht="45" customHeight="1" x14ac:dyDescent="0.4">
      <c r="A271" s="918"/>
      <c r="B271" s="919"/>
      <c r="C271" s="919"/>
      <c r="D271" s="920"/>
      <c r="E271" s="397">
        <v>6</v>
      </c>
      <c r="F271" s="896" t="s">
        <v>1274</v>
      </c>
      <c r="G271" s="897"/>
      <c r="H271" s="897"/>
      <c r="I271" s="897"/>
      <c r="J271" s="897"/>
      <c r="K271" s="897"/>
      <c r="L271" s="897"/>
      <c r="M271" s="897"/>
      <c r="N271" s="897"/>
      <c r="O271" s="897"/>
      <c r="P271" s="897"/>
      <c r="Q271" s="897"/>
      <c r="R271" s="897"/>
      <c r="S271" s="897"/>
      <c r="T271" s="897"/>
      <c r="U271" s="897"/>
      <c r="V271" s="897"/>
      <c r="W271" s="898"/>
      <c r="X271" s="421"/>
    </row>
    <row r="272" spans="1:24" s="384" customFormat="1" ht="30" customHeight="1" x14ac:dyDescent="0.4">
      <c r="A272" s="912"/>
      <c r="B272" s="913"/>
      <c r="C272" s="913"/>
      <c r="D272" s="914"/>
      <c r="E272" s="397">
        <v>7</v>
      </c>
      <c r="F272" s="896" t="s">
        <v>1275</v>
      </c>
      <c r="G272" s="897"/>
      <c r="H272" s="897"/>
      <c r="I272" s="897"/>
      <c r="J272" s="897"/>
      <c r="K272" s="897"/>
      <c r="L272" s="897"/>
      <c r="M272" s="897"/>
      <c r="N272" s="897"/>
      <c r="O272" s="897"/>
      <c r="P272" s="897"/>
      <c r="Q272" s="897"/>
      <c r="R272" s="897"/>
      <c r="S272" s="897"/>
      <c r="T272" s="897"/>
      <c r="U272" s="897"/>
      <c r="V272" s="897"/>
      <c r="W272" s="898"/>
      <c r="X272" s="417"/>
    </row>
    <row r="273" spans="1:24" s="374" customFormat="1" ht="14.25" customHeight="1" x14ac:dyDescent="0.4">
      <c r="A273" s="906" t="s">
        <v>3</v>
      </c>
      <c r="B273" s="907"/>
      <c r="C273" s="907"/>
      <c r="D273" s="908"/>
      <c r="E273" s="387"/>
      <c r="F273" s="909" t="s">
        <v>4</v>
      </c>
      <c r="G273" s="910"/>
      <c r="H273" s="910"/>
      <c r="I273" s="910"/>
      <c r="J273" s="910"/>
      <c r="K273" s="910"/>
      <c r="L273" s="910"/>
      <c r="M273" s="910"/>
      <c r="N273" s="910"/>
      <c r="O273" s="910"/>
      <c r="P273" s="910"/>
      <c r="Q273" s="910"/>
      <c r="R273" s="910"/>
      <c r="S273" s="910"/>
      <c r="T273" s="910"/>
      <c r="U273" s="910"/>
      <c r="V273" s="910"/>
      <c r="W273" s="911"/>
      <c r="X273" s="373" t="s">
        <v>5</v>
      </c>
    </row>
    <row r="274" spans="1:24" s="374" customFormat="1" ht="14.25" customHeight="1" x14ac:dyDescent="0.4">
      <c r="A274" s="915" t="s">
        <v>1277</v>
      </c>
      <c r="B274" s="916"/>
      <c r="C274" s="916"/>
      <c r="D274" s="917"/>
      <c r="E274" s="387"/>
      <c r="F274" s="1046" t="s">
        <v>1284</v>
      </c>
      <c r="G274" s="1047"/>
      <c r="H274" s="1047"/>
      <c r="I274" s="1047"/>
      <c r="J274" s="1047"/>
      <c r="K274" s="1047"/>
      <c r="L274" s="1047"/>
      <c r="M274" s="1047"/>
      <c r="N274" s="1047"/>
      <c r="O274" s="1047"/>
      <c r="P274" s="1047"/>
      <c r="Q274" s="1047"/>
      <c r="R274" s="1047"/>
      <c r="S274" s="1047"/>
      <c r="T274" s="1047"/>
      <c r="U274" s="1047"/>
      <c r="V274" s="1047"/>
      <c r="W274" s="1048"/>
      <c r="X274" s="446"/>
    </row>
    <row r="275" spans="1:24" s="384" customFormat="1" ht="30" customHeight="1" x14ac:dyDescent="0.4">
      <c r="A275" s="918"/>
      <c r="B275" s="919"/>
      <c r="C275" s="919"/>
      <c r="D275" s="920"/>
      <c r="E275" s="385" t="s">
        <v>1282</v>
      </c>
      <c r="F275" s="896" t="s">
        <v>1279</v>
      </c>
      <c r="G275" s="897"/>
      <c r="H275" s="897"/>
      <c r="I275" s="897"/>
      <c r="J275" s="897"/>
      <c r="K275" s="897"/>
      <c r="L275" s="897"/>
      <c r="M275" s="897"/>
      <c r="N275" s="897"/>
      <c r="O275" s="897"/>
      <c r="P275" s="897"/>
      <c r="Q275" s="897"/>
      <c r="R275" s="897"/>
      <c r="S275" s="897"/>
      <c r="T275" s="897"/>
      <c r="U275" s="897"/>
      <c r="V275" s="897"/>
      <c r="W275" s="898"/>
      <c r="X275" s="424"/>
    </row>
    <row r="276" spans="1:24" s="384" customFormat="1" ht="30" customHeight="1" x14ac:dyDescent="0.4">
      <c r="A276" s="918"/>
      <c r="B276" s="919"/>
      <c r="C276" s="919"/>
      <c r="D276" s="920"/>
      <c r="E276" s="385" t="s">
        <v>34</v>
      </c>
      <c r="F276" s="896" t="s">
        <v>1280</v>
      </c>
      <c r="G276" s="897"/>
      <c r="H276" s="897"/>
      <c r="I276" s="897"/>
      <c r="J276" s="897"/>
      <c r="K276" s="897"/>
      <c r="L276" s="897"/>
      <c r="M276" s="897"/>
      <c r="N276" s="897"/>
      <c r="O276" s="897"/>
      <c r="P276" s="897"/>
      <c r="Q276" s="897"/>
      <c r="R276" s="897"/>
      <c r="S276" s="897"/>
      <c r="T276" s="897"/>
      <c r="U276" s="897"/>
      <c r="V276" s="897"/>
      <c r="W276" s="898"/>
      <c r="X276" s="424"/>
    </row>
    <row r="277" spans="1:24" s="384" customFormat="1" ht="30" customHeight="1" x14ac:dyDescent="0.4">
      <c r="A277" s="912"/>
      <c r="B277" s="913"/>
      <c r="C277" s="913"/>
      <c r="D277" s="914"/>
      <c r="E277" s="385" t="s">
        <v>1283</v>
      </c>
      <c r="F277" s="903" t="s">
        <v>1281</v>
      </c>
      <c r="G277" s="904"/>
      <c r="H277" s="904"/>
      <c r="I277" s="904"/>
      <c r="J277" s="904"/>
      <c r="K277" s="904"/>
      <c r="L277" s="904"/>
      <c r="M277" s="904"/>
      <c r="N277" s="904"/>
      <c r="O277" s="904"/>
      <c r="P277" s="904"/>
      <c r="Q277" s="904"/>
      <c r="R277" s="904"/>
      <c r="S277" s="904"/>
      <c r="T277" s="904"/>
      <c r="U277" s="904"/>
      <c r="V277" s="904"/>
      <c r="W277" s="905"/>
      <c r="X277" s="424"/>
    </row>
    <row r="278" spans="1:24" s="384" customFormat="1" ht="30" customHeight="1" x14ac:dyDescent="0.4">
      <c r="A278" s="918" t="s">
        <v>1278</v>
      </c>
      <c r="B278" s="919"/>
      <c r="C278" s="919"/>
      <c r="D278" s="920"/>
      <c r="E278" s="464">
        <v>1</v>
      </c>
      <c r="F278" s="980" t="s">
        <v>1285</v>
      </c>
      <c r="G278" s="981"/>
      <c r="H278" s="981"/>
      <c r="I278" s="981"/>
      <c r="J278" s="981"/>
      <c r="K278" s="981"/>
      <c r="L278" s="981"/>
      <c r="M278" s="981"/>
      <c r="N278" s="981"/>
      <c r="O278" s="981"/>
      <c r="P278" s="981"/>
      <c r="Q278" s="981"/>
      <c r="R278" s="981"/>
      <c r="S278" s="981"/>
      <c r="T278" s="981"/>
      <c r="U278" s="981"/>
      <c r="V278" s="981"/>
      <c r="W278" s="982"/>
      <c r="X278" s="463"/>
    </row>
    <row r="279" spans="1:24" s="384" customFormat="1" ht="30" customHeight="1" x14ac:dyDescent="0.4">
      <c r="A279" s="918"/>
      <c r="B279" s="919"/>
      <c r="C279" s="919"/>
      <c r="D279" s="920"/>
      <c r="E279" s="465">
        <v>2</v>
      </c>
      <c r="F279" s="896" t="s">
        <v>1286</v>
      </c>
      <c r="G279" s="897"/>
      <c r="H279" s="897"/>
      <c r="I279" s="897"/>
      <c r="J279" s="897"/>
      <c r="K279" s="897"/>
      <c r="L279" s="897"/>
      <c r="M279" s="897"/>
      <c r="N279" s="897"/>
      <c r="O279" s="897"/>
      <c r="P279" s="897"/>
      <c r="Q279" s="897"/>
      <c r="R279" s="897"/>
      <c r="S279" s="897"/>
      <c r="T279" s="897"/>
      <c r="U279" s="897"/>
      <c r="V279" s="897"/>
      <c r="W279" s="898"/>
      <c r="X279" s="424"/>
    </row>
    <row r="280" spans="1:24" s="415" customFormat="1" ht="45" customHeight="1" x14ac:dyDescent="0.4">
      <c r="A280" s="902" t="s">
        <v>116</v>
      </c>
      <c r="B280" s="902"/>
      <c r="C280" s="902"/>
      <c r="D280" s="902"/>
      <c r="E280" s="413">
        <v>1</v>
      </c>
      <c r="F280" s="899" t="s">
        <v>1287</v>
      </c>
      <c r="G280" s="900"/>
      <c r="H280" s="900"/>
      <c r="I280" s="900"/>
      <c r="J280" s="900"/>
      <c r="K280" s="900"/>
      <c r="L280" s="900"/>
      <c r="M280" s="900"/>
      <c r="N280" s="900"/>
      <c r="O280" s="900"/>
      <c r="P280" s="900"/>
      <c r="Q280" s="900"/>
      <c r="R280" s="900"/>
      <c r="S280" s="900"/>
      <c r="T280" s="900"/>
      <c r="U280" s="900"/>
      <c r="V280" s="900"/>
      <c r="W280" s="901"/>
      <c r="X280" s="418"/>
    </row>
    <row r="281" spans="1:24" s="415" customFormat="1" ht="30" customHeight="1" x14ac:dyDescent="0.4">
      <c r="A281" s="902"/>
      <c r="B281" s="902"/>
      <c r="C281" s="902"/>
      <c r="D281" s="902"/>
      <c r="E281" s="413">
        <v>2</v>
      </c>
      <c r="F281" s="899" t="s">
        <v>1288</v>
      </c>
      <c r="G281" s="900"/>
      <c r="H281" s="900"/>
      <c r="I281" s="900"/>
      <c r="J281" s="900"/>
      <c r="K281" s="900"/>
      <c r="L281" s="900"/>
      <c r="M281" s="900"/>
      <c r="N281" s="900"/>
      <c r="O281" s="900"/>
      <c r="P281" s="900"/>
      <c r="Q281" s="900"/>
      <c r="R281" s="900"/>
      <c r="S281" s="900"/>
      <c r="T281" s="900"/>
      <c r="U281" s="900"/>
      <c r="V281" s="900"/>
      <c r="W281" s="901"/>
      <c r="X281" s="418"/>
    </row>
    <row r="282" spans="1:24" s="415" customFormat="1" ht="30" customHeight="1" x14ac:dyDescent="0.4">
      <c r="A282" s="902"/>
      <c r="B282" s="902"/>
      <c r="C282" s="902"/>
      <c r="D282" s="902"/>
      <c r="E282" s="413">
        <v>3</v>
      </c>
      <c r="F282" s="899" t="s">
        <v>117</v>
      </c>
      <c r="G282" s="900"/>
      <c r="H282" s="900"/>
      <c r="I282" s="900"/>
      <c r="J282" s="900"/>
      <c r="K282" s="900"/>
      <c r="L282" s="900"/>
      <c r="M282" s="900"/>
      <c r="N282" s="900"/>
      <c r="O282" s="900"/>
      <c r="P282" s="900"/>
      <c r="Q282" s="900"/>
      <c r="R282" s="900"/>
      <c r="S282" s="900"/>
      <c r="T282" s="900"/>
      <c r="U282" s="900"/>
      <c r="V282" s="900"/>
      <c r="W282" s="901"/>
      <c r="X282" s="418"/>
    </row>
    <row r="283" spans="1:24" s="415" customFormat="1" ht="45" customHeight="1" x14ac:dyDescent="0.4">
      <c r="A283" s="902"/>
      <c r="B283" s="902"/>
      <c r="C283" s="902"/>
      <c r="D283" s="902"/>
      <c r="E283" s="413">
        <v>4</v>
      </c>
      <c r="F283" s="899" t="s">
        <v>1289</v>
      </c>
      <c r="G283" s="900"/>
      <c r="H283" s="900"/>
      <c r="I283" s="900"/>
      <c r="J283" s="900"/>
      <c r="K283" s="900"/>
      <c r="L283" s="900"/>
      <c r="M283" s="900"/>
      <c r="N283" s="900"/>
      <c r="O283" s="900"/>
      <c r="P283" s="900"/>
      <c r="Q283" s="900"/>
      <c r="R283" s="900"/>
      <c r="S283" s="900"/>
      <c r="T283" s="900"/>
      <c r="U283" s="900"/>
      <c r="V283" s="900"/>
      <c r="W283" s="901"/>
      <c r="X283" s="418"/>
    </row>
    <row r="284" spans="1:24" s="415" customFormat="1" ht="15" customHeight="1" x14ac:dyDescent="0.4">
      <c r="A284" s="902"/>
      <c r="B284" s="902"/>
      <c r="C284" s="902"/>
      <c r="D284" s="902"/>
      <c r="E284" s="413">
        <v>5</v>
      </c>
      <c r="F284" s="932" t="s">
        <v>1291</v>
      </c>
      <c r="G284" s="933"/>
      <c r="H284" s="933"/>
      <c r="I284" s="933"/>
      <c r="J284" s="933"/>
      <c r="K284" s="933"/>
      <c r="L284" s="933"/>
      <c r="M284" s="933"/>
      <c r="N284" s="933"/>
      <c r="O284" s="933"/>
      <c r="P284" s="933"/>
      <c r="Q284" s="933"/>
      <c r="R284" s="933"/>
      <c r="S284" s="933"/>
      <c r="T284" s="933"/>
      <c r="U284" s="933"/>
      <c r="V284" s="933"/>
      <c r="W284" s="934"/>
      <c r="X284" s="418"/>
    </row>
    <row r="285" spans="1:24" s="415" customFormat="1" ht="30" customHeight="1" x14ac:dyDescent="0.4">
      <c r="A285" s="902"/>
      <c r="B285" s="902"/>
      <c r="C285" s="902"/>
      <c r="D285" s="902"/>
      <c r="E285" s="413">
        <v>6</v>
      </c>
      <c r="F285" s="899" t="s">
        <v>1292</v>
      </c>
      <c r="G285" s="900"/>
      <c r="H285" s="900"/>
      <c r="I285" s="900"/>
      <c r="J285" s="900"/>
      <c r="K285" s="900"/>
      <c r="L285" s="900"/>
      <c r="M285" s="900"/>
      <c r="N285" s="900"/>
      <c r="O285" s="900"/>
      <c r="P285" s="900"/>
      <c r="Q285" s="900"/>
      <c r="R285" s="900"/>
      <c r="S285" s="900"/>
      <c r="T285" s="900"/>
      <c r="U285" s="900"/>
      <c r="V285" s="900"/>
      <c r="W285" s="901"/>
      <c r="X285" s="418"/>
    </row>
    <row r="286" spans="1:24" s="415" customFormat="1" ht="15" customHeight="1" x14ac:dyDescent="0.4">
      <c r="A286" s="902"/>
      <c r="B286" s="902"/>
      <c r="C286" s="902"/>
      <c r="D286" s="902"/>
      <c r="E286" s="413">
        <v>7</v>
      </c>
      <c r="F286" s="899" t="s">
        <v>7</v>
      </c>
      <c r="G286" s="900"/>
      <c r="H286" s="900"/>
      <c r="I286" s="900"/>
      <c r="J286" s="900"/>
      <c r="K286" s="900"/>
      <c r="L286" s="900"/>
      <c r="M286" s="900"/>
      <c r="N286" s="900"/>
      <c r="O286" s="900"/>
      <c r="P286" s="900"/>
      <c r="Q286" s="900"/>
      <c r="R286" s="900"/>
      <c r="S286" s="900"/>
      <c r="T286" s="900"/>
      <c r="U286" s="900"/>
      <c r="V286" s="900"/>
      <c r="W286" s="901"/>
      <c r="X286" s="418"/>
    </row>
    <row r="287" spans="1:24" s="415" customFormat="1" ht="30" customHeight="1" x14ac:dyDescent="0.4">
      <c r="A287" s="902" t="s">
        <v>1298</v>
      </c>
      <c r="B287" s="902"/>
      <c r="C287" s="902"/>
      <c r="D287" s="902"/>
      <c r="E287" s="413">
        <v>1</v>
      </c>
      <c r="F287" s="899" t="s">
        <v>1293</v>
      </c>
      <c r="G287" s="900"/>
      <c r="H287" s="900"/>
      <c r="I287" s="900"/>
      <c r="J287" s="900"/>
      <c r="K287" s="900"/>
      <c r="L287" s="900"/>
      <c r="M287" s="900"/>
      <c r="N287" s="900"/>
      <c r="O287" s="900"/>
      <c r="P287" s="900"/>
      <c r="Q287" s="900"/>
      <c r="R287" s="900"/>
      <c r="S287" s="900"/>
      <c r="T287" s="900"/>
      <c r="U287" s="900"/>
      <c r="V287" s="900"/>
      <c r="W287" s="901"/>
      <c r="X287" s="418"/>
    </row>
    <row r="288" spans="1:24" s="415" customFormat="1" ht="45" customHeight="1" x14ac:dyDescent="0.4">
      <c r="A288" s="902"/>
      <c r="B288" s="902"/>
      <c r="C288" s="902"/>
      <c r="D288" s="902"/>
      <c r="E288" s="413">
        <v>2</v>
      </c>
      <c r="F288" s="899" t="s">
        <v>118</v>
      </c>
      <c r="G288" s="900"/>
      <c r="H288" s="900"/>
      <c r="I288" s="900"/>
      <c r="J288" s="900"/>
      <c r="K288" s="900"/>
      <c r="L288" s="900"/>
      <c r="M288" s="900"/>
      <c r="N288" s="900"/>
      <c r="O288" s="900"/>
      <c r="P288" s="900"/>
      <c r="Q288" s="900"/>
      <c r="R288" s="900"/>
      <c r="S288" s="900"/>
      <c r="T288" s="900"/>
      <c r="U288" s="900"/>
      <c r="V288" s="900"/>
      <c r="W288" s="901"/>
      <c r="X288" s="418"/>
    </row>
    <row r="289" spans="1:24" s="415" customFormat="1" ht="15" customHeight="1" x14ac:dyDescent="0.4">
      <c r="A289" s="902"/>
      <c r="B289" s="902"/>
      <c r="C289" s="902"/>
      <c r="D289" s="902"/>
      <c r="E289" s="420" t="s">
        <v>119</v>
      </c>
      <c r="F289" s="899" t="s">
        <v>1294</v>
      </c>
      <c r="G289" s="900"/>
      <c r="H289" s="900"/>
      <c r="I289" s="900"/>
      <c r="J289" s="900"/>
      <c r="K289" s="900"/>
      <c r="L289" s="900"/>
      <c r="M289" s="900"/>
      <c r="N289" s="900"/>
      <c r="O289" s="900"/>
      <c r="P289" s="900"/>
      <c r="Q289" s="900"/>
      <c r="R289" s="900"/>
      <c r="S289" s="900"/>
      <c r="T289" s="900"/>
      <c r="U289" s="900"/>
      <c r="V289" s="900"/>
      <c r="W289" s="901"/>
      <c r="X289" s="418"/>
    </row>
    <row r="290" spans="1:24" s="415" customFormat="1" ht="15" customHeight="1" x14ac:dyDescent="0.4">
      <c r="A290" s="902"/>
      <c r="B290" s="902"/>
      <c r="C290" s="902"/>
      <c r="D290" s="902"/>
      <c r="E290" s="420" t="s">
        <v>37</v>
      </c>
      <c r="F290" s="899" t="s">
        <v>1295</v>
      </c>
      <c r="G290" s="900"/>
      <c r="H290" s="900"/>
      <c r="I290" s="900"/>
      <c r="J290" s="900"/>
      <c r="K290" s="900"/>
      <c r="L290" s="900"/>
      <c r="M290" s="900"/>
      <c r="N290" s="900"/>
      <c r="O290" s="900"/>
      <c r="P290" s="900"/>
      <c r="Q290" s="900"/>
      <c r="R290" s="900"/>
      <c r="S290" s="900"/>
      <c r="T290" s="900"/>
      <c r="U290" s="900"/>
      <c r="V290" s="900"/>
      <c r="W290" s="901"/>
      <c r="X290" s="418"/>
    </row>
    <row r="291" spans="1:24" s="415" customFormat="1" ht="30" customHeight="1" x14ac:dyDescent="0.4">
      <c r="A291" s="902"/>
      <c r="B291" s="902"/>
      <c r="C291" s="902"/>
      <c r="D291" s="902"/>
      <c r="E291" s="420" t="s">
        <v>120</v>
      </c>
      <c r="F291" s="899" t="s">
        <v>1296</v>
      </c>
      <c r="G291" s="900"/>
      <c r="H291" s="900"/>
      <c r="I291" s="900"/>
      <c r="J291" s="900"/>
      <c r="K291" s="900"/>
      <c r="L291" s="900"/>
      <c r="M291" s="900"/>
      <c r="N291" s="900"/>
      <c r="O291" s="900"/>
      <c r="P291" s="900"/>
      <c r="Q291" s="900"/>
      <c r="R291" s="900"/>
      <c r="S291" s="900"/>
      <c r="T291" s="900"/>
      <c r="U291" s="900"/>
      <c r="V291" s="900"/>
      <c r="W291" s="901"/>
      <c r="X291" s="418"/>
    </row>
    <row r="292" spans="1:24" s="415" customFormat="1" ht="30" customHeight="1" x14ac:dyDescent="0.4">
      <c r="A292" s="902"/>
      <c r="B292" s="902"/>
      <c r="C292" s="902"/>
      <c r="D292" s="902"/>
      <c r="E292" s="420" t="s">
        <v>121</v>
      </c>
      <c r="F292" s="899" t="s">
        <v>1297</v>
      </c>
      <c r="G292" s="900"/>
      <c r="H292" s="900"/>
      <c r="I292" s="900"/>
      <c r="J292" s="900"/>
      <c r="K292" s="900"/>
      <c r="L292" s="900"/>
      <c r="M292" s="900"/>
      <c r="N292" s="900"/>
      <c r="O292" s="900"/>
      <c r="P292" s="900"/>
      <c r="Q292" s="900"/>
      <c r="R292" s="900"/>
      <c r="S292" s="900"/>
      <c r="T292" s="900"/>
      <c r="U292" s="900"/>
      <c r="V292" s="900"/>
      <c r="W292" s="901"/>
      <c r="X292" s="418"/>
    </row>
    <row r="293" spans="1:24" s="415" customFormat="1" ht="30" customHeight="1" x14ac:dyDescent="0.4">
      <c r="A293" s="902" t="s">
        <v>1299</v>
      </c>
      <c r="B293" s="902"/>
      <c r="C293" s="902"/>
      <c r="D293" s="902"/>
      <c r="E293" s="413"/>
      <c r="F293" s="932" t="s">
        <v>1300</v>
      </c>
      <c r="G293" s="933"/>
      <c r="H293" s="933"/>
      <c r="I293" s="933"/>
      <c r="J293" s="933"/>
      <c r="K293" s="933"/>
      <c r="L293" s="933"/>
      <c r="M293" s="933"/>
      <c r="N293" s="933"/>
      <c r="O293" s="933"/>
      <c r="P293" s="933"/>
      <c r="Q293" s="933"/>
      <c r="R293" s="933"/>
      <c r="S293" s="933"/>
      <c r="T293" s="933"/>
      <c r="U293" s="933"/>
      <c r="V293" s="933"/>
      <c r="W293" s="934"/>
      <c r="X293" s="418"/>
    </row>
    <row r="294" spans="1:24" s="415" customFormat="1" ht="30" customHeight="1" x14ac:dyDescent="0.4">
      <c r="A294" s="902" t="s">
        <v>122</v>
      </c>
      <c r="B294" s="902"/>
      <c r="C294" s="902"/>
      <c r="D294" s="902"/>
      <c r="E294" s="413">
        <v>1</v>
      </c>
      <c r="F294" s="899" t="s">
        <v>1301</v>
      </c>
      <c r="G294" s="900"/>
      <c r="H294" s="900"/>
      <c r="I294" s="900"/>
      <c r="J294" s="900"/>
      <c r="K294" s="900"/>
      <c r="L294" s="900"/>
      <c r="M294" s="900"/>
      <c r="N294" s="900"/>
      <c r="O294" s="900"/>
      <c r="P294" s="900"/>
      <c r="Q294" s="900"/>
      <c r="R294" s="900"/>
      <c r="S294" s="900"/>
      <c r="T294" s="900"/>
      <c r="U294" s="900"/>
      <c r="V294" s="900"/>
      <c r="W294" s="901"/>
      <c r="X294" s="418"/>
    </row>
    <row r="295" spans="1:24" s="415" customFormat="1" ht="30" customHeight="1" x14ac:dyDescent="0.4">
      <c r="A295" s="902"/>
      <c r="B295" s="902"/>
      <c r="C295" s="902"/>
      <c r="D295" s="902"/>
      <c r="E295" s="413">
        <v>2</v>
      </c>
      <c r="F295" s="899" t="s">
        <v>1302</v>
      </c>
      <c r="G295" s="900"/>
      <c r="H295" s="900"/>
      <c r="I295" s="900"/>
      <c r="J295" s="900"/>
      <c r="K295" s="900"/>
      <c r="L295" s="900"/>
      <c r="M295" s="900"/>
      <c r="N295" s="900"/>
      <c r="O295" s="900"/>
      <c r="P295" s="900"/>
      <c r="Q295" s="900"/>
      <c r="R295" s="900"/>
      <c r="S295" s="900"/>
      <c r="T295" s="900"/>
      <c r="U295" s="900"/>
      <c r="V295" s="900"/>
      <c r="W295" s="901"/>
      <c r="X295" s="418"/>
    </row>
    <row r="296" spans="1:24" s="415" customFormat="1" ht="15" customHeight="1" x14ac:dyDescent="0.4">
      <c r="A296" s="902"/>
      <c r="B296" s="902"/>
      <c r="C296" s="902"/>
      <c r="D296" s="902"/>
      <c r="E296" s="413">
        <v>3</v>
      </c>
      <c r="F296" s="899" t="s">
        <v>8</v>
      </c>
      <c r="G296" s="900"/>
      <c r="H296" s="900"/>
      <c r="I296" s="900"/>
      <c r="J296" s="900"/>
      <c r="K296" s="900"/>
      <c r="L296" s="900"/>
      <c r="M296" s="900"/>
      <c r="N296" s="900"/>
      <c r="O296" s="900"/>
      <c r="P296" s="900"/>
      <c r="Q296" s="900"/>
      <c r="R296" s="900"/>
      <c r="S296" s="900"/>
      <c r="T296" s="900"/>
      <c r="U296" s="900"/>
      <c r="V296" s="900"/>
      <c r="W296" s="901"/>
      <c r="X296" s="418"/>
    </row>
    <row r="297" spans="1:24" s="374" customFormat="1" ht="14.25" customHeight="1" x14ac:dyDescent="0.4">
      <c r="A297" s="906" t="s">
        <v>3</v>
      </c>
      <c r="B297" s="907"/>
      <c r="C297" s="907"/>
      <c r="D297" s="908"/>
      <c r="E297" s="387"/>
      <c r="F297" s="909" t="s">
        <v>4</v>
      </c>
      <c r="G297" s="910"/>
      <c r="H297" s="910"/>
      <c r="I297" s="910"/>
      <c r="J297" s="910"/>
      <c r="K297" s="910"/>
      <c r="L297" s="910"/>
      <c r="M297" s="910"/>
      <c r="N297" s="910"/>
      <c r="O297" s="910"/>
      <c r="P297" s="910"/>
      <c r="Q297" s="910"/>
      <c r="R297" s="910"/>
      <c r="S297" s="910"/>
      <c r="T297" s="910"/>
      <c r="U297" s="910"/>
      <c r="V297" s="910"/>
      <c r="W297" s="911"/>
      <c r="X297" s="373" t="s">
        <v>5</v>
      </c>
    </row>
    <row r="298" spans="1:24" s="415" customFormat="1" ht="30" customHeight="1" x14ac:dyDescent="0.4">
      <c r="A298" s="940" t="s">
        <v>1307</v>
      </c>
      <c r="B298" s="941"/>
      <c r="C298" s="941"/>
      <c r="D298" s="942"/>
      <c r="E298" s="413">
        <v>1</v>
      </c>
      <c r="F298" s="932" t="s">
        <v>1303</v>
      </c>
      <c r="G298" s="933"/>
      <c r="H298" s="933"/>
      <c r="I298" s="933"/>
      <c r="J298" s="933"/>
      <c r="K298" s="933"/>
      <c r="L298" s="933"/>
      <c r="M298" s="933"/>
      <c r="N298" s="933"/>
      <c r="O298" s="933"/>
      <c r="P298" s="933"/>
      <c r="Q298" s="933"/>
      <c r="R298" s="933"/>
      <c r="S298" s="933"/>
      <c r="T298" s="933"/>
      <c r="U298" s="933"/>
      <c r="V298" s="933"/>
      <c r="W298" s="934"/>
      <c r="X298" s="418"/>
    </row>
    <row r="299" spans="1:24" s="415" customFormat="1" ht="30" customHeight="1" x14ac:dyDescent="0.4">
      <c r="A299" s="943"/>
      <c r="B299" s="944"/>
      <c r="C299" s="944"/>
      <c r="D299" s="945"/>
      <c r="E299" s="413">
        <v>2</v>
      </c>
      <c r="F299" s="932" t="s">
        <v>1304</v>
      </c>
      <c r="G299" s="933"/>
      <c r="H299" s="933"/>
      <c r="I299" s="933"/>
      <c r="J299" s="933"/>
      <c r="K299" s="933"/>
      <c r="L299" s="933"/>
      <c r="M299" s="933"/>
      <c r="N299" s="933"/>
      <c r="O299" s="933"/>
      <c r="P299" s="933"/>
      <c r="Q299" s="933"/>
      <c r="R299" s="933"/>
      <c r="S299" s="933"/>
      <c r="T299" s="933"/>
      <c r="U299" s="933"/>
      <c r="V299" s="933"/>
      <c r="W299" s="934"/>
      <c r="X299" s="418"/>
    </row>
    <row r="300" spans="1:24" s="415" customFormat="1" ht="45" customHeight="1" x14ac:dyDescent="0.4">
      <c r="A300" s="943"/>
      <c r="B300" s="944"/>
      <c r="C300" s="944"/>
      <c r="D300" s="945"/>
      <c r="E300" s="413">
        <v>3</v>
      </c>
      <c r="F300" s="932" t="s">
        <v>1305</v>
      </c>
      <c r="G300" s="933"/>
      <c r="H300" s="933"/>
      <c r="I300" s="933"/>
      <c r="J300" s="933"/>
      <c r="K300" s="933"/>
      <c r="L300" s="933"/>
      <c r="M300" s="933"/>
      <c r="N300" s="933"/>
      <c r="O300" s="933"/>
      <c r="P300" s="933"/>
      <c r="Q300" s="933"/>
      <c r="R300" s="933"/>
      <c r="S300" s="933"/>
      <c r="T300" s="933"/>
      <c r="U300" s="933"/>
      <c r="V300" s="933"/>
      <c r="W300" s="934"/>
      <c r="X300" s="418"/>
    </row>
    <row r="301" spans="1:24" s="415" customFormat="1" ht="30" customHeight="1" x14ac:dyDescent="0.4">
      <c r="A301" s="968"/>
      <c r="B301" s="969"/>
      <c r="C301" s="969"/>
      <c r="D301" s="970"/>
      <c r="E301" s="413">
        <v>4</v>
      </c>
      <c r="F301" s="932" t="s">
        <v>1309</v>
      </c>
      <c r="G301" s="933"/>
      <c r="H301" s="933"/>
      <c r="I301" s="933"/>
      <c r="J301" s="933"/>
      <c r="K301" s="933"/>
      <c r="L301" s="933"/>
      <c r="M301" s="933"/>
      <c r="N301" s="933"/>
      <c r="O301" s="933"/>
      <c r="P301" s="933"/>
      <c r="Q301" s="933"/>
      <c r="R301" s="933"/>
      <c r="S301" s="933"/>
      <c r="T301" s="933"/>
      <c r="U301" s="933"/>
      <c r="V301" s="933"/>
      <c r="W301" s="934"/>
      <c r="X301" s="418"/>
    </row>
    <row r="302" spans="1:24" s="415" customFormat="1" ht="30" customHeight="1" x14ac:dyDescent="0.4">
      <c r="A302" s="940" t="s">
        <v>1308</v>
      </c>
      <c r="B302" s="941"/>
      <c r="C302" s="941"/>
      <c r="D302" s="942"/>
      <c r="E302" s="413">
        <v>1</v>
      </c>
      <c r="F302" s="932" t="s">
        <v>1306</v>
      </c>
      <c r="G302" s="933"/>
      <c r="H302" s="933"/>
      <c r="I302" s="933"/>
      <c r="J302" s="933"/>
      <c r="K302" s="933"/>
      <c r="L302" s="933"/>
      <c r="M302" s="933"/>
      <c r="N302" s="933"/>
      <c r="O302" s="933"/>
      <c r="P302" s="933"/>
      <c r="Q302" s="933"/>
      <c r="R302" s="933"/>
      <c r="S302" s="933"/>
      <c r="T302" s="933"/>
      <c r="U302" s="933"/>
      <c r="V302" s="933"/>
      <c r="W302" s="934"/>
      <c r="X302" s="418"/>
    </row>
    <row r="303" spans="1:24" s="415" customFormat="1" ht="30" customHeight="1" x14ac:dyDescent="0.4">
      <c r="A303" s="968"/>
      <c r="B303" s="969"/>
      <c r="C303" s="969"/>
      <c r="D303" s="970"/>
      <c r="E303" s="413">
        <v>2</v>
      </c>
      <c r="F303" s="932" t="s">
        <v>1310</v>
      </c>
      <c r="G303" s="933"/>
      <c r="H303" s="933"/>
      <c r="I303" s="933"/>
      <c r="J303" s="933"/>
      <c r="K303" s="933"/>
      <c r="L303" s="933"/>
      <c r="M303" s="933"/>
      <c r="N303" s="933"/>
      <c r="O303" s="933"/>
      <c r="P303" s="933"/>
      <c r="Q303" s="933"/>
      <c r="R303" s="933"/>
      <c r="S303" s="933"/>
      <c r="T303" s="933"/>
      <c r="U303" s="933"/>
      <c r="V303" s="933"/>
      <c r="W303" s="934"/>
      <c r="X303" s="418"/>
    </row>
    <row r="304" spans="1:24" s="415" customFormat="1" ht="45" customHeight="1" x14ac:dyDescent="0.4">
      <c r="A304" s="940" t="s">
        <v>1316</v>
      </c>
      <c r="B304" s="941"/>
      <c r="C304" s="941"/>
      <c r="D304" s="942"/>
      <c r="E304" s="413">
        <v>1</v>
      </c>
      <c r="F304" s="932" t="s">
        <v>1311</v>
      </c>
      <c r="G304" s="933"/>
      <c r="H304" s="933"/>
      <c r="I304" s="933"/>
      <c r="J304" s="933"/>
      <c r="K304" s="933"/>
      <c r="L304" s="933"/>
      <c r="M304" s="933"/>
      <c r="N304" s="933"/>
      <c r="O304" s="933"/>
      <c r="P304" s="933"/>
      <c r="Q304" s="933"/>
      <c r="R304" s="933"/>
      <c r="S304" s="933"/>
      <c r="T304" s="933"/>
      <c r="U304" s="933"/>
      <c r="V304" s="933"/>
      <c r="W304" s="934"/>
      <c r="X304" s="418"/>
    </row>
    <row r="305" spans="1:24" s="415" customFormat="1" ht="165" customHeight="1" x14ac:dyDescent="0.4">
      <c r="A305" s="943"/>
      <c r="B305" s="944"/>
      <c r="C305" s="944"/>
      <c r="D305" s="945"/>
      <c r="E305" s="420" t="s">
        <v>1317</v>
      </c>
      <c r="F305" s="932" t="s">
        <v>1312</v>
      </c>
      <c r="G305" s="933"/>
      <c r="H305" s="933"/>
      <c r="I305" s="933"/>
      <c r="J305" s="933"/>
      <c r="K305" s="933"/>
      <c r="L305" s="933"/>
      <c r="M305" s="933"/>
      <c r="N305" s="933"/>
      <c r="O305" s="933"/>
      <c r="P305" s="933"/>
      <c r="Q305" s="933"/>
      <c r="R305" s="933"/>
      <c r="S305" s="933"/>
      <c r="T305" s="933"/>
      <c r="U305" s="933"/>
      <c r="V305" s="933"/>
      <c r="W305" s="934"/>
      <c r="X305" s="418"/>
    </row>
    <row r="306" spans="1:24" s="415" customFormat="1" ht="75" customHeight="1" x14ac:dyDescent="0.4">
      <c r="A306" s="943"/>
      <c r="B306" s="944"/>
      <c r="C306" s="944"/>
      <c r="D306" s="945"/>
      <c r="E306" s="420" t="s">
        <v>1318</v>
      </c>
      <c r="F306" s="932" t="s">
        <v>1313</v>
      </c>
      <c r="G306" s="933"/>
      <c r="H306" s="933"/>
      <c r="I306" s="933"/>
      <c r="J306" s="933"/>
      <c r="K306" s="933"/>
      <c r="L306" s="933"/>
      <c r="M306" s="933"/>
      <c r="N306" s="933"/>
      <c r="O306" s="933"/>
      <c r="P306" s="933"/>
      <c r="Q306" s="933"/>
      <c r="R306" s="933"/>
      <c r="S306" s="933"/>
      <c r="T306" s="933"/>
      <c r="U306" s="933"/>
      <c r="V306" s="933"/>
      <c r="W306" s="934"/>
      <c r="X306" s="418"/>
    </row>
    <row r="307" spans="1:24" s="415" customFormat="1" ht="75" customHeight="1" x14ac:dyDescent="0.4">
      <c r="A307" s="943"/>
      <c r="B307" s="944"/>
      <c r="C307" s="944"/>
      <c r="D307" s="945"/>
      <c r="E307" s="420" t="s">
        <v>1319</v>
      </c>
      <c r="F307" s="932" t="s">
        <v>1314</v>
      </c>
      <c r="G307" s="933"/>
      <c r="H307" s="933"/>
      <c r="I307" s="933"/>
      <c r="J307" s="933"/>
      <c r="K307" s="933"/>
      <c r="L307" s="933"/>
      <c r="M307" s="933"/>
      <c r="N307" s="933"/>
      <c r="O307" s="933"/>
      <c r="P307" s="933"/>
      <c r="Q307" s="933"/>
      <c r="R307" s="933"/>
      <c r="S307" s="933"/>
      <c r="T307" s="933"/>
      <c r="U307" s="933"/>
      <c r="V307" s="933"/>
      <c r="W307" s="934"/>
      <c r="X307" s="418"/>
    </row>
    <row r="308" spans="1:24" s="415" customFormat="1" ht="60" customHeight="1" x14ac:dyDescent="0.4">
      <c r="A308" s="968"/>
      <c r="B308" s="969"/>
      <c r="C308" s="969"/>
      <c r="D308" s="970"/>
      <c r="E308" s="420" t="s">
        <v>1320</v>
      </c>
      <c r="F308" s="932" t="s">
        <v>1315</v>
      </c>
      <c r="G308" s="933"/>
      <c r="H308" s="933"/>
      <c r="I308" s="933"/>
      <c r="J308" s="933"/>
      <c r="K308" s="933"/>
      <c r="L308" s="933"/>
      <c r="M308" s="933"/>
      <c r="N308" s="933"/>
      <c r="O308" s="933"/>
      <c r="P308" s="933"/>
      <c r="Q308" s="933"/>
      <c r="R308" s="933"/>
      <c r="S308" s="933"/>
      <c r="T308" s="933"/>
      <c r="U308" s="933"/>
      <c r="V308" s="933"/>
      <c r="W308" s="934"/>
      <c r="X308" s="418"/>
    </row>
    <row r="309" spans="1:24" s="374" customFormat="1" ht="14.25" customHeight="1" x14ac:dyDescent="0.4">
      <c r="A309" s="906" t="s">
        <v>3</v>
      </c>
      <c r="B309" s="907"/>
      <c r="C309" s="907"/>
      <c r="D309" s="908"/>
      <c r="E309" s="387"/>
      <c r="F309" s="909" t="s">
        <v>4</v>
      </c>
      <c r="G309" s="910"/>
      <c r="H309" s="910"/>
      <c r="I309" s="910"/>
      <c r="J309" s="910"/>
      <c r="K309" s="910"/>
      <c r="L309" s="910"/>
      <c r="M309" s="910"/>
      <c r="N309" s="910"/>
      <c r="O309" s="910"/>
      <c r="P309" s="910"/>
      <c r="Q309" s="910"/>
      <c r="R309" s="910"/>
      <c r="S309" s="910"/>
      <c r="T309" s="910"/>
      <c r="U309" s="910"/>
      <c r="V309" s="910"/>
      <c r="W309" s="911"/>
      <c r="X309" s="373" t="s">
        <v>5</v>
      </c>
    </row>
    <row r="310" spans="1:24" s="415" customFormat="1" ht="30" customHeight="1" x14ac:dyDescent="0.4">
      <c r="A310" s="940" t="s">
        <v>1325</v>
      </c>
      <c r="B310" s="941"/>
      <c r="C310" s="941"/>
      <c r="D310" s="942"/>
      <c r="E310" s="466">
        <v>1</v>
      </c>
      <c r="F310" s="932" t="s">
        <v>1321</v>
      </c>
      <c r="G310" s="933"/>
      <c r="H310" s="933"/>
      <c r="I310" s="933"/>
      <c r="J310" s="933"/>
      <c r="K310" s="933"/>
      <c r="L310" s="933"/>
      <c r="M310" s="933"/>
      <c r="N310" s="933"/>
      <c r="O310" s="933"/>
      <c r="P310" s="933"/>
      <c r="Q310" s="933"/>
      <c r="R310" s="933"/>
      <c r="S310" s="933"/>
      <c r="T310" s="933"/>
      <c r="U310" s="933"/>
      <c r="V310" s="933"/>
      <c r="W310" s="934"/>
      <c r="X310" s="418"/>
    </row>
    <row r="311" spans="1:24" s="415" customFormat="1" ht="90" customHeight="1" x14ac:dyDescent="0.4">
      <c r="A311" s="943"/>
      <c r="B311" s="944"/>
      <c r="C311" s="944"/>
      <c r="D311" s="945"/>
      <c r="E311" s="466">
        <v>2</v>
      </c>
      <c r="F311" s="932" t="s">
        <v>1322</v>
      </c>
      <c r="G311" s="933"/>
      <c r="H311" s="933"/>
      <c r="I311" s="933"/>
      <c r="J311" s="933"/>
      <c r="K311" s="933"/>
      <c r="L311" s="933"/>
      <c r="M311" s="933"/>
      <c r="N311" s="933"/>
      <c r="O311" s="933"/>
      <c r="P311" s="933"/>
      <c r="Q311" s="933"/>
      <c r="R311" s="933"/>
      <c r="S311" s="933"/>
      <c r="T311" s="933"/>
      <c r="U311" s="933"/>
      <c r="V311" s="933"/>
      <c r="W311" s="934"/>
      <c r="X311" s="418"/>
    </row>
    <row r="312" spans="1:24" s="415" customFormat="1" ht="45" customHeight="1" x14ac:dyDescent="0.4">
      <c r="A312" s="943"/>
      <c r="B312" s="944"/>
      <c r="C312" s="944"/>
      <c r="D312" s="945"/>
      <c r="E312" s="466">
        <v>3</v>
      </c>
      <c r="F312" s="932" t="s">
        <v>1323</v>
      </c>
      <c r="G312" s="933"/>
      <c r="H312" s="933"/>
      <c r="I312" s="933"/>
      <c r="J312" s="933"/>
      <c r="K312" s="933"/>
      <c r="L312" s="933"/>
      <c r="M312" s="933"/>
      <c r="N312" s="933"/>
      <c r="O312" s="933"/>
      <c r="P312" s="933"/>
      <c r="Q312" s="933"/>
      <c r="R312" s="933"/>
      <c r="S312" s="933"/>
      <c r="T312" s="933"/>
      <c r="U312" s="933"/>
      <c r="V312" s="933"/>
      <c r="W312" s="934"/>
      <c r="X312" s="418"/>
    </row>
    <row r="313" spans="1:24" s="415" customFormat="1" ht="105" customHeight="1" x14ac:dyDescent="0.4">
      <c r="A313" s="968"/>
      <c r="B313" s="969"/>
      <c r="C313" s="969"/>
      <c r="D313" s="970"/>
      <c r="E313" s="466">
        <v>4</v>
      </c>
      <c r="F313" s="932" t="s">
        <v>1324</v>
      </c>
      <c r="G313" s="933"/>
      <c r="H313" s="933"/>
      <c r="I313" s="933"/>
      <c r="J313" s="933"/>
      <c r="K313" s="933"/>
      <c r="L313" s="933"/>
      <c r="M313" s="933"/>
      <c r="N313" s="933"/>
      <c r="O313" s="933"/>
      <c r="P313" s="933"/>
      <c r="Q313" s="933"/>
      <c r="R313" s="933"/>
      <c r="S313" s="933"/>
      <c r="T313" s="933"/>
      <c r="U313" s="933"/>
      <c r="V313" s="933"/>
      <c r="W313" s="934"/>
      <c r="X313" s="418"/>
    </row>
    <row r="314" spans="1:24" s="415" customFormat="1" ht="90" customHeight="1" x14ac:dyDescent="0.4">
      <c r="A314" s="940" t="s">
        <v>1328</v>
      </c>
      <c r="B314" s="941"/>
      <c r="C314" s="941"/>
      <c r="D314" s="942"/>
      <c r="E314" s="466">
        <v>1</v>
      </c>
      <c r="F314" s="932" t="s">
        <v>1326</v>
      </c>
      <c r="G314" s="933"/>
      <c r="H314" s="933"/>
      <c r="I314" s="933"/>
      <c r="J314" s="933"/>
      <c r="K314" s="933"/>
      <c r="L314" s="933"/>
      <c r="M314" s="933"/>
      <c r="N314" s="933"/>
      <c r="O314" s="933"/>
      <c r="P314" s="933"/>
      <c r="Q314" s="933"/>
      <c r="R314" s="933"/>
      <c r="S314" s="933"/>
      <c r="T314" s="933"/>
      <c r="U314" s="933"/>
      <c r="V314" s="933"/>
      <c r="W314" s="934"/>
      <c r="X314" s="418"/>
    </row>
    <row r="315" spans="1:24" s="415" customFormat="1" ht="75" customHeight="1" x14ac:dyDescent="0.4">
      <c r="A315" s="968"/>
      <c r="B315" s="969"/>
      <c r="C315" s="969"/>
      <c r="D315" s="970"/>
      <c r="E315" s="466">
        <v>2</v>
      </c>
      <c r="F315" s="932" t="s">
        <v>1327</v>
      </c>
      <c r="G315" s="933"/>
      <c r="H315" s="933"/>
      <c r="I315" s="933"/>
      <c r="J315" s="933"/>
      <c r="K315" s="933"/>
      <c r="L315" s="933"/>
      <c r="M315" s="933"/>
      <c r="N315" s="933"/>
      <c r="O315" s="933"/>
      <c r="P315" s="933"/>
      <c r="Q315" s="933"/>
      <c r="R315" s="933"/>
      <c r="S315" s="933"/>
      <c r="T315" s="933"/>
      <c r="U315" s="933"/>
      <c r="V315" s="933"/>
      <c r="W315" s="934"/>
      <c r="X315" s="418"/>
    </row>
    <row r="316" spans="1:24" s="415" customFormat="1" ht="75" customHeight="1" x14ac:dyDescent="0.4">
      <c r="A316" s="902" t="s">
        <v>123</v>
      </c>
      <c r="B316" s="902"/>
      <c r="C316" s="902"/>
      <c r="D316" s="902"/>
      <c r="E316" s="413"/>
      <c r="F316" s="953" t="s">
        <v>1333</v>
      </c>
      <c r="G316" s="953"/>
      <c r="H316" s="953"/>
      <c r="I316" s="953"/>
      <c r="J316" s="953"/>
      <c r="K316" s="953"/>
      <c r="L316" s="953"/>
      <c r="M316" s="953"/>
      <c r="N316" s="953"/>
      <c r="O316" s="953"/>
      <c r="P316" s="953"/>
      <c r="Q316" s="953"/>
      <c r="R316" s="953"/>
      <c r="S316" s="953"/>
      <c r="T316" s="953"/>
      <c r="U316" s="953"/>
      <c r="V316" s="953"/>
      <c r="W316" s="953"/>
      <c r="X316" s="953"/>
    </row>
    <row r="317" spans="1:24" s="415" customFormat="1" ht="15" customHeight="1" x14ac:dyDescent="0.4">
      <c r="A317" s="956" t="s">
        <v>124</v>
      </c>
      <c r="B317" s="957"/>
      <c r="C317" s="957"/>
      <c r="D317" s="958"/>
      <c r="E317" s="413"/>
      <c r="F317" s="899" t="s">
        <v>1335</v>
      </c>
      <c r="G317" s="900"/>
      <c r="H317" s="900"/>
      <c r="I317" s="900"/>
      <c r="J317" s="900"/>
      <c r="K317" s="900"/>
      <c r="L317" s="900"/>
      <c r="M317" s="900"/>
      <c r="N317" s="900"/>
      <c r="O317" s="900"/>
      <c r="P317" s="900"/>
      <c r="Q317" s="900"/>
      <c r="R317" s="900"/>
      <c r="S317" s="900"/>
      <c r="T317" s="900"/>
      <c r="U317" s="900"/>
      <c r="V317" s="900"/>
      <c r="W317" s="901"/>
      <c r="X317" s="468"/>
    </row>
    <row r="318" spans="1:24" s="415" customFormat="1" ht="15" customHeight="1" x14ac:dyDescent="0.4">
      <c r="A318" s="921"/>
      <c r="B318" s="922"/>
      <c r="C318" s="922"/>
      <c r="D318" s="923"/>
      <c r="E318" s="420" t="s">
        <v>52</v>
      </c>
      <c r="F318" s="899" t="s">
        <v>1330</v>
      </c>
      <c r="G318" s="900"/>
      <c r="H318" s="900"/>
      <c r="I318" s="900"/>
      <c r="J318" s="900"/>
      <c r="K318" s="900"/>
      <c r="L318" s="900"/>
      <c r="M318" s="900"/>
      <c r="N318" s="900"/>
      <c r="O318" s="900"/>
      <c r="P318" s="900"/>
      <c r="Q318" s="900"/>
      <c r="R318" s="900"/>
      <c r="S318" s="900"/>
      <c r="T318" s="900"/>
      <c r="U318" s="900"/>
      <c r="V318" s="900"/>
      <c r="W318" s="901"/>
      <c r="X318" s="425"/>
    </row>
    <row r="319" spans="1:24" s="415" customFormat="1" ht="15" customHeight="1" x14ac:dyDescent="0.4">
      <c r="A319" s="921"/>
      <c r="B319" s="922"/>
      <c r="C319" s="922"/>
      <c r="D319" s="923"/>
      <c r="E319" s="420" t="s">
        <v>125</v>
      </c>
      <c r="F319" s="899" t="s">
        <v>1331</v>
      </c>
      <c r="G319" s="900"/>
      <c r="H319" s="900"/>
      <c r="I319" s="900"/>
      <c r="J319" s="900"/>
      <c r="K319" s="900"/>
      <c r="L319" s="900"/>
      <c r="M319" s="900"/>
      <c r="N319" s="900"/>
      <c r="O319" s="900"/>
      <c r="P319" s="900"/>
      <c r="Q319" s="900"/>
      <c r="R319" s="900"/>
      <c r="S319" s="900"/>
      <c r="T319" s="900"/>
      <c r="U319" s="900"/>
      <c r="V319" s="900"/>
      <c r="W319" s="901"/>
      <c r="X319" s="425"/>
    </row>
    <row r="320" spans="1:24" s="415" customFormat="1" ht="15" customHeight="1" x14ac:dyDescent="0.4">
      <c r="A320" s="921"/>
      <c r="B320" s="922"/>
      <c r="C320" s="922"/>
      <c r="D320" s="923"/>
      <c r="E320" s="466">
        <v>2</v>
      </c>
      <c r="F320" s="899" t="s">
        <v>9</v>
      </c>
      <c r="G320" s="900"/>
      <c r="H320" s="900"/>
      <c r="I320" s="900"/>
      <c r="J320" s="900"/>
      <c r="K320" s="900"/>
      <c r="L320" s="900"/>
      <c r="M320" s="900"/>
      <c r="N320" s="900"/>
      <c r="O320" s="900"/>
      <c r="P320" s="900"/>
      <c r="Q320" s="900"/>
      <c r="R320" s="900"/>
      <c r="S320" s="900"/>
      <c r="T320" s="900"/>
      <c r="U320" s="900"/>
      <c r="V320" s="900"/>
      <c r="W320" s="901"/>
      <c r="X320" s="425"/>
    </row>
    <row r="321" spans="1:24" s="415" customFormat="1" ht="15" customHeight="1" x14ac:dyDescent="0.4">
      <c r="A321" s="921"/>
      <c r="B321" s="922"/>
      <c r="C321" s="922"/>
      <c r="D321" s="923"/>
      <c r="E321" s="467">
        <v>3</v>
      </c>
      <c r="F321" s="971" t="s">
        <v>1332</v>
      </c>
      <c r="G321" s="972"/>
      <c r="H321" s="972"/>
      <c r="I321" s="972"/>
      <c r="J321" s="972"/>
      <c r="K321" s="972"/>
      <c r="L321" s="972"/>
      <c r="M321" s="972"/>
      <c r="N321" s="972"/>
      <c r="O321" s="972"/>
      <c r="P321" s="972"/>
      <c r="Q321" s="972"/>
      <c r="R321" s="972"/>
      <c r="S321" s="972"/>
      <c r="T321" s="972"/>
      <c r="U321" s="972"/>
      <c r="V321" s="972"/>
      <c r="W321" s="973"/>
      <c r="X321" s="426"/>
    </row>
    <row r="322" spans="1:24" s="415" customFormat="1" ht="15" customHeight="1" x14ac:dyDescent="0.4">
      <c r="A322" s="956" t="s">
        <v>126</v>
      </c>
      <c r="B322" s="957"/>
      <c r="C322" s="957"/>
      <c r="D322" s="957"/>
      <c r="E322" s="420">
        <v>1</v>
      </c>
      <c r="F322" s="899" t="s">
        <v>1334</v>
      </c>
      <c r="G322" s="900"/>
      <c r="H322" s="900"/>
      <c r="I322" s="900"/>
      <c r="J322" s="900"/>
      <c r="K322" s="900"/>
      <c r="L322" s="900"/>
      <c r="M322" s="900"/>
      <c r="N322" s="900"/>
      <c r="O322" s="900"/>
      <c r="P322" s="900"/>
      <c r="Q322" s="900"/>
      <c r="R322" s="900"/>
      <c r="S322" s="900"/>
      <c r="T322" s="900"/>
      <c r="U322" s="900"/>
      <c r="V322" s="900"/>
      <c r="W322" s="901"/>
      <c r="X322" s="425"/>
    </row>
    <row r="323" spans="1:24" s="415" customFormat="1" ht="15" customHeight="1" x14ac:dyDescent="0.4">
      <c r="A323" s="924"/>
      <c r="B323" s="925"/>
      <c r="C323" s="925"/>
      <c r="D323" s="925"/>
      <c r="E323" s="420">
        <v>2</v>
      </c>
      <c r="F323" s="899" t="s">
        <v>1339</v>
      </c>
      <c r="G323" s="900"/>
      <c r="H323" s="900"/>
      <c r="I323" s="900"/>
      <c r="J323" s="900"/>
      <c r="K323" s="900"/>
      <c r="L323" s="900"/>
      <c r="M323" s="900"/>
      <c r="N323" s="900"/>
      <c r="O323" s="900"/>
      <c r="P323" s="900"/>
      <c r="Q323" s="900"/>
      <c r="R323" s="900"/>
      <c r="S323" s="900"/>
      <c r="T323" s="900"/>
      <c r="U323" s="900"/>
      <c r="V323" s="900"/>
      <c r="W323" s="901"/>
      <c r="X323" s="425"/>
    </row>
    <row r="324" spans="1:24" s="415" customFormat="1" ht="15" customHeight="1" x14ac:dyDescent="0.4">
      <c r="A324" s="959" t="s">
        <v>127</v>
      </c>
      <c r="B324" s="960"/>
      <c r="C324" s="960"/>
      <c r="D324" s="961"/>
      <c r="E324" s="420"/>
      <c r="F324" s="899" t="s">
        <v>1329</v>
      </c>
      <c r="G324" s="900"/>
      <c r="H324" s="900"/>
      <c r="I324" s="900"/>
      <c r="J324" s="900"/>
      <c r="K324" s="900"/>
      <c r="L324" s="900"/>
      <c r="M324" s="900"/>
      <c r="N324" s="900"/>
      <c r="O324" s="900"/>
      <c r="P324" s="900"/>
      <c r="Q324" s="900"/>
      <c r="R324" s="900"/>
      <c r="S324" s="900"/>
      <c r="T324" s="900"/>
      <c r="U324" s="900"/>
      <c r="V324" s="900"/>
      <c r="W324" s="901"/>
      <c r="X324" s="469"/>
    </row>
    <row r="325" spans="1:24" s="415" customFormat="1" ht="15" customHeight="1" x14ac:dyDescent="0.4">
      <c r="A325" s="962"/>
      <c r="B325" s="963"/>
      <c r="C325" s="963"/>
      <c r="D325" s="964"/>
      <c r="E325" s="427" t="s">
        <v>128</v>
      </c>
      <c r="F325" s="899" t="s">
        <v>1336</v>
      </c>
      <c r="G325" s="900"/>
      <c r="H325" s="900"/>
      <c r="I325" s="900"/>
      <c r="J325" s="900"/>
      <c r="K325" s="900"/>
      <c r="L325" s="900"/>
      <c r="M325" s="900"/>
      <c r="N325" s="900"/>
      <c r="O325" s="900"/>
      <c r="P325" s="900"/>
      <c r="Q325" s="900"/>
      <c r="R325" s="900"/>
      <c r="S325" s="900"/>
      <c r="T325" s="900"/>
      <c r="U325" s="900"/>
      <c r="V325" s="900"/>
      <c r="W325" s="901"/>
      <c r="X325" s="410"/>
    </row>
    <row r="326" spans="1:24" s="415" customFormat="1" ht="15" customHeight="1" x14ac:dyDescent="0.4">
      <c r="A326" s="962"/>
      <c r="B326" s="963"/>
      <c r="C326" s="963"/>
      <c r="D326" s="964"/>
      <c r="E326" s="420" t="s">
        <v>129</v>
      </c>
      <c r="F326" s="899" t="s">
        <v>1338</v>
      </c>
      <c r="G326" s="900"/>
      <c r="H326" s="900"/>
      <c r="I326" s="900"/>
      <c r="J326" s="900"/>
      <c r="K326" s="900"/>
      <c r="L326" s="900"/>
      <c r="M326" s="900"/>
      <c r="N326" s="900"/>
      <c r="O326" s="900"/>
      <c r="P326" s="900"/>
      <c r="Q326" s="900"/>
      <c r="R326" s="900"/>
      <c r="S326" s="900"/>
      <c r="T326" s="900"/>
      <c r="U326" s="900"/>
      <c r="V326" s="900"/>
      <c r="W326" s="901"/>
      <c r="X326" s="419"/>
    </row>
    <row r="327" spans="1:24" s="415" customFormat="1" ht="15" customHeight="1" x14ac:dyDescent="0.4">
      <c r="A327" s="962"/>
      <c r="B327" s="963"/>
      <c r="C327" s="963"/>
      <c r="D327" s="964"/>
      <c r="E327" s="466">
        <v>2</v>
      </c>
      <c r="F327" s="899" t="s">
        <v>1337</v>
      </c>
      <c r="G327" s="900"/>
      <c r="H327" s="900"/>
      <c r="I327" s="900"/>
      <c r="J327" s="900"/>
      <c r="K327" s="900"/>
      <c r="L327" s="900"/>
      <c r="M327" s="900"/>
      <c r="N327" s="900"/>
      <c r="O327" s="900"/>
      <c r="P327" s="900"/>
      <c r="Q327" s="900"/>
      <c r="R327" s="900"/>
      <c r="S327" s="900"/>
      <c r="T327" s="900"/>
      <c r="U327" s="900"/>
      <c r="V327" s="900"/>
      <c r="W327" s="901"/>
      <c r="X327" s="419"/>
    </row>
    <row r="328" spans="1:24" s="415" customFormat="1" ht="15" customHeight="1" x14ac:dyDescent="0.4">
      <c r="A328" s="965"/>
      <c r="B328" s="966"/>
      <c r="C328" s="966"/>
      <c r="D328" s="967"/>
      <c r="E328" s="466">
        <v>3</v>
      </c>
      <c r="F328" s="899" t="s">
        <v>1340</v>
      </c>
      <c r="G328" s="900"/>
      <c r="H328" s="900"/>
      <c r="I328" s="900"/>
      <c r="J328" s="900"/>
      <c r="K328" s="900"/>
      <c r="L328" s="900"/>
      <c r="M328" s="900"/>
      <c r="N328" s="900"/>
      <c r="O328" s="900"/>
      <c r="P328" s="900"/>
      <c r="Q328" s="900"/>
      <c r="R328" s="900"/>
      <c r="S328" s="900"/>
      <c r="T328" s="900"/>
      <c r="U328" s="900"/>
      <c r="V328" s="900"/>
      <c r="W328" s="901"/>
      <c r="X328" s="419"/>
    </row>
    <row r="329" spans="1:24" s="429" customFormat="1" ht="14.25" customHeight="1" x14ac:dyDescent="0.4">
      <c r="A329" s="1058" t="s">
        <v>3</v>
      </c>
      <c r="B329" s="1058"/>
      <c r="C329" s="1058"/>
      <c r="D329" s="1058"/>
      <c r="E329" s="438"/>
      <c r="F329" s="983" t="s">
        <v>4</v>
      </c>
      <c r="G329" s="983"/>
      <c r="H329" s="983"/>
      <c r="I329" s="983"/>
      <c r="J329" s="983"/>
      <c r="K329" s="983"/>
      <c r="L329" s="983"/>
      <c r="M329" s="983"/>
      <c r="N329" s="983"/>
      <c r="O329" s="983"/>
      <c r="P329" s="983"/>
      <c r="Q329" s="983"/>
      <c r="R329" s="983"/>
      <c r="S329" s="983"/>
      <c r="T329" s="983"/>
      <c r="U329" s="983"/>
      <c r="V329" s="983"/>
      <c r="W329" s="983"/>
      <c r="X329" s="428" t="s">
        <v>5</v>
      </c>
    </row>
    <row r="330" spans="1:24" s="429" customFormat="1" ht="45" customHeight="1" x14ac:dyDescent="0.4">
      <c r="A330" s="971" t="s">
        <v>983</v>
      </c>
      <c r="B330" s="972"/>
      <c r="C330" s="972"/>
      <c r="D330" s="973"/>
      <c r="E330" s="437"/>
      <c r="F330" s="899" t="s">
        <v>984</v>
      </c>
      <c r="G330" s="900"/>
      <c r="H330" s="900"/>
      <c r="I330" s="900"/>
      <c r="J330" s="900"/>
      <c r="K330" s="900"/>
      <c r="L330" s="900"/>
      <c r="M330" s="900"/>
      <c r="N330" s="900"/>
      <c r="O330" s="900"/>
      <c r="P330" s="900"/>
      <c r="Q330" s="900"/>
      <c r="R330" s="900"/>
      <c r="S330" s="900"/>
      <c r="T330" s="900"/>
      <c r="U330" s="900"/>
      <c r="V330" s="900"/>
      <c r="W330" s="901"/>
      <c r="X330" s="430"/>
    </row>
    <row r="331" spans="1:24" s="429" customFormat="1" ht="30" customHeight="1" x14ac:dyDescent="0.4">
      <c r="A331" s="974"/>
      <c r="B331" s="975"/>
      <c r="C331" s="975"/>
      <c r="D331" s="976"/>
      <c r="E331" s="439">
        <v>1</v>
      </c>
      <c r="F331" s="899" t="s">
        <v>1009</v>
      </c>
      <c r="G331" s="900"/>
      <c r="H331" s="900"/>
      <c r="I331" s="900"/>
      <c r="J331" s="900"/>
      <c r="K331" s="900"/>
      <c r="L331" s="900"/>
      <c r="M331" s="900"/>
      <c r="N331" s="900"/>
      <c r="O331" s="900"/>
      <c r="P331" s="900"/>
      <c r="Q331" s="900"/>
      <c r="R331" s="900"/>
      <c r="S331" s="900"/>
      <c r="T331" s="900"/>
      <c r="U331" s="900"/>
      <c r="V331" s="900"/>
      <c r="W331" s="901"/>
      <c r="X331" s="428"/>
    </row>
    <row r="332" spans="1:24" s="429" customFormat="1" ht="30" customHeight="1" x14ac:dyDescent="0.4">
      <c r="A332" s="974"/>
      <c r="B332" s="975"/>
      <c r="C332" s="975"/>
      <c r="D332" s="976"/>
      <c r="E332" s="439">
        <v>2</v>
      </c>
      <c r="F332" s="899" t="s">
        <v>1010</v>
      </c>
      <c r="G332" s="900"/>
      <c r="H332" s="900"/>
      <c r="I332" s="900"/>
      <c r="J332" s="900"/>
      <c r="K332" s="900"/>
      <c r="L332" s="900"/>
      <c r="M332" s="900"/>
      <c r="N332" s="900"/>
      <c r="O332" s="900"/>
      <c r="P332" s="900"/>
      <c r="Q332" s="900"/>
      <c r="R332" s="900"/>
      <c r="S332" s="900"/>
      <c r="T332" s="900"/>
      <c r="U332" s="900"/>
      <c r="V332" s="900"/>
      <c r="W332" s="901"/>
      <c r="X332" s="428"/>
    </row>
    <row r="333" spans="1:24" s="429" customFormat="1" ht="15" customHeight="1" x14ac:dyDescent="0.4">
      <c r="A333" s="974"/>
      <c r="B333" s="975"/>
      <c r="C333" s="975"/>
      <c r="D333" s="976"/>
      <c r="E333" s="439">
        <v>3</v>
      </c>
      <c r="F333" s="899" t="s">
        <v>1011</v>
      </c>
      <c r="G333" s="900"/>
      <c r="H333" s="900"/>
      <c r="I333" s="900"/>
      <c r="J333" s="900"/>
      <c r="K333" s="900"/>
      <c r="L333" s="900"/>
      <c r="M333" s="900"/>
      <c r="N333" s="900"/>
      <c r="O333" s="900"/>
      <c r="P333" s="900"/>
      <c r="Q333" s="900"/>
      <c r="R333" s="900"/>
      <c r="S333" s="900"/>
      <c r="T333" s="900"/>
      <c r="U333" s="900"/>
      <c r="V333" s="900"/>
      <c r="W333" s="901"/>
      <c r="X333" s="428"/>
    </row>
    <row r="334" spans="1:24" s="429" customFormat="1" ht="15" customHeight="1" x14ac:dyDescent="0.4">
      <c r="A334" s="974"/>
      <c r="B334" s="975"/>
      <c r="C334" s="975"/>
      <c r="D334" s="976"/>
      <c r="E334" s="439">
        <v>4</v>
      </c>
      <c r="F334" s="899" t="s">
        <v>1012</v>
      </c>
      <c r="G334" s="900"/>
      <c r="H334" s="900"/>
      <c r="I334" s="900"/>
      <c r="J334" s="900"/>
      <c r="K334" s="900"/>
      <c r="L334" s="900"/>
      <c r="M334" s="900"/>
      <c r="N334" s="900"/>
      <c r="O334" s="900"/>
      <c r="P334" s="900"/>
      <c r="Q334" s="900"/>
      <c r="R334" s="900"/>
      <c r="S334" s="900"/>
      <c r="T334" s="900"/>
      <c r="U334" s="900"/>
      <c r="V334" s="900"/>
      <c r="W334" s="901"/>
      <c r="X334" s="428"/>
    </row>
    <row r="335" spans="1:24" s="429" customFormat="1" ht="45" customHeight="1" x14ac:dyDescent="0.4">
      <c r="A335" s="974"/>
      <c r="B335" s="975"/>
      <c r="C335" s="975"/>
      <c r="D335" s="976"/>
      <c r="E335" s="439">
        <v>5</v>
      </c>
      <c r="F335" s="899" t="s">
        <v>1013</v>
      </c>
      <c r="G335" s="900"/>
      <c r="H335" s="900"/>
      <c r="I335" s="900"/>
      <c r="J335" s="900"/>
      <c r="K335" s="900"/>
      <c r="L335" s="900"/>
      <c r="M335" s="900"/>
      <c r="N335" s="900"/>
      <c r="O335" s="900"/>
      <c r="P335" s="900"/>
      <c r="Q335" s="900"/>
      <c r="R335" s="900"/>
      <c r="S335" s="900"/>
      <c r="T335" s="900"/>
      <c r="U335" s="900"/>
      <c r="V335" s="900"/>
      <c r="W335" s="901"/>
      <c r="X335" s="428"/>
    </row>
    <row r="336" spans="1:24" s="429" customFormat="1" ht="15" customHeight="1" x14ac:dyDescent="0.4">
      <c r="A336" s="974"/>
      <c r="B336" s="975"/>
      <c r="C336" s="975"/>
      <c r="D336" s="976"/>
      <c r="E336" s="439">
        <v>6</v>
      </c>
      <c r="F336" s="899" t="s">
        <v>1014</v>
      </c>
      <c r="G336" s="900"/>
      <c r="H336" s="900"/>
      <c r="I336" s="900"/>
      <c r="J336" s="900"/>
      <c r="K336" s="900"/>
      <c r="L336" s="900"/>
      <c r="M336" s="900"/>
      <c r="N336" s="900"/>
      <c r="O336" s="900"/>
      <c r="P336" s="900"/>
      <c r="Q336" s="900"/>
      <c r="R336" s="900"/>
      <c r="S336" s="900"/>
      <c r="T336" s="900"/>
      <c r="U336" s="900"/>
      <c r="V336" s="900"/>
      <c r="W336" s="901"/>
      <c r="X336" s="428"/>
    </row>
    <row r="337" spans="1:24" s="429" customFormat="1" ht="30" customHeight="1" x14ac:dyDescent="0.4">
      <c r="A337" s="974"/>
      <c r="B337" s="975"/>
      <c r="C337" s="975"/>
      <c r="D337" s="976"/>
      <c r="E337" s="439">
        <v>7</v>
      </c>
      <c r="F337" s="899" t="s">
        <v>1015</v>
      </c>
      <c r="G337" s="900"/>
      <c r="H337" s="900"/>
      <c r="I337" s="900"/>
      <c r="J337" s="900"/>
      <c r="K337" s="900"/>
      <c r="L337" s="900"/>
      <c r="M337" s="900"/>
      <c r="N337" s="900"/>
      <c r="O337" s="900"/>
      <c r="P337" s="900"/>
      <c r="Q337" s="900"/>
      <c r="R337" s="900"/>
      <c r="S337" s="900"/>
      <c r="T337" s="900"/>
      <c r="U337" s="900"/>
      <c r="V337" s="900"/>
      <c r="W337" s="901"/>
      <c r="X337" s="428"/>
    </row>
    <row r="338" spans="1:24" s="429" customFormat="1" ht="30" customHeight="1" x14ac:dyDescent="0.4">
      <c r="A338" s="974"/>
      <c r="B338" s="975"/>
      <c r="C338" s="975"/>
      <c r="D338" s="976"/>
      <c r="E338" s="439">
        <v>8</v>
      </c>
      <c r="F338" s="899" t="s">
        <v>985</v>
      </c>
      <c r="G338" s="900"/>
      <c r="H338" s="900"/>
      <c r="I338" s="900"/>
      <c r="J338" s="900"/>
      <c r="K338" s="900"/>
      <c r="L338" s="900"/>
      <c r="M338" s="900"/>
      <c r="N338" s="900"/>
      <c r="O338" s="900"/>
      <c r="P338" s="900"/>
      <c r="Q338" s="900"/>
      <c r="R338" s="900"/>
      <c r="S338" s="900"/>
      <c r="T338" s="900"/>
      <c r="U338" s="900"/>
      <c r="V338" s="900"/>
      <c r="W338" s="901"/>
      <c r="X338" s="428"/>
    </row>
    <row r="339" spans="1:24" s="429" customFormat="1" ht="30" customHeight="1" x14ac:dyDescent="0.4">
      <c r="A339" s="974"/>
      <c r="B339" s="975"/>
      <c r="C339" s="975"/>
      <c r="D339" s="976"/>
      <c r="E339" s="439">
        <v>9</v>
      </c>
      <c r="F339" s="899" t="s">
        <v>1016</v>
      </c>
      <c r="G339" s="900"/>
      <c r="H339" s="900"/>
      <c r="I339" s="900"/>
      <c r="J339" s="900"/>
      <c r="K339" s="900"/>
      <c r="L339" s="900"/>
      <c r="M339" s="900"/>
      <c r="N339" s="900"/>
      <c r="O339" s="900"/>
      <c r="P339" s="900"/>
      <c r="Q339" s="900"/>
      <c r="R339" s="900"/>
      <c r="S339" s="900"/>
      <c r="T339" s="900"/>
      <c r="U339" s="900"/>
      <c r="V339" s="900"/>
      <c r="W339" s="901"/>
      <c r="X339" s="428"/>
    </row>
    <row r="340" spans="1:24" s="367" customFormat="1" ht="30" customHeight="1" x14ac:dyDescent="0.4">
      <c r="A340" s="977"/>
      <c r="B340" s="978"/>
      <c r="C340" s="978"/>
      <c r="D340" s="979"/>
      <c r="E340" s="440">
        <v>10</v>
      </c>
      <c r="F340" s="954" t="s">
        <v>1017</v>
      </c>
      <c r="G340" s="954"/>
      <c r="H340" s="954"/>
      <c r="I340" s="954"/>
      <c r="J340" s="954"/>
      <c r="K340" s="954"/>
      <c r="L340" s="954"/>
      <c r="M340" s="954"/>
      <c r="N340" s="954"/>
      <c r="O340" s="954"/>
      <c r="P340" s="954"/>
      <c r="Q340" s="954"/>
      <c r="R340" s="954"/>
      <c r="S340" s="954"/>
      <c r="T340" s="954"/>
      <c r="U340" s="954"/>
      <c r="V340" s="954"/>
      <c r="W340" s="954"/>
      <c r="X340" s="431"/>
    </row>
    <row r="341" spans="1:24" s="367" customFormat="1" ht="30" customHeight="1" x14ac:dyDescent="0.4">
      <c r="A341" s="956" t="s">
        <v>986</v>
      </c>
      <c r="B341" s="957"/>
      <c r="C341" s="957"/>
      <c r="D341" s="958"/>
      <c r="E341" s="440"/>
      <c r="F341" s="899" t="s">
        <v>987</v>
      </c>
      <c r="G341" s="900"/>
      <c r="H341" s="900"/>
      <c r="I341" s="900"/>
      <c r="J341" s="900"/>
      <c r="K341" s="900"/>
      <c r="L341" s="900"/>
      <c r="M341" s="900"/>
      <c r="N341" s="900"/>
      <c r="O341" s="900"/>
      <c r="P341" s="900"/>
      <c r="Q341" s="900"/>
      <c r="R341" s="900"/>
      <c r="S341" s="900"/>
      <c r="T341" s="900"/>
      <c r="U341" s="900"/>
      <c r="V341" s="900"/>
      <c r="W341" s="901"/>
      <c r="X341" s="432"/>
    </row>
    <row r="342" spans="1:24" s="434" customFormat="1" ht="30" customHeight="1" x14ac:dyDescent="0.4">
      <c r="A342" s="921"/>
      <c r="B342" s="922"/>
      <c r="C342" s="922"/>
      <c r="D342" s="923"/>
      <c r="E342" s="441">
        <v>1</v>
      </c>
      <c r="F342" s="953" t="s">
        <v>1018</v>
      </c>
      <c r="G342" s="953"/>
      <c r="H342" s="953"/>
      <c r="I342" s="953"/>
      <c r="J342" s="953"/>
      <c r="K342" s="953"/>
      <c r="L342" s="953"/>
      <c r="M342" s="953"/>
      <c r="N342" s="953"/>
      <c r="O342" s="953"/>
      <c r="P342" s="953"/>
      <c r="Q342" s="953"/>
      <c r="R342" s="953"/>
      <c r="S342" s="953"/>
      <c r="T342" s="953"/>
      <c r="U342" s="953"/>
      <c r="V342" s="953"/>
      <c r="W342" s="953"/>
      <c r="X342" s="433"/>
    </row>
    <row r="343" spans="1:24" s="434" customFormat="1" ht="30" customHeight="1" x14ac:dyDescent="0.4">
      <c r="A343" s="921"/>
      <c r="B343" s="922"/>
      <c r="C343" s="922"/>
      <c r="D343" s="923"/>
      <c r="E343" s="441">
        <v>2</v>
      </c>
      <c r="F343" s="899" t="s">
        <v>988</v>
      </c>
      <c r="G343" s="900"/>
      <c r="H343" s="900"/>
      <c r="I343" s="900"/>
      <c r="J343" s="900"/>
      <c r="K343" s="900"/>
      <c r="L343" s="900"/>
      <c r="M343" s="900"/>
      <c r="N343" s="900"/>
      <c r="O343" s="900"/>
      <c r="P343" s="900"/>
      <c r="Q343" s="900"/>
      <c r="R343" s="900"/>
      <c r="S343" s="900"/>
      <c r="T343" s="900"/>
      <c r="U343" s="900"/>
      <c r="V343" s="900"/>
      <c r="W343" s="901"/>
      <c r="X343" s="433"/>
    </row>
    <row r="344" spans="1:24" s="434" customFormat="1" ht="30" customHeight="1" x14ac:dyDescent="0.4">
      <c r="A344" s="921"/>
      <c r="B344" s="922"/>
      <c r="C344" s="922"/>
      <c r="D344" s="923"/>
      <c r="E344" s="441">
        <v>3</v>
      </c>
      <c r="F344" s="899" t="s">
        <v>989</v>
      </c>
      <c r="G344" s="900"/>
      <c r="H344" s="900"/>
      <c r="I344" s="900"/>
      <c r="J344" s="900"/>
      <c r="K344" s="900"/>
      <c r="L344" s="900"/>
      <c r="M344" s="900"/>
      <c r="N344" s="900"/>
      <c r="O344" s="900"/>
      <c r="P344" s="900"/>
      <c r="Q344" s="900"/>
      <c r="R344" s="900"/>
      <c r="S344" s="900"/>
      <c r="T344" s="900"/>
      <c r="U344" s="900"/>
      <c r="V344" s="900"/>
      <c r="W344" s="901"/>
      <c r="X344" s="433"/>
    </row>
    <row r="345" spans="1:24" s="434" customFormat="1" ht="30" customHeight="1" x14ac:dyDescent="0.4">
      <c r="A345" s="921"/>
      <c r="B345" s="922"/>
      <c r="C345" s="922"/>
      <c r="D345" s="923"/>
      <c r="E345" s="441">
        <v>4</v>
      </c>
      <c r="F345" s="899" t="s">
        <v>990</v>
      </c>
      <c r="G345" s="900"/>
      <c r="H345" s="900"/>
      <c r="I345" s="900"/>
      <c r="J345" s="900"/>
      <c r="K345" s="900"/>
      <c r="L345" s="900"/>
      <c r="M345" s="900"/>
      <c r="N345" s="900"/>
      <c r="O345" s="900"/>
      <c r="P345" s="900"/>
      <c r="Q345" s="900"/>
      <c r="R345" s="900"/>
      <c r="S345" s="900"/>
      <c r="T345" s="900"/>
      <c r="U345" s="900"/>
      <c r="V345" s="900"/>
      <c r="W345" s="901"/>
      <c r="X345" s="433"/>
    </row>
    <row r="346" spans="1:24" s="434" customFormat="1" ht="15" customHeight="1" x14ac:dyDescent="0.4">
      <c r="A346" s="921"/>
      <c r="B346" s="922"/>
      <c r="C346" s="922"/>
      <c r="D346" s="923"/>
      <c r="E346" s="441">
        <v>5</v>
      </c>
      <c r="F346" s="899" t="s">
        <v>991</v>
      </c>
      <c r="G346" s="900"/>
      <c r="H346" s="900"/>
      <c r="I346" s="900"/>
      <c r="J346" s="900"/>
      <c r="K346" s="900"/>
      <c r="L346" s="900"/>
      <c r="M346" s="900"/>
      <c r="N346" s="900"/>
      <c r="O346" s="900"/>
      <c r="P346" s="900"/>
      <c r="Q346" s="900"/>
      <c r="R346" s="900"/>
      <c r="S346" s="900"/>
      <c r="T346" s="900"/>
      <c r="U346" s="900"/>
      <c r="V346" s="900"/>
      <c r="W346" s="901"/>
      <c r="X346" s="433"/>
    </row>
    <row r="347" spans="1:24" s="434" customFormat="1" ht="30" customHeight="1" x14ac:dyDescent="0.4">
      <c r="A347" s="921"/>
      <c r="B347" s="922"/>
      <c r="C347" s="922"/>
      <c r="D347" s="923"/>
      <c r="E347" s="441">
        <v>6</v>
      </c>
      <c r="F347" s="953" t="s">
        <v>1019</v>
      </c>
      <c r="G347" s="953"/>
      <c r="H347" s="953"/>
      <c r="I347" s="953"/>
      <c r="J347" s="953"/>
      <c r="K347" s="953"/>
      <c r="L347" s="953"/>
      <c r="M347" s="953"/>
      <c r="N347" s="953"/>
      <c r="O347" s="953"/>
      <c r="P347" s="953"/>
      <c r="Q347" s="953"/>
      <c r="R347" s="953"/>
      <c r="S347" s="953"/>
      <c r="T347" s="953"/>
      <c r="U347" s="953"/>
      <c r="V347" s="953"/>
      <c r="W347" s="953"/>
      <c r="X347" s="433"/>
    </row>
    <row r="348" spans="1:24" s="434" customFormat="1" ht="15" customHeight="1" x14ac:dyDescent="0.4">
      <c r="A348" s="921"/>
      <c r="B348" s="922"/>
      <c r="C348" s="922"/>
      <c r="D348" s="923"/>
      <c r="E348" s="441">
        <v>7</v>
      </c>
      <c r="F348" s="953" t="s">
        <v>1020</v>
      </c>
      <c r="G348" s="953"/>
      <c r="H348" s="953"/>
      <c r="I348" s="953"/>
      <c r="J348" s="953"/>
      <c r="K348" s="953"/>
      <c r="L348" s="953"/>
      <c r="M348" s="953"/>
      <c r="N348" s="953"/>
      <c r="O348" s="953"/>
      <c r="P348" s="953"/>
      <c r="Q348" s="953"/>
      <c r="R348" s="953"/>
      <c r="S348" s="953"/>
      <c r="T348" s="953"/>
      <c r="U348" s="953"/>
      <c r="V348" s="953"/>
      <c r="W348" s="953"/>
      <c r="X348" s="433"/>
    </row>
    <row r="349" spans="1:24" s="434" customFormat="1" ht="15" customHeight="1" x14ac:dyDescent="0.4">
      <c r="A349" s="921"/>
      <c r="B349" s="922"/>
      <c r="C349" s="922"/>
      <c r="D349" s="923"/>
      <c r="E349" s="441">
        <v>8</v>
      </c>
      <c r="F349" s="953" t="s">
        <v>130</v>
      </c>
      <c r="G349" s="953"/>
      <c r="H349" s="953"/>
      <c r="I349" s="953"/>
      <c r="J349" s="953"/>
      <c r="K349" s="953"/>
      <c r="L349" s="953"/>
      <c r="M349" s="953"/>
      <c r="N349" s="953"/>
      <c r="O349" s="953"/>
      <c r="P349" s="953"/>
      <c r="Q349" s="953"/>
      <c r="R349" s="953"/>
      <c r="S349" s="953"/>
      <c r="T349" s="953"/>
      <c r="U349" s="953"/>
      <c r="V349" s="953"/>
      <c r="W349" s="953"/>
      <c r="X349" s="433"/>
    </row>
    <row r="350" spans="1:24" s="434" customFormat="1" ht="30" customHeight="1" x14ac:dyDescent="0.4">
      <c r="A350" s="921"/>
      <c r="B350" s="922"/>
      <c r="C350" s="922"/>
      <c r="D350" s="923"/>
      <c r="E350" s="441">
        <v>9</v>
      </c>
      <c r="F350" s="953" t="s">
        <v>992</v>
      </c>
      <c r="G350" s="953"/>
      <c r="H350" s="953"/>
      <c r="I350" s="953"/>
      <c r="J350" s="953"/>
      <c r="K350" s="953"/>
      <c r="L350" s="953"/>
      <c r="M350" s="953"/>
      <c r="N350" s="953"/>
      <c r="O350" s="953"/>
      <c r="P350" s="953"/>
      <c r="Q350" s="953"/>
      <c r="R350" s="953"/>
      <c r="S350" s="953"/>
      <c r="T350" s="953"/>
      <c r="U350" s="953"/>
      <c r="V350" s="953"/>
      <c r="W350" s="953"/>
      <c r="X350" s="433"/>
    </row>
    <row r="351" spans="1:24" s="434" customFormat="1" ht="15" customHeight="1" x14ac:dyDescent="0.4">
      <c r="A351" s="921"/>
      <c r="B351" s="922"/>
      <c r="C351" s="922"/>
      <c r="D351" s="923"/>
      <c r="E351" s="441">
        <v>10</v>
      </c>
      <c r="F351" s="955" t="s">
        <v>1021</v>
      </c>
      <c r="G351" s="955"/>
      <c r="H351" s="955"/>
      <c r="I351" s="955"/>
      <c r="J351" s="955"/>
      <c r="K351" s="955"/>
      <c r="L351" s="955"/>
      <c r="M351" s="955"/>
      <c r="N351" s="955"/>
      <c r="O351" s="955"/>
      <c r="P351" s="955"/>
      <c r="Q351" s="955"/>
      <c r="R351" s="955"/>
      <c r="S351" s="955"/>
      <c r="T351" s="955"/>
      <c r="U351" s="955"/>
      <c r="V351" s="955"/>
      <c r="W351" s="955"/>
      <c r="X351" s="433"/>
    </row>
    <row r="352" spans="1:24" s="434" customFormat="1" ht="15" customHeight="1" x14ac:dyDescent="0.4">
      <c r="A352" s="924"/>
      <c r="B352" s="925"/>
      <c r="C352" s="925"/>
      <c r="D352" s="926"/>
      <c r="E352" s="441">
        <v>11</v>
      </c>
      <c r="F352" s="953" t="s">
        <v>1022</v>
      </c>
      <c r="G352" s="953"/>
      <c r="H352" s="953"/>
      <c r="I352" s="953"/>
      <c r="J352" s="953"/>
      <c r="K352" s="953"/>
      <c r="L352" s="953"/>
      <c r="M352" s="953"/>
      <c r="N352" s="953"/>
      <c r="O352" s="953"/>
      <c r="P352" s="953"/>
      <c r="Q352" s="953"/>
      <c r="R352" s="953"/>
      <c r="S352" s="953"/>
      <c r="T352" s="953"/>
      <c r="U352" s="953"/>
      <c r="V352" s="953"/>
      <c r="W352" s="953"/>
      <c r="X352" s="433"/>
    </row>
    <row r="353" spans="1:24" s="367" customFormat="1" ht="30" customHeight="1" x14ac:dyDescent="0.4">
      <c r="A353" s="953" t="s">
        <v>993</v>
      </c>
      <c r="B353" s="953"/>
      <c r="C353" s="953"/>
      <c r="D353" s="953"/>
      <c r="E353" s="442" t="s">
        <v>1023</v>
      </c>
      <c r="F353" s="953" t="s">
        <v>994</v>
      </c>
      <c r="G353" s="953"/>
      <c r="H353" s="953"/>
      <c r="I353" s="953"/>
      <c r="J353" s="953"/>
      <c r="K353" s="953"/>
      <c r="L353" s="953"/>
      <c r="M353" s="953"/>
      <c r="N353" s="953"/>
      <c r="O353" s="953"/>
      <c r="P353" s="953"/>
      <c r="Q353" s="953"/>
      <c r="R353" s="953"/>
      <c r="S353" s="953"/>
      <c r="T353" s="953"/>
      <c r="U353" s="953"/>
      <c r="V353" s="953"/>
      <c r="W353" s="953"/>
      <c r="X353" s="435"/>
    </row>
    <row r="354" spans="1:24" s="367" customFormat="1" ht="30" customHeight="1" x14ac:dyDescent="0.4">
      <c r="A354" s="953"/>
      <c r="B354" s="953"/>
      <c r="C354" s="953"/>
      <c r="D354" s="953"/>
      <c r="E354" s="442" t="s">
        <v>1024</v>
      </c>
      <c r="F354" s="953" t="s">
        <v>995</v>
      </c>
      <c r="G354" s="953"/>
      <c r="H354" s="953"/>
      <c r="I354" s="953"/>
      <c r="J354" s="953"/>
      <c r="K354" s="953"/>
      <c r="L354" s="953"/>
      <c r="M354" s="953"/>
      <c r="N354" s="953"/>
      <c r="O354" s="953"/>
      <c r="P354" s="953"/>
      <c r="Q354" s="953"/>
      <c r="R354" s="953"/>
      <c r="S354" s="953"/>
      <c r="T354" s="953"/>
      <c r="U354" s="953"/>
      <c r="V354" s="953"/>
      <c r="W354" s="953"/>
      <c r="X354" s="435"/>
    </row>
    <row r="355" spans="1:24" s="367" customFormat="1" ht="30" customHeight="1" x14ac:dyDescent="0.4">
      <c r="A355" s="953"/>
      <c r="B355" s="953"/>
      <c r="C355" s="953"/>
      <c r="D355" s="953"/>
      <c r="E355" s="442" t="s">
        <v>1025</v>
      </c>
      <c r="F355" s="953" t="s">
        <v>996</v>
      </c>
      <c r="G355" s="953"/>
      <c r="H355" s="953"/>
      <c r="I355" s="953"/>
      <c r="J355" s="953"/>
      <c r="K355" s="953"/>
      <c r="L355" s="953"/>
      <c r="M355" s="953"/>
      <c r="N355" s="953"/>
      <c r="O355" s="953"/>
      <c r="P355" s="953"/>
      <c r="Q355" s="953"/>
      <c r="R355" s="953"/>
      <c r="S355" s="953"/>
      <c r="T355" s="953"/>
      <c r="U355" s="953"/>
      <c r="V355" s="953"/>
      <c r="W355" s="953"/>
      <c r="X355" s="435"/>
    </row>
    <row r="356" spans="1:24" s="367" customFormat="1" ht="15" customHeight="1" x14ac:dyDescent="0.4">
      <c r="A356" s="953"/>
      <c r="B356" s="953"/>
      <c r="C356" s="953"/>
      <c r="D356" s="953"/>
      <c r="E356" s="442" t="s">
        <v>1026</v>
      </c>
      <c r="F356" s="953" t="s">
        <v>997</v>
      </c>
      <c r="G356" s="953"/>
      <c r="H356" s="953"/>
      <c r="I356" s="953"/>
      <c r="J356" s="953"/>
      <c r="K356" s="953"/>
      <c r="L356" s="953"/>
      <c r="M356" s="953"/>
      <c r="N356" s="953"/>
      <c r="O356" s="953"/>
      <c r="P356" s="953"/>
      <c r="Q356" s="953"/>
      <c r="R356" s="953"/>
      <c r="S356" s="953"/>
      <c r="T356" s="953"/>
      <c r="U356" s="953"/>
      <c r="V356" s="953"/>
      <c r="W356" s="953"/>
      <c r="X356" s="435"/>
    </row>
    <row r="357" spans="1:24" s="367" customFormat="1" ht="15" customHeight="1" x14ac:dyDescent="0.4">
      <c r="A357" s="953"/>
      <c r="B357" s="953"/>
      <c r="C357" s="953"/>
      <c r="D357" s="953"/>
      <c r="E357" s="442" t="s">
        <v>1027</v>
      </c>
      <c r="F357" s="899" t="s">
        <v>1021</v>
      </c>
      <c r="G357" s="900"/>
      <c r="H357" s="900"/>
      <c r="I357" s="900"/>
      <c r="J357" s="900"/>
      <c r="K357" s="900"/>
      <c r="L357" s="900"/>
      <c r="M357" s="900"/>
      <c r="N357" s="900"/>
      <c r="O357" s="900"/>
      <c r="P357" s="900"/>
      <c r="Q357" s="900"/>
      <c r="R357" s="900"/>
      <c r="S357" s="900"/>
      <c r="T357" s="900"/>
      <c r="U357" s="900"/>
      <c r="V357" s="900"/>
      <c r="W357" s="901"/>
      <c r="X357" s="435"/>
    </row>
    <row r="358" spans="1:24" s="429" customFormat="1" ht="14.25" customHeight="1" x14ac:dyDescent="0.4">
      <c r="A358" s="1058" t="s">
        <v>3</v>
      </c>
      <c r="B358" s="1058"/>
      <c r="C358" s="1058"/>
      <c r="D358" s="1058"/>
      <c r="E358" s="438"/>
      <c r="F358" s="983" t="s">
        <v>4</v>
      </c>
      <c r="G358" s="983"/>
      <c r="H358" s="983"/>
      <c r="I358" s="983"/>
      <c r="J358" s="983"/>
      <c r="K358" s="983"/>
      <c r="L358" s="983"/>
      <c r="M358" s="983"/>
      <c r="N358" s="983"/>
      <c r="O358" s="983"/>
      <c r="P358" s="983"/>
      <c r="Q358" s="983"/>
      <c r="R358" s="983"/>
      <c r="S358" s="983"/>
      <c r="T358" s="983"/>
      <c r="U358" s="983"/>
      <c r="V358" s="983"/>
      <c r="W358" s="983"/>
      <c r="X358" s="428" t="s">
        <v>5</v>
      </c>
    </row>
    <row r="359" spans="1:24" s="429" customFormat="1" ht="60" customHeight="1" x14ac:dyDescent="0.4">
      <c r="A359" s="971" t="s">
        <v>998</v>
      </c>
      <c r="B359" s="972"/>
      <c r="C359" s="972"/>
      <c r="D359" s="973"/>
      <c r="E359" s="438"/>
      <c r="F359" s="899" t="s">
        <v>999</v>
      </c>
      <c r="G359" s="1059"/>
      <c r="H359" s="1059"/>
      <c r="I359" s="1059"/>
      <c r="J359" s="1059"/>
      <c r="K359" s="1059"/>
      <c r="L359" s="1059"/>
      <c r="M359" s="1059"/>
      <c r="N359" s="1059"/>
      <c r="O359" s="1059"/>
      <c r="P359" s="1059"/>
      <c r="Q359" s="1059"/>
      <c r="R359" s="1059"/>
      <c r="S359" s="1059"/>
      <c r="T359" s="1059"/>
      <c r="U359" s="1059"/>
      <c r="V359" s="1059"/>
      <c r="W359" s="1060"/>
      <c r="X359" s="436"/>
    </row>
    <row r="360" spans="1:24" s="367" customFormat="1" ht="30" customHeight="1" x14ac:dyDescent="0.4">
      <c r="A360" s="974"/>
      <c r="B360" s="975"/>
      <c r="C360" s="975"/>
      <c r="D360" s="976"/>
      <c r="E360" s="439">
        <v>1</v>
      </c>
      <c r="F360" s="953" t="s">
        <v>1000</v>
      </c>
      <c r="G360" s="953"/>
      <c r="H360" s="953"/>
      <c r="I360" s="953"/>
      <c r="J360" s="953"/>
      <c r="K360" s="953"/>
      <c r="L360" s="953"/>
      <c r="M360" s="953"/>
      <c r="N360" s="953"/>
      <c r="O360" s="953"/>
      <c r="P360" s="953"/>
      <c r="Q360" s="953"/>
      <c r="R360" s="953"/>
      <c r="S360" s="953"/>
      <c r="T360" s="953"/>
      <c r="U360" s="953"/>
      <c r="V360" s="953"/>
      <c r="W360" s="953"/>
      <c r="X360" s="435"/>
    </row>
    <row r="361" spans="1:24" s="367" customFormat="1" ht="30" customHeight="1" x14ac:dyDescent="0.4">
      <c r="A361" s="974"/>
      <c r="B361" s="975"/>
      <c r="C361" s="975"/>
      <c r="D361" s="976"/>
      <c r="E361" s="439">
        <v>2</v>
      </c>
      <c r="F361" s="953" t="s">
        <v>1001</v>
      </c>
      <c r="G361" s="953"/>
      <c r="H361" s="953"/>
      <c r="I361" s="953"/>
      <c r="J361" s="953"/>
      <c r="K361" s="953"/>
      <c r="L361" s="953"/>
      <c r="M361" s="953"/>
      <c r="N361" s="953"/>
      <c r="O361" s="953"/>
      <c r="P361" s="953"/>
      <c r="Q361" s="953"/>
      <c r="R361" s="953"/>
      <c r="S361" s="953"/>
      <c r="T361" s="953"/>
      <c r="U361" s="953"/>
      <c r="V361" s="953"/>
      <c r="W361" s="953"/>
      <c r="X361" s="435"/>
    </row>
    <row r="362" spans="1:24" s="367" customFormat="1" ht="45" customHeight="1" x14ac:dyDescent="0.4">
      <c r="A362" s="974"/>
      <c r="B362" s="975"/>
      <c r="C362" s="975"/>
      <c r="D362" s="976"/>
      <c r="E362" s="439">
        <v>3</v>
      </c>
      <c r="F362" s="953" t="s">
        <v>1002</v>
      </c>
      <c r="G362" s="953"/>
      <c r="H362" s="953"/>
      <c r="I362" s="953"/>
      <c r="J362" s="953"/>
      <c r="K362" s="953"/>
      <c r="L362" s="953"/>
      <c r="M362" s="953"/>
      <c r="N362" s="953"/>
      <c r="O362" s="953"/>
      <c r="P362" s="953"/>
      <c r="Q362" s="953"/>
      <c r="R362" s="953"/>
      <c r="S362" s="953"/>
      <c r="T362" s="953"/>
      <c r="U362" s="953"/>
      <c r="V362" s="953"/>
      <c r="W362" s="953"/>
      <c r="X362" s="435"/>
    </row>
    <row r="363" spans="1:24" s="367" customFormat="1" ht="45" customHeight="1" x14ac:dyDescent="0.4">
      <c r="A363" s="974"/>
      <c r="B363" s="975"/>
      <c r="C363" s="975"/>
      <c r="D363" s="976"/>
      <c r="E363" s="439">
        <v>4</v>
      </c>
      <c r="F363" s="953" t="s">
        <v>1003</v>
      </c>
      <c r="G363" s="953"/>
      <c r="H363" s="953"/>
      <c r="I363" s="953"/>
      <c r="J363" s="953"/>
      <c r="K363" s="953"/>
      <c r="L363" s="953"/>
      <c r="M363" s="953"/>
      <c r="N363" s="953"/>
      <c r="O363" s="953"/>
      <c r="P363" s="953"/>
      <c r="Q363" s="953"/>
      <c r="R363" s="953"/>
      <c r="S363" s="953"/>
      <c r="T363" s="953"/>
      <c r="U363" s="953"/>
      <c r="V363" s="953"/>
      <c r="W363" s="953"/>
      <c r="X363" s="435"/>
    </row>
    <row r="364" spans="1:24" s="367" customFormat="1" ht="45" customHeight="1" x14ac:dyDescent="0.4">
      <c r="A364" s="974"/>
      <c r="B364" s="975"/>
      <c r="C364" s="975"/>
      <c r="D364" s="976"/>
      <c r="E364" s="439">
        <v>5</v>
      </c>
      <c r="F364" s="953" t="s">
        <v>1004</v>
      </c>
      <c r="G364" s="953"/>
      <c r="H364" s="953"/>
      <c r="I364" s="953"/>
      <c r="J364" s="953"/>
      <c r="K364" s="953"/>
      <c r="L364" s="953"/>
      <c r="M364" s="953"/>
      <c r="N364" s="953"/>
      <c r="O364" s="953"/>
      <c r="P364" s="953"/>
      <c r="Q364" s="953"/>
      <c r="R364" s="953"/>
      <c r="S364" s="953"/>
      <c r="T364" s="953"/>
      <c r="U364" s="953"/>
      <c r="V364" s="953"/>
      <c r="W364" s="953"/>
      <c r="X364" s="435"/>
    </row>
    <row r="365" spans="1:24" s="367" customFormat="1" ht="45" customHeight="1" x14ac:dyDescent="0.4">
      <c r="A365" s="974"/>
      <c r="B365" s="975"/>
      <c r="C365" s="975"/>
      <c r="D365" s="976"/>
      <c r="E365" s="439">
        <v>6</v>
      </c>
      <c r="F365" s="953" t="s">
        <v>1005</v>
      </c>
      <c r="G365" s="953"/>
      <c r="H365" s="953"/>
      <c r="I365" s="953"/>
      <c r="J365" s="953"/>
      <c r="K365" s="953"/>
      <c r="L365" s="953"/>
      <c r="M365" s="953"/>
      <c r="N365" s="953"/>
      <c r="O365" s="953"/>
      <c r="P365" s="953"/>
      <c r="Q365" s="953"/>
      <c r="R365" s="953"/>
      <c r="S365" s="953"/>
      <c r="T365" s="953"/>
      <c r="U365" s="953"/>
      <c r="V365" s="953"/>
      <c r="W365" s="953"/>
      <c r="X365" s="435"/>
    </row>
    <row r="366" spans="1:24" s="367" customFormat="1" ht="45" customHeight="1" x14ac:dyDescent="0.4">
      <c r="A366" s="974"/>
      <c r="B366" s="975"/>
      <c r="C366" s="975"/>
      <c r="D366" s="976"/>
      <c r="E366" s="439">
        <v>7</v>
      </c>
      <c r="F366" s="953" t="s">
        <v>1028</v>
      </c>
      <c r="G366" s="953"/>
      <c r="H366" s="953"/>
      <c r="I366" s="953"/>
      <c r="J366" s="953"/>
      <c r="K366" s="953"/>
      <c r="L366" s="953"/>
      <c r="M366" s="953"/>
      <c r="N366" s="953"/>
      <c r="O366" s="953"/>
      <c r="P366" s="953"/>
      <c r="Q366" s="953"/>
      <c r="R366" s="953"/>
      <c r="S366" s="953"/>
      <c r="T366" s="953"/>
      <c r="U366" s="953"/>
      <c r="V366" s="953"/>
      <c r="W366" s="953"/>
      <c r="X366" s="435"/>
    </row>
    <row r="367" spans="1:24" s="367" customFormat="1" ht="45" customHeight="1" x14ac:dyDescent="0.4">
      <c r="A367" s="974"/>
      <c r="B367" s="975"/>
      <c r="C367" s="975"/>
      <c r="D367" s="976"/>
      <c r="E367" s="439">
        <v>8</v>
      </c>
      <c r="F367" s="954" t="s">
        <v>1029</v>
      </c>
      <c r="G367" s="954"/>
      <c r="H367" s="954"/>
      <c r="I367" s="954"/>
      <c r="J367" s="954"/>
      <c r="K367" s="954"/>
      <c r="L367" s="954"/>
      <c r="M367" s="954"/>
      <c r="N367" s="954"/>
      <c r="O367" s="954"/>
      <c r="P367" s="954"/>
      <c r="Q367" s="954"/>
      <c r="R367" s="954"/>
      <c r="S367" s="954"/>
      <c r="T367" s="954"/>
      <c r="U367" s="954"/>
      <c r="V367" s="954"/>
      <c r="W367" s="954"/>
      <c r="X367" s="435"/>
    </row>
    <row r="368" spans="1:24" s="367" customFormat="1" ht="30" customHeight="1" x14ac:dyDescent="0.4">
      <c r="A368" s="974"/>
      <c r="B368" s="975"/>
      <c r="C368" s="975"/>
      <c r="D368" s="976"/>
      <c r="E368" s="439">
        <v>9</v>
      </c>
      <c r="F368" s="953" t="s">
        <v>1006</v>
      </c>
      <c r="G368" s="953"/>
      <c r="H368" s="953"/>
      <c r="I368" s="953"/>
      <c r="J368" s="953"/>
      <c r="K368" s="953"/>
      <c r="L368" s="953"/>
      <c r="M368" s="953"/>
      <c r="N368" s="953"/>
      <c r="O368" s="953"/>
      <c r="P368" s="953"/>
      <c r="Q368" s="953"/>
      <c r="R368" s="953"/>
      <c r="S368" s="953"/>
      <c r="T368" s="953"/>
      <c r="U368" s="953"/>
      <c r="V368" s="953"/>
      <c r="W368" s="953"/>
      <c r="X368" s="435"/>
    </row>
    <row r="369" spans="1:24" s="367" customFormat="1" ht="15" customHeight="1" x14ac:dyDescent="0.4">
      <c r="A369" s="974"/>
      <c r="B369" s="975"/>
      <c r="C369" s="975"/>
      <c r="D369" s="976"/>
      <c r="E369" s="439">
        <v>10</v>
      </c>
      <c r="F369" s="953" t="s">
        <v>1007</v>
      </c>
      <c r="G369" s="953"/>
      <c r="H369" s="953"/>
      <c r="I369" s="953"/>
      <c r="J369" s="953"/>
      <c r="K369" s="953"/>
      <c r="L369" s="953"/>
      <c r="M369" s="953"/>
      <c r="N369" s="953"/>
      <c r="O369" s="953"/>
      <c r="P369" s="953"/>
      <c r="Q369" s="953"/>
      <c r="R369" s="953"/>
      <c r="S369" s="953"/>
      <c r="T369" s="953"/>
      <c r="U369" s="953"/>
      <c r="V369" s="953"/>
      <c r="W369" s="953"/>
      <c r="X369" s="435"/>
    </row>
    <row r="370" spans="1:24" s="367" customFormat="1" ht="15" customHeight="1" x14ac:dyDescent="0.4">
      <c r="A370" s="974"/>
      <c r="B370" s="975"/>
      <c r="C370" s="975"/>
      <c r="D370" s="976"/>
      <c r="E370" s="439">
        <v>11</v>
      </c>
      <c r="F370" s="953" t="s">
        <v>1008</v>
      </c>
      <c r="G370" s="953"/>
      <c r="H370" s="953"/>
      <c r="I370" s="953"/>
      <c r="J370" s="953"/>
      <c r="K370" s="953"/>
      <c r="L370" s="953"/>
      <c r="M370" s="953"/>
      <c r="N370" s="953"/>
      <c r="O370" s="953"/>
      <c r="P370" s="953"/>
      <c r="Q370" s="953"/>
      <c r="R370" s="953"/>
      <c r="S370" s="953"/>
      <c r="T370" s="953"/>
      <c r="U370" s="953"/>
      <c r="V370" s="953"/>
      <c r="W370" s="953"/>
      <c r="X370" s="435"/>
    </row>
    <row r="371" spans="1:24" s="367" customFormat="1" ht="30" customHeight="1" x14ac:dyDescent="0.4">
      <c r="A371" s="974"/>
      <c r="B371" s="975"/>
      <c r="C371" s="975"/>
      <c r="D371" s="976"/>
      <c r="E371" s="439">
        <v>12</v>
      </c>
      <c r="F371" s="953" t="s">
        <v>992</v>
      </c>
      <c r="G371" s="953"/>
      <c r="H371" s="953"/>
      <c r="I371" s="953"/>
      <c r="J371" s="953"/>
      <c r="K371" s="953"/>
      <c r="L371" s="953"/>
      <c r="M371" s="953"/>
      <c r="N371" s="953"/>
      <c r="O371" s="953"/>
      <c r="P371" s="953"/>
      <c r="Q371" s="953"/>
      <c r="R371" s="953"/>
      <c r="S371" s="953"/>
      <c r="T371" s="953"/>
      <c r="U371" s="953"/>
      <c r="V371" s="953"/>
      <c r="W371" s="953"/>
      <c r="X371" s="435"/>
    </row>
    <row r="372" spans="1:24" s="367" customFormat="1" ht="30" customHeight="1" x14ac:dyDescent="0.4">
      <c r="A372" s="974"/>
      <c r="B372" s="975"/>
      <c r="C372" s="975"/>
      <c r="D372" s="976"/>
      <c r="E372" s="439">
        <v>13</v>
      </c>
      <c r="F372" s="953" t="s">
        <v>1030</v>
      </c>
      <c r="G372" s="953"/>
      <c r="H372" s="953"/>
      <c r="I372" s="953"/>
      <c r="J372" s="953"/>
      <c r="K372" s="953"/>
      <c r="L372" s="953"/>
      <c r="M372" s="953"/>
      <c r="N372" s="953"/>
      <c r="O372" s="953"/>
      <c r="P372" s="953"/>
      <c r="Q372" s="953"/>
      <c r="R372" s="953"/>
      <c r="S372" s="953"/>
      <c r="T372" s="953"/>
      <c r="U372" s="953"/>
      <c r="V372" s="953"/>
      <c r="W372" s="953"/>
      <c r="X372" s="435"/>
    </row>
    <row r="373" spans="1:24" s="367" customFormat="1" ht="30" customHeight="1" x14ac:dyDescent="0.4">
      <c r="A373" s="974"/>
      <c r="B373" s="975"/>
      <c r="C373" s="975"/>
      <c r="D373" s="976"/>
      <c r="E373" s="439">
        <v>14</v>
      </c>
      <c r="F373" s="953" t="s">
        <v>1015</v>
      </c>
      <c r="G373" s="953"/>
      <c r="H373" s="953"/>
      <c r="I373" s="953"/>
      <c r="J373" s="953"/>
      <c r="K373" s="953"/>
      <c r="L373" s="953"/>
      <c r="M373" s="953"/>
      <c r="N373" s="953"/>
      <c r="O373" s="953"/>
      <c r="P373" s="953"/>
      <c r="Q373" s="953"/>
      <c r="R373" s="953"/>
      <c r="S373" s="953"/>
      <c r="T373" s="953"/>
      <c r="U373" s="953"/>
      <c r="V373" s="953"/>
      <c r="W373" s="953"/>
      <c r="X373" s="435"/>
    </row>
    <row r="374" spans="1:24" s="367" customFormat="1" ht="45" customHeight="1" x14ac:dyDescent="0.4">
      <c r="A374" s="974"/>
      <c r="B374" s="975"/>
      <c r="C374" s="975"/>
      <c r="D374" s="976"/>
      <c r="E374" s="439">
        <v>15</v>
      </c>
      <c r="F374" s="953" t="s">
        <v>1013</v>
      </c>
      <c r="G374" s="953"/>
      <c r="H374" s="953"/>
      <c r="I374" s="953"/>
      <c r="J374" s="953"/>
      <c r="K374" s="953"/>
      <c r="L374" s="953"/>
      <c r="M374" s="953"/>
      <c r="N374" s="953"/>
      <c r="O374" s="953"/>
      <c r="P374" s="953"/>
      <c r="Q374" s="953"/>
      <c r="R374" s="953"/>
      <c r="S374" s="953"/>
      <c r="T374" s="953"/>
      <c r="U374" s="953"/>
      <c r="V374" s="953"/>
      <c r="W374" s="953"/>
      <c r="X374" s="435"/>
    </row>
    <row r="375" spans="1:24" s="367" customFormat="1" ht="15" customHeight="1" x14ac:dyDescent="0.4">
      <c r="A375" s="977"/>
      <c r="B375" s="978"/>
      <c r="C375" s="978"/>
      <c r="D375" s="979"/>
      <c r="E375" s="439">
        <v>16</v>
      </c>
      <c r="F375" s="953" t="s">
        <v>1014</v>
      </c>
      <c r="G375" s="953"/>
      <c r="H375" s="953"/>
      <c r="I375" s="953"/>
      <c r="J375" s="953"/>
      <c r="K375" s="953"/>
      <c r="L375" s="953"/>
      <c r="M375" s="953"/>
      <c r="N375" s="953"/>
      <c r="O375" s="953"/>
      <c r="P375" s="953"/>
      <c r="Q375" s="953"/>
      <c r="R375" s="953"/>
      <c r="S375" s="953"/>
      <c r="T375" s="953"/>
      <c r="U375" s="953"/>
      <c r="V375" s="953"/>
      <c r="W375" s="953"/>
      <c r="X375" s="435"/>
    </row>
  </sheetData>
  <dataConsolidate/>
  <mergeCells count="476">
    <mergeCell ref="A99:D99"/>
    <mergeCell ref="F76:W76"/>
    <mergeCell ref="A90:D90"/>
    <mergeCell ref="A91:D94"/>
    <mergeCell ref="F95:W95"/>
    <mergeCell ref="F94:W94"/>
    <mergeCell ref="F93:W93"/>
    <mergeCell ref="F92:W92"/>
    <mergeCell ref="F91:W91"/>
    <mergeCell ref="F90:W90"/>
    <mergeCell ref="F99:W99"/>
    <mergeCell ref="F96:W96"/>
    <mergeCell ref="F374:W374"/>
    <mergeCell ref="F375:W375"/>
    <mergeCell ref="A17:D17"/>
    <mergeCell ref="F18:W18"/>
    <mergeCell ref="F17:W17"/>
    <mergeCell ref="A18:D18"/>
    <mergeCell ref="F19:W19"/>
    <mergeCell ref="A19:D20"/>
    <mergeCell ref="F20:W20"/>
    <mergeCell ref="F22:W22"/>
    <mergeCell ref="F26:W26"/>
    <mergeCell ref="F39:W39"/>
    <mergeCell ref="A42:D53"/>
    <mergeCell ref="A21:D21"/>
    <mergeCell ref="F21:W21"/>
    <mergeCell ref="A22:D33"/>
    <mergeCell ref="A41:D41"/>
    <mergeCell ref="F41:W41"/>
    <mergeCell ref="F365:W365"/>
    <mergeCell ref="A64:D68"/>
    <mergeCell ref="A76:D79"/>
    <mergeCell ref="A83:D83"/>
    <mergeCell ref="A80:D81"/>
    <mergeCell ref="A82:D82"/>
    <mergeCell ref="F366:W366"/>
    <mergeCell ref="F367:W367"/>
    <mergeCell ref="F368:W368"/>
    <mergeCell ref="F369:W369"/>
    <mergeCell ref="F370:W370"/>
    <mergeCell ref="F371:W371"/>
    <mergeCell ref="F372:W372"/>
    <mergeCell ref="F373:W373"/>
    <mergeCell ref="A322:D323"/>
    <mergeCell ref="F328:W328"/>
    <mergeCell ref="F327:W327"/>
    <mergeCell ref="F326:W326"/>
    <mergeCell ref="F325:W325"/>
    <mergeCell ref="F324:W324"/>
    <mergeCell ref="F323:W323"/>
    <mergeCell ref="F322:W322"/>
    <mergeCell ref="A358:D358"/>
    <mergeCell ref="A359:D375"/>
    <mergeCell ref="F358:W358"/>
    <mergeCell ref="F359:W359"/>
    <mergeCell ref="F360:W360"/>
    <mergeCell ref="A329:D329"/>
    <mergeCell ref="F331:W331"/>
    <mergeCell ref="F332:W332"/>
    <mergeCell ref="A224:D228"/>
    <mergeCell ref="A294:D296"/>
    <mergeCell ref="A316:D316"/>
    <mergeCell ref="F316:X316"/>
    <mergeCell ref="F296:W296"/>
    <mergeCell ref="F295:W295"/>
    <mergeCell ref="F294:W294"/>
    <mergeCell ref="F321:W321"/>
    <mergeCell ref="F320:W320"/>
    <mergeCell ref="F319:W319"/>
    <mergeCell ref="F318:W318"/>
    <mergeCell ref="F303:W303"/>
    <mergeCell ref="F302:W302"/>
    <mergeCell ref="F301:W301"/>
    <mergeCell ref="F300:W300"/>
    <mergeCell ref="F299:W299"/>
    <mergeCell ref="F298:W298"/>
    <mergeCell ref="A297:D297"/>
    <mergeCell ref="F297:W297"/>
    <mergeCell ref="A298:D301"/>
    <mergeCell ref="A302:D303"/>
    <mergeCell ref="F273:W273"/>
    <mergeCell ref="A266:D272"/>
    <mergeCell ref="A274:D277"/>
    <mergeCell ref="A236:D239"/>
    <mergeCell ref="A240:D241"/>
    <mergeCell ref="F249:W249"/>
    <mergeCell ref="F248:W248"/>
    <mergeCell ref="F247:W247"/>
    <mergeCell ref="F246:W246"/>
    <mergeCell ref="A280:D286"/>
    <mergeCell ref="A278:D279"/>
    <mergeCell ref="A230:D234"/>
    <mergeCell ref="F245:W245"/>
    <mergeCell ref="F244:W244"/>
    <mergeCell ref="A242:D245"/>
    <mergeCell ref="A246:D247"/>
    <mergeCell ref="A248:D249"/>
    <mergeCell ref="A250:D250"/>
    <mergeCell ref="F250:W250"/>
    <mergeCell ref="F256:W256"/>
    <mergeCell ref="F262:W262"/>
    <mergeCell ref="F243:W243"/>
    <mergeCell ref="F252:W252"/>
    <mergeCell ref="F251:W251"/>
    <mergeCell ref="F253:W253"/>
    <mergeCell ref="F272:W272"/>
    <mergeCell ref="F271:W271"/>
    <mergeCell ref="F223:W223"/>
    <mergeCell ref="F221:W221"/>
    <mergeCell ref="F274:W274"/>
    <mergeCell ref="F276:W276"/>
    <mergeCell ref="F275:W275"/>
    <mergeCell ref="F241:W241"/>
    <mergeCell ref="F240:W240"/>
    <mergeCell ref="F239:W239"/>
    <mergeCell ref="F238:W238"/>
    <mergeCell ref="F237:W237"/>
    <mergeCell ref="F236:W236"/>
    <mergeCell ref="F270:W270"/>
    <mergeCell ref="F269:W269"/>
    <mergeCell ref="F265:W265"/>
    <mergeCell ref="F268:W268"/>
    <mergeCell ref="F267:W267"/>
    <mergeCell ref="F264:W264"/>
    <mergeCell ref="F242:W242"/>
    <mergeCell ref="F235:W235"/>
    <mergeCell ref="F234:W234"/>
    <mergeCell ref="F233:W233"/>
    <mergeCell ref="F232:W232"/>
    <mergeCell ref="F231:W231"/>
    <mergeCell ref="F230:W230"/>
    <mergeCell ref="A123:D127"/>
    <mergeCell ref="F151:W151"/>
    <mergeCell ref="F150:W150"/>
    <mergeCell ref="F149:W149"/>
    <mergeCell ref="F152:W152"/>
    <mergeCell ref="F154:W154"/>
    <mergeCell ref="F130:W130"/>
    <mergeCell ref="X168:X169"/>
    <mergeCell ref="F166:W166"/>
    <mergeCell ref="F167:W167"/>
    <mergeCell ref="F165:W165"/>
    <mergeCell ref="F164:W164"/>
    <mergeCell ref="F163:W163"/>
    <mergeCell ref="F169:W169"/>
    <mergeCell ref="F168:W168"/>
    <mergeCell ref="A161:D167"/>
    <mergeCell ref="F162:W162"/>
    <mergeCell ref="F161:W161"/>
    <mergeCell ref="E168:E169"/>
    <mergeCell ref="F127:W127"/>
    <mergeCell ref="F125:W125"/>
    <mergeCell ref="F123:W123"/>
    <mergeCell ref="F128:W128"/>
    <mergeCell ref="F148:W148"/>
    <mergeCell ref="A118:D122"/>
    <mergeCell ref="F115:W115"/>
    <mergeCell ref="F114:W114"/>
    <mergeCell ref="F112:W112"/>
    <mergeCell ref="F111:W111"/>
    <mergeCell ref="F110:W110"/>
    <mergeCell ref="F108:W108"/>
    <mergeCell ref="F107:W107"/>
    <mergeCell ref="F121:W121"/>
    <mergeCell ref="F120:W120"/>
    <mergeCell ref="F119:W119"/>
    <mergeCell ref="A111:D115"/>
    <mergeCell ref="A103:D110"/>
    <mergeCell ref="F56:W56"/>
    <mergeCell ref="F58:W58"/>
    <mergeCell ref="A55:D58"/>
    <mergeCell ref="A59:D59"/>
    <mergeCell ref="F59:W59"/>
    <mergeCell ref="F118:W118"/>
    <mergeCell ref="A116:D116"/>
    <mergeCell ref="F116:W116"/>
    <mergeCell ref="F105:W105"/>
    <mergeCell ref="F113:W113"/>
    <mergeCell ref="F117:W117"/>
    <mergeCell ref="A117:D117"/>
    <mergeCell ref="A60:D63"/>
    <mergeCell ref="F64:W64"/>
    <mergeCell ref="F65:W65"/>
    <mergeCell ref="F66:W66"/>
    <mergeCell ref="F67:W67"/>
    <mergeCell ref="A95:D96"/>
    <mergeCell ref="A97:D98"/>
    <mergeCell ref="A100:D102"/>
    <mergeCell ref="A69:D73"/>
    <mergeCell ref="A84:D86"/>
    <mergeCell ref="A87:D89"/>
    <mergeCell ref="A74:D75"/>
    <mergeCell ref="F75:W75"/>
    <mergeCell ref="F74:W74"/>
    <mergeCell ref="F73:W73"/>
    <mergeCell ref="F72:W72"/>
    <mergeCell ref="F71:W71"/>
    <mergeCell ref="F70:W70"/>
    <mergeCell ref="A34:D35"/>
    <mergeCell ref="A15:D15"/>
    <mergeCell ref="A16:D16"/>
    <mergeCell ref="F16:W16"/>
    <mergeCell ref="F15:W15"/>
    <mergeCell ref="A36:D40"/>
    <mergeCell ref="F50:W50"/>
    <mergeCell ref="F49:W49"/>
    <mergeCell ref="F48:W48"/>
    <mergeCell ref="F30:W30"/>
    <mergeCell ref="F29:W29"/>
    <mergeCell ref="F28:W28"/>
    <mergeCell ref="F27:W27"/>
    <mergeCell ref="F25:W25"/>
    <mergeCell ref="F24:W24"/>
    <mergeCell ref="F23:W23"/>
    <mergeCell ref="F44:W44"/>
    <mergeCell ref="A54:D54"/>
    <mergeCell ref="A1:X1"/>
    <mergeCell ref="A2:X2"/>
    <mergeCell ref="A3:V3"/>
    <mergeCell ref="A4:X4"/>
    <mergeCell ref="A5:X5"/>
    <mergeCell ref="A7:D7"/>
    <mergeCell ref="A8:D9"/>
    <mergeCell ref="A10:D12"/>
    <mergeCell ref="A13:D14"/>
    <mergeCell ref="F12:W12"/>
    <mergeCell ref="F11:W11"/>
    <mergeCell ref="F10:W10"/>
    <mergeCell ref="F14:W14"/>
    <mergeCell ref="F13:W13"/>
    <mergeCell ref="F9:W9"/>
    <mergeCell ref="F8:W8"/>
    <mergeCell ref="F7:W7"/>
    <mergeCell ref="A235:D235"/>
    <mergeCell ref="A259:D264"/>
    <mergeCell ref="A251:D258"/>
    <mergeCell ref="A265:D265"/>
    <mergeCell ref="A212:D212"/>
    <mergeCell ref="A213:D220"/>
    <mergeCell ref="A273:D273"/>
    <mergeCell ref="F33:W33"/>
    <mergeCell ref="F32:W32"/>
    <mergeCell ref="F83:W83"/>
    <mergeCell ref="F79:W79"/>
    <mergeCell ref="F78:W78"/>
    <mergeCell ref="F77:W77"/>
    <mergeCell ref="F82:W82"/>
    <mergeCell ref="F80:W80"/>
    <mergeCell ref="F81:W81"/>
    <mergeCell ref="F98:W98"/>
    <mergeCell ref="F97:W97"/>
    <mergeCell ref="F89:W89"/>
    <mergeCell ref="F88:W88"/>
    <mergeCell ref="F87:W87"/>
    <mergeCell ref="F86:W86"/>
    <mergeCell ref="F85:W85"/>
    <mergeCell ref="F84:W84"/>
    <mergeCell ref="F31:W31"/>
    <mergeCell ref="F47:W47"/>
    <mergeCell ref="F40:W40"/>
    <mergeCell ref="F45:W45"/>
    <mergeCell ref="F46:W46"/>
    <mergeCell ref="F53:W53"/>
    <mergeCell ref="F52:W52"/>
    <mergeCell ref="F51:W51"/>
    <mergeCell ref="F69:W69"/>
    <mergeCell ref="F68:W68"/>
    <mergeCell ref="F43:W43"/>
    <mergeCell ref="F42:W42"/>
    <mergeCell ref="F38:W38"/>
    <mergeCell ref="F37:W37"/>
    <mergeCell ref="F36:W36"/>
    <mergeCell ref="F35:W35"/>
    <mergeCell ref="F34:W34"/>
    <mergeCell ref="F63:W63"/>
    <mergeCell ref="F54:W54"/>
    <mergeCell ref="F62:W62"/>
    <mergeCell ref="F61:W61"/>
    <mergeCell ref="F60:W60"/>
    <mergeCell ref="F57:W57"/>
    <mergeCell ref="F55:W55"/>
    <mergeCell ref="F185:W185"/>
    <mergeCell ref="F102:W102"/>
    <mergeCell ref="F101:W101"/>
    <mergeCell ref="F100:W100"/>
    <mergeCell ref="F106:W106"/>
    <mergeCell ref="F109:W109"/>
    <mergeCell ref="F104:W104"/>
    <mergeCell ref="F103:W103"/>
    <mergeCell ref="F147:W147"/>
    <mergeCell ref="F159:W159"/>
    <mergeCell ref="F156:W156"/>
    <mergeCell ref="F157:W157"/>
    <mergeCell ref="F158:W158"/>
    <mergeCell ref="F126:W126"/>
    <mergeCell ref="F124:W124"/>
    <mergeCell ref="F122:W122"/>
    <mergeCell ref="F190:W190"/>
    <mergeCell ref="F191:W191"/>
    <mergeCell ref="F189:W189"/>
    <mergeCell ref="F188:W188"/>
    <mergeCell ref="F227:W227"/>
    <mergeCell ref="F226:W226"/>
    <mergeCell ref="F225:W225"/>
    <mergeCell ref="F224:W224"/>
    <mergeCell ref="F198:W198"/>
    <mergeCell ref="F197:W197"/>
    <mergeCell ref="F195:W195"/>
    <mergeCell ref="F194:W194"/>
    <mergeCell ref="F193:W193"/>
    <mergeCell ref="F192:W192"/>
    <mergeCell ref="F213:W213"/>
    <mergeCell ref="F211:W211"/>
    <mergeCell ref="F220:W220"/>
    <mergeCell ref="F219:W219"/>
    <mergeCell ref="F218:W218"/>
    <mergeCell ref="F217:W217"/>
    <mergeCell ref="F216:W216"/>
    <mergeCell ref="F214:W214"/>
    <mergeCell ref="F222:W222"/>
    <mergeCell ref="F215:W215"/>
    <mergeCell ref="F229:W229"/>
    <mergeCell ref="F263:W263"/>
    <mergeCell ref="F261:W261"/>
    <mergeCell ref="F260:W260"/>
    <mergeCell ref="F259:W259"/>
    <mergeCell ref="F258:W258"/>
    <mergeCell ref="F257:W257"/>
    <mergeCell ref="F255:W255"/>
    <mergeCell ref="F254:W254"/>
    <mergeCell ref="F266:W266"/>
    <mergeCell ref="F278:W278"/>
    <mergeCell ref="F281:W281"/>
    <mergeCell ref="F277:W277"/>
    <mergeCell ref="F329:W329"/>
    <mergeCell ref="F330:W330"/>
    <mergeCell ref="F292:W292"/>
    <mergeCell ref="F291:W291"/>
    <mergeCell ref="F290:W290"/>
    <mergeCell ref="F289:W289"/>
    <mergeCell ref="F288:W288"/>
    <mergeCell ref="F287:W287"/>
    <mergeCell ref="F286:W286"/>
    <mergeCell ref="F285:W285"/>
    <mergeCell ref="F284:W284"/>
    <mergeCell ref="F293:W293"/>
    <mergeCell ref="F317:W317"/>
    <mergeCell ref="F308:W308"/>
    <mergeCell ref="F307:W307"/>
    <mergeCell ref="F306:W306"/>
    <mergeCell ref="F305:W305"/>
    <mergeCell ref="F304:W304"/>
    <mergeCell ref="F309:W309"/>
    <mergeCell ref="F315:W315"/>
    <mergeCell ref="A353:D357"/>
    <mergeCell ref="F357:W357"/>
    <mergeCell ref="F361:W361"/>
    <mergeCell ref="F362:W362"/>
    <mergeCell ref="A330:D340"/>
    <mergeCell ref="F283:W283"/>
    <mergeCell ref="F282:W282"/>
    <mergeCell ref="F280:W280"/>
    <mergeCell ref="A341:D352"/>
    <mergeCell ref="F338:W338"/>
    <mergeCell ref="F333:W333"/>
    <mergeCell ref="F334:W334"/>
    <mergeCell ref="F335:W335"/>
    <mergeCell ref="F336:W336"/>
    <mergeCell ref="F337:W337"/>
    <mergeCell ref="F279:W279"/>
    <mergeCell ref="A293:D293"/>
    <mergeCell ref="A287:D292"/>
    <mergeCell ref="A317:D321"/>
    <mergeCell ref="A324:D328"/>
    <mergeCell ref="A304:D308"/>
    <mergeCell ref="A309:D309"/>
    <mergeCell ref="F313:W313"/>
    <mergeCell ref="F312:W312"/>
    <mergeCell ref="F311:W311"/>
    <mergeCell ref="F310:W310"/>
    <mergeCell ref="A310:D313"/>
    <mergeCell ref="A314:D315"/>
    <mergeCell ref="F314:W314"/>
    <mergeCell ref="F363:W363"/>
    <mergeCell ref="F364:W364"/>
    <mergeCell ref="F339:W339"/>
    <mergeCell ref="F340:W340"/>
    <mergeCell ref="F341:W341"/>
    <mergeCell ref="F342:W342"/>
    <mergeCell ref="F343:W343"/>
    <mergeCell ref="F344:W344"/>
    <mergeCell ref="F345:W345"/>
    <mergeCell ref="F346:W346"/>
    <mergeCell ref="F347:W347"/>
    <mergeCell ref="F348:W348"/>
    <mergeCell ref="F349:W349"/>
    <mergeCell ref="F350:W350"/>
    <mergeCell ref="F351:W351"/>
    <mergeCell ref="F352:W352"/>
    <mergeCell ref="F353:W353"/>
    <mergeCell ref="F354:W354"/>
    <mergeCell ref="F355:W355"/>
    <mergeCell ref="F356:W356"/>
    <mergeCell ref="A128:D131"/>
    <mergeCell ref="F133:W133"/>
    <mergeCell ref="F135:W135"/>
    <mergeCell ref="E134:E135"/>
    <mergeCell ref="A138:D138"/>
    <mergeCell ref="F140:W140"/>
    <mergeCell ref="F142:W142"/>
    <mergeCell ref="F146:W146"/>
    <mergeCell ref="F145:W145"/>
    <mergeCell ref="A145:D145"/>
    <mergeCell ref="A146:D147"/>
    <mergeCell ref="F129:W129"/>
    <mergeCell ref="A139:D144"/>
    <mergeCell ref="A132:D137"/>
    <mergeCell ref="F144:W144"/>
    <mergeCell ref="F143:W143"/>
    <mergeCell ref="F141:W141"/>
    <mergeCell ref="F139:W139"/>
    <mergeCell ref="F137:W137"/>
    <mergeCell ref="F138:W138"/>
    <mergeCell ref="F136:W136"/>
    <mergeCell ref="F134:W134"/>
    <mergeCell ref="F132:W132"/>
    <mergeCell ref="F131:W131"/>
    <mergeCell ref="A221:D223"/>
    <mergeCell ref="A229:D229"/>
    <mergeCell ref="F175:W175"/>
    <mergeCell ref="A168:D177"/>
    <mergeCell ref="F176:W176"/>
    <mergeCell ref="F186:W186"/>
    <mergeCell ref="A189:D189"/>
    <mergeCell ref="F196:W196"/>
    <mergeCell ref="A196:D196"/>
    <mergeCell ref="F202:W202"/>
    <mergeCell ref="A201:D211"/>
    <mergeCell ref="F228:W228"/>
    <mergeCell ref="F210:W210"/>
    <mergeCell ref="F209:W209"/>
    <mergeCell ref="F208:W208"/>
    <mergeCell ref="F207:W207"/>
    <mergeCell ref="F205:W205"/>
    <mergeCell ref="F204:W204"/>
    <mergeCell ref="F201:W201"/>
    <mergeCell ref="F203:W203"/>
    <mergeCell ref="F206:W206"/>
    <mergeCell ref="F212:W212"/>
    <mergeCell ref="F200:W200"/>
    <mergeCell ref="F199:W199"/>
    <mergeCell ref="A197:D200"/>
    <mergeCell ref="F180:W180"/>
    <mergeCell ref="F179:W179"/>
    <mergeCell ref="F178:W178"/>
    <mergeCell ref="F177:W177"/>
    <mergeCell ref="F174:W174"/>
    <mergeCell ref="F173:W173"/>
    <mergeCell ref="F172:W172"/>
    <mergeCell ref="A148:D159"/>
    <mergeCell ref="F153:W153"/>
    <mergeCell ref="F155:W155"/>
    <mergeCell ref="A160:D160"/>
    <mergeCell ref="F160:W160"/>
    <mergeCell ref="A178:D179"/>
    <mergeCell ref="A180:D188"/>
    <mergeCell ref="F182:W182"/>
    <mergeCell ref="F181:W181"/>
    <mergeCell ref="F187:W187"/>
    <mergeCell ref="A191:D195"/>
    <mergeCell ref="A190:D190"/>
    <mergeCell ref="F184:W184"/>
    <mergeCell ref="F183:W183"/>
    <mergeCell ref="F171:W171"/>
    <mergeCell ref="F170:W170"/>
  </mergeCells>
  <phoneticPr fontId="1"/>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oddFooter>&amp;R&amp;10&amp;A（&amp;P/&amp;N）</oddFooter>
  </headerFooter>
  <rowBreaks count="16" manualBreakCount="16">
    <brk id="20" min="3" max="23" man="1"/>
    <brk id="40" min="3" max="23" man="1"/>
    <brk id="58" min="3" max="23" man="1"/>
    <brk id="82" min="3" max="23" man="1"/>
    <brk id="115" min="3" max="23" man="1"/>
    <brk id="137" min="3" max="23" man="1"/>
    <brk id="159" min="3" max="23" man="1"/>
    <brk id="188" min="3" max="23" man="1"/>
    <brk id="211" min="3" max="23" man="1"/>
    <brk id="228" min="3" max="23" man="1"/>
    <brk id="249" max="23" man="1"/>
    <brk id="272" max="23" man="1"/>
    <brk id="296" max="23" man="1"/>
    <brk id="308" max="23" man="1"/>
    <brk id="328" min="3" max="23" man="1"/>
    <brk id="357" min="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24</xdr:col>
                    <xdr:colOff>0</xdr:colOff>
                    <xdr:row>8</xdr:row>
                    <xdr:rowOff>19050</xdr:rowOff>
                  </from>
                  <to>
                    <xdr:col>24</xdr:col>
                    <xdr:colOff>209550</xdr:colOff>
                    <xdr:row>9</xdr:row>
                    <xdr:rowOff>466725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24</xdr:col>
                    <xdr:colOff>0</xdr:colOff>
                    <xdr:row>9</xdr:row>
                    <xdr:rowOff>0</xdr:rowOff>
                  </from>
                  <to>
                    <xdr:col>24</xdr:col>
                    <xdr:colOff>209550</xdr:colOff>
                    <xdr:row>10</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24</xdr:col>
                    <xdr:colOff>0</xdr:colOff>
                    <xdr:row>9</xdr:row>
                    <xdr:rowOff>19050</xdr:rowOff>
                  </from>
                  <to>
                    <xdr:col>24</xdr:col>
                    <xdr:colOff>209550</xdr:colOff>
                    <xdr:row>10</xdr:row>
                    <xdr:rowOff>295275</xdr:rowOff>
                  </to>
                </anchor>
              </controlPr>
            </control>
          </mc:Choice>
        </mc:AlternateContent>
        <mc:AlternateContent xmlns:mc="http://schemas.openxmlformats.org/markup-compatibility/2006">
          <mc:Choice Requires="x14">
            <control shapeId="3290" r:id="rId7" name="Check Box 218">
              <controlPr defaultSize="0" autoFill="0" autoLine="0" autoPict="0">
                <anchor moveWithCells="1">
                  <from>
                    <xdr:col>24</xdr:col>
                    <xdr:colOff>0</xdr:colOff>
                    <xdr:row>341</xdr:row>
                    <xdr:rowOff>0</xdr:rowOff>
                  </from>
                  <to>
                    <xdr:col>24</xdr:col>
                    <xdr:colOff>219075</xdr:colOff>
                    <xdr:row>341</xdr:row>
                    <xdr:rowOff>247650</xdr:rowOff>
                  </to>
                </anchor>
              </controlPr>
            </control>
          </mc:Choice>
        </mc:AlternateContent>
        <mc:AlternateContent xmlns:mc="http://schemas.openxmlformats.org/markup-compatibility/2006">
          <mc:Choice Requires="x14">
            <control shapeId="3291" r:id="rId8" name="Check Box 219">
              <controlPr defaultSize="0" autoFill="0" autoLine="0" autoPict="0">
                <anchor moveWithCells="1">
                  <from>
                    <xdr:col>24</xdr:col>
                    <xdr:colOff>0</xdr:colOff>
                    <xdr:row>328</xdr:row>
                    <xdr:rowOff>0</xdr:rowOff>
                  </from>
                  <to>
                    <xdr:col>24</xdr:col>
                    <xdr:colOff>219075</xdr:colOff>
                    <xdr:row>329</xdr:row>
                    <xdr:rowOff>0</xdr:rowOff>
                  </to>
                </anchor>
              </controlPr>
            </control>
          </mc:Choice>
        </mc:AlternateContent>
        <mc:AlternateContent xmlns:mc="http://schemas.openxmlformats.org/markup-compatibility/2006">
          <mc:Choice Requires="x14">
            <control shapeId="3292" r:id="rId9" name="Check Box 220">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293" r:id="rId10" name="Check Box 221">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294" r:id="rId11" name="Check Box 222">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295" r:id="rId12" name="Check Box 223">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296" r:id="rId13" name="Check Box 224">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297" r:id="rId14" name="Check Box 225">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298" r:id="rId15" name="Check Box 226">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299" r:id="rId16" name="Check Box 227">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00" r:id="rId17" name="Check Box 228">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01" r:id="rId18" name="Check Box 229">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02" r:id="rId19" name="Check Box 230">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03" r:id="rId20" name="Check Box 231">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304" r:id="rId21" name="Check Box 232">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305" r:id="rId22" name="Check Box 233">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306" r:id="rId23" name="Check Box 234">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307" r:id="rId24" name="Check Box 235">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308" r:id="rId25" name="Check Box 236">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309" r:id="rId26" name="Check Box 237">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10" r:id="rId27" name="Check Box 238">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11" r:id="rId28" name="Check Box 239">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12" r:id="rId29" name="Check Box 240">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13" r:id="rId30" name="Check Box 241">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14" r:id="rId31" name="Check Box 242">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15" r:id="rId32" name="Check Box 243">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16" r:id="rId33" name="Check Box 244">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17" r:id="rId34" name="Check Box 245">
              <controlPr defaultSize="0" autoFill="0" autoLine="0" autoPict="0">
                <anchor moveWithCells="1">
                  <from>
                    <xdr:col>24</xdr:col>
                    <xdr:colOff>0</xdr:colOff>
                    <xdr:row>339</xdr:row>
                    <xdr:rowOff>0</xdr:rowOff>
                  </from>
                  <to>
                    <xdr:col>24</xdr:col>
                    <xdr:colOff>219075</xdr:colOff>
                    <xdr:row>339</xdr:row>
                    <xdr:rowOff>180975</xdr:rowOff>
                  </to>
                </anchor>
              </controlPr>
            </control>
          </mc:Choice>
        </mc:AlternateContent>
        <mc:AlternateContent xmlns:mc="http://schemas.openxmlformats.org/markup-compatibility/2006">
          <mc:Choice Requires="x14">
            <control shapeId="3318" r:id="rId35" name="Check Box 246">
              <controlPr defaultSize="0" autoFill="0" autoLine="0" autoPict="0">
                <anchor moveWithCells="1">
                  <from>
                    <xdr:col>24</xdr:col>
                    <xdr:colOff>0</xdr:colOff>
                    <xdr:row>339</xdr:row>
                    <xdr:rowOff>219075</xdr:rowOff>
                  </from>
                  <to>
                    <xdr:col>24</xdr:col>
                    <xdr:colOff>219075</xdr:colOff>
                    <xdr:row>340</xdr:row>
                    <xdr:rowOff>19050</xdr:rowOff>
                  </to>
                </anchor>
              </controlPr>
            </control>
          </mc:Choice>
        </mc:AlternateContent>
        <mc:AlternateContent xmlns:mc="http://schemas.openxmlformats.org/markup-compatibility/2006">
          <mc:Choice Requires="x14">
            <control shapeId="3319" r:id="rId36" name="Check Box 247">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20" r:id="rId37" name="Check Box 248">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21" r:id="rId38" name="Check Box 249">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22" r:id="rId39" name="Check Box 250">
              <controlPr defaultSize="0" autoFill="0" autoLine="0" autoPict="0">
                <anchor moveWithCells="1">
                  <from>
                    <xdr:col>24</xdr:col>
                    <xdr:colOff>0</xdr:colOff>
                    <xdr:row>341</xdr:row>
                    <xdr:rowOff>0</xdr:rowOff>
                  </from>
                  <to>
                    <xdr:col>24</xdr:col>
                    <xdr:colOff>219075</xdr:colOff>
                    <xdr:row>341</xdr:row>
                    <xdr:rowOff>180975</xdr:rowOff>
                  </to>
                </anchor>
              </controlPr>
            </control>
          </mc:Choice>
        </mc:AlternateContent>
        <mc:AlternateContent xmlns:mc="http://schemas.openxmlformats.org/markup-compatibility/2006">
          <mc:Choice Requires="x14">
            <control shapeId="3323" r:id="rId40" name="Check Box 251">
              <controlPr defaultSize="0" autoFill="0" autoLine="0" autoPict="0">
                <anchor moveWithCells="1">
                  <from>
                    <xdr:col>22</xdr:col>
                    <xdr:colOff>0</xdr:colOff>
                    <xdr:row>341</xdr:row>
                    <xdr:rowOff>0</xdr:rowOff>
                  </from>
                  <to>
                    <xdr:col>22</xdr:col>
                    <xdr:colOff>171450</xdr:colOff>
                    <xdr:row>341</xdr:row>
                    <xdr:rowOff>161925</xdr:rowOff>
                  </to>
                </anchor>
              </controlPr>
            </control>
          </mc:Choice>
        </mc:AlternateContent>
        <mc:AlternateContent xmlns:mc="http://schemas.openxmlformats.org/markup-compatibility/2006">
          <mc:Choice Requires="x14">
            <control shapeId="3324" r:id="rId41" name="Check Box 252">
              <controlPr defaultSize="0" autoFill="0" autoLine="0" autoPict="0">
                <anchor moveWithCells="1">
                  <from>
                    <xdr:col>22</xdr:col>
                    <xdr:colOff>0</xdr:colOff>
                    <xdr:row>341</xdr:row>
                    <xdr:rowOff>0</xdr:rowOff>
                  </from>
                  <to>
                    <xdr:col>22</xdr:col>
                    <xdr:colOff>171450</xdr:colOff>
                    <xdr:row>341</xdr:row>
                    <xdr:rowOff>161925</xdr:rowOff>
                  </to>
                </anchor>
              </controlPr>
            </control>
          </mc:Choice>
        </mc:AlternateContent>
        <mc:AlternateContent xmlns:mc="http://schemas.openxmlformats.org/markup-compatibility/2006">
          <mc:Choice Requires="x14">
            <control shapeId="3325" r:id="rId42" name="Check Box 253">
              <controlPr defaultSize="0" autoFill="0" autoLine="0" autoPict="0">
                <anchor moveWithCells="1">
                  <from>
                    <xdr:col>22</xdr:col>
                    <xdr:colOff>0</xdr:colOff>
                    <xdr:row>341</xdr:row>
                    <xdr:rowOff>0</xdr:rowOff>
                  </from>
                  <to>
                    <xdr:col>22</xdr:col>
                    <xdr:colOff>171450</xdr:colOff>
                    <xdr:row>341</xdr:row>
                    <xdr:rowOff>161925</xdr:rowOff>
                  </to>
                </anchor>
              </controlPr>
            </control>
          </mc:Choice>
        </mc:AlternateContent>
        <mc:AlternateContent xmlns:mc="http://schemas.openxmlformats.org/markup-compatibility/2006">
          <mc:Choice Requires="x14">
            <control shapeId="3326" r:id="rId43" name="Check Box 254">
              <controlPr defaultSize="0" autoFill="0" autoLine="0" autoPict="0">
                <anchor moveWithCells="1">
                  <from>
                    <xdr:col>22</xdr:col>
                    <xdr:colOff>0</xdr:colOff>
                    <xdr:row>341</xdr:row>
                    <xdr:rowOff>0</xdr:rowOff>
                  </from>
                  <to>
                    <xdr:col>22</xdr:col>
                    <xdr:colOff>171450</xdr:colOff>
                    <xdr:row>341</xdr:row>
                    <xdr:rowOff>161925</xdr:rowOff>
                  </to>
                </anchor>
              </controlPr>
            </control>
          </mc:Choice>
        </mc:AlternateContent>
        <mc:AlternateContent xmlns:mc="http://schemas.openxmlformats.org/markup-compatibility/2006">
          <mc:Choice Requires="x14">
            <control shapeId="3327" r:id="rId44" name="Check Box 255">
              <controlPr defaultSize="0" autoFill="0" autoLine="0" autoPict="0">
                <anchor moveWithCells="1">
                  <from>
                    <xdr:col>22</xdr:col>
                    <xdr:colOff>0</xdr:colOff>
                    <xdr:row>341</xdr:row>
                    <xdr:rowOff>0</xdr:rowOff>
                  </from>
                  <to>
                    <xdr:col>22</xdr:col>
                    <xdr:colOff>171450</xdr:colOff>
                    <xdr:row>341</xdr:row>
                    <xdr:rowOff>161925</xdr:rowOff>
                  </to>
                </anchor>
              </controlPr>
            </control>
          </mc:Choice>
        </mc:AlternateContent>
        <mc:AlternateContent xmlns:mc="http://schemas.openxmlformats.org/markup-compatibility/2006">
          <mc:Choice Requires="x14">
            <control shapeId="3328" r:id="rId45" name="Check Box 256">
              <controlPr defaultSize="0" autoFill="0" autoLine="0" autoPict="0">
                <anchor moveWithCells="1">
                  <from>
                    <xdr:col>22</xdr:col>
                    <xdr:colOff>0</xdr:colOff>
                    <xdr:row>341</xdr:row>
                    <xdr:rowOff>0</xdr:rowOff>
                  </from>
                  <to>
                    <xdr:col>22</xdr:col>
                    <xdr:colOff>171450</xdr:colOff>
                    <xdr:row>341</xdr:row>
                    <xdr:rowOff>161925</xdr:rowOff>
                  </to>
                </anchor>
              </controlPr>
            </control>
          </mc:Choice>
        </mc:AlternateContent>
        <mc:AlternateContent xmlns:mc="http://schemas.openxmlformats.org/markup-compatibility/2006">
          <mc:Choice Requires="x14">
            <control shapeId="3329" r:id="rId46" name="Check Box 257">
              <controlPr defaultSize="0" autoFill="0" autoLine="0" autoPict="0">
                <anchor moveWithCells="1">
                  <from>
                    <xdr:col>22</xdr:col>
                    <xdr:colOff>0</xdr:colOff>
                    <xdr:row>348</xdr:row>
                    <xdr:rowOff>19050</xdr:rowOff>
                  </from>
                  <to>
                    <xdr:col>22</xdr:col>
                    <xdr:colOff>171450</xdr:colOff>
                    <xdr:row>348</xdr:row>
                    <xdr:rowOff>180975</xdr:rowOff>
                  </to>
                </anchor>
              </controlPr>
            </control>
          </mc:Choice>
        </mc:AlternateContent>
        <mc:AlternateContent xmlns:mc="http://schemas.openxmlformats.org/markup-compatibility/2006">
          <mc:Choice Requires="x14">
            <control shapeId="3330" r:id="rId47" name="Check Box 258">
              <controlPr defaultSize="0" autoFill="0" autoLine="0" autoPict="0">
                <anchor moveWithCells="1">
                  <from>
                    <xdr:col>22</xdr:col>
                    <xdr:colOff>0</xdr:colOff>
                    <xdr:row>349</xdr:row>
                    <xdr:rowOff>19050</xdr:rowOff>
                  </from>
                  <to>
                    <xdr:col>22</xdr:col>
                    <xdr:colOff>171450</xdr:colOff>
                    <xdr:row>349</xdr:row>
                    <xdr:rowOff>180975</xdr:rowOff>
                  </to>
                </anchor>
              </controlPr>
            </control>
          </mc:Choice>
        </mc:AlternateContent>
        <mc:AlternateContent xmlns:mc="http://schemas.openxmlformats.org/markup-compatibility/2006">
          <mc:Choice Requires="x14">
            <control shapeId="3331" r:id="rId48" name="Check Box 259">
              <controlPr defaultSize="0" autoFill="0" autoLine="0" autoPict="0">
                <anchor moveWithCells="1">
                  <from>
                    <xdr:col>22</xdr:col>
                    <xdr:colOff>0</xdr:colOff>
                    <xdr:row>350</xdr:row>
                    <xdr:rowOff>19050</xdr:rowOff>
                  </from>
                  <to>
                    <xdr:col>22</xdr:col>
                    <xdr:colOff>171450</xdr:colOff>
                    <xdr:row>350</xdr:row>
                    <xdr:rowOff>180975</xdr:rowOff>
                  </to>
                </anchor>
              </controlPr>
            </control>
          </mc:Choice>
        </mc:AlternateContent>
        <mc:AlternateContent xmlns:mc="http://schemas.openxmlformats.org/markup-compatibility/2006">
          <mc:Choice Requires="x14">
            <control shapeId="3332" r:id="rId49" name="Check Box 260">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33" r:id="rId50" name="Check Box 261">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34" r:id="rId51" name="Check Box 262">
              <controlPr defaultSize="0" autoFill="0" autoLine="0" autoPict="0">
                <anchor moveWithCells="1">
                  <from>
                    <xdr:col>22</xdr:col>
                    <xdr:colOff>0</xdr:colOff>
                    <xdr:row>341</xdr:row>
                    <xdr:rowOff>0</xdr:rowOff>
                  </from>
                  <to>
                    <xdr:col>22</xdr:col>
                    <xdr:colOff>180975</xdr:colOff>
                    <xdr:row>341</xdr:row>
                    <xdr:rowOff>323850</xdr:rowOff>
                  </to>
                </anchor>
              </controlPr>
            </control>
          </mc:Choice>
        </mc:AlternateContent>
        <mc:AlternateContent xmlns:mc="http://schemas.openxmlformats.org/markup-compatibility/2006">
          <mc:Choice Requires="x14">
            <control shapeId="3335" r:id="rId52" name="Check Box 263">
              <controlPr defaultSize="0" autoFill="0" autoLine="0" autoPict="0">
                <anchor moveWithCells="1">
                  <from>
                    <xdr:col>22</xdr:col>
                    <xdr:colOff>0</xdr:colOff>
                    <xdr:row>341</xdr:row>
                    <xdr:rowOff>0</xdr:rowOff>
                  </from>
                  <to>
                    <xdr:col>22</xdr:col>
                    <xdr:colOff>180975</xdr:colOff>
                    <xdr:row>341</xdr:row>
                    <xdr:rowOff>323850</xdr:rowOff>
                  </to>
                </anchor>
              </controlPr>
            </control>
          </mc:Choice>
        </mc:AlternateContent>
        <mc:AlternateContent xmlns:mc="http://schemas.openxmlformats.org/markup-compatibility/2006">
          <mc:Choice Requires="x14">
            <control shapeId="3336" r:id="rId53" name="Check Box 264">
              <controlPr defaultSize="0" autoFill="0" autoLine="0" autoPict="0">
                <anchor moveWithCells="1">
                  <from>
                    <xdr:col>22</xdr:col>
                    <xdr:colOff>0</xdr:colOff>
                    <xdr:row>341</xdr:row>
                    <xdr:rowOff>0</xdr:rowOff>
                  </from>
                  <to>
                    <xdr:col>22</xdr:col>
                    <xdr:colOff>180975</xdr:colOff>
                    <xdr:row>341</xdr:row>
                    <xdr:rowOff>323850</xdr:rowOff>
                  </to>
                </anchor>
              </controlPr>
            </control>
          </mc:Choice>
        </mc:AlternateContent>
        <mc:AlternateContent xmlns:mc="http://schemas.openxmlformats.org/markup-compatibility/2006">
          <mc:Choice Requires="x14">
            <control shapeId="3337" r:id="rId54" name="Check Box 265">
              <controlPr defaultSize="0" autoFill="0" autoLine="0" autoPict="0">
                <anchor moveWithCells="1">
                  <from>
                    <xdr:col>22</xdr:col>
                    <xdr:colOff>0</xdr:colOff>
                    <xdr:row>341</xdr:row>
                    <xdr:rowOff>0</xdr:rowOff>
                  </from>
                  <to>
                    <xdr:col>22</xdr:col>
                    <xdr:colOff>180975</xdr:colOff>
                    <xdr:row>341</xdr:row>
                    <xdr:rowOff>323850</xdr:rowOff>
                  </to>
                </anchor>
              </controlPr>
            </control>
          </mc:Choice>
        </mc:AlternateContent>
        <mc:AlternateContent xmlns:mc="http://schemas.openxmlformats.org/markup-compatibility/2006">
          <mc:Choice Requires="x14">
            <control shapeId="3338" r:id="rId55" name="Check Box 266">
              <controlPr defaultSize="0" autoFill="0" autoLine="0" autoPict="0">
                <anchor moveWithCells="1">
                  <from>
                    <xdr:col>22</xdr:col>
                    <xdr:colOff>0</xdr:colOff>
                    <xdr:row>341</xdr:row>
                    <xdr:rowOff>0</xdr:rowOff>
                  </from>
                  <to>
                    <xdr:col>22</xdr:col>
                    <xdr:colOff>180975</xdr:colOff>
                    <xdr:row>341</xdr:row>
                    <xdr:rowOff>323850</xdr:rowOff>
                  </to>
                </anchor>
              </controlPr>
            </control>
          </mc:Choice>
        </mc:AlternateContent>
        <mc:AlternateContent xmlns:mc="http://schemas.openxmlformats.org/markup-compatibility/2006">
          <mc:Choice Requires="x14">
            <control shapeId="3339" r:id="rId56" name="Check Box 267">
              <controlPr defaultSize="0" autoFill="0" autoLine="0" autoPict="0">
                <anchor moveWithCells="1">
                  <from>
                    <xdr:col>22</xdr:col>
                    <xdr:colOff>0</xdr:colOff>
                    <xdr:row>341</xdr:row>
                    <xdr:rowOff>0</xdr:rowOff>
                  </from>
                  <to>
                    <xdr:col>22</xdr:col>
                    <xdr:colOff>180975</xdr:colOff>
                    <xdr:row>341</xdr:row>
                    <xdr:rowOff>323850</xdr:rowOff>
                  </to>
                </anchor>
              </controlPr>
            </control>
          </mc:Choice>
        </mc:AlternateContent>
        <mc:AlternateContent xmlns:mc="http://schemas.openxmlformats.org/markup-compatibility/2006">
          <mc:Choice Requires="x14">
            <control shapeId="3340" r:id="rId57" name="Check Box 268">
              <controlPr defaultSize="0" autoFill="0" autoLine="0" autoPict="0">
                <anchor moveWithCells="1">
                  <from>
                    <xdr:col>22</xdr:col>
                    <xdr:colOff>0</xdr:colOff>
                    <xdr:row>341</xdr:row>
                    <xdr:rowOff>0</xdr:rowOff>
                  </from>
                  <to>
                    <xdr:col>22</xdr:col>
                    <xdr:colOff>180975</xdr:colOff>
                    <xdr:row>341</xdr:row>
                    <xdr:rowOff>323850</xdr:rowOff>
                  </to>
                </anchor>
              </controlPr>
            </control>
          </mc:Choice>
        </mc:AlternateContent>
        <mc:AlternateContent xmlns:mc="http://schemas.openxmlformats.org/markup-compatibility/2006">
          <mc:Choice Requires="x14">
            <control shapeId="3341" r:id="rId58" name="Check Box 269">
              <controlPr defaultSize="0" autoFill="0" autoLine="0" autoPict="0">
                <anchor moveWithCells="1">
                  <from>
                    <xdr:col>22</xdr:col>
                    <xdr:colOff>0</xdr:colOff>
                    <xdr:row>341</xdr:row>
                    <xdr:rowOff>0</xdr:rowOff>
                  </from>
                  <to>
                    <xdr:col>22</xdr:col>
                    <xdr:colOff>180975</xdr:colOff>
                    <xdr:row>341</xdr:row>
                    <xdr:rowOff>323850</xdr:rowOff>
                  </to>
                </anchor>
              </controlPr>
            </control>
          </mc:Choice>
        </mc:AlternateContent>
        <mc:AlternateContent xmlns:mc="http://schemas.openxmlformats.org/markup-compatibility/2006">
          <mc:Choice Requires="x14">
            <control shapeId="3342" r:id="rId59" name="Check Box 270">
              <controlPr defaultSize="0" autoFill="0" autoLine="0" autoPict="0">
                <anchor moveWithCells="1">
                  <from>
                    <xdr:col>22</xdr:col>
                    <xdr:colOff>0</xdr:colOff>
                    <xdr:row>341</xdr:row>
                    <xdr:rowOff>38100</xdr:rowOff>
                  </from>
                  <to>
                    <xdr:col>22</xdr:col>
                    <xdr:colOff>180975</xdr:colOff>
                    <xdr:row>341</xdr:row>
                    <xdr:rowOff>352425</xdr:rowOff>
                  </to>
                </anchor>
              </controlPr>
            </control>
          </mc:Choice>
        </mc:AlternateContent>
        <mc:AlternateContent xmlns:mc="http://schemas.openxmlformats.org/markup-compatibility/2006">
          <mc:Choice Requires="x14">
            <control shapeId="3343" r:id="rId60" name="Check Box 271">
              <controlPr defaultSize="0" autoFill="0" autoLine="0" autoPict="0">
                <anchor moveWithCells="1">
                  <from>
                    <xdr:col>22</xdr:col>
                    <xdr:colOff>0</xdr:colOff>
                    <xdr:row>346</xdr:row>
                    <xdr:rowOff>38100</xdr:rowOff>
                  </from>
                  <to>
                    <xdr:col>22</xdr:col>
                    <xdr:colOff>180975</xdr:colOff>
                    <xdr:row>346</xdr:row>
                    <xdr:rowOff>352425</xdr:rowOff>
                  </to>
                </anchor>
              </controlPr>
            </control>
          </mc:Choice>
        </mc:AlternateContent>
        <mc:AlternateContent xmlns:mc="http://schemas.openxmlformats.org/markup-compatibility/2006">
          <mc:Choice Requires="x14">
            <control shapeId="3344" r:id="rId61" name="Check Box 272">
              <controlPr defaultSize="0" autoFill="0" autoLine="0" autoPict="0">
                <anchor moveWithCells="1">
                  <from>
                    <xdr:col>22</xdr:col>
                    <xdr:colOff>0</xdr:colOff>
                    <xdr:row>347</xdr:row>
                    <xdr:rowOff>38100</xdr:rowOff>
                  </from>
                  <to>
                    <xdr:col>22</xdr:col>
                    <xdr:colOff>180975</xdr:colOff>
                    <xdr:row>348</xdr:row>
                    <xdr:rowOff>161925</xdr:rowOff>
                  </to>
                </anchor>
              </controlPr>
            </control>
          </mc:Choice>
        </mc:AlternateContent>
        <mc:AlternateContent xmlns:mc="http://schemas.openxmlformats.org/markup-compatibility/2006">
          <mc:Choice Requires="x14">
            <control shapeId="3345" r:id="rId62" name="Check Box 273">
              <controlPr defaultSize="0" autoFill="0" autoLine="0" autoPict="0">
                <anchor moveWithCells="1">
                  <from>
                    <xdr:col>22</xdr:col>
                    <xdr:colOff>0</xdr:colOff>
                    <xdr:row>351</xdr:row>
                    <xdr:rowOff>0</xdr:rowOff>
                  </from>
                  <to>
                    <xdr:col>22</xdr:col>
                    <xdr:colOff>180975</xdr:colOff>
                    <xdr:row>352</xdr:row>
                    <xdr:rowOff>133350</xdr:rowOff>
                  </to>
                </anchor>
              </controlPr>
            </control>
          </mc:Choice>
        </mc:AlternateContent>
        <mc:AlternateContent xmlns:mc="http://schemas.openxmlformats.org/markup-compatibility/2006">
          <mc:Choice Requires="x14">
            <control shapeId="3346" r:id="rId63" name="Check Box 274">
              <controlPr defaultSize="0" autoFill="0" autoLine="0" autoPict="0">
                <anchor moveWithCells="1">
                  <from>
                    <xdr:col>22</xdr:col>
                    <xdr:colOff>0</xdr:colOff>
                    <xdr:row>351</xdr:row>
                    <xdr:rowOff>38100</xdr:rowOff>
                  </from>
                  <to>
                    <xdr:col>22</xdr:col>
                    <xdr:colOff>180975</xdr:colOff>
                    <xdr:row>352</xdr:row>
                    <xdr:rowOff>161925</xdr:rowOff>
                  </to>
                </anchor>
              </controlPr>
            </control>
          </mc:Choice>
        </mc:AlternateContent>
        <mc:AlternateContent xmlns:mc="http://schemas.openxmlformats.org/markup-compatibility/2006">
          <mc:Choice Requires="x14">
            <control shapeId="3347" r:id="rId64" name="Check Box 275">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48" r:id="rId65" name="Check Box 276">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49" r:id="rId66" name="Check Box 277">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50" r:id="rId67" name="Check Box 278">
              <controlPr defaultSize="0" autoFill="0" autoLine="0" autoPict="0">
                <anchor moveWithCells="1">
                  <from>
                    <xdr:col>22</xdr:col>
                    <xdr:colOff>0</xdr:colOff>
                    <xdr:row>352</xdr:row>
                    <xdr:rowOff>0</xdr:rowOff>
                  </from>
                  <to>
                    <xdr:col>22</xdr:col>
                    <xdr:colOff>180975</xdr:colOff>
                    <xdr:row>352</xdr:row>
                    <xdr:rowOff>314325</xdr:rowOff>
                  </to>
                </anchor>
              </controlPr>
            </control>
          </mc:Choice>
        </mc:AlternateContent>
        <mc:AlternateContent xmlns:mc="http://schemas.openxmlformats.org/markup-compatibility/2006">
          <mc:Choice Requires="x14">
            <control shapeId="3351" r:id="rId68" name="Check Box 279">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52" r:id="rId69" name="Check Box 280">
              <controlPr defaultSize="0" autoFill="0" autoLine="0" autoPict="0">
                <anchor moveWithCells="1">
                  <from>
                    <xdr:col>22</xdr:col>
                    <xdr:colOff>0</xdr:colOff>
                    <xdr:row>341</xdr:row>
                    <xdr:rowOff>0</xdr:rowOff>
                  </from>
                  <to>
                    <xdr:col>22</xdr:col>
                    <xdr:colOff>200025</xdr:colOff>
                    <xdr:row>342</xdr:row>
                    <xdr:rowOff>180975</xdr:rowOff>
                  </to>
                </anchor>
              </controlPr>
            </control>
          </mc:Choice>
        </mc:AlternateContent>
        <mc:AlternateContent xmlns:mc="http://schemas.openxmlformats.org/markup-compatibility/2006">
          <mc:Choice Requires="x14">
            <control shapeId="3353" r:id="rId70" name="Check Box 281">
              <controlPr defaultSize="0" autoFill="0" autoLine="0" autoPict="0">
                <anchor moveWithCells="1">
                  <from>
                    <xdr:col>22</xdr:col>
                    <xdr:colOff>0</xdr:colOff>
                    <xdr:row>341</xdr:row>
                    <xdr:rowOff>0</xdr:rowOff>
                  </from>
                  <to>
                    <xdr:col>22</xdr:col>
                    <xdr:colOff>200025</xdr:colOff>
                    <xdr:row>342</xdr:row>
                    <xdr:rowOff>180975</xdr:rowOff>
                  </to>
                </anchor>
              </controlPr>
            </control>
          </mc:Choice>
        </mc:AlternateContent>
        <mc:AlternateContent xmlns:mc="http://schemas.openxmlformats.org/markup-compatibility/2006">
          <mc:Choice Requires="x14">
            <control shapeId="3354" r:id="rId71" name="Check Box 282">
              <controlPr defaultSize="0" autoFill="0" autoLine="0" autoPict="0">
                <anchor moveWithCells="1">
                  <from>
                    <xdr:col>22</xdr:col>
                    <xdr:colOff>0</xdr:colOff>
                    <xdr:row>341</xdr:row>
                    <xdr:rowOff>0</xdr:rowOff>
                  </from>
                  <to>
                    <xdr:col>22</xdr:col>
                    <xdr:colOff>200025</xdr:colOff>
                    <xdr:row>342</xdr:row>
                    <xdr:rowOff>180975</xdr:rowOff>
                  </to>
                </anchor>
              </controlPr>
            </control>
          </mc:Choice>
        </mc:AlternateContent>
        <mc:AlternateContent xmlns:mc="http://schemas.openxmlformats.org/markup-compatibility/2006">
          <mc:Choice Requires="x14">
            <control shapeId="3355" r:id="rId72" name="Check Box 283">
              <controlPr defaultSize="0" autoFill="0" autoLine="0" autoPict="0">
                <anchor moveWithCells="1">
                  <from>
                    <xdr:col>22</xdr:col>
                    <xdr:colOff>0</xdr:colOff>
                    <xdr:row>341</xdr:row>
                    <xdr:rowOff>0</xdr:rowOff>
                  </from>
                  <to>
                    <xdr:col>22</xdr:col>
                    <xdr:colOff>200025</xdr:colOff>
                    <xdr:row>342</xdr:row>
                    <xdr:rowOff>180975</xdr:rowOff>
                  </to>
                </anchor>
              </controlPr>
            </control>
          </mc:Choice>
        </mc:AlternateContent>
        <mc:AlternateContent xmlns:mc="http://schemas.openxmlformats.org/markup-compatibility/2006">
          <mc:Choice Requires="x14">
            <control shapeId="3356" r:id="rId73" name="Check Box 284">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57" r:id="rId74" name="Check Box 285">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58" r:id="rId75" name="Check Box 286">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59" r:id="rId76" name="Check Box 287">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60" r:id="rId77" name="Check Box 288">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61" r:id="rId78" name="Check Box 289">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62" r:id="rId79" name="Check Box 290">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63" r:id="rId80" name="Check Box 291">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64" r:id="rId81" name="Check Box 292">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65" r:id="rId82" name="Check Box 293">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66" r:id="rId83" name="Check Box 294">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67" r:id="rId84" name="Check Box 295">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68" r:id="rId85" name="Check Box 296">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69" r:id="rId86" name="Check Box 297">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0" r:id="rId87" name="Check Box 298">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1" r:id="rId88" name="Check Box 299">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2" r:id="rId89" name="Check Box 300">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3" r:id="rId90" name="Check Box 301">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4" r:id="rId91" name="Check Box 302">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5" r:id="rId92" name="Check Box 303">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6" r:id="rId93" name="Check Box 304">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7" r:id="rId94" name="Check Box 305">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78" r:id="rId95" name="Check Box 306">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379" r:id="rId96" name="Check Box 307">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380" r:id="rId97" name="Check Box 308">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381" r:id="rId98" name="Check Box 309">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382" r:id="rId99" name="Check Box 310">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383" r:id="rId100" name="Check Box 311">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384" r:id="rId101" name="Check Box 312">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385" r:id="rId102" name="Check Box 313">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386" r:id="rId103" name="Check Box 314">
              <controlPr defaultSize="0" autoFill="0" autoLine="0" autoPict="0">
                <anchor moveWithCells="1">
                  <from>
                    <xdr:col>22</xdr:col>
                    <xdr:colOff>0</xdr:colOff>
                    <xdr:row>352</xdr:row>
                    <xdr:rowOff>38100</xdr:rowOff>
                  </from>
                  <to>
                    <xdr:col>22</xdr:col>
                    <xdr:colOff>180975</xdr:colOff>
                    <xdr:row>352</xdr:row>
                    <xdr:rowOff>352425</xdr:rowOff>
                  </to>
                </anchor>
              </controlPr>
            </control>
          </mc:Choice>
        </mc:AlternateContent>
        <mc:AlternateContent xmlns:mc="http://schemas.openxmlformats.org/markup-compatibility/2006">
          <mc:Choice Requires="x14">
            <control shapeId="3387" r:id="rId104" name="Check Box 315">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88" r:id="rId105" name="Check Box 316">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89" r:id="rId106" name="Check Box 317">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90" r:id="rId107" name="Check Box 318">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91" r:id="rId108" name="Check Box 319">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92" r:id="rId109" name="Check Box 320">
              <controlPr defaultSize="0" autoFill="0" autoLine="0" autoPict="0">
                <anchor moveWithCells="1">
                  <from>
                    <xdr:col>22</xdr:col>
                    <xdr:colOff>0</xdr:colOff>
                    <xdr:row>352</xdr:row>
                    <xdr:rowOff>0</xdr:rowOff>
                  </from>
                  <to>
                    <xdr:col>22</xdr:col>
                    <xdr:colOff>171450</xdr:colOff>
                    <xdr:row>352</xdr:row>
                    <xdr:rowOff>161925</xdr:rowOff>
                  </to>
                </anchor>
              </controlPr>
            </control>
          </mc:Choice>
        </mc:AlternateContent>
        <mc:AlternateContent xmlns:mc="http://schemas.openxmlformats.org/markup-compatibility/2006">
          <mc:Choice Requires="x14">
            <control shapeId="3393" r:id="rId110" name="Check Box 321">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94" r:id="rId111" name="Check Box 322">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95" r:id="rId112" name="Check Box 323">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96" r:id="rId113" name="Check Box 324">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97" r:id="rId114" name="Check Box 325">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98" r:id="rId115" name="Check Box 326">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399" r:id="rId116" name="Check Box 327">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400" r:id="rId117" name="Check Box 328">
              <controlPr defaultSize="0" autoFill="0" autoLine="0" autoPict="0">
                <anchor moveWithCells="1">
                  <from>
                    <xdr:col>22</xdr:col>
                    <xdr:colOff>0</xdr:colOff>
                    <xdr:row>352</xdr:row>
                    <xdr:rowOff>0</xdr:rowOff>
                  </from>
                  <to>
                    <xdr:col>22</xdr:col>
                    <xdr:colOff>180975</xdr:colOff>
                    <xdr:row>352</xdr:row>
                    <xdr:rowOff>323850</xdr:rowOff>
                  </to>
                </anchor>
              </controlPr>
            </control>
          </mc:Choice>
        </mc:AlternateContent>
        <mc:AlternateContent xmlns:mc="http://schemas.openxmlformats.org/markup-compatibility/2006">
          <mc:Choice Requires="x14">
            <control shapeId="3401" r:id="rId118" name="Check Box 329">
              <controlPr defaultSize="0" autoFill="0" autoLine="0" autoPict="0">
                <anchor moveWithCells="1">
                  <from>
                    <xdr:col>22</xdr:col>
                    <xdr:colOff>0</xdr:colOff>
                    <xdr:row>352</xdr:row>
                    <xdr:rowOff>38100</xdr:rowOff>
                  </from>
                  <to>
                    <xdr:col>22</xdr:col>
                    <xdr:colOff>180975</xdr:colOff>
                    <xdr:row>352</xdr:row>
                    <xdr:rowOff>352425</xdr:rowOff>
                  </to>
                </anchor>
              </controlPr>
            </control>
          </mc:Choice>
        </mc:AlternateContent>
        <mc:AlternateContent xmlns:mc="http://schemas.openxmlformats.org/markup-compatibility/2006">
          <mc:Choice Requires="x14">
            <control shapeId="3402" r:id="rId119" name="Check Box 330">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403" r:id="rId120" name="Check Box 331">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404" r:id="rId121" name="Check Box 332">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405" r:id="rId122" name="Check Box 333">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406" r:id="rId123" name="Check Box 334">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407" r:id="rId124" name="Check Box 335">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408" r:id="rId125" name="Check Box 336">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409" r:id="rId126" name="Check Box 337">
              <controlPr defaultSize="0" autoFill="0" autoLine="0" autoPict="0">
                <anchor moveWithCells="1">
                  <from>
                    <xdr:col>22</xdr:col>
                    <xdr:colOff>0</xdr:colOff>
                    <xdr:row>352</xdr:row>
                    <xdr:rowOff>0</xdr:rowOff>
                  </from>
                  <to>
                    <xdr:col>22</xdr:col>
                    <xdr:colOff>200025</xdr:colOff>
                    <xdr:row>353</xdr:row>
                    <xdr:rowOff>180975</xdr:rowOff>
                  </to>
                </anchor>
              </controlPr>
            </control>
          </mc:Choice>
        </mc:AlternateContent>
        <mc:AlternateContent xmlns:mc="http://schemas.openxmlformats.org/markup-compatibility/2006">
          <mc:Choice Requires="x14">
            <control shapeId="3410" r:id="rId127" name="Check Box 338">
              <controlPr defaultSize="0" autoFill="0" autoLine="0" autoPict="0">
                <anchor moveWithCells="1">
                  <from>
                    <xdr:col>22</xdr:col>
                    <xdr:colOff>0</xdr:colOff>
                    <xdr:row>355</xdr:row>
                    <xdr:rowOff>19050</xdr:rowOff>
                  </from>
                  <to>
                    <xdr:col>22</xdr:col>
                    <xdr:colOff>171450</xdr:colOff>
                    <xdr:row>355</xdr:row>
                    <xdr:rowOff>180975</xdr:rowOff>
                  </to>
                </anchor>
              </controlPr>
            </control>
          </mc:Choice>
        </mc:AlternateContent>
        <mc:AlternateContent xmlns:mc="http://schemas.openxmlformats.org/markup-compatibility/2006">
          <mc:Choice Requires="x14">
            <control shapeId="3411" r:id="rId128" name="Check Box 339">
              <controlPr defaultSize="0" autoFill="0" autoLine="0" autoPict="0">
                <anchor moveWithCells="1">
                  <from>
                    <xdr:col>22</xdr:col>
                    <xdr:colOff>0</xdr:colOff>
                    <xdr:row>356</xdr:row>
                    <xdr:rowOff>0</xdr:rowOff>
                  </from>
                  <to>
                    <xdr:col>22</xdr:col>
                    <xdr:colOff>171450</xdr:colOff>
                    <xdr:row>356</xdr:row>
                    <xdr:rowOff>161925</xdr:rowOff>
                  </to>
                </anchor>
              </controlPr>
            </control>
          </mc:Choice>
        </mc:AlternateContent>
        <mc:AlternateContent xmlns:mc="http://schemas.openxmlformats.org/markup-compatibility/2006">
          <mc:Choice Requires="x14">
            <control shapeId="3412" r:id="rId129" name="Check Box 340">
              <controlPr defaultSize="0" autoFill="0" autoLine="0" autoPict="0">
                <anchor moveWithCells="1">
                  <from>
                    <xdr:col>22</xdr:col>
                    <xdr:colOff>0</xdr:colOff>
                    <xdr:row>353</xdr:row>
                    <xdr:rowOff>38100</xdr:rowOff>
                  </from>
                  <to>
                    <xdr:col>22</xdr:col>
                    <xdr:colOff>180975</xdr:colOff>
                    <xdr:row>353</xdr:row>
                    <xdr:rowOff>352425</xdr:rowOff>
                  </to>
                </anchor>
              </controlPr>
            </control>
          </mc:Choice>
        </mc:AlternateContent>
        <mc:AlternateContent xmlns:mc="http://schemas.openxmlformats.org/markup-compatibility/2006">
          <mc:Choice Requires="x14">
            <control shapeId="3413" r:id="rId130" name="Check Box 341">
              <controlPr defaultSize="0" autoFill="0" autoLine="0" autoPict="0">
                <anchor moveWithCells="1">
                  <from>
                    <xdr:col>22</xdr:col>
                    <xdr:colOff>0</xdr:colOff>
                    <xdr:row>354</xdr:row>
                    <xdr:rowOff>38100</xdr:rowOff>
                  </from>
                  <to>
                    <xdr:col>22</xdr:col>
                    <xdr:colOff>180975</xdr:colOff>
                    <xdr:row>354</xdr:row>
                    <xdr:rowOff>352425</xdr:rowOff>
                  </to>
                </anchor>
              </controlPr>
            </control>
          </mc:Choice>
        </mc:AlternateContent>
        <mc:AlternateContent xmlns:mc="http://schemas.openxmlformats.org/markup-compatibility/2006">
          <mc:Choice Requires="x14">
            <control shapeId="3414" r:id="rId131" name="Check Box 342">
              <controlPr defaultSize="0" autoFill="0" autoLine="0" autoPict="0">
                <anchor moveWithCells="1">
                  <from>
                    <xdr:col>22</xdr:col>
                    <xdr:colOff>0</xdr:colOff>
                    <xdr:row>356</xdr:row>
                    <xdr:rowOff>38100</xdr:rowOff>
                  </from>
                  <to>
                    <xdr:col>22</xdr:col>
                    <xdr:colOff>180975</xdr:colOff>
                    <xdr:row>357</xdr:row>
                    <xdr:rowOff>152400</xdr:rowOff>
                  </to>
                </anchor>
              </controlPr>
            </control>
          </mc:Choice>
        </mc:AlternateContent>
        <mc:AlternateContent xmlns:mc="http://schemas.openxmlformats.org/markup-compatibility/2006">
          <mc:Choice Requires="x14">
            <control shapeId="3415" r:id="rId132" name="Check Box 343">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16" r:id="rId133" name="Check Box 344">
              <controlPr defaultSize="0" autoFill="0" autoLine="0" autoPict="0">
                <anchor moveWithCells="1">
                  <from>
                    <xdr:col>22</xdr:col>
                    <xdr:colOff>0</xdr:colOff>
                    <xdr:row>355</xdr:row>
                    <xdr:rowOff>19050</xdr:rowOff>
                  </from>
                  <to>
                    <xdr:col>22</xdr:col>
                    <xdr:colOff>171450</xdr:colOff>
                    <xdr:row>355</xdr:row>
                    <xdr:rowOff>180975</xdr:rowOff>
                  </to>
                </anchor>
              </controlPr>
            </control>
          </mc:Choice>
        </mc:AlternateContent>
        <mc:AlternateContent xmlns:mc="http://schemas.openxmlformats.org/markup-compatibility/2006">
          <mc:Choice Requires="x14">
            <control shapeId="3417" r:id="rId134" name="Check Box 345">
              <controlPr defaultSize="0" autoFill="0" autoLine="0" autoPict="0">
                <anchor moveWithCells="1">
                  <from>
                    <xdr:col>22</xdr:col>
                    <xdr:colOff>0</xdr:colOff>
                    <xdr:row>356</xdr:row>
                    <xdr:rowOff>0</xdr:rowOff>
                  </from>
                  <to>
                    <xdr:col>22</xdr:col>
                    <xdr:colOff>171450</xdr:colOff>
                    <xdr:row>356</xdr:row>
                    <xdr:rowOff>161925</xdr:rowOff>
                  </to>
                </anchor>
              </controlPr>
            </control>
          </mc:Choice>
        </mc:AlternateContent>
        <mc:AlternateContent xmlns:mc="http://schemas.openxmlformats.org/markup-compatibility/2006">
          <mc:Choice Requires="x14">
            <control shapeId="3418" r:id="rId135" name="Check Box 346">
              <controlPr defaultSize="0" autoFill="0" autoLine="0" autoPict="0">
                <anchor moveWithCells="1">
                  <from>
                    <xdr:col>22</xdr:col>
                    <xdr:colOff>0</xdr:colOff>
                    <xdr:row>356</xdr:row>
                    <xdr:rowOff>19050</xdr:rowOff>
                  </from>
                  <to>
                    <xdr:col>22</xdr:col>
                    <xdr:colOff>171450</xdr:colOff>
                    <xdr:row>356</xdr:row>
                    <xdr:rowOff>180975</xdr:rowOff>
                  </to>
                </anchor>
              </controlPr>
            </control>
          </mc:Choice>
        </mc:AlternateContent>
        <mc:AlternateContent xmlns:mc="http://schemas.openxmlformats.org/markup-compatibility/2006">
          <mc:Choice Requires="x14">
            <control shapeId="3419" r:id="rId136" name="Check Box 347">
              <controlPr defaultSize="0" autoFill="0" autoLine="0" autoPict="0">
                <anchor moveWithCells="1">
                  <from>
                    <xdr:col>22</xdr:col>
                    <xdr:colOff>0</xdr:colOff>
                    <xdr:row>353</xdr:row>
                    <xdr:rowOff>38100</xdr:rowOff>
                  </from>
                  <to>
                    <xdr:col>22</xdr:col>
                    <xdr:colOff>180975</xdr:colOff>
                    <xdr:row>353</xdr:row>
                    <xdr:rowOff>352425</xdr:rowOff>
                  </to>
                </anchor>
              </controlPr>
            </control>
          </mc:Choice>
        </mc:AlternateContent>
        <mc:AlternateContent xmlns:mc="http://schemas.openxmlformats.org/markup-compatibility/2006">
          <mc:Choice Requires="x14">
            <control shapeId="3420" r:id="rId137" name="Check Box 348">
              <controlPr defaultSize="0" autoFill="0" autoLine="0" autoPict="0">
                <anchor moveWithCells="1">
                  <from>
                    <xdr:col>22</xdr:col>
                    <xdr:colOff>0</xdr:colOff>
                    <xdr:row>354</xdr:row>
                    <xdr:rowOff>38100</xdr:rowOff>
                  </from>
                  <to>
                    <xdr:col>22</xdr:col>
                    <xdr:colOff>180975</xdr:colOff>
                    <xdr:row>354</xdr:row>
                    <xdr:rowOff>352425</xdr:rowOff>
                  </to>
                </anchor>
              </controlPr>
            </control>
          </mc:Choice>
        </mc:AlternateContent>
        <mc:AlternateContent xmlns:mc="http://schemas.openxmlformats.org/markup-compatibility/2006">
          <mc:Choice Requires="x14">
            <control shapeId="3421" r:id="rId138" name="Check Box 349">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22" r:id="rId139" name="Check Box 350">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23" r:id="rId140" name="Check Box 351">
              <controlPr defaultSize="0" autoFill="0" autoLine="0" autoPict="0">
                <anchor moveWithCells="1">
                  <from>
                    <xdr:col>24</xdr:col>
                    <xdr:colOff>0</xdr:colOff>
                    <xdr:row>328</xdr:row>
                    <xdr:rowOff>0</xdr:rowOff>
                  </from>
                  <to>
                    <xdr:col>24</xdr:col>
                    <xdr:colOff>219075</xdr:colOff>
                    <xdr:row>329</xdr:row>
                    <xdr:rowOff>0</xdr:rowOff>
                  </to>
                </anchor>
              </controlPr>
            </control>
          </mc:Choice>
        </mc:AlternateContent>
        <mc:AlternateContent xmlns:mc="http://schemas.openxmlformats.org/markup-compatibility/2006">
          <mc:Choice Requires="x14">
            <control shapeId="3424" r:id="rId141" name="Check Box 352">
              <controlPr defaultSize="0" autoFill="0" autoLine="0" autoPict="0">
                <anchor moveWithCells="1">
                  <from>
                    <xdr:col>24</xdr:col>
                    <xdr:colOff>0</xdr:colOff>
                    <xdr:row>328</xdr:row>
                    <xdr:rowOff>0</xdr:rowOff>
                  </from>
                  <to>
                    <xdr:col>24</xdr:col>
                    <xdr:colOff>219075</xdr:colOff>
                    <xdr:row>329</xdr:row>
                    <xdr:rowOff>0</xdr:rowOff>
                  </to>
                </anchor>
              </controlPr>
            </control>
          </mc:Choice>
        </mc:AlternateContent>
        <mc:AlternateContent xmlns:mc="http://schemas.openxmlformats.org/markup-compatibility/2006">
          <mc:Choice Requires="x14">
            <control shapeId="3425" r:id="rId142" name="Check Box 353">
              <controlPr defaultSize="0" autoFill="0" autoLine="0" autoPict="0">
                <anchor moveWithCells="1">
                  <from>
                    <xdr:col>22</xdr:col>
                    <xdr:colOff>0</xdr:colOff>
                    <xdr:row>366</xdr:row>
                    <xdr:rowOff>0</xdr:rowOff>
                  </from>
                  <to>
                    <xdr:col>22</xdr:col>
                    <xdr:colOff>200025</xdr:colOff>
                    <xdr:row>366</xdr:row>
                    <xdr:rowOff>561975</xdr:rowOff>
                  </to>
                </anchor>
              </controlPr>
            </control>
          </mc:Choice>
        </mc:AlternateContent>
        <mc:AlternateContent xmlns:mc="http://schemas.openxmlformats.org/markup-compatibility/2006">
          <mc:Choice Requires="x14">
            <control shapeId="3426" r:id="rId143" name="Check Box 354">
              <controlPr defaultSize="0" autoFill="0" autoLine="0" autoPict="0">
                <anchor moveWithCells="1">
                  <from>
                    <xdr:col>22</xdr:col>
                    <xdr:colOff>0</xdr:colOff>
                    <xdr:row>366</xdr:row>
                    <xdr:rowOff>0</xdr:rowOff>
                  </from>
                  <to>
                    <xdr:col>22</xdr:col>
                    <xdr:colOff>200025</xdr:colOff>
                    <xdr:row>366</xdr:row>
                    <xdr:rowOff>561975</xdr:rowOff>
                  </to>
                </anchor>
              </controlPr>
            </control>
          </mc:Choice>
        </mc:AlternateContent>
        <mc:AlternateContent xmlns:mc="http://schemas.openxmlformats.org/markup-compatibility/2006">
          <mc:Choice Requires="x14">
            <control shapeId="3427" r:id="rId144" name="Check Box 355">
              <controlPr defaultSize="0" autoFill="0" autoLine="0" autoPict="0">
                <anchor moveWithCells="1">
                  <from>
                    <xdr:col>22</xdr:col>
                    <xdr:colOff>0</xdr:colOff>
                    <xdr:row>366</xdr:row>
                    <xdr:rowOff>0</xdr:rowOff>
                  </from>
                  <to>
                    <xdr:col>22</xdr:col>
                    <xdr:colOff>200025</xdr:colOff>
                    <xdr:row>366</xdr:row>
                    <xdr:rowOff>561975</xdr:rowOff>
                  </to>
                </anchor>
              </controlPr>
            </control>
          </mc:Choice>
        </mc:AlternateContent>
        <mc:AlternateContent xmlns:mc="http://schemas.openxmlformats.org/markup-compatibility/2006">
          <mc:Choice Requires="x14">
            <control shapeId="3428" r:id="rId145" name="Check Box 356">
              <controlPr defaultSize="0" autoFill="0" autoLine="0" autoPict="0">
                <anchor moveWithCells="1">
                  <from>
                    <xdr:col>22</xdr:col>
                    <xdr:colOff>0</xdr:colOff>
                    <xdr:row>366</xdr:row>
                    <xdr:rowOff>0</xdr:rowOff>
                  </from>
                  <to>
                    <xdr:col>22</xdr:col>
                    <xdr:colOff>200025</xdr:colOff>
                    <xdr:row>366</xdr:row>
                    <xdr:rowOff>561975</xdr:rowOff>
                  </to>
                </anchor>
              </controlPr>
            </control>
          </mc:Choice>
        </mc:AlternateContent>
        <mc:AlternateContent xmlns:mc="http://schemas.openxmlformats.org/markup-compatibility/2006">
          <mc:Choice Requires="x14">
            <control shapeId="3429" r:id="rId146" name="Check Box 357">
              <controlPr defaultSize="0" autoFill="0" autoLine="0" autoPict="0">
                <anchor moveWithCells="1">
                  <from>
                    <xdr:col>22</xdr:col>
                    <xdr:colOff>0</xdr:colOff>
                    <xdr:row>368</xdr:row>
                    <xdr:rowOff>0</xdr:rowOff>
                  </from>
                  <to>
                    <xdr:col>22</xdr:col>
                    <xdr:colOff>180975</xdr:colOff>
                    <xdr:row>369</xdr:row>
                    <xdr:rowOff>133350</xdr:rowOff>
                  </to>
                </anchor>
              </controlPr>
            </control>
          </mc:Choice>
        </mc:AlternateContent>
        <mc:AlternateContent xmlns:mc="http://schemas.openxmlformats.org/markup-compatibility/2006">
          <mc:Choice Requires="x14">
            <control shapeId="3430" r:id="rId147" name="Check Box 358">
              <controlPr defaultSize="0" autoFill="0" autoLine="0" autoPict="0">
                <anchor moveWithCells="1">
                  <from>
                    <xdr:col>22</xdr:col>
                    <xdr:colOff>0</xdr:colOff>
                    <xdr:row>368</xdr:row>
                    <xdr:rowOff>38100</xdr:rowOff>
                  </from>
                  <to>
                    <xdr:col>22</xdr:col>
                    <xdr:colOff>180975</xdr:colOff>
                    <xdr:row>369</xdr:row>
                    <xdr:rowOff>161925</xdr:rowOff>
                  </to>
                </anchor>
              </controlPr>
            </control>
          </mc:Choice>
        </mc:AlternateContent>
        <mc:AlternateContent xmlns:mc="http://schemas.openxmlformats.org/markup-compatibility/2006">
          <mc:Choice Requires="x14">
            <control shapeId="3431" r:id="rId148" name="Check Box 359">
              <controlPr defaultSize="0" autoFill="0" autoLine="0" autoPict="0">
                <anchor moveWithCells="1">
                  <from>
                    <xdr:col>22</xdr:col>
                    <xdr:colOff>0</xdr:colOff>
                    <xdr:row>370</xdr:row>
                    <xdr:rowOff>19050</xdr:rowOff>
                  </from>
                  <to>
                    <xdr:col>22</xdr:col>
                    <xdr:colOff>171450</xdr:colOff>
                    <xdr:row>370</xdr:row>
                    <xdr:rowOff>180975</xdr:rowOff>
                  </to>
                </anchor>
              </controlPr>
            </control>
          </mc:Choice>
        </mc:AlternateContent>
        <mc:AlternateContent xmlns:mc="http://schemas.openxmlformats.org/markup-compatibility/2006">
          <mc:Choice Requires="x14">
            <control shapeId="3432" r:id="rId149" name="Check Box 360">
              <controlPr defaultSize="0" autoFill="0" autoLine="0" autoPict="0">
                <anchor moveWithCells="1">
                  <from>
                    <xdr:col>22</xdr:col>
                    <xdr:colOff>0</xdr:colOff>
                    <xdr:row>370</xdr:row>
                    <xdr:rowOff>19050</xdr:rowOff>
                  </from>
                  <to>
                    <xdr:col>22</xdr:col>
                    <xdr:colOff>171450</xdr:colOff>
                    <xdr:row>370</xdr:row>
                    <xdr:rowOff>180975</xdr:rowOff>
                  </to>
                </anchor>
              </controlPr>
            </control>
          </mc:Choice>
        </mc:AlternateContent>
        <mc:AlternateContent xmlns:mc="http://schemas.openxmlformats.org/markup-compatibility/2006">
          <mc:Choice Requires="x14">
            <control shapeId="3433" r:id="rId150" name="Check Box 361">
              <controlPr defaultSize="0" autoFill="0" autoLine="0" autoPict="0">
                <anchor moveWithCells="1">
                  <from>
                    <xdr:col>22</xdr:col>
                    <xdr:colOff>0</xdr:colOff>
                    <xdr:row>373</xdr:row>
                    <xdr:rowOff>0</xdr:rowOff>
                  </from>
                  <to>
                    <xdr:col>22</xdr:col>
                    <xdr:colOff>180975</xdr:colOff>
                    <xdr:row>373</xdr:row>
                    <xdr:rowOff>323850</xdr:rowOff>
                  </to>
                </anchor>
              </controlPr>
            </control>
          </mc:Choice>
        </mc:AlternateContent>
        <mc:AlternateContent xmlns:mc="http://schemas.openxmlformats.org/markup-compatibility/2006">
          <mc:Choice Requires="x14">
            <control shapeId="3434" r:id="rId151" name="Check Box 362">
              <controlPr defaultSize="0" autoFill="0" autoLine="0" autoPict="0">
                <anchor moveWithCells="1">
                  <from>
                    <xdr:col>22</xdr:col>
                    <xdr:colOff>0</xdr:colOff>
                    <xdr:row>371</xdr:row>
                    <xdr:rowOff>38100</xdr:rowOff>
                  </from>
                  <to>
                    <xdr:col>22</xdr:col>
                    <xdr:colOff>180975</xdr:colOff>
                    <xdr:row>371</xdr:row>
                    <xdr:rowOff>352425</xdr:rowOff>
                  </to>
                </anchor>
              </controlPr>
            </control>
          </mc:Choice>
        </mc:AlternateContent>
        <mc:AlternateContent xmlns:mc="http://schemas.openxmlformats.org/markup-compatibility/2006">
          <mc:Choice Requires="x14">
            <control shapeId="3435" r:id="rId152" name="Check Box 363">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36" r:id="rId153" name="Check Box 364">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37" r:id="rId154" name="Check Box 365">
              <controlPr defaultSize="0" autoFill="0" autoLine="0" autoPict="0">
                <anchor moveWithCells="1">
                  <from>
                    <xdr:col>22</xdr:col>
                    <xdr:colOff>0</xdr:colOff>
                    <xdr:row>356</xdr:row>
                    <xdr:rowOff>0</xdr:rowOff>
                  </from>
                  <to>
                    <xdr:col>22</xdr:col>
                    <xdr:colOff>180975</xdr:colOff>
                    <xdr:row>357</xdr:row>
                    <xdr:rowOff>133350</xdr:rowOff>
                  </to>
                </anchor>
              </controlPr>
            </control>
          </mc:Choice>
        </mc:AlternateContent>
        <mc:AlternateContent xmlns:mc="http://schemas.openxmlformats.org/markup-compatibility/2006">
          <mc:Choice Requires="x14">
            <control shapeId="3438" r:id="rId155" name="Check Box 366">
              <controlPr defaultSize="0" autoFill="0" autoLine="0" autoPict="0">
                <anchor moveWithCells="1">
                  <from>
                    <xdr:col>22</xdr:col>
                    <xdr:colOff>0</xdr:colOff>
                    <xdr:row>356</xdr:row>
                    <xdr:rowOff>38100</xdr:rowOff>
                  </from>
                  <to>
                    <xdr:col>22</xdr:col>
                    <xdr:colOff>180975</xdr:colOff>
                    <xdr:row>357</xdr:row>
                    <xdr:rowOff>161925</xdr:rowOff>
                  </to>
                </anchor>
              </controlPr>
            </control>
          </mc:Choice>
        </mc:AlternateContent>
        <mc:AlternateContent xmlns:mc="http://schemas.openxmlformats.org/markup-compatibility/2006">
          <mc:Choice Requires="x14">
            <control shapeId="3439" r:id="rId156" name="Check Box 367">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40" r:id="rId157" name="Check Box 368">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41" r:id="rId158" name="Check Box 369">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42" r:id="rId159" name="Check Box 370">
              <controlPr defaultSize="0" autoFill="0" autoLine="0" autoPict="0">
                <anchor moveWithCells="1">
                  <from>
                    <xdr:col>22</xdr:col>
                    <xdr:colOff>0</xdr:colOff>
                    <xdr:row>359</xdr:row>
                    <xdr:rowOff>0</xdr:rowOff>
                  </from>
                  <to>
                    <xdr:col>22</xdr:col>
                    <xdr:colOff>180975</xdr:colOff>
                    <xdr:row>359</xdr:row>
                    <xdr:rowOff>314325</xdr:rowOff>
                  </to>
                </anchor>
              </controlPr>
            </control>
          </mc:Choice>
        </mc:AlternateContent>
        <mc:AlternateContent xmlns:mc="http://schemas.openxmlformats.org/markup-compatibility/2006">
          <mc:Choice Requires="x14">
            <control shapeId="3443" r:id="rId160" name="Check Box 371">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44" r:id="rId161" name="Check Box 372">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45" r:id="rId162" name="Check Box 373">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46" r:id="rId163" name="Check Box 374">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47" r:id="rId164" name="Check Box 375">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48" r:id="rId165" name="Check Box 376">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49" r:id="rId166" name="Check Box 377">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50" r:id="rId167" name="Check Box 378">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51" r:id="rId168" name="Check Box 379">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52" r:id="rId169" name="Check Box 380">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53" r:id="rId170" name="Check Box 381">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54" r:id="rId171" name="Check Box 382">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55" r:id="rId172" name="Check Box 383">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56" r:id="rId173" name="Check Box 384">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57" r:id="rId174" name="Check Box 385">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58" r:id="rId175" name="Check Box 386">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59" r:id="rId176" name="Check Box 387">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60" r:id="rId177" name="Check Box 388">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61" r:id="rId178" name="Check Box 389">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62" r:id="rId179" name="Check Box 390">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63" r:id="rId180" name="Check Box 391">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64" r:id="rId181" name="Check Box 392">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65" r:id="rId182" name="Check Box 393">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66" r:id="rId183" name="Check Box 394">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67" r:id="rId184" name="Check Box 395">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68" r:id="rId185" name="Check Box 396">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69" r:id="rId186" name="Check Box 397">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70" r:id="rId187" name="Check Box 398">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71" r:id="rId188" name="Check Box 399">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72" r:id="rId189" name="Check Box 400">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73" r:id="rId190" name="Check Box 401">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74" r:id="rId191" name="Check Box 402">
              <controlPr defaultSize="0" autoFill="0" autoLine="0" autoPict="0">
                <anchor moveWithCells="1">
                  <from>
                    <xdr:col>22</xdr:col>
                    <xdr:colOff>0</xdr:colOff>
                    <xdr:row>359</xdr:row>
                    <xdr:rowOff>38100</xdr:rowOff>
                  </from>
                  <to>
                    <xdr:col>22</xdr:col>
                    <xdr:colOff>180975</xdr:colOff>
                    <xdr:row>359</xdr:row>
                    <xdr:rowOff>352425</xdr:rowOff>
                  </to>
                </anchor>
              </controlPr>
            </control>
          </mc:Choice>
        </mc:AlternateContent>
        <mc:AlternateContent xmlns:mc="http://schemas.openxmlformats.org/markup-compatibility/2006">
          <mc:Choice Requires="x14">
            <control shapeId="3475" r:id="rId192" name="Check Box 403">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76" r:id="rId193" name="Check Box 404">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77" r:id="rId194" name="Check Box 405">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78" r:id="rId195" name="Check Box 406">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79" r:id="rId196" name="Check Box 407">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80" r:id="rId197" name="Check Box 408">
              <controlPr defaultSize="0" autoFill="0" autoLine="0" autoPict="0">
                <anchor moveWithCells="1">
                  <from>
                    <xdr:col>22</xdr:col>
                    <xdr:colOff>0</xdr:colOff>
                    <xdr:row>359</xdr:row>
                    <xdr:rowOff>0</xdr:rowOff>
                  </from>
                  <to>
                    <xdr:col>22</xdr:col>
                    <xdr:colOff>171450</xdr:colOff>
                    <xdr:row>359</xdr:row>
                    <xdr:rowOff>161925</xdr:rowOff>
                  </to>
                </anchor>
              </controlPr>
            </control>
          </mc:Choice>
        </mc:AlternateContent>
        <mc:AlternateContent xmlns:mc="http://schemas.openxmlformats.org/markup-compatibility/2006">
          <mc:Choice Requires="x14">
            <control shapeId="3481" r:id="rId198" name="Check Box 409">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82" r:id="rId199" name="Check Box 410">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83" r:id="rId200" name="Check Box 411">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84" r:id="rId201" name="Check Box 412">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85" r:id="rId202" name="Check Box 413">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86" r:id="rId203" name="Check Box 414">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87" r:id="rId204" name="Check Box 415">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88" r:id="rId205" name="Check Box 416">
              <controlPr defaultSize="0" autoFill="0" autoLine="0" autoPict="0">
                <anchor moveWithCells="1">
                  <from>
                    <xdr:col>22</xdr:col>
                    <xdr:colOff>0</xdr:colOff>
                    <xdr:row>359</xdr:row>
                    <xdr:rowOff>0</xdr:rowOff>
                  </from>
                  <to>
                    <xdr:col>22</xdr:col>
                    <xdr:colOff>180975</xdr:colOff>
                    <xdr:row>359</xdr:row>
                    <xdr:rowOff>323850</xdr:rowOff>
                  </to>
                </anchor>
              </controlPr>
            </control>
          </mc:Choice>
        </mc:AlternateContent>
        <mc:AlternateContent xmlns:mc="http://schemas.openxmlformats.org/markup-compatibility/2006">
          <mc:Choice Requires="x14">
            <control shapeId="3489" r:id="rId206" name="Check Box 417">
              <controlPr defaultSize="0" autoFill="0" autoLine="0" autoPict="0">
                <anchor moveWithCells="1">
                  <from>
                    <xdr:col>22</xdr:col>
                    <xdr:colOff>0</xdr:colOff>
                    <xdr:row>359</xdr:row>
                    <xdr:rowOff>38100</xdr:rowOff>
                  </from>
                  <to>
                    <xdr:col>22</xdr:col>
                    <xdr:colOff>180975</xdr:colOff>
                    <xdr:row>359</xdr:row>
                    <xdr:rowOff>352425</xdr:rowOff>
                  </to>
                </anchor>
              </controlPr>
            </control>
          </mc:Choice>
        </mc:AlternateContent>
        <mc:AlternateContent xmlns:mc="http://schemas.openxmlformats.org/markup-compatibility/2006">
          <mc:Choice Requires="x14">
            <control shapeId="3490" r:id="rId207" name="Check Box 418">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91" r:id="rId208" name="Check Box 419">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92" r:id="rId209" name="Check Box 420">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93" r:id="rId210" name="Check Box 421">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94" r:id="rId211" name="Check Box 422">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95" r:id="rId212" name="Check Box 423">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96" r:id="rId213" name="Check Box 424">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97" r:id="rId214" name="Check Box 425">
              <controlPr defaultSize="0" autoFill="0" autoLine="0" autoPict="0">
                <anchor moveWithCells="1">
                  <from>
                    <xdr:col>22</xdr:col>
                    <xdr:colOff>0</xdr:colOff>
                    <xdr:row>359</xdr:row>
                    <xdr:rowOff>0</xdr:rowOff>
                  </from>
                  <to>
                    <xdr:col>22</xdr:col>
                    <xdr:colOff>200025</xdr:colOff>
                    <xdr:row>360</xdr:row>
                    <xdr:rowOff>180975</xdr:rowOff>
                  </to>
                </anchor>
              </controlPr>
            </control>
          </mc:Choice>
        </mc:AlternateContent>
        <mc:AlternateContent xmlns:mc="http://schemas.openxmlformats.org/markup-compatibility/2006">
          <mc:Choice Requires="x14">
            <control shapeId="3498" r:id="rId215" name="Check Box 426">
              <controlPr defaultSize="0" autoFill="0" autoLine="0" autoPict="0">
                <anchor moveWithCells="1">
                  <from>
                    <xdr:col>22</xdr:col>
                    <xdr:colOff>0</xdr:colOff>
                    <xdr:row>363</xdr:row>
                    <xdr:rowOff>38100</xdr:rowOff>
                  </from>
                  <to>
                    <xdr:col>22</xdr:col>
                    <xdr:colOff>180975</xdr:colOff>
                    <xdr:row>363</xdr:row>
                    <xdr:rowOff>352425</xdr:rowOff>
                  </to>
                </anchor>
              </controlPr>
            </control>
          </mc:Choice>
        </mc:AlternateContent>
        <mc:AlternateContent xmlns:mc="http://schemas.openxmlformats.org/markup-compatibility/2006">
          <mc:Choice Requires="x14">
            <control shapeId="3499" r:id="rId216" name="Check Box 427">
              <controlPr defaultSize="0" autoFill="0" autoLine="0" autoPict="0">
                <anchor moveWithCells="1">
                  <from>
                    <xdr:col>22</xdr:col>
                    <xdr:colOff>0</xdr:colOff>
                    <xdr:row>363</xdr:row>
                    <xdr:rowOff>38100</xdr:rowOff>
                  </from>
                  <to>
                    <xdr:col>22</xdr:col>
                    <xdr:colOff>180975</xdr:colOff>
                    <xdr:row>363</xdr:row>
                    <xdr:rowOff>352425</xdr:rowOff>
                  </to>
                </anchor>
              </controlPr>
            </control>
          </mc:Choice>
        </mc:AlternateContent>
        <mc:AlternateContent xmlns:mc="http://schemas.openxmlformats.org/markup-compatibility/2006">
          <mc:Choice Requires="x14">
            <control shapeId="3500" r:id="rId217" name="Check Box 428">
              <controlPr defaultSize="0" autoFill="0" autoLine="0" autoPict="0">
                <anchor moveWithCells="1">
                  <from>
                    <xdr:col>24</xdr:col>
                    <xdr:colOff>0</xdr:colOff>
                    <xdr:row>356</xdr:row>
                    <xdr:rowOff>19050</xdr:rowOff>
                  </from>
                  <to>
                    <xdr:col>24</xdr:col>
                    <xdr:colOff>219075</xdr:colOff>
                    <xdr:row>357</xdr:row>
                    <xdr:rowOff>9525</xdr:rowOff>
                  </to>
                </anchor>
              </controlPr>
            </control>
          </mc:Choice>
        </mc:AlternateContent>
        <mc:AlternateContent xmlns:mc="http://schemas.openxmlformats.org/markup-compatibility/2006">
          <mc:Choice Requires="x14">
            <control shapeId="3501" r:id="rId218" name="Check Box 429">
              <controlPr defaultSize="0" autoFill="0" autoLine="0" autoPict="0">
                <anchor moveWithCells="1">
                  <from>
                    <xdr:col>24</xdr:col>
                    <xdr:colOff>0</xdr:colOff>
                    <xdr:row>356</xdr:row>
                    <xdr:rowOff>19050</xdr:rowOff>
                  </from>
                  <to>
                    <xdr:col>24</xdr:col>
                    <xdr:colOff>219075</xdr:colOff>
                    <xdr:row>357</xdr:row>
                    <xdr:rowOff>9525</xdr:rowOff>
                  </to>
                </anchor>
              </controlPr>
            </control>
          </mc:Choice>
        </mc:AlternateContent>
        <mc:AlternateContent xmlns:mc="http://schemas.openxmlformats.org/markup-compatibility/2006">
          <mc:Choice Requires="x14">
            <control shapeId="3502" r:id="rId219" name="Check Box 430">
              <controlPr defaultSize="0" autoFill="0" autoLine="0" autoPict="0">
                <anchor moveWithCells="1">
                  <from>
                    <xdr:col>24</xdr:col>
                    <xdr:colOff>0</xdr:colOff>
                    <xdr:row>356</xdr:row>
                    <xdr:rowOff>19050</xdr:rowOff>
                  </from>
                  <to>
                    <xdr:col>24</xdr:col>
                    <xdr:colOff>219075</xdr:colOff>
                    <xdr:row>357</xdr:row>
                    <xdr:rowOff>9525</xdr:rowOff>
                  </to>
                </anchor>
              </controlPr>
            </control>
          </mc:Choice>
        </mc:AlternateContent>
        <mc:AlternateContent xmlns:mc="http://schemas.openxmlformats.org/markup-compatibility/2006">
          <mc:Choice Requires="x14">
            <control shapeId="3504" r:id="rId220" name="Check Box 432">
              <controlPr defaultSize="0" autoFill="0" autoLine="0" autoPict="0">
                <anchor moveWithCells="1">
                  <from>
                    <xdr:col>24</xdr:col>
                    <xdr:colOff>0</xdr:colOff>
                    <xdr:row>54</xdr:row>
                    <xdr:rowOff>381000</xdr:rowOff>
                  </from>
                  <to>
                    <xdr:col>25</xdr:col>
                    <xdr:colOff>38100</xdr:colOff>
                    <xdr:row>55</xdr:row>
                    <xdr:rowOff>28575</xdr:rowOff>
                  </to>
                </anchor>
              </controlPr>
            </control>
          </mc:Choice>
        </mc:AlternateContent>
        <mc:AlternateContent xmlns:mc="http://schemas.openxmlformats.org/markup-compatibility/2006">
          <mc:Choice Requires="x14">
            <control shapeId="3505" r:id="rId221" name="Check Box 433">
              <controlPr defaultSize="0" autoFill="0" autoLine="0" autoPict="0">
                <anchor moveWithCells="1">
                  <from>
                    <xdr:col>24</xdr:col>
                    <xdr:colOff>0</xdr:colOff>
                    <xdr:row>54</xdr:row>
                    <xdr:rowOff>0</xdr:rowOff>
                  </from>
                  <to>
                    <xdr:col>24</xdr:col>
                    <xdr:colOff>219075</xdr:colOff>
                    <xdr:row>54</xdr:row>
                    <xdr:rowOff>180975</xdr:rowOff>
                  </to>
                </anchor>
              </controlPr>
            </control>
          </mc:Choice>
        </mc:AlternateContent>
        <mc:AlternateContent xmlns:mc="http://schemas.openxmlformats.org/markup-compatibility/2006">
          <mc:Choice Requires="x14">
            <control shapeId="3506" r:id="rId222" name="Check Box 434">
              <controlPr defaultSize="0" autoFill="0" autoLine="0" autoPict="0">
                <anchor moveWithCells="1">
                  <from>
                    <xdr:col>24</xdr:col>
                    <xdr:colOff>0</xdr:colOff>
                    <xdr:row>54</xdr:row>
                    <xdr:rowOff>0</xdr:rowOff>
                  </from>
                  <to>
                    <xdr:col>24</xdr:col>
                    <xdr:colOff>219075</xdr:colOff>
                    <xdr:row>54</xdr:row>
                    <xdr:rowOff>180975</xdr:rowOff>
                  </to>
                </anchor>
              </controlPr>
            </control>
          </mc:Choice>
        </mc:AlternateContent>
        <mc:AlternateContent xmlns:mc="http://schemas.openxmlformats.org/markup-compatibility/2006">
          <mc:Choice Requires="x14">
            <control shapeId="3507" r:id="rId223" name="Check Box 435">
              <controlPr defaultSize="0" autoFill="0" autoLine="0" autoPict="0">
                <anchor moveWithCells="1">
                  <from>
                    <xdr:col>24</xdr:col>
                    <xdr:colOff>0</xdr:colOff>
                    <xdr:row>54</xdr:row>
                    <xdr:rowOff>0</xdr:rowOff>
                  </from>
                  <to>
                    <xdr:col>24</xdr:col>
                    <xdr:colOff>219075</xdr:colOff>
                    <xdr:row>54</xdr:row>
                    <xdr:rowOff>180975</xdr:rowOff>
                  </to>
                </anchor>
              </controlPr>
            </control>
          </mc:Choice>
        </mc:AlternateContent>
        <mc:AlternateContent xmlns:mc="http://schemas.openxmlformats.org/markup-compatibility/2006">
          <mc:Choice Requires="x14">
            <control shapeId="3508" r:id="rId224" name="Check Box 436">
              <controlPr defaultSize="0" autoFill="0" autoLine="0" autoPict="0">
                <anchor moveWithCells="1">
                  <from>
                    <xdr:col>24</xdr:col>
                    <xdr:colOff>0</xdr:colOff>
                    <xdr:row>54</xdr:row>
                    <xdr:rowOff>0</xdr:rowOff>
                  </from>
                  <to>
                    <xdr:col>24</xdr:col>
                    <xdr:colOff>219075</xdr:colOff>
                    <xdr:row>54</xdr:row>
                    <xdr:rowOff>180975</xdr:rowOff>
                  </to>
                </anchor>
              </controlPr>
            </control>
          </mc:Choice>
        </mc:AlternateContent>
        <mc:AlternateContent xmlns:mc="http://schemas.openxmlformats.org/markup-compatibility/2006">
          <mc:Choice Requires="x14">
            <control shapeId="3509" r:id="rId225" name="Check Box 437">
              <controlPr defaultSize="0" autoFill="0" autoLine="0" autoPict="0">
                <anchor moveWithCells="1">
                  <from>
                    <xdr:col>24</xdr:col>
                    <xdr:colOff>0</xdr:colOff>
                    <xdr:row>54</xdr:row>
                    <xdr:rowOff>0</xdr:rowOff>
                  </from>
                  <to>
                    <xdr:col>24</xdr:col>
                    <xdr:colOff>219075</xdr:colOff>
                    <xdr:row>54</xdr:row>
                    <xdr:rowOff>180975</xdr:rowOff>
                  </to>
                </anchor>
              </controlPr>
            </control>
          </mc:Choice>
        </mc:AlternateContent>
        <mc:AlternateContent xmlns:mc="http://schemas.openxmlformats.org/markup-compatibility/2006">
          <mc:Choice Requires="x14">
            <control shapeId="3510" r:id="rId226" name="Check Box 438">
              <controlPr defaultSize="0" autoFill="0" autoLine="0" autoPict="0">
                <anchor moveWithCells="1">
                  <from>
                    <xdr:col>24</xdr:col>
                    <xdr:colOff>0</xdr:colOff>
                    <xdr:row>56</xdr:row>
                    <xdr:rowOff>114300</xdr:rowOff>
                  </from>
                  <to>
                    <xdr:col>24</xdr:col>
                    <xdr:colOff>219075</xdr:colOff>
                    <xdr:row>56</xdr:row>
                    <xdr:rowOff>295275</xdr:rowOff>
                  </to>
                </anchor>
              </controlPr>
            </control>
          </mc:Choice>
        </mc:AlternateContent>
        <mc:AlternateContent xmlns:mc="http://schemas.openxmlformats.org/markup-compatibility/2006">
          <mc:Choice Requires="x14">
            <control shapeId="3511" r:id="rId227" name="Check Box 439">
              <controlPr defaultSize="0" autoFill="0" autoLine="0" autoPict="0">
                <anchor moveWithCells="1">
                  <from>
                    <xdr:col>24</xdr:col>
                    <xdr:colOff>0</xdr:colOff>
                    <xdr:row>57</xdr:row>
                    <xdr:rowOff>0</xdr:rowOff>
                  </from>
                  <to>
                    <xdr:col>24</xdr:col>
                    <xdr:colOff>209550</xdr:colOff>
                    <xdr:row>58</xdr:row>
                    <xdr:rowOff>0</xdr:rowOff>
                  </to>
                </anchor>
              </controlPr>
            </control>
          </mc:Choice>
        </mc:AlternateContent>
        <mc:AlternateContent xmlns:mc="http://schemas.openxmlformats.org/markup-compatibility/2006">
          <mc:Choice Requires="x14">
            <control shapeId="3512" r:id="rId228" name="Check Box 440">
              <controlPr defaultSize="0" autoFill="0" autoLine="0" autoPict="0">
                <anchor moveWithCells="1">
                  <from>
                    <xdr:col>24</xdr:col>
                    <xdr:colOff>0</xdr:colOff>
                    <xdr:row>57</xdr:row>
                    <xdr:rowOff>0</xdr:rowOff>
                  </from>
                  <to>
                    <xdr:col>24</xdr:col>
                    <xdr:colOff>219075</xdr:colOff>
                    <xdr:row>57</xdr:row>
                    <xdr:rowOff>180975</xdr:rowOff>
                  </to>
                </anchor>
              </controlPr>
            </control>
          </mc:Choice>
        </mc:AlternateContent>
        <mc:AlternateContent xmlns:mc="http://schemas.openxmlformats.org/markup-compatibility/2006">
          <mc:Choice Requires="x14">
            <control shapeId="3513" r:id="rId229" name="Check Box 441">
              <controlPr defaultSize="0" autoFill="0" autoLine="0" autoPict="0">
                <anchor moveWithCells="1">
                  <from>
                    <xdr:col>24</xdr:col>
                    <xdr:colOff>0</xdr:colOff>
                    <xdr:row>59</xdr:row>
                    <xdr:rowOff>114300</xdr:rowOff>
                  </from>
                  <to>
                    <xdr:col>24</xdr:col>
                    <xdr:colOff>219075</xdr:colOff>
                    <xdr:row>60</xdr:row>
                    <xdr:rowOff>104775</xdr:rowOff>
                  </to>
                </anchor>
              </controlPr>
            </control>
          </mc:Choice>
        </mc:AlternateContent>
        <mc:AlternateContent xmlns:mc="http://schemas.openxmlformats.org/markup-compatibility/2006">
          <mc:Choice Requires="x14">
            <control shapeId="3514" r:id="rId230" name="Check Box 442">
              <controlPr defaultSize="0" autoFill="0" autoLine="0" autoPict="0">
                <anchor moveWithCells="1">
                  <from>
                    <xdr:col>24</xdr:col>
                    <xdr:colOff>0</xdr:colOff>
                    <xdr:row>60</xdr:row>
                    <xdr:rowOff>114300</xdr:rowOff>
                  </from>
                  <to>
                    <xdr:col>24</xdr:col>
                    <xdr:colOff>219075</xdr:colOff>
                    <xdr:row>60</xdr:row>
                    <xdr:rowOff>295275</xdr:rowOff>
                  </to>
                </anchor>
              </controlPr>
            </control>
          </mc:Choice>
        </mc:AlternateContent>
        <mc:AlternateContent xmlns:mc="http://schemas.openxmlformats.org/markup-compatibility/2006">
          <mc:Choice Requires="x14">
            <control shapeId="3515" r:id="rId231" name="Check Box 443">
              <controlPr defaultSize="0" autoFill="0" autoLine="0" autoPict="0">
                <anchor moveWithCells="1">
                  <from>
                    <xdr:col>24</xdr:col>
                    <xdr:colOff>0</xdr:colOff>
                    <xdr:row>62</xdr:row>
                    <xdr:rowOff>114300</xdr:rowOff>
                  </from>
                  <to>
                    <xdr:col>24</xdr:col>
                    <xdr:colOff>219075</xdr:colOff>
                    <xdr:row>62</xdr:row>
                    <xdr:rowOff>295275</xdr:rowOff>
                  </to>
                </anchor>
              </controlPr>
            </control>
          </mc:Choice>
        </mc:AlternateContent>
        <mc:AlternateContent xmlns:mc="http://schemas.openxmlformats.org/markup-compatibility/2006">
          <mc:Choice Requires="x14">
            <control shapeId="3516" r:id="rId232" name="Check Box 444">
              <controlPr defaultSize="0" autoFill="0" autoLine="0" autoPict="0">
                <anchor moveWithCells="1">
                  <from>
                    <xdr:col>24</xdr:col>
                    <xdr:colOff>0</xdr:colOff>
                    <xdr:row>63</xdr:row>
                    <xdr:rowOff>114300</xdr:rowOff>
                  </from>
                  <to>
                    <xdr:col>24</xdr:col>
                    <xdr:colOff>219075</xdr:colOff>
                    <xdr:row>63</xdr:row>
                    <xdr:rowOff>295275</xdr:rowOff>
                  </to>
                </anchor>
              </controlPr>
            </control>
          </mc:Choice>
        </mc:AlternateContent>
        <mc:AlternateContent xmlns:mc="http://schemas.openxmlformats.org/markup-compatibility/2006">
          <mc:Choice Requires="x14">
            <control shapeId="3517" r:id="rId233" name="Check Box 445">
              <controlPr defaultSize="0" autoFill="0" autoLine="0" autoPict="0">
                <anchor moveWithCells="1">
                  <from>
                    <xdr:col>24</xdr:col>
                    <xdr:colOff>0</xdr:colOff>
                    <xdr:row>64</xdr:row>
                    <xdr:rowOff>219075</xdr:rowOff>
                  </from>
                  <to>
                    <xdr:col>24</xdr:col>
                    <xdr:colOff>219075</xdr:colOff>
                    <xdr:row>64</xdr:row>
                    <xdr:rowOff>400050</xdr:rowOff>
                  </to>
                </anchor>
              </controlPr>
            </control>
          </mc:Choice>
        </mc:AlternateContent>
        <mc:AlternateContent xmlns:mc="http://schemas.openxmlformats.org/markup-compatibility/2006">
          <mc:Choice Requires="x14">
            <control shapeId="3518" r:id="rId234" name="Check Box 446">
              <controlPr defaultSize="0" autoFill="0" autoLine="0" autoPict="0">
                <anchor moveWithCells="1">
                  <from>
                    <xdr:col>24</xdr:col>
                    <xdr:colOff>0</xdr:colOff>
                    <xdr:row>65</xdr:row>
                    <xdr:rowOff>219075</xdr:rowOff>
                  </from>
                  <to>
                    <xdr:col>24</xdr:col>
                    <xdr:colOff>219075</xdr:colOff>
                    <xdr:row>65</xdr:row>
                    <xdr:rowOff>400050</xdr:rowOff>
                  </to>
                </anchor>
              </controlPr>
            </control>
          </mc:Choice>
        </mc:AlternateContent>
        <mc:AlternateContent xmlns:mc="http://schemas.openxmlformats.org/markup-compatibility/2006">
          <mc:Choice Requires="x14">
            <control shapeId="3519" r:id="rId235" name="Check Box 447">
              <controlPr defaultSize="0" autoFill="0" autoLine="0" autoPict="0">
                <anchor moveWithCells="1">
                  <from>
                    <xdr:col>24</xdr:col>
                    <xdr:colOff>0</xdr:colOff>
                    <xdr:row>66</xdr:row>
                    <xdr:rowOff>114300</xdr:rowOff>
                  </from>
                  <to>
                    <xdr:col>24</xdr:col>
                    <xdr:colOff>219075</xdr:colOff>
                    <xdr:row>66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18</vt:i4>
      </vt:variant>
    </vt:vector>
  </HeadingPairs>
  <TitlesOfParts>
    <vt:vector size="26" baseType="lpstr">
      <vt:lpstr>表紙</vt:lpstr>
      <vt:lpstr>2ページ</vt:lpstr>
      <vt:lpstr>勤務形態一覧表</vt:lpstr>
      <vt:lpstr>（勤務形態一覧表）シフト記号表</vt:lpstr>
      <vt:lpstr>（勤務形態一覧表）記入方法</vt:lpstr>
      <vt:lpstr>（勤務形態一覧表）プルダウン・リスト</vt:lpstr>
      <vt:lpstr>自主点検表 (密着特養(ユニット型))</vt:lpstr>
      <vt:lpstr>加算等自己点検シート(地域密着特養(ユニット型))</vt:lpstr>
      <vt:lpstr>'（勤務形態一覧表）シフト記号表'!【記載例】シフト記号</vt:lpstr>
      <vt:lpstr>'（勤務形態一覧表）シフト記号表'!【記載例】シフト記号表</vt:lpstr>
      <vt:lpstr>'（勤務形態一覧表）シフト記号表'!Print_Area</vt:lpstr>
      <vt:lpstr>'（勤務形態一覧表）記入方法'!Print_Area</vt:lpstr>
      <vt:lpstr>'加算等自己点検シート(地域密着特養(ユニット型))'!Print_Area</vt:lpstr>
      <vt:lpstr>勤務形態一覧表!Print_Area</vt:lpstr>
      <vt:lpstr>'自主点検表 (密着特養(ユニット型))'!Print_Area</vt:lpstr>
      <vt:lpstr>勤務形態一覧表!Print_Titles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2025-08-27T00:29:46Z</dcterms:modified>
</cp:coreProperties>
</file>