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11460" firstSheet="7" activeTab="7"/>
  </bookViews>
  <sheets>
    <sheet name="表紙" sheetId="5" r:id="rId1"/>
    <sheet name="2ページ" sheetId="7" r:id="rId2"/>
    <sheet name="小多機(50人)" sheetId="34" r:id="rId3"/>
    <sheet name="小多機（1枚用）" sheetId="35" r:id="rId4"/>
    <sheet name="シフト記号表（勤務時間帯）" sheetId="36" r:id="rId5"/>
    <sheet name="記入方法" sheetId="37" r:id="rId6"/>
    <sheet name="プルダウン・リスト" sheetId="38" r:id="rId7"/>
    <sheet name="自主点検表（(予防)小多機)" sheetId="2" r:id="rId8"/>
    <sheet name="加算等自己点検表((予防)小多機）" sheetId="39" r:id="rId9"/>
  </sheets>
  <externalReferences>
    <externalReference r:id="rId10"/>
  </externalReferences>
  <definedNames>
    <definedName name="【記載例】シフト記号" localSheetId="4">'シフト記号表（勤務時間帯）'!$C$6:$C$47</definedName>
    <definedName name="_xlnm.Print_Area" localSheetId="4">'シフト記号表（勤務時間帯）'!$B$1:$AB$52</definedName>
    <definedName name="_xlnm.Print_Area" localSheetId="8">'加算等自己点検表((予防)小多機）'!$A$1:$Y$171</definedName>
    <definedName name="_xlnm.Print_Area" localSheetId="5">記入方法!$B$1:$Q$81</definedName>
    <definedName name="_xlnm.Print_Area" localSheetId="7">'自主点検表（(予防)小多機)'!$A$1:$Y$361</definedName>
    <definedName name="_xlnm.Print_Area" localSheetId="3">'小多機（1枚用）'!$A$1:$BI$76</definedName>
    <definedName name="_xlnm.Print_Area" localSheetId="2">'小多機(50人)'!$A$1:$BI$178</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職種" localSheetId="8">'[1]（勤務形態一覧表）記入方法'!$D$29:$D$31</definedName>
    <definedName name="職種">プルダウン・リスト!$C$14:$F$14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61" i="2" l="1"/>
  <c r="S360" i="2"/>
  <c r="Y361" i="2"/>
  <c r="Y360" i="2" l="1"/>
  <c r="V195" i="2" l="1"/>
  <c r="L195" i="2"/>
  <c r="V98" i="2" l="1"/>
  <c r="L98" i="2"/>
  <c r="AH2" i="34" l="1"/>
  <c r="AA2" i="34"/>
  <c r="AH2" i="35"/>
  <c r="AA2" i="35"/>
  <c r="V356" i="2" l="1"/>
  <c r="L356" i="2"/>
  <c r="V352" i="2"/>
  <c r="L352" i="2"/>
  <c r="V349" i="2"/>
  <c r="L349" i="2"/>
  <c r="V346" i="2"/>
  <c r="L346" i="2"/>
  <c r="V343" i="2"/>
  <c r="L343" i="2"/>
  <c r="V339" i="2"/>
  <c r="L339" i="2"/>
  <c r="V334" i="2"/>
  <c r="L334" i="2"/>
  <c r="V330" i="2"/>
  <c r="L330" i="2"/>
  <c r="V327" i="2"/>
  <c r="L327" i="2"/>
  <c r="V322" i="2"/>
  <c r="L322" i="2"/>
  <c r="V319" i="2"/>
  <c r="L319" i="2"/>
  <c r="V316" i="2"/>
  <c r="L316" i="2"/>
  <c r="V105" i="2"/>
  <c r="L105" i="2"/>
  <c r="V309" i="2"/>
  <c r="L309" i="2"/>
  <c r="V305" i="2"/>
  <c r="L305" i="2"/>
  <c r="V302" i="2"/>
  <c r="L302" i="2"/>
  <c r="V299" i="2"/>
  <c r="L299" i="2"/>
  <c r="V294" i="2"/>
  <c r="L294" i="2"/>
  <c r="V289" i="2"/>
  <c r="L289" i="2"/>
  <c r="V286" i="2"/>
  <c r="L286" i="2"/>
  <c r="V283" i="2"/>
  <c r="L283" i="2"/>
  <c r="V277" i="2"/>
  <c r="L277" i="2"/>
  <c r="V272" i="2"/>
  <c r="L272" i="2"/>
  <c r="V268" i="2"/>
  <c r="L268" i="2"/>
  <c r="V265" i="2"/>
  <c r="L265" i="2"/>
  <c r="V257" i="2"/>
  <c r="L257" i="2"/>
  <c r="V254" i="2"/>
  <c r="L254" i="2"/>
  <c r="V251" i="2"/>
  <c r="L251" i="2"/>
  <c r="V242" i="2"/>
  <c r="L242" i="2"/>
  <c r="V236" i="2"/>
  <c r="L236" i="2"/>
  <c r="V226" i="2"/>
  <c r="L226" i="2"/>
  <c r="V216" i="2"/>
  <c r="L216" i="2"/>
  <c r="V213" i="2"/>
  <c r="L213" i="2"/>
  <c r="V208" i="2"/>
  <c r="L208" i="2"/>
  <c r="V198" i="2"/>
  <c r="L198" i="2"/>
  <c r="V191" i="2"/>
  <c r="L191" i="2"/>
  <c r="V186" i="2"/>
  <c r="L186" i="2"/>
  <c r="V183" i="2"/>
  <c r="L183" i="2"/>
  <c r="V173" i="2"/>
  <c r="L173" i="2"/>
  <c r="V170" i="2"/>
  <c r="L170" i="2"/>
  <c r="V167" i="2"/>
  <c r="L167" i="2"/>
  <c r="V162" i="2"/>
  <c r="L162" i="2"/>
  <c r="V153" i="2"/>
  <c r="L153" i="2"/>
  <c r="V81" i="2"/>
  <c r="L81" i="2"/>
  <c r="V67" i="2"/>
  <c r="L67" i="2"/>
  <c r="V56" i="2"/>
  <c r="L56" i="2"/>
  <c r="V52" i="2"/>
  <c r="L52" i="2"/>
  <c r="V49" i="2"/>
  <c r="L49" i="2"/>
  <c r="V45" i="2"/>
  <c r="L45" i="2"/>
  <c r="V40" i="2"/>
  <c r="L40" i="2"/>
  <c r="V33" i="2"/>
  <c r="L33" i="2"/>
  <c r="V26" i="2"/>
  <c r="L26" i="2"/>
  <c r="V15" i="2"/>
  <c r="L15" i="2"/>
  <c r="T47" i="36"/>
  <c r="R47" i="36"/>
  <c r="T46" i="36"/>
  <c r="R46" i="36"/>
  <c r="X46" i="36" s="1"/>
  <c r="Z46" i="36" s="1"/>
  <c r="L46" i="36"/>
  <c r="L47" i="36" s="1"/>
  <c r="T45" i="36"/>
  <c r="R45" i="36"/>
  <c r="X45" i="36" s="1"/>
  <c r="L45" i="36"/>
  <c r="T44" i="36"/>
  <c r="R44" i="36"/>
  <c r="T43" i="36"/>
  <c r="R43" i="36"/>
  <c r="X43" i="36" s="1"/>
  <c r="Z43" i="36" s="1"/>
  <c r="L43" i="36"/>
  <c r="T42" i="36"/>
  <c r="R42" i="36"/>
  <c r="X42" i="36" s="1"/>
  <c r="L42" i="36"/>
  <c r="L44" i="36" s="1"/>
  <c r="X41" i="36"/>
  <c r="Z41" i="36" s="1"/>
  <c r="T41" i="36"/>
  <c r="R41" i="36"/>
  <c r="X40" i="36"/>
  <c r="Z40" i="36" s="1"/>
  <c r="T40" i="36"/>
  <c r="R40" i="36"/>
  <c r="L40" i="36"/>
  <c r="Z39" i="36"/>
  <c r="X39" i="36"/>
  <c r="T39" i="36"/>
  <c r="R39" i="36"/>
  <c r="L39" i="36"/>
  <c r="L41" i="36" s="1"/>
  <c r="T22" i="36"/>
  <c r="R22" i="36"/>
  <c r="X22" i="36" s="1"/>
  <c r="Z22" i="36" s="1"/>
  <c r="L22" i="36"/>
  <c r="T21" i="36"/>
  <c r="R21" i="36"/>
  <c r="X21" i="36" s="1"/>
  <c r="Z21" i="36" s="1"/>
  <c r="L21" i="36"/>
  <c r="Z20" i="36"/>
  <c r="X20" i="36"/>
  <c r="T20" i="36"/>
  <c r="R20" i="36"/>
  <c r="L20" i="36"/>
  <c r="T19" i="36"/>
  <c r="R19" i="36"/>
  <c r="X19" i="36" s="1"/>
  <c r="Z19" i="36" s="1"/>
  <c r="L19" i="36"/>
  <c r="T18" i="36"/>
  <c r="R18" i="36"/>
  <c r="X18" i="36" s="1"/>
  <c r="Z18" i="36" s="1"/>
  <c r="L18" i="36"/>
  <c r="X17" i="36"/>
  <c r="Z17" i="36" s="1"/>
  <c r="T17" i="36"/>
  <c r="R17" i="36"/>
  <c r="L17" i="36"/>
  <c r="X16" i="36"/>
  <c r="Z16" i="36" s="1"/>
  <c r="T16" i="36"/>
  <c r="R16" i="36"/>
  <c r="L16" i="36"/>
  <c r="Z15" i="36"/>
  <c r="X15" i="36"/>
  <c r="T15" i="36"/>
  <c r="R15" i="36"/>
  <c r="L15" i="36"/>
  <c r="T14" i="36"/>
  <c r="R14" i="36"/>
  <c r="X14" i="36" s="1"/>
  <c r="Z14" i="36" s="1"/>
  <c r="L14" i="36"/>
  <c r="T13" i="36"/>
  <c r="R13" i="36"/>
  <c r="X13" i="36" s="1"/>
  <c r="Z13" i="36" s="1"/>
  <c r="L13" i="36"/>
  <c r="Z12" i="36"/>
  <c r="X12" i="36"/>
  <c r="T12" i="36"/>
  <c r="R12" i="36"/>
  <c r="L12" i="36"/>
  <c r="T11" i="36"/>
  <c r="R11" i="36"/>
  <c r="X11" i="36" s="1"/>
  <c r="Z11" i="36" s="1"/>
  <c r="L11" i="36"/>
  <c r="T10" i="36"/>
  <c r="R10" i="36"/>
  <c r="X10" i="36" s="1"/>
  <c r="Z10" i="36" s="1"/>
  <c r="L10" i="36"/>
  <c r="X9" i="36"/>
  <c r="Z9" i="36" s="1"/>
  <c r="T9" i="36"/>
  <c r="R9" i="36"/>
  <c r="L9" i="36"/>
  <c r="X8" i="36"/>
  <c r="Z8" i="36" s="1"/>
  <c r="T8" i="36"/>
  <c r="R8" i="36"/>
  <c r="L8" i="36"/>
  <c r="Z7" i="36"/>
  <c r="X7" i="36"/>
  <c r="T7" i="36"/>
  <c r="R7" i="36"/>
  <c r="L7" i="36"/>
  <c r="T6" i="36"/>
  <c r="R6" i="36"/>
  <c r="X6" i="36" s="1"/>
  <c r="Z6" i="36" s="1"/>
  <c r="L6" i="36"/>
  <c r="AY68" i="35"/>
  <c r="AX68" i="35"/>
  <c r="AW68" i="35"/>
  <c r="AV68" i="35"/>
  <c r="AU68" i="35"/>
  <c r="AT68" i="35"/>
  <c r="AS68" i="35"/>
  <c r="AR68" i="35"/>
  <c r="AQ68" i="35"/>
  <c r="AP68" i="35"/>
  <c r="AO68" i="35"/>
  <c r="AN68" i="35"/>
  <c r="AM68" i="35"/>
  <c r="AL68" i="35"/>
  <c r="AK68" i="35"/>
  <c r="AJ68" i="35"/>
  <c r="AI68" i="35"/>
  <c r="AH68" i="35"/>
  <c r="AG68" i="35"/>
  <c r="AF68" i="35"/>
  <c r="AE68" i="35"/>
  <c r="AD68" i="35"/>
  <c r="AC68" i="35"/>
  <c r="AB68" i="35"/>
  <c r="AA68" i="35"/>
  <c r="Z68" i="35"/>
  <c r="Y68" i="35"/>
  <c r="X68" i="35"/>
  <c r="AZ68" i="35" s="1"/>
  <c r="BB68" i="35" s="1"/>
  <c r="W68" i="35"/>
  <c r="V68" i="35"/>
  <c r="U68" i="35"/>
  <c r="AY67" i="35"/>
  <c r="AX67" i="35"/>
  <c r="AW67" i="35"/>
  <c r="AV67" i="35"/>
  <c r="AU67" i="35"/>
  <c r="AT67" i="35"/>
  <c r="AS67" i="35"/>
  <c r="AR67" i="35"/>
  <c r="AQ67" i="35"/>
  <c r="AP67" i="35"/>
  <c r="AO67" i="35"/>
  <c r="AN67" i="35"/>
  <c r="AM67" i="35"/>
  <c r="AL67" i="35"/>
  <c r="AK67" i="35"/>
  <c r="AJ67" i="35"/>
  <c r="AI67" i="35"/>
  <c r="AH67" i="35"/>
  <c r="AG67" i="35"/>
  <c r="AF67" i="35"/>
  <c r="AE67" i="35"/>
  <c r="AD67" i="35"/>
  <c r="AC67" i="35"/>
  <c r="AB67" i="35"/>
  <c r="AA67" i="35"/>
  <c r="Z67" i="35"/>
  <c r="Y67" i="35"/>
  <c r="AZ67" i="35" s="1"/>
  <c r="BB67" i="35" s="1"/>
  <c r="X67" i="35"/>
  <c r="W67" i="35"/>
  <c r="V67" i="35"/>
  <c r="U67" i="35"/>
  <c r="AY65" i="35"/>
  <c r="AX65" i="35"/>
  <c r="AW65" i="35"/>
  <c r="AV65" i="35"/>
  <c r="AU65" i="35"/>
  <c r="AT65" i="35"/>
  <c r="AS65" i="35"/>
  <c r="AR65" i="35"/>
  <c r="AQ65" i="35"/>
  <c r="AP65" i="35"/>
  <c r="AO65" i="35"/>
  <c r="AN65" i="35"/>
  <c r="AM65" i="35"/>
  <c r="AL65" i="35"/>
  <c r="AK65" i="35"/>
  <c r="AJ65" i="35"/>
  <c r="AI65" i="35"/>
  <c r="AH65" i="35"/>
  <c r="AG65" i="35"/>
  <c r="AF65" i="35"/>
  <c r="AE65" i="35"/>
  <c r="AD65" i="35"/>
  <c r="AC65" i="35"/>
  <c r="AB65" i="35"/>
  <c r="AA65" i="35"/>
  <c r="Z65" i="35"/>
  <c r="AZ65" i="35" s="1"/>
  <c r="BB65" i="35" s="1"/>
  <c r="Y65" i="35"/>
  <c r="X65" i="35"/>
  <c r="W65" i="35"/>
  <c r="V65" i="35"/>
  <c r="U65" i="35"/>
  <c r="AY64" i="35"/>
  <c r="AX64" i="35"/>
  <c r="AW64" i="35"/>
  <c r="AV64" i="35"/>
  <c r="AU64" i="35"/>
  <c r="AT64" i="35"/>
  <c r="AS64" i="35"/>
  <c r="AR64" i="35"/>
  <c r="AQ64" i="35"/>
  <c r="AP64" i="35"/>
  <c r="AO64" i="35"/>
  <c r="AN64" i="35"/>
  <c r="AM64" i="35"/>
  <c r="AL64" i="35"/>
  <c r="AK64" i="35"/>
  <c r="AJ64" i="35"/>
  <c r="AI64" i="35"/>
  <c r="AH64" i="35"/>
  <c r="AG64" i="35"/>
  <c r="AF64" i="35"/>
  <c r="AE64" i="35"/>
  <c r="AD64" i="35"/>
  <c r="AC64" i="35"/>
  <c r="AB64" i="35"/>
  <c r="AA64" i="35"/>
  <c r="Z64" i="35"/>
  <c r="Y64" i="35"/>
  <c r="X64" i="35"/>
  <c r="W64" i="35"/>
  <c r="V64" i="35"/>
  <c r="U64" i="35"/>
  <c r="AZ64" i="35" s="1"/>
  <c r="BB64" i="35" s="1"/>
  <c r="AY62" i="35"/>
  <c r="AX62" i="35"/>
  <c r="AW62" i="35"/>
  <c r="AV62" i="35"/>
  <c r="AU62" i="35"/>
  <c r="AT62" i="35"/>
  <c r="AS62" i="35"/>
  <c r="AR62" i="35"/>
  <c r="AQ62" i="35"/>
  <c r="AP62" i="35"/>
  <c r="AO62" i="35"/>
  <c r="AN62" i="35"/>
  <c r="AM62" i="35"/>
  <c r="AL62" i="35"/>
  <c r="AK62" i="35"/>
  <c r="AJ62" i="35"/>
  <c r="AI62" i="35"/>
  <c r="AH62" i="35"/>
  <c r="AG62" i="35"/>
  <c r="AF62" i="35"/>
  <c r="AE62" i="35"/>
  <c r="AD62" i="35"/>
  <c r="AC62" i="35"/>
  <c r="AB62" i="35"/>
  <c r="AZ62" i="35" s="1"/>
  <c r="BB62" i="35" s="1"/>
  <c r="AA62" i="35"/>
  <c r="Z62" i="35"/>
  <c r="Y62" i="35"/>
  <c r="X62" i="35"/>
  <c r="W62" i="35"/>
  <c r="V62" i="35"/>
  <c r="U62" i="35"/>
  <c r="AY61" i="35"/>
  <c r="AX61" i="35"/>
  <c r="AW61" i="35"/>
  <c r="AV61" i="35"/>
  <c r="AU61" i="35"/>
  <c r="AT61" i="35"/>
  <c r="AS61" i="35"/>
  <c r="AR61" i="35"/>
  <c r="AQ61" i="35"/>
  <c r="AP61" i="35"/>
  <c r="AO61" i="35"/>
  <c r="AN61" i="35"/>
  <c r="AM61" i="35"/>
  <c r="AL61" i="35"/>
  <c r="AK61" i="35"/>
  <c r="AJ61" i="35"/>
  <c r="AI61" i="35"/>
  <c r="AH61" i="35"/>
  <c r="AG61" i="35"/>
  <c r="AF61" i="35"/>
  <c r="AE61" i="35"/>
  <c r="AD61" i="35"/>
  <c r="AC61" i="35"/>
  <c r="AB61" i="35"/>
  <c r="AA61" i="35"/>
  <c r="Z61" i="35"/>
  <c r="Y61" i="35"/>
  <c r="X61" i="35"/>
  <c r="W61" i="35"/>
  <c r="V61" i="35"/>
  <c r="U61" i="35"/>
  <c r="AZ61" i="35" s="1"/>
  <c r="BB61" i="35" s="1"/>
  <c r="AY59" i="35"/>
  <c r="AX59" i="35"/>
  <c r="AW59" i="35"/>
  <c r="AV59" i="35"/>
  <c r="AU59" i="35"/>
  <c r="AT59" i="35"/>
  <c r="AS59" i="35"/>
  <c r="AR59" i="35"/>
  <c r="AQ59" i="35"/>
  <c r="AP59" i="35"/>
  <c r="AO59" i="35"/>
  <c r="AN59" i="35"/>
  <c r="AM59" i="35"/>
  <c r="AL59" i="35"/>
  <c r="AK59" i="35"/>
  <c r="AJ59" i="35"/>
  <c r="AI59" i="35"/>
  <c r="AH59" i="35"/>
  <c r="AG59" i="35"/>
  <c r="AF59" i="35"/>
  <c r="AE59" i="35"/>
  <c r="AD59" i="35"/>
  <c r="AC59" i="35"/>
  <c r="AB59" i="35"/>
  <c r="AA59" i="35"/>
  <c r="Z59" i="35"/>
  <c r="Y59" i="35"/>
  <c r="X59" i="35"/>
  <c r="W59" i="35"/>
  <c r="V59" i="35"/>
  <c r="U59" i="35"/>
  <c r="AZ59" i="35" s="1"/>
  <c r="BB59" i="35" s="1"/>
  <c r="AY58" i="35"/>
  <c r="AX58" i="35"/>
  <c r="AW58" i="35"/>
  <c r="AV58" i="35"/>
  <c r="AU58" i="35"/>
  <c r="AT58" i="35"/>
  <c r="AS58" i="35"/>
  <c r="AR58" i="35"/>
  <c r="AQ58" i="35"/>
  <c r="AP58" i="35"/>
  <c r="AO58" i="35"/>
  <c r="AN58" i="35"/>
  <c r="AM58" i="35"/>
  <c r="AL58" i="35"/>
  <c r="AK58" i="35"/>
  <c r="AJ58" i="35"/>
  <c r="AI58" i="35"/>
  <c r="AH58" i="35"/>
  <c r="AG58" i="35"/>
  <c r="AF58" i="35"/>
  <c r="AE58" i="35"/>
  <c r="AD58" i="35"/>
  <c r="AC58" i="35"/>
  <c r="AB58" i="35"/>
  <c r="AA58" i="35"/>
  <c r="Z58" i="35"/>
  <c r="Y58" i="35"/>
  <c r="X58" i="35"/>
  <c r="W58" i="35"/>
  <c r="V58" i="35"/>
  <c r="U58" i="35"/>
  <c r="AZ58" i="35" s="1"/>
  <c r="BB58" i="35" s="1"/>
  <c r="AY56" i="35"/>
  <c r="AX56" i="35"/>
  <c r="AW56" i="35"/>
  <c r="AV56" i="35"/>
  <c r="AU56" i="35"/>
  <c r="AT56" i="35"/>
  <c r="AS56" i="35"/>
  <c r="AR56" i="35"/>
  <c r="AQ56" i="35"/>
  <c r="AP56" i="35"/>
  <c r="AO56" i="35"/>
  <c r="AN56" i="35"/>
  <c r="AM56" i="35"/>
  <c r="AL56" i="35"/>
  <c r="AK56" i="35"/>
  <c r="AJ56" i="35"/>
  <c r="AI56" i="35"/>
  <c r="AH56" i="35"/>
  <c r="AG56" i="35"/>
  <c r="AF56" i="35"/>
  <c r="AE56" i="35"/>
  <c r="AD56" i="35"/>
  <c r="AC56" i="35"/>
  <c r="AB56" i="35"/>
  <c r="AA56" i="35"/>
  <c r="Z56" i="35"/>
  <c r="Y56" i="35"/>
  <c r="X56" i="35"/>
  <c r="AZ56" i="35" s="1"/>
  <c r="BB56" i="35" s="1"/>
  <c r="W56" i="35"/>
  <c r="V56" i="35"/>
  <c r="U56" i="35"/>
  <c r="AY55" i="35"/>
  <c r="AX55" i="35"/>
  <c r="AW55" i="35"/>
  <c r="AV55" i="35"/>
  <c r="AU55" i="35"/>
  <c r="AT55" i="35"/>
  <c r="AS55" i="35"/>
  <c r="AR55" i="35"/>
  <c r="AQ55" i="35"/>
  <c r="AP55" i="35"/>
  <c r="AO55" i="35"/>
  <c r="AN55" i="35"/>
  <c r="AM55" i="35"/>
  <c r="AL55" i="35"/>
  <c r="AK55" i="35"/>
  <c r="AJ55" i="35"/>
  <c r="AI55" i="35"/>
  <c r="AH55" i="35"/>
  <c r="AG55" i="35"/>
  <c r="AF55" i="35"/>
  <c r="AE55" i="35"/>
  <c r="AD55" i="35"/>
  <c r="AC55" i="35"/>
  <c r="AB55" i="35"/>
  <c r="AA55" i="35"/>
  <c r="Z55" i="35"/>
  <c r="Y55" i="35"/>
  <c r="AZ55" i="35" s="1"/>
  <c r="BB55" i="35" s="1"/>
  <c r="X55" i="35"/>
  <c r="W55" i="35"/>
  <c r="V55" i="35"/>
  <c r="U55" i="35"/>
  <c r="AY53" i="35"/>
  <c r="AX53" i="35"/>
  <c r="AW53" i="35"/>
  <c r="AV53" i="35"/>
  <c r="AU53" i="35"/>
  <c r="AT53" i="35"/>
  <c r="AS53" i="35"/>
  <c r="AR53" i="35"/>
  <c r="AQ53" i="35"/>
  <c r="AP53" i="35"/>
  <c r="AO53" i="35"/>
  <c r="AN53" i="35"/>
  <c r="AM53" i="35"/>
  <c r="AL53" i="35"/>
  <c r="AK53" i="35"/>
  <c r="AJ53" i="35"/>
  <c r="AI53" i="35"/>
  <c r="AH53" i="35"/>
  <c r="AG53" i="35"/>
  <c r="AF53" i="35"/>
  <c r="AE53" i="35"/>
  <c r="AD53" i="35"/>
  <c r="AC53" i="35"/>
  <c r="AB53" i="35"/>
  <c r="AA53" i="35"/>
  <c r="Z53" i="35"/>
  <c r="AZ53" i="35" s="1"/>
  <c r="BB53" i="35" s="1"/>
  <c r="Y53" i="35"/>
  <c r="X53" i="35"/>
  <c r="W53" i="35"/>
  <c r="V53" i="35"/>
  <c r="U53" i="35"/>
  <c r="AY52" i="35"/>
  <c r="AX52" i="35"/>
  <c r="AW52" i="35"/>
  <c r="AV52" i="35"/>
  <c r="AU52" i="35"/>
  <c r="AT52" i="35"/>
  <c r="AS52" i="35"/>
  <c r="AR52" i="35"/>
  <c r="AQ52" i="35"/>
  <c r="AP52" i="35"/>
  <c r="AO52" i="35"/>
  <c r="AN52" i="35"/>
  <c r="AM52" i="35"/>
  <c r="AL52" i="35"/>
  <c r="AK52" i="35"/>
  <c r="AJ52" i="35"/>
  <c r="AI52" i="35"/>
  <c r="AH52" i="35"/>
  <c r="AG52" i="35"/>
  <c r="AF52" i="35"/>
  <c r="AE52" i="35"/>
  <c r="AD52" i="35"/>
  <c r="AC52" i="35"/>
  <c r="AB52" i="35"/>
  <c r="AA52" i="35"/>
  <c r="Z52" i="35"/>
  <c r="Y52" i="35"/>
  <c r="X52" i="35"/>
  <c r="W52" i="35"/>
  <c r="V52" i="35"/>
  <c r="U52" i="35"/>
  <c r="AZ52" i="35" s="1"/>
  <c r="BB52" i="35" s="1"/>
  <c r="AY50" i="35"/>
  <c r="AX50" i="35"/>
  <c r="AW50" i="35"/>
  <c r="AV50" i="35"/>
  <c r="AU50" i="35"/>
  <c r="AT50" i="35"/>
  <c r="AS50" i="35"/>
  <c r="AR50" i="35"/>
  <c r="AQ50" i="35"/>
  <c r="AP50" i="35"/>
  <c r="AO50" i="35"/>
  <c r="AN50" i="35"/>
  <c r="AM50" i="35"/>
  <c r="AL50" i="35"/>
  <c r="AK50" i="35"/>
  <c r="AJ50" i="35"/>
  <c r="AI50" i="35"/>
  <c r="AH50" i="35"/>
  <c r="AG50" i="35"/>
  <c r="AF50" i="35"/>
  <c r="AE50" i="35"/>
  <c r="AD50" i="35"/>
  <c r="AC50" i="35"/>
  <c r="AB50" i="35"/>
  <c r="AZ50" i="35" s="1"/>
  <c r="BB50" i="35" s="1"/>
  <c r="AA50" i="35"/>
  <c r="Z50" i="35"/>
  <c r="Y50" i="35"/>
  <c r="X50" i="35"/>
  <c r="W50" i="35"/>
  <c r="V50" i="35"/>
  <c r="U50" i="35"/>
  <c r="AY49" i="35"/>
  <c r="AX49" i="35"/>
  <c r="AW49" i="35"/>
  <c r="AV49" i="35"/>
  <c r="AU49" i="35"/>
  <c r="AT49" i="35"/>
  <c r="AS49" i="35"/>
  <c r="AR49" i="35"/>
  <c r="AQ49" i="35"/>
  <c r="AP49" i="35"/>
  <c r="AO49" i="35"/>
  <c r="AN49" i="35"/>
  <c r="AM49" i="35"/>
  <c r="AL49" i="35"/>
  <c r="AK49" i="35"/>
  <c r="AJ49" i="35"/>
  <c r="AI49" i="35"/>
  <c r="AH49" i="35"/>
  <c r="AG49" i="35"/>
  <c r="AF49" i="35"/>
  <c r="AE49" i="35"/>
  <c r="AD49" i="35"/>
  <c r="AC49" i="35"/>
  <c r="AB49" i="35"/>
  <c r="AA49" i="35"/>
  <c r="Z49" i="35"/>
  <c r="Y49" i="35"/>
  <c r="X49" i="35"/>
  <c r="W49" i="35"/>
  <c r="V49" i="35"/>
  <c r="U49" i="35"/>
  <c r="AZ49" i="35" s="1"/>
  <c r="BB49" i="35" s="1"/>
  <c r="AY47" i="35"/>
  <c r="AX47" i="35"/>
  <c r="AW47" i="35"/>
  <c r="AV47" i="35"/>
  <c r="AU47" i="35"/>
  <c r="AT47" i="35"/>
  <c r="AS47" i="35"/>
  <c r="AR47" i="35"/>
  <c r="AQ47" i="35"/>
  <c r="AP47" i="35"/>
  <c r="AO47" i="35"/>
  <c r="AN47" i="35"/>
  <c r="AM47" i="35"/>
  <c r="AL47" i="35"/>
  <c r="AK47" i="35"/>
  <c r="AJ47" i="35"/>
  <c r="AI47" i="35"/>
  <c r="AH47" i="35"/>
  <c r="AG47" i="35"/>
  <c r="AF47" i="35"/>
  <c r="AE47" i="35"/>
  <c r="AD47" i="35"/>
  <c r="AC47" i="35"/>
  <c r="AB47" i="35"/>
  <c r="AA47" i="35"/>
  <c r="Z47" i="35"/>
  <c r="Y47" i="35"/>
  <c r="X47" i="35"/>
  <c r="W47" i="35"/>
  <c r="V47" i="35"/>
  <c r="U47" i="35"/>
  <c r="AZ47" i="35" s="1"/>
  <c r="BB47" i="35" s="1"/>
  <c r="AY46" i="35"/>
  <c r="AX46" i="35"/>
  <c r="AW46" i="35"/>
  <c r="AV46" i="35"/>
  <c r="AU46" i="35"/>
  <c r="AT46" i="35"/>
  <c r="AS46" i="35"/>
  <c r="AR46" i="35"/>
  <c r="AQ46" i="35"/>
  <c r="AP46" i="35"/>
  <c r="AO46" i="35"/>
  <c r="AN46" i="35"/>
  <c r="AM46" i="35"/>
  <c r="AL46" i="35"/>
  <c r="AK46" i="35"/>
  <c r="AJ46" i="35"/>
  <c r="AI46" i="35"/>
  <c r="AH46" i="35"/>
  <c r="AG46" i="35"/>
  <c r="AF46" i="35"/>
  <c r="AE46" i="35"/>
  <c r="AD46" i="35"/>
  <c r="AC46" i="35"/>
  <c r="AB46" i="35"/>
  <c r="AA46" i="35"/>
  <c r="Z46" i="35"/>
  <c r="Y46" i="35"/>
  <c r="X46" i="35"/>
  <c r="W46" i="35"/>
  <c r="V46" i="35"/>
  <c r="U46" i="35"/>
  <c r="AZ46" i="35" s="1"/>
  <c r="BB46" i="35" s="1"/>
  <c r="AY44" i="35"/>
  <c r="AX44" i="35"/>
  <c r="AW44" i="35"/>
  <c r="AV44" i="35"/>
  <c r="AU44" i="35"/>
  <c r="AT44" i="35"/>
  <c r="AS44" i="35"/>
  <c r="AR44" i="35"/>
  <c r="AQ44" i="35"/>
  <c r="AP44" i="35"/>
  <c r="AO44" i="35"/>
  <c r="AN44" i="35"/>
  <c r="AM44" i="35"/>
  <c r="AL44" i="35"/>
  <c r="AK44" i="35"/>
  <c r="AJ44" i="35"/>
  <c r="AI44" i="35"/>
  <c r="AH44" i="35"/>
  <c r="AG44" i="35"/>
  <c r="AF44" i="35"/>
  <c r="AE44" i="35"/>
  <c r="AD44" i="35"/>
  <c r="AC44" i="35"/>
  <c r="AB44" i="35"/>
  <c r="AA44" i="35"/>
  <c r="Z44" i="35"/>
  <c r="Y44" i="35"/>
  <c r="X44" i="35"/>
  <c r="W44" i="35"/>
  <c r="AZ44" i="35" s="1"/>
  <c r="BB44" i="35" s="1"/>
  <c r="V44" i="35"/>
  <c r="U44" i="35"/>
  <c r="AY43" i="35"/>
  <c r="AX43" i="35"/>
  <c r="AW43" i="35"/>
  <c r="AV43" i="35"/>
  <c r="AU43" i="35"/>
  <c r="AT43" i="35"/>
  <c r="AS43" i="35"/>
  <c r="AR43" i="35"/>
  <c r="AQ43" i="35"/>
  <c r="AP43" i="35"/>
  <c r="AO43" i="35"/>
  <c r="AN43" i="35"/>
  <c r="AM43" i="35"/>
  <c r="AL43" i="35"/>
  <c r="AK43" i="35"/>
  <c r="AJ43" i="35"/>
  <c r="AI43" i="35"/>
  <c r="AH43" i="35"/>
  <c r="AG43" i="35"/>
  <c r="AF43" i="35"/>
  <c r="AE43" i="35"/>
  <c r="AD43" i="35"/>
  <c r="AC43" i="35"/>
  <c r="AB43" i="35"/>
  <c r="AA43" i="35"/>
  <c r="Z43" i="35"/>
  <c r="Y43" i="35"/>
  <c r="X43" i="35"/>
  <c r="AZ43" i="35" s="1"/>
  <c r="BB43" i="35" s="1"/>
  <c r="W43" i="35"/>
  <c r="V43" i="35"/>
  <c r="U43" i="35"/>
  <c r="AY41" i="35"/>
  <c r="AX41" i="35"/>
  <c r="AW41" i="35"/>
  <c r="AV41" i="35"/>
  <c r="AU41" i="35"/>
  <c r="AT41" i="35"/>
  <c r="AS41" i="35"/>
  <c r="AR41" i="35"/>
  <c r="AQ41" i="35"/>
  <c r="AP41" i="35"/>
  <c r="AO41" i="35"/>
  <c r="AN41" i="35"/>
  <c r="AM41" i="35"/>
  <c r="AL41" i="35"/>
  <c r="AK41" i="35"/>
  <c r="AJ41" i="35"/>
  <c r="AI41" i="35"/>
  <c r="AH41" i="35"/>
  <c r="AG41" i="35"/>
  <c r="AF41" i="35"/>
  <c r="AE41" i="35"/>
  <c r="AD41" i="35"/>
  <c r="AC41" i="35"/>
  <c r="AB41" i="35"/>
  <c r="AA41" i="35"/>
  <c r="Z41" i="35"/>
  <c r="AZ41" i="35" s="1"/>
  <c r="BB41" i="35" s="1"/>
  <c r="Y41" i="35"/>
  <c r="X41" i="35"/>
  <c r="W41" i="35"/>
  <c r="V41" i="35"/>
  <c r="U41" i="35"/>
  <c r="AY40" i="35"/>
  <c r="AX40" i="35"/>
  <c r="AW40" i="35"/>
  <c r="AV40" i="35"/>
  <c r="AU40" i="35"/>
  <c r="AT40" i="35"/>
  <c r="AS40" i="35"/>
  <c r="AR40" i="35"/>
  <c r="AQ40" i="35"/>
  <c r="AP40" i="35"/>
  <c r="AO40" i="35"/>
  <c r="AN40" i="35"/>
  <c r="AM40" i="35"/>
  <c r="AL40" i="35"/>
  <c r="AK40" i="35"/>
  <c r="AJ40" i="35"/>
  <c r="AI40" i="35"/>
  <c r="AH40" i="35"/>
  <c r="AG40" i="35"/>
  <c r="AF40" i="35"/>
  <c r="AE40" i="35"/>
  <c r="AD40" i="35"/>
  <c r="AC40" i="35"/>
  <c r="AB40" i="35"/>
  <c r="AA40" i="35"/>
  <c r="Z40" i="35"/>
  <c r="Y40" i="35"/>
  <c r="X40" i="35"/>
  <c r="W40" i="35"/>
  <c r="V40" i="35"/>
  <c r="U40" i="35"/>
  <c r="AZ40" i="35" s="1"/>
  <c r="BB40" i="35" s="1"/>
  <c r="AY38" i="35"/>
  <c r="AX38" i="35"/>
  <c r="AW38" i="35"/>
  <c r="AV38" i="35"/>
  <c r="AU38" i="35"/>
  <c r="AT38" i="35"/>
  <c r="AS38" i="35"/>
  <c r="AR38" i="35"/>
  <c r="AQ38" i="35"/>
  <c r="AP38" i="35"/>
  <c r="AO38" i="35"/>
  <c r="AN38" i="35"/>
  <c r="AM38" i="35"/>
  <c r="AL38" i="35"/>
  <c r="AK38" i="35"/>
  <c r="AJ38" i="35"/>
  <c r="AI38" i="35"/>
  <c r="AH38" i="35"/>
  <c r="AG38" i="35"/>
  <c r="AF38" i="35"/>
  <c r="AE38" i="35"/>
  <c r="AD38" i="35"/>
  <c r="AC38" i="35"/>
  <c r="AB38" i="35"/>
  <c r="AZ38" i="35" s="1"/>
  <c r="BB38" i="35" s="1"/>
  <c r="AA38" i="35"/>
  <c r="Z38" i="35"/>
  <c r="Y38" i="35"/>
  <c r="X38" i="35"/>
  <c r="W38" i="35"/>
  <c r="V38" i="35"/>
  <c r="U38" i="35"/>
  <c r="AY37" i="35"/>
  <c r="AX37" i="35"/>
  <c r="AW37" i="35"/>
  <c r="AV37" i="35"/>
  <c r="AU37" i="35"/>
  <c r="AT37" i="35"/>
  <c r="AS37" i="35"/>
  <c r="AR37" i="35"/>
  <c r="AQ37" i="35"/>
  <c r="AP37" i="35"/>
  <c r="AO37" i="35"/>
  <c r="AN37" i="35"/>
  <c r="AM37" i="35"/>
  <c r="AL37" i="35"/>
  <c r="AK37" i="35"/>
  <c r="AJ37" i="35"/>
  <c r="AI37" i="35"/>
  <c r="AH37" i="35"/>
  <c r="AG37" i="35"/>
  <c r="AF37" i="35"/>
  <c r="AE37" i="35"/>
  <c r="AD37" i="35"/>
  <c r="AC37" i="35"/>
  <c r="AB37" i="35"/>
  <c r="AA37" i="35"/>
  <c r="Z37" i="35"/>
  <c r="Y37" i="35"/>
  <c r="X37" i="35"/>
  <c r="W37" i="35"/>
  <c r="V37" i="35"/>
  <c r="U37" i="35"/>
  <c r="AZ37" i="35" s="1"/>
  <c r="BB37" i="35" s="1"/>
  <c r="AY35" i="35"/>
  <c r="AX35" i="35"/>
  <c r="AW35" i="35"/>
  <c r="AV35" i="35"/>
  <c r="AU35" i="35"/>
  <c r="AT35" i="35"/>
  <c r="AS35" i="35"/>
  <c r="AR35" i="35"/>
  <c r="AQ35" i="35"/>
  <c r="AP35" i="35"/>
  <c r="AO35" i="35"/>
  <c r="AN35" i="35"/>
  <c r="AM35" i="35"/>
  <c r="AL35" i="35"/>
  <c r="AK35" i="35"/>
  <c r="AJ35" i="35"/>
  <c r="AI35" i="35"/>
  <c r="AH35" i="35"/>
  <c r="AG35" i="35"/>
  <c r="AF35" i="35"/>
  <c r="AE35" i="35"/>
  <c r="AD35" i="35"/>
  <c r="AC35" i="35"/>
  <c r="AB35" i="35"/>
  <c r="AA35" i="35"/>
  <c r="Z35" i="35"/>
  <c r="Y35" i="35"/>
  <c r="X35" i="35"/>
  <c r="W35" i="35"/>
  <c r="V35" i="35"/>
  <c r="U35" i="35"/>
  <c r="AZ35" i="35" s="1"/>
  <c r="BB35" i="35" s="1"/>
  <c r="AY34" i="35"/>
  <c r="AX34" i="35"/>
  <c r="AW34" i="35"/>
  <c r="AV34" i="35"/>
  <c r="AU34" i="35"/>
  <c r="AT34" i="35"/>
  <c r="AS34" i="35"/>
  <c r="AR34" i="35"/>
  <c r="AQ34" i="35"/>
  <c r="AP34" i="35"/>
  <c r="AO34" i="35"/>
  <c r="AN34" i="35"/>
  <c r="AM34" i="35"/>
  <c r="AL34" i="35"/>
  <c r="AK34" i="35"/>
  <c r="AJ34" i="35"/>
  <c r="AI34" i="35"/>
  <c r="AH34" i="35"/>
  <c r="AG34" i="35"/>
  <c r="AF34" i="35"/>
  <c r="AE34" i="35"/>
  <c r="AD34" i="35"/>
  <c r="AC34" i="35"/>
  <c r="AB34" i="35"/>
  <c r="AA34" i="35"/>
  <c r="Z34" i="35"/>
  <c r="Y34" i="35"/>
  <c r="X34" i="35"/>
  <c r="W34" i="35"/>
  <c r="V34" i="35"/>
  <c r="U34" i="35"/>
  <c r="AZ34" i="35" s="1"/>
  <c r="BB34" i="35" s="1"/>
  <c r="AY32" i="35"/>
  <c r="AX32" i="35"/>
  <c r="AW32" i="35"/>
  <c r="AV32" i="35"/>
  <c r="AU32" i="35"/>
  <c r="AT32" i="35"/>
  <c r="AS32" i="35"/>
  <c r="AR32" i="35"/>
  <c r="AQ32" i="35"/>
  <c r="AP32" i="35"/>
  <c r="AO32" i="35"/>
  <c r="AN32" i="35"/>
  <c r="AM32" i="35"/>
  <c r="AL32" i="35"/>
  <c r="AK32" i="35"/>
  <c r="AJ32" i="35"/>
  <c r="AI32" i="35"/>
  <c r="AH32" i="35"/>
  <c r="AG32" i="35"/>
  <c r="AF32" i="35"/>
  <c r="AE32" i="35"/>
  <c r="AD32" i="35"/>
  <c r="AC32" i="35"/>
  <c r="AB32" i="35"/>
  <c r="AA32" i="35"/>
  <c r="Z32" i="35"/>
  <c r="Y32" i="35"/>
  <c r="X32" i="35"/>
  <c r="W32" i="35"/>
  <c r="AZ32" i="35" s="1"/>
  <c r="BB32" i="35" s="1"/>
  <c r="V32" i="35"/>
  <c r="U32" i="35"/>
  <c r="AY31" i="35"/>
  <c r="AX31" i="35"/>
  <c r="AW31" i="35"/>
  <c r="AV31" i="35"/>
  <c r="AU31" i="35"/>
  <c r="AT31" i="35"/>
  <c r="AS31" i="35"/>
  <c r="AR31" i="35"/>
  <c r="AQ31" i="35"/>
  <c r="AP31" i="35"/>
  <c r="AO31" i="35"/>
  <c r="AN31" i="35"/>
  <c r="AM31" i="35"/>
  <c r="AL31" i="35"/>
  <c r="AK31" i="35"/>
  <c r="AJ31" i="35"/>
  <c r="AI31" i="35"/>
  <c r="AH31" i="35"/>
  <c r="AG31" i="35"/>
  <c r="AF31" i="35"/>
  <c r="AE31" i="35"/>
  <c r="AD31" i="35"/>
  <c r="AC31" i="35"/>
  <c r="AB31" i="35"/>
  <c r="AA31" i="35"/>
  <c r="Z31" i="35"/>
  <c r="Y31" i="35"/>
  <c r="X31" i="35"/>
  <c r="AZ31" i="35" s="1"/>
  <c r="BB31" i="35" s="1"/>
  <c r="W31" i="35"/>
  <c r="V31" i="35"/>
  <c r="U31" i="35"/>
  <c r="AY29" i="35"/>
  <c r="AX29" i="35"/>
  <c r="AW29" i="35"/>
  <c r="AV29" i="35"/>
  <c r="AU29" i="35"/>
  <c r="AT29" i="35"/>
  <c r="AS29" i="35"/>
  <c r="AR29" i="35"/>
  <c r="AQ29" i="35"/>
  <c r="AP29" i="35"/>
  <c r="AO29" i="35"/>
  <c r="AN29" i="35"/>
  <c r="AM29" i="35"/>
  <c r="AL29" i="35"/>
  <c r="AK29" i="35"/>
  <c r="AJ29" i="35"/>
  <c r="AI29" i="35"/>
  <c r="AH29" i="35"/>
  <c r="AG29" i="35"/>
  <c r="AF29" i="35"/>
  <c r="AE29" i="35"/>
  <c r="AD29" i="35"/>
  <c r="AC29" i="35"/>
  <c r="AB29" i="35"/>
  <c r="AA29" i="35"/>
  <c r="Z29" i="35"/>
  <c r="AZ29" i="35" s="1"/>
  <c r="BB29" i="35" s="1"/>
  <c r="Y29" i="35"/>
  <c r="X29" i="35"/>
  <c r="W29" i="35"/>
  <c r="V29" i="35"/>
  <c r="U29" i="35"/>
  <c r="AY28" i="35"/>
  <c r="AX28" i="35"/>
  <c r="AW28" i="35"/>
  <c r="AV28" i="35"/>
  <c r="AU28" i="35"/>
  <c r="AT28" i="35"/>
  <c r="AS28" i="35"/>
  <c r="AR28" i="35"/>
  <c r="AQ28" i="35"/>
  <c r="AP28" i="35"/>
  <c r="AO28" i="35"/>
  <c r="AN28" i="35"/>
  <c r="AM28" i="35"/>
  <c r="AL28" i="35"/>
  <c r="AK28" i="35"/>
  <c r="AJ28" i="35"/>
  <c r="AI28" i="35"/>
  <c r="AH28" i="35"/>
  <c r="AG28" i="35"/>
  <c r="AF28" i="35"/>
  <c r="AE28" i="35"/>
  <c r="AD28" i="35"/>
  <c r="AC28" i="35"/>
  <c r="AB28" i="35"/>
  <c r="AA28" i="35"/>
  <c r="Z28" i="35"/>
  <c r="Y28" i="35"/>
  <c r="X28" i="35"/>
  <c r="W28" i="35"/>
  <c r="V28" i="35"/>
  <c r="U28" i="35"/>
  <c r="AZ28" i="35" s="1"/>
  <c r="BB28" i="35" s="1"/>
  <c r="AY26" i="35"/>
  <c r="AX26" i="35"/>
  <c r="AW26" i="35"/>
  <c r="AV26" i="35"/>
  <c r="AU26" i="35"/>
  <c r="AT26" i="35"/>
  <c r="AS26" i="35"/>
  <c r="AR26" i="35"/>
  <c r="AQ26" i="35"/>
  <c r="AP26" i="35"/>
  <c r="AO26" i="35"/>
  <c r="AN26" i="35"/>
  <c r="AM26" i="35"/>
  <c r="AL26" i="35"/>
  <c r="AK26" i="35"/>
  <c r="AJ26" i="35"/>
  <c r="AI26" i="35"/>
  <c r="AH26" i="35"/>
  <c r="AG26" i="35"/>
  <c r="AF26" i="35"/>
  <c r="AE26" i="35"/>
  <c r="AD26" i="35"/>
  <c r="AC26" i="35"/>
  <c r="AB26" i="35"/>
  <c r="AZ26" i="35" s="1"/>
  <c r="BB26" i="35" s="1"/>
  <c r="AA26" i="35"/>
  <c r="Z26" i="35"/>
  <c r="Y26" i="35"/>
  <c r="X26" i="35"/>
  <c r="W26" i="35"/>
  <c r="V26" i="35"/>
  <c r="U26" i="35"/>
  <c r="AY25" i="35"/>
  <c r="AX25" i="35"/>
  <c r="AW25" i="35"/>
  <c r="AV25" i="35"/>
  <c r="AU25" i="35"/>
  <c r="AT25" i="35"/>
  <c r="AS25" i="35"/>
  <c r="AR25" i="35"/>
  <c r="AQ25" i="35"/>
  <c r="AP25" i="35"/>
  <c r="AO25" i="35"/>
  <c r="AN25" i="35"/>
  <c r="AM25" i="35"/>
  <c r="AL25" i="35"/>
  <c r="AK25" i="35"/>
  <c r="AJ25" i="35"/>
  <c r="AI25" i="35"/>
  <c r="AH25" i="35"/>
  <c r="AG25" i="35"/>
  <c r="AF25" i="35"/>
  <c r="AE25" i="35"/>
  <c r="AD25" i="35"/>
  <c r="AC25" i="35"/>
  <c r="AB25" i="35"/>
  <c r="AA25" i="35"/>
  <c r="Z25" i="35"/>
  <c r="Y25" i="35"/>
  <c r="X25" i="35"/>
  <c r="W25" i="35"/>
  <c r="V25" i="35"/>
  <c r="U25" i="35"/>
  <c r="AZ25" i="35" s="1"/>
  <c r="BB25" i="35" s="1"/>
  <c r="AY23" i="35"/>
  <c r="AX23" i="35"/>
  <c r="AW23" i="35"/>
  <c r="AV23" i="35"/>
  <c r="AU23" i="35"/>
  <c r="AT23" i="35"/>
  <c r="AS23" i="35"/>
  <c r="AR23" i="35"/>
  <c r="AQ23" i="35"/>
  <c r="AP23" i="35"/>
  <c r="AO23" i="35"/>
  <c r="AN23" i="35"/>
  <c r="AM23" i="35"/>
  <c r="AL23" i="35"/>
  <c r="AK23" i="35"/>
  <c r="AJ23" i="35"/>
  <c r="AI23" i="35"/>
  <c r="AH23" i="35"/>
  <c r="AG23" i="35"/>
  <c r="AF23" i="35"/>
  <c r="AE23" i="35"/>
  <c r="AD23" i="35"/>
  <c r="AC23" i="35"/>
  <c r="AB23" i="35"/>
  <c r="AA23" i="35"/>
  <c r="Z23" i="35"/>
  <c r="Y23" i="35"/>
  <c r="X23" i="35"/>
  <c r="W23" i="35"/>
  <c r="V23" i="35"/>
  <c r="U23" i="35"/>
  <c r="AZ23" i="35" s="1"/>
  <c r="BB23" i="35" s="1"/>
  <c r="AY22" i="35"/>
  <c r="AX22" i="35"/>
  <c r="AW22" i="35"/>
  <c r="AV22" i="35"/>
  <c r="AU22" i="35"/>
  <c r="AT22" i="35"/>
  <c r="AS22" i="35"/>
  <c r="AR22" i="35"/>
  <c r="AQ22" i="35"/>
  <c r="AP22" i="35"/>
  <c r="AO22" i="35"/>
  <c r="AN22" i="35"/>
  <c r="AM22" i="35"/>
  <c r="AL22" i="35"/>
  <c r="AK22" i="35"/>
  <c r="AJ22" i="35"/>
  <c r="AI22" i="35"/>
  <c r="AH22" i="35"/>
  <c r="AG22" i="35"/>
  <c r="AF22" i="35"/>
  <c r="AE22" i="35"/>
  <c r="AD22" i="35"/>
  <c r="AC22" i="35"/>
  <c r="AB22" i="35"/>
  <c r="AA22" i="35"/>
  <c r="Z22" i="35"/>
  <c r="Y22" i="35"/>
  <c r="X22" i="35"/>
  <c r="W22" i="35"/>
  <c r="V22" i="35"/>
  <c r="U22" i="35"/>
  <c r="AZ22" i="35" s="1"/>
  <c r="BB22" i="35" s="1"/>
  <c r="AK19" i="35"/>
  <c r="AK20" i="35" s="1"/>
  <c r="AY18" i="35"/>
  <c r="AY19" i="35" s="1"/>
  <c r="AY20" i="35" s="1"/>
  <c r="AX18" i="35"/>
  <c r="AX19" i="35" s="1"/>
  <c r="AX20" i="35" s="1"/>
  <c r="AW18" i="35"/>
  <c r="AW19" i="35" s="1"/>
  <c r="AW20" i="35" s="1"/>
  <c r="AZ16" i="35"/>
  <c r="AD2" i="35"/>
  <c r="AR19" i="35" s="1"/>
  <c r="AR20" i="35" s="1"/>
  <c r="AY170" i="34"/>
  <c r="AX170" i="34"/>
  <c r="AW170" i="34"/>
  <c r="AV170" i="34"/>
  <c r="AU170" i="34"/>
  <c r="AT170" i="34"/>
  <c r="AS170" i="34"/>
  <c r="AR170" i="34"/>
  <c r="AQ170" i="34"/>
  <c r="AP170" i="34"/>
  <c r="AO170" i="34"/>
  <c r="AN170" i="34"/>
  <c r="AM170" i="34"/>
  <c r="AL170" i="34"/>
  <c r="AK170" i="34"/>
  <c r="AJ170" i="34"/>
  <c r="AI170" i="34"/>
  <c r="AH170" i="34"/>
  <c r="AG170" i="34"/>
  <c r="AF170" i="34"/>
  <c r="AE170" i="34"/>
  <c r="AD170" i="34"/>
  <c r="AC170" i="34"/>
  <c r="AB170" i="34"/>
  <c r="AA170" i="34"/>
  <c r="Z170" i="34"/>
  <c r="Y170" i="34"/>
  <c r="X170" i="34"/>
  <c r="W170" i="34"/>
  <c r="V170" i="34"/>
  <c r="U170" i="34"/>
  <c r="AZ170" i="34" s="1"/>
  <c r="BB170" i="34" s="1"/>
  <c r="AY169" i="34"/>
  <c r="AX169" i="34"/>
  <c r="AW169" i="34"/>
  <c r="AV169" i="34"/>
  <c r="AU169" i="34"/>
  <c r="AT169" i="34"/>
  <c r="AS169" i="34"/>
  <c r="AR169" i="34"/>
  <c r="AQ169" i="34"/>
  <c r="AP169" i="34"/>
  <c r="AO169" i="34"/>
  <c r="AN169" i="34"/>
  <c r="AM169" i="34"/>
  <c r="AL169" i="34"/>
  <c r="AK169" i="34"/>
  <c r="AJ169" i="34"/>
  <c r="AI169" i="34"/>
  <c r="AH169" i="34"/>
  <c r="AG169" i="34"/>
  <c r="AF169" i="34"/>
  <c r="AE169" i="34"/>
  <c r="AD169" i="34"/>
  <c r="AC169" i="34"/>
  <c r="AB169" i="34"/>
  <c r="AA169" i="34"/>
  <c r="Z169" i="34"/>
  <c r="Y169" i="34"/>
  <c r="X169" i="34"/>
  <c r="W169" i="34"/>
  <c r="V169" i="34"/>
  <c r="U169" i="34"/>
  <c r="AZ169" i="34" s="1"/>
  <c r="BB169" i="34" s="1"/>
  <c r="AY167" i="34"/>
  <c r="AX167" i="34"/>
  <c r="AW167" i="34"/>
  <c r="AV167" i="34"/>
  <c r="AU167" i="34"/>
  <c r="AT167" i="34"/>
  <c r="AS167" i="34"/>
  <c r="AR167" i="34"/>
  <c r="AQ167" i="34"/>
  <c r="AP167" i="34"/>
  <c r="AO167" i="34"/>
  <c r="AN167" i="34"/>
  <c r="AM167" i="34"/>
  <c r="AL167" i="34"/>
  <c r="AK167" i="34"/>
  <c r="AJ167" i="34"/>
  <c r="AI167" i="34"/>
  <c r="AH167" i="34"/>
  <c r="AG167" i="34"/>
  <c r="AF167" i="34"/>
  <c r="AE167" i="34"/>
  <c r="AD167" i="34"/>
  <c r="AC167" i="34"/>
  <c r="AB167" i="34"/>
  <c r="AA167" i="34"/>
  <c r="Z167" i="34"/>
  <c r="Y167" i="34"/>
  <c r="X167" i="34"/>
  <c r="W167" i="34"/>
  <c r="V167" i="34"/>
  <c r="U167" i="34"/>
  <c r="AZ167" i="34" s="1"/>
  <c r="BB167" i="34" s="1"/>
  <c r="AY166" i="34"/>
  <c r="AX166" i="34"/>
  <c r="AW166" i="34"/>
  <c r="AV166" i="34"/>
  <c r="AU166" i="34"/>
  <c r="AT166" i="34"/>
  <c r="AS166" i="34"/>
  <c r="AR166" i="34"/>
  <c r="AQ166" i="34"/>
  <c r="AP166" i="34"/>
  <c r="AO166" i="34"/>
  <c r="AN166" i="34"/>
  <c r="AM166" i="34"/>
  <c r="AL166" i="34"/>
  <c r="AK166" i="34"/>
  <c r="AJ166" i="34"/>
  <c r="AI166" i="34"/>
  <c r="AH166" i="34"/>
  <c r="AG166" i="34"/>
  <c r="AF166" i="34"/>
  <c r="AE166" i="34"/>
  <c r="AD166" i="34"/>
  <c r="AC166" i="34"/>
  <c r="AB166" i="34"/>
  <c r="AA166" i="34"/>
  <c r="Z166" i="34"/>
  <c r="Y166" i="34"/>
  <c r="X166" i="34"/>
  <c r="W166" i="34"/>
  <c r="V166" i="34"/>
  <c r="U166" i="34"/>
  <c r="AZ166" i="34" s="1"/>
  <c r="BB166" i="34" s="1"/>
  <c r="AY164" i="34"/>
  <c r="AX164" i="34"/>
  <c r="AW164" i="34"/>
  <c r="AV164" i="34"/>
  <c r="AU164" i="34"/>
  <c r="AT164" i="34"/>
  <c r="AS164" i="34"/>
  <c r="AR164" i="34"/>
  <c r="AQ164" i="34"/>
  <c r="AP164" i="34"/>
  <c r="AO164" i="34"/>
  <c r="AN164" i="34"/>
  <c r="AM164" i="34"/>
  <c r="AL164" i="34"/>
  <c r="AK164" i="34"/>
  <c r="AJ164" i="34"/>
  <c r="AI164" i="34"/>
  <c r="AH164" i="34"/>
  <c r="AG164" i="34"/>
  <c r="AF164" i="34"/>
  <c r="AE164" i="34"/>
  <c r="AD164" i="34"/>
  <c r="AC164" i="34"/>
  <c r="AB164" i="34"/>
  <c r="AA164" i="34"/>
  <c r="Z164" i="34"/>
  <c r="Y164" i="34"/>
  <c r="X164" i="34"/>
  <c r="AZ164" i="34" s="1"/>
  <c r="BB164" i="34" s="1"/>
  <c r="W164" i="34"/>
  <c r="V164" i="34"/>
  <c r="U164" i="34"/>
  <c r="AY163" i="34"/>
  <c r="AX163" i="34"/>
  <c r="AW163" i="34"/>
  <c r="AV163" i="34"/>
  <c r="AU163" i="34"/>
  <c r="AT163" i="34"/>
  <c r="AS163" i="34"/>
  <c r="AR163" i="34"/>
  <c r="AQ163" i="34"/>
  <c r="AP163" i="34"/>
  <c r="AO163" i="34"/>
  <c r="AN163" i="34"/>
  <c r="AM163" i="34"/>
  <c r="AL163" i="34"/>
  <c r="AK163" i="34"/>
  <c r="AJ163" i="34"/>
  <c r="AI163" i="34"/>
  <c r="AH163" i="34"/>
  <c r="AG163" i="34"/>
  <c r="AF163" i="34"/>
  <c r="AE163" i="34"/>
  <c r="AD163" i="34"/>
  <c r="AC163" i="34"/>
  <c r="AB163" i="34"/>
  <c r="AA163" i="34"/>
  <c r="Z163" i="34"/>
  <c r="Y163" i="34"/>
  <c r="X163" i="34"/>
  <c r="W163" i="34"/>
  <c r="V163" i="34"/>
  <c r="U163" i="34"/>
  <c r="AZ163" i="34" s="1"/>
  <c r="BB163" i="34" s="1"/>
  <c r="AY161" i="34"/>
  <c r="AX161" i="34"/>
  <c r="AW161" i="34"/>
  <c r="AV161" i="34"/>
  <c r="AU161" i="34"/>
  <c r="AT161" i="34"/>
  <c r="AS161" i="34"/>
  <c r="AR161" i="34"/>
  <c r="AQ161" i="34"/>
  <c r="AP161" i="34"/>
  <c r="AO161" i="34"/>
  <c r="AN161" i="34"/>
  <c r="AM161" i="34"/>
  <c r="AL161" i="34"/>
  <c r="AK161" i="34"/>
  <c r="AJ161" i="34"/>
  <c r="AI161" i="34"/>
  <c r="AH161" i="34"/>
  <c r="AG161" i="34"/>
  <c r="AF161" i="34"/>
  <c r="AE161" i="34"/>
  <c r="AD161" i="34"/>
  <c r="AC161" i="34"/>
  <c r="AB161" i="34"/>
  <c r="AA161" i="34"/>
  <c r="Z161" i="34"/>
  <c r="AZ161" i="34" s="1"/>
  <c r="BB161" i="34" s="1"/>
  <c r="Y161" i="34"/>
  <c r="X161" i="34"/>
  <c r="W161" i="34"/>
  <c r="V161" i="34"/>
  <c r="U161" i="34"/>
  <c r="AY160" i="34"/>
  <c r="AX160" i="34"/>
  <c r="AW160" i="34"/>
  <c r="AV160" i="34"/>
  <c r="AU160" i="34"/>
  <c r="AT160" i="34"/>
  <c r="AS160" i="34"/>
  <c r="AR160" i="34"/>
  <c r="AQ160" i="34"/>
  <c r="AP160" i="34"/>
  <c r="AO160" i="34"/>
  <c r="AN160" i="34"/>
  <c r="AM160" i="34"/>
  <c r="AL160" i="34"/>
  <c r="AK160" i="34"/>
  <c r="AJ160" i="34"/>
  <c r="AI160" i="34"/>
  <c r="AH160" i="34"/>
  <c r="AG160" i="34"/>
  <c r="AF160" i="34"/>
  <c r="AE160" i="34"/>
  <c r="AD160" i="34"/>
  <c r="AC160" i="34"/>
  <c r="AB160" i="34"/>
  <c r="AZ160" i="34" s="1"/>
  <c r="BB160" i="34" s="1"/>
  <c r="AA160" i="34"/>
  <c r="Z160" i="34"/>
  <c r="Y160" i="34"/>
  <c r="X160" i="34"/>
  <c r="W160" i="34"/>
  <c r="V160" i="34"/>
  <c r="U160" i="34"/>
  <c r="AY158" i="34"/>
  <c r="AX158" i="34"/>
  <c r="AW158" i="34"/>
  <c r="AV158" i="34"/>
  <c r="AU158" i="34"/>
  <c r="AT158" i="34"/>
  <c r="AS158" i="34"/>
  <c r="AR158" i="34"/>
  <c r="AQ158" i="34"/>
  <c r="AP158" i="34"/>
  <c r="AO158" i="34"/>
  <c r="AN158" i="34"/>
  <c r="AM158" i="34"/>
  <c r="AL158" i="34"/>
  <c r="AK158" i="34"/>
  <c r="AJ158" i="34"/>
  <c r="AI158" i="34"/>
  <c r="AH158" i="34"/>
  <c r="AG158" i="34"/>
  <c r="AF158" i="34"/>
  <c r="AE158" i="34"/>
  <c r="AD158" i="34"/>
  <c r="AC158" i="34"/>
  <c r="AB158" i="34"/>
  <c r="AA158" i="34"/>
  <c r="Z158" i="34"/>
  <c r="Y158" i="34"/>
  <c r="X158" i="34"/>
  <c r="W158" i="34"/>
  <c r="V158" i="34"/>
  <c r="U158" i="34"/>
  <c r="AZ158" i="34" s="1"/>
  <c r="BB158" i="34" s="1"/>
  <c r="AY157" i="34"/>
  <c r="AX157" i="34"/>
  <c r="AW157" i="34"/>
  <c r="AV157" i="34"/>
  <c r="AU157" i="34"/>
  <c r="AT157" i="34"/>
  <c r="AS157" i="34"/>
  <c r="AR157" i="34"/>
  <c r="AQ157" i="34"/>
  <c r="AP157" i="34"/>
  <c r="AO157" i="34"/>
  <c r="AN157" i="34"/>
  <c r="AM157" i="34"/>
  <c r="AL157" i="34"/>
  <c r="AK157" i="34"/>
  <c r="AJ157" i="34"/>
  <c r="AI157" i="34"/>
  <c r="AH157" i="34"/>
  <c r="AG157" i="34"/>
  <c r="AF157" i="34"/>
  <c r="AE157" i="34"/>
  <c r="AD157" i="34"/>
  <c r="AC157" i="34"/>
  <c r="AB157" i="34"/>
  <c r="AA157" i="34"/>
  <c r="Z157" i="34"/>
  <c r="Y157" i="34"/>
  <c r="X157" i="34"/>
  <c r="W157" i="34"/>
  <c r="V157" i="34"/>
  <c r="U157" i="34"/>
  <c r="AZ157" i="34" s="1"/>
  <c r="BB157" i="34" s="1"/>
  <c r="AY155" i="34"/>
  <c r="AX155" i="34"/>
  <c r="AW155" i="34"/>
  <c r="AV155" i="34"/>
  <c r="AU155" i="34"/>
  <c r="AT155" i="34"/>
  <c r="AS155" i="34"/>
  <c r="AR155" i="34"/>
  <c r="AQ155" i="34"/>
  <c r="AP155" i="34"/>
  <c r="AO155" i="34"/>
  <c r="AN155" i="34"/>
  <c r="AM155" i="34"/>
  <c r="AL155" i="34"/>
  <c r="AK155" i="34"/>
  <c r="AJ155" i="34"/>
  <c r="AI155" i="34"/>
  <c r="AH155" i="34"/>
  <c r="AG155" i="34"/>
  <c r="AF155" i="34"/>
  <c r="AE155" i="34"/>
  <c r="AD155" i="34"/>
  <c r="AC155" i="34"/>
  <c r="AB155" i="34"/>
  <c r="AA155" i="34"/>
  <c r="Z155" i="34"/>
  <c r="Y155" i="34"/>
  <c r="X155" i="34"/>
  <c r="W155" i="34"/>
  <c r="V155" i="34"/>
  <c r="U155" i="34"/>
  <c r="AZ155" i="34" s="1"/>
  <c r="BB155" i="34" s="1"/>
  <c r="AY154" i="34"/>
  <c r="AX154" i="34"/>
  <c r="AW154" i="34"/>
  <c r="AV154" i="34"/>
  <c r="AU154" i="34"/>
  <c r="AT154" i="34"/>
  <c r="AS154" i="34"/>
  <c r="AR154" i="34"/>
  <c r="AQ154" i="34"/>
  <c r="AP154" i="34"/>
  <c r="AO154" i="34"/>
  <c r="AN154" i="34"/>
  <c r="AM154" i="34"/>
  <c r="AL154" i="34"/>
  <c r="AK154" i="34"/>
  <c r="AJ154" i="34"/>
  <c r="AI154" i="34"/>
  <c r="AH154" i="34"/>
  <c r="AG154" i="34"/>
  <c r="AF154" i="34"/>
  <c r="AE154" i="34"/>
  <c r="AD154" i="34"/>
  <c r="AC154" i="34"/>
  <c r="AB154" i="34"/>
  <c r="AA154" i="34"/>
  <c r="Z154" i="34"/>
  <c r="Y154" i="34"/>
  <c r="X154" i="34"/>
  <c r="W154" i="34"/>
  <c r="V154" i="34"/>
  <c r="U154" i="34"/>
  <c r="AZ154" i="34" s="1"/>
  <c r="BB154" i="34" s="1"/>
  <c r="AY152" i="34"/>
  <c r="AX152" i="34"/>
  <c r="AW152" i="34"/>
  <c r="AV152" i="34"/>
  <c r="AU152" i="34"/>
  <c r="AT152" i="34"/>
  <c r="AS152" i="34"/>
  <c r="AR152" i="34"/>
  <c r="AQ152" i="34"/>
  <c r="AP152" i="34"/>
  <c r="AO152" i="34"/>
  <c r="AN152" i="34"/>
  <c r="AM152" i="34"/>
  <c r="AL152" i="34"/>
  <c r="AK152" i="34"/>
  <c r="AJ152" i="34"/>
  <c r="AI152" i="34"/>
  <c r="AH152" i="34"/>
  <c r="AG152" i="34"/>
  <c r="AF152" i="34"/>
  <c r="AE152" i="34"/>
  <c r="AD152" i="34"/>
  <c r="AC152" i="34"/>
  <c r="AB152" i="34"/>
  <c r="AA152" i="34"/>
  <c r="Z152" i="34"/>
  <c r="Y152" i="34"/>
  <c r="X152" i="34"/>
  <c r="AZ152" i="34" s="1"/>
  <c r="BB152" i="34" s="1"/>
  <c r="W152" i="34"/>
  <c r="V152" i="34"/>
  <c r="U152" i="34"/>
  <c r="AY151" i="34"/>
  <c r="AX151" i="34"/>
  <c r="AW151" i="34"/>
  <c r="AV151" i="34"/>
  <c r="AU151" i="34"/>
  <c r="AT151" i="34"/>
  <c r="AS151" i="34"/>
  <c r="AR151" i="34"/>
  <c r="AQ151" i="34"/>
  <c r="AP151" i="34"/>
  <c r="AO151" i="34"/>
  <c r="AN151" i="34"/>
  <c r="AM151" i="34"/>
  <c r="AL151" i="34"/>
  <c r="AK151" i="34"/>
  <c r="AJ151" i="34"/>
  <c r="AI151" i="34"/>
  <c r="AH151" i="34"/>
  <c r="AG151" i="34"/>
  <c r="AF151" i="34"/>
  <c r="AE151" i="34"/>
  <c r="AD151" i="34"/>
  <c r="AC151" i="34"/>
  <c r="AB151" i="34"/>
  <c r="AA151" i="34"/>
  <c r="Z151" i="34"/>
  <c r="Y151" i="34"/>
  <c r="X151" i="34"/>
  <c r="W151" i="34"/>
  <c r="V151" i="34"/>
  <c r="U151" i="34"/>
  <c r="AZ151" i="34" s="1"/>
  <c r="BB151" i="34" s="1"/>
  <c r="AY149" i="34"/>
  <c r="AX149" i="34"/>
  <c r="AW149" i="34"/>
  <c r="AV149" i="34"/>
  <c r="AU149" i="34"/>
  <c r="AT149" i="34"/>
  <c r="AS149" i="34"/>
  <c r="AR149" i="34"/>
  <c r="AQ149" i="34"/>
  <c r="AP149" i="34"/>
  <c r="AO149" i="34"/>
  <c r="AN149" i="34"/>
  <c r="AM149" i="34"/>
  <c r="AL149" i="34"/>
  <c r="AK149" i="34"/>
  <c r="AJ149" i="34"/>
  <c r="AI149" i="34"/>
  <c r="AH149" i="34"/>
  <c r="AG149" i="34"/>
  <c r="AF149" i="34"/>
  <c r="AE149" i="34"/>
  <c r="AD149" i="34"/>
  <c r="AC149" i="34"/>
  <c r="AB149" i="34"/>
  <c r="AA149" i="34"/>
  <c r="Z149" i="34"/>
  <c r="AZ149" i="34" s="1"/>
  <c r="BB149" i="34" s="1"/>
  <c r="Y149" i="34"/>
  <c r="X149" i="34"/>
  <c r="W149" i="34"/>
  <c r="V149" i="34"/>
  <c r="U149" i="34"/>
  <c r="AY148" i="34"/>
  <c r="AX148" i="34"/>
  <c r="AW148" i="34"/>
  <c r="AV148" i="34"/>
  <c r="AU148" i="34"/>
  <c r="AT148" i="34"/>
  <c r="AS148" i="34"/>
  <c r="AR148" i="34"/>
  <c r="AQ148" i="34"/>
  <c r="AP148" i="34"/>
  <c r="AO148" i="34"/>
  <c r="AN148" i="34"/>
  <c r="AM148" i="34"/>
  <c r="AL148" i="34"/>
  <c r="AK148" i="34"/>
  <c r="AJ148" i="34"/>
  <c r="AI148" i="34"/>
  <c r="AH148" i="34"/>
  <c r="AG148" i="34"/>
  <c r="AF148" i="34"/>
  <c r="AE148" i="34"/>
  <c r="AD148" i="34"/>
  <c r="AC148" i="34"/>
  <c r="AB148" i="34"/>
  <c r="AZ148" i="34" s="1"/>
  <c r="BB148" i="34" s="1"/>
  <c r="AA148" i="34"/>
  <c r="Z148" i="34"/>
  <c r="Y148" i="34"/>
  <c r="X148" i="34"/>
  <c r="W148" i="34"/>
  <c r="V148" i="34"/>
  <c r="U148" i="34"/>
  <c r="AY146" i="34"/>
  <c r="AX146" i="34"/>
  <c r="AW146" i="34"/>
  <c r="AV146" i="34"/>
  <c r="AU146" i="34"/>
  <c r="AT146" i="34"/>
  <c r="AS146" i="34"/>
  <c r="AR146" i="34"/>
  <c r="AQ146" i="34"/>
  <c r="AP146" i="34"/>
  <c r="AO146" i="34"/>
  <c r="AN146" i="34"/>
  <c r="AM146" i="34"/>
  <c r="AL146" i="34"/>
  <c r="AK146" i="34"/>
  <c r="AJ146" i="34"/>
  <c r="AI146" i="34"/>
  <c r="AH146" i="34"/>
  <c r="AG146" i="34"/>
  <c r="AF146" i="34"/>
  <c r="AE146" i="34"/>
  <c r="AD146" i="34"/>
  <c r="AC146" i="34"/>
  <c r="AB146" i="34"/>
  <c r="AA146" i="34"/>
  <c r="Z146" i="34"/>
  <c r="Y146" i="34"/>
  <c r="X146" i="34"/>
  <c r="W146" i="34"/>
  <c r="V146" i="34"/>
  <c r="U146" i="34"/>
  <c r="AZ146" i="34" s="1"/>
  <c r="BB146" i="34" s="1"/>
  <c r="AY145" i="34"/>
  <c r="AX145" i="34"/>
  <c r="AW145" i="34"/>
  <c r="AV145" i="34"/>
  <c r="AU145" i="34"/>
  <c r="AT145" i="34"/>
  <c r="AS145" i="34"/>
  <c r="AR145" i="34"/>
  <c r="AQ145" i="34"/>
  <c r="AP145" i="34"/>
  <c r="AO145" i="34"/>
  <c r="AN145" i="34"/>
  <c r="AM145" i="34"/>
  <c r="AL145" i="34"/>
  <c r="AK145" i="34"/>
  <c r="AJ145" i="34"/>
  <c r="AI145" i="34"/>
  <c r="AH145" i="34"/>
  <c r="AG145" i="34"/>
  <c r="AF145" i="34"/>
  <c r="AE145" i="34"/>
  <c r="AD145" i="34"/>
  <c r="AC145" i="34"/>
  <c r="AB145" i="34"/>
  <c r="AA145" i="34"/>
  <c r="Z145" i="34"/>
  <c r="Y145" i="34"/>
  <c r="X145" i="34"/>
  <c r="W145" i="34"/>
  <c r="V145" i="34"/>
  <c r="U145" i="34"/>
  <c r="AZ145" i="34" s="1"/>
  <c r="BB145" i="34" s="1"/>
  <c r="AY143" i="34"/>
  <c r="AX143" i="34"/>
  <c r="AW143" i="34"/>
  <c r="AV143" i="34"/>
  <c r="AU143" i="34"/>
  <c r="AT143" i="34"/>
  <c r="AS143" i="34"/>
  <c r="AR143" i="34"/>
  <c r="AQ143" i="34"/>
  <c r="AP143" i="34"/>
  <c r="AO143" i="34"/>
  <c r="AN143" i="34"/>
  <c r="AM143" i="34"/>
  <c r="AL143" i="34"/>
  <c r="AK143" i="34"/>
  <c r="AJ143" i="34"/>
  <c r="AI143" i="34"/>
  <c r="AH143" i="34"/>
  <c r="AG143" i="34"/>
  <c r="AF143" i="34"/>
  <c r="AE143" i="34"/>
  <c r="AD143" i="34"/>
  <c r="AC143" i="34"/>
  <c r="AB143" i="34"/>
  <c r="AA143" i="34"/>
  <c r="Z143" i="34"/>
  <c r="Y143" i="34"/>
  <c r="X143" i="34"/>
  <c r="W143" i="34"/>
  <c r="V143" i="34"/>
  <c r="U143" i="34"/>
  <c r="AZ143" i="34" s="1"/>
  <c r="BB143" i="34" s="1"/>
  <c r="AY142" i="34"/>
  <c r="AX142" i="34"/>
  <c r="AW142" i="34"/>
  <c r="AV142" i="34"/>
  <c r="AU142" i="34"/>
  <c r="AT142" i="34"/>
  <c r="AS142" i="34"/>
  <c r="AR142" i="34"/>
  <c r="AQ142" i="34"/>
  <c r="AP142" i="34"/>
  <c r="AO142" i="34"/>
  <c r="AN142" i="34"/>
  <c r="AM142" i="34"/>
  <c r="AL142" i="34"/>
  <c r="AK142" i="34"/>
  <c r="AJ142" i="34"/>
  <c r="AI142" i="34"/>
  <c r="AH142" i="34"/>
  <c r="AG142" i="34"/>
  <c r="AF142" i="34"/>
  <c r="AE142" i="34"/>
  <c r="AD142" i="34"/>
  <c r="AC142" i="34"/>
  <c r="AB142" i="34"/>
  <c r="AA142" i="34"/>
  <c r="Z142" i="34"/>
  <c r="Y142" i="34"/>
  <c r="X142" i="34"/>
  <c r="W142" i="34"/>
  <c r="V142" i="34"/>
  <c r="U142" i="34"/>
  <c r="AZ142" i="34" s="1"/>
  <c r="BB142" i="34" s="1"/>
  <c r="AY140" i="34"/>
  <c r="AX140" i="34"/>
  <c r="AW140" i="34"/>
  <c r="AV140" i="34"/>
  <c r="AU140" i="34"/>
  <c r="AT140" i="34"/>
  <c r="AS140" i="34"/>
  <c r="AR140" i="34"/>
  <c r="AQ140" i="34"/>
  <c r="AP140" i="34"/>
  <c r="AO140" i="34"/>
  <c r="AN140" i="34"/>
  <c r="AM140" i="34"/>
  <c r="AL140" i="34"/>
  <c r="AK140" i="34"/>
  <c r="AJ140" i="34"/>
  <c r="AI140" i="34"/>
  <c r="AH140" i="34"/>
  <c r="AG140" i="34"/>
  <c r="AF140" i="34"/>
  <c r="AE140" i="34"/>
  <c r="AD140" i="34"/>
  <c r="AC140" i="34"/>
  <c r="AB140" i="34"/>
  <c r="AA140" i="34"/>
  <c r="Z140" i="34"/>
  <c r="Y140" i="34"/>
  <c r="X140" i="34"/>
  <c r="AZ140" i="34" s="1"/>
  <c r="BB140" i="34" s="1"/>
  <c r="W140" i="34"/>
  <c r="V140" i="34"/>
  <c r="U140" i="34"/>
  <c r="AY139" i="34"/>
  <c r="AX139" i="34"/>
  <c r="AW139" i="34"/>
  <c r="AV139" i="34"/>
  <c r="AU139" i="34"/>
  <c r="AT139" i="34"/>
  <c r="AS139" i="34"/>
  <c r="AR139" i="34"/>
  <c r="AQ139" i="34"/>
  <c r="AP139" i="34"/>
  <c r="AO139" i="34"/>
  <c r="AN139" i="34"/>
  <c r="AM139" i="34"/>
  <c r="AL139" i="34"/>
  <c r="AK139" i="34"/>
  <c r="AJ139" i="34"/>
  <c r="AI139" i="34"/>
  <c r="AH139" i="34"/>
  <c r="AG139" i="34"/>
  <c r="AF139" i="34"/>
  <c r="AE139" i="34"/>
  <c r="AD139" i="34"/>
  <c r="AC139" i="34"/>
  <c r="AB139" i="34"/>
  <c r="AA139" i="34"/>
  <c r="Z139" i="34"/>
  <c r="Y139" i="34"/>
  <c r="X139" i="34"/>
  <c r="W139" i="34"/>
  <c r="V139" i="34"/>
  <c r="U139" i="34"/>
  <c r="AZ139" i="34" s="1"/>
  <c r="BB139" i="34" s="1"/>
  <c r="AY137" i="34"/>
  <c r="AX137" i="34"/>
  <c r="AW137" i="34"/>
  <c r="AV137" i="34"/>
  <c r="AU137" i="34"/>
  <c r="AT137" i="34"/>
  <c r="AS137" i="34"/>
  <c r="AR137" i="34"/>
  <c r="AQ137" i="34"/>
  <c r="AP137" i="34"/>
  <c r="AO137" i="34"/>
  <c r="AN137" i="34"/>
  <c r="AM137" i="34"/>
  <c r="AL137" i="34"/>
  <c r="AK137" i="34"/>
  <c r="AJ137" i="34"/>
  <c r="AI137" i="34"/>
  <c r="AH137" i="34"/>
  <c r="AG137" i="34"/>
  <c r="AF137" i="34"/>
  <c r="AE137" i="34"/>
  <c r="AD137" i="34"/>
  <c r="AC137" i="34"/>
  <c r="AB137" i="34"/>
  <c r="AA137" i="34"/>
  <c r="Z137" i="34"/>
  <c r="AZ137" i="34" s="1"/>
  <c r="BB137" i="34" s="1"/>
  <c r="Y137" i="34"/>
  <c r="X137" i="34"/>
  <c r="W137" i="34"/>
  <c r="V137" i="34"/>
  <c r="U137" i="34"/>
  <c r="AY136" i="34"/>
  <c r="AX136" i="34"/>
  <c r="AW136" i="34"/>
  <c r="AV136" i="34"/>
  <c r="AU136" i="34"/>
  <c r="AT136" i="34"/>
  <c r="AS136" i="34"/>
  <c r="AR136" i="34"/>
  <c r="AQ136" i="34"/>
  <c r="AP136" i="34"/>
  <c r="AO136" i="34"/>
  <c r="AN136" i="34"/>
  <c r="AM136" i="34"/>
  <c r="AL136" i="34"/>
  <c r="AK136" i="34"/>
  <c r="AJ136" i="34"/>
  <c r="AI136" i="34"/>
  <c r="AH136" i="34"/>
  <c r="AG136" i="34"/>
  <c r="AF136" i="34"/>
  <c r="AE136" i="34"/>
  <c r="AD136" i="34"/>
  <c r="AC136" i="34"/>
  <c r="AB136" i="34"/>
  <c r="AZ136" i="34" s="1"/>
  <c r="BB136" i="34" s="1"/>
  <c r="AA136" i="34"/>
  <c r="Z136" i="34"/>
  <c r="Y136" i="34"/>
  <c r="X136" i="34"/>
  <c r="W136" i="34"/>
  <c r="V136" i="34"/>
  <c r="U136" i="34"/>
  <c r="AY134" i="34"/>
  <c r="AX134" i="34"/>
  <c r="AW134" i="34"/>
  <c r="AV134" i="34"/>
  <c r="AU134" i="34"/>
  <c r="AT134" i="34"/>
  <c r="AS134" i="34"/>
  <c r="AR134" i="34"/>
  <c r="AQ134" i="34"/>
  <c r="AP134" i="34"/>
  <c r="AO134" i="34"/>
  <c r="AN134" i="34"/>
  <c r="AM134" i="34"/>
  <c r="AL134" i="34"/>
  <c r="AK134" i="34"/>
  <c r="AJ134" i="34"/>
  <c r="AI134" i="34"/>
  <c r="AH134" i="34"/>
  <c r="AG134" i="34"/>
  <c r="AF134" i="34"/>
  <c r="AE134" i="34"/>
  <c r="AD134" i="34"/>
  <c r="AC134" i="34"/>
  <c r="AB134" i="34"/>
  <c r="AA134" i="34"/>
  <c r="Z134" i="34"/>
  <c r="Y134" i="34"/>
  <c r="X134" i="34"/>
  <c r="W134" i="34"/>
  <c r="V134" i="34"/>
  <c r="U134" i="34"/>
  <c r="AZ134" i="34" s="1"/>
  <c r="BB134" i="34" s="1"/>
  <c r="AY133" i="34"/>
  <c r="AX133" i="34"/>
  <c r="AW133" i="34"/>
  <c r="AV133" i="34"/>
  <c r="AU133" i="34"/>
  <c r="AT133" i="34"/>
  <c r="AS133" i="34"/>
  <c r="AR133" i="34"/>
  <c r="AQ133" i="34"/>
  <c r="AP133" i="34"/>
  <c r="AO133" i="34"/>
  <c r="AN133" i="34"/>
  <c r="AM133" i="34"/>
  <c r="AL133" i="34"/>
  <c r="AK133" i="34"/>
  <c r="AJ133" i="34"/>
  <c r="AI133" i="34"/>
  <c r="AH133" i="34"/>
  <c r="AG133" i="34"/>
  <c r="AF133" i="34"/>
  <c r="AE133" i="34"/>
  <c r="AD133" i="34"/>
  <c r="AC133" i="34"/>
  <c r="AB133" i="34"/>
  <c r="AA133" i="34"/>
  <c r="Z133" i="34"/>
  <c r="Y133" i="34"/>
  <c r="X133" i="34"/>
  <c r="W133" i="34"/>
  <c r="V133" i="34"/>
  <c r="U133" i="34"/>
  <c r="AZ133" i="34" s="1"/>
  <c r="BB133" i="34" s="1"/>
  <c r="AY131" i="34"/>
  <c r="AX131" i="34"/>
  <c r="AW131" i="34"/>
  <c r="AV131" i="34"/>
  <c r="AU131" i="34"/>
  <c r="AT131" i="34"/>
  <c r="AS131" i="34"/>
  <c r="AR131" i="34"/>
  <c r="AQ131" i="34"/>
  <c r="AP131" i="34"/>
  <c r="AO131" i="34"/>
  <c r="AN131" i="34"/>
  <c r="AM131" i="34"/>
  <c r="AL131" i="34"/>
  <c r="AK131" i="34"/>
  <c r="AJ131" i="34"/>
  <c r="AI131" i="34"/>
  <c r="AH131" i="34"/>
  <c r="AG131" i="34"/>
  <c r="AF131" i="34"/>
  <c r="AE131" i="34"/>
  <c r="AD131" i="34"/>
  <c r="AC131" i="34"/>
  <c r="AB131" i="34"/>
  <c r="AA131" i="34"/>
  <c r="Z131" i="34"/>
  <c r="Y131" i="34"/>
  <c r="X131" i="34"/>
  <c r="W131" i="34"/>
  <c r="V131" i="34"/>
  <c r="U131" i="34"/>
  <c r="AZ131" i="34" s="1"/>
  <c r="BB131" i="34" s="1"/>
  <c r="AY130" i="34"/>
  <c r="AX130" i="34"/>
  <c r="AW130" i="34"/>
  <c r="AV130" i="34"/>
  <c r="AU130" i="34"/>
  <c r="AT130" i="34"/>
  <c r="AS130" i="34"/>
  <c r="AR130" i="34"/>
  <c r="AQ130" i="34"/>
  <c r="AP130" i="34"/>
  <c r="AO130" i="34"/>
  <c r="AN130" i="34"/>
  <c r="AM130" i="34"/>
  <c r="AL130" i="34"/>
  <c r="AK130" i="34"/>
  <c r="AJ130" i="34"/>
  <c r="AI130" i="34"/>
  <c r="AH130" i="34"/>
  <c r="AG130" i="34"/>
  <c r="AF130" i="34"/>
  <c r="AE130" i="34"/>
  <c r="AD130" i="34"/>
  <c r="AC130" i="34"/>
  <c r="AB130" i="34"/>
  <c r="AA130" i="34"/>
  <c r="Z130" i="34"/>
  <c r="Y130" i="34"/>
  <c r="X130" i="34"/>
  <c r="W130" i="34"/>
  <c r="V130" i="34"/>
  <c r="U130" i="34"/>
  <c r="AZ130" i="34" s="1"/>
  <c r="BB130" i="34" s="1"/>
  <c r="AY128" i="34"/>
  <c r="AX128" i="34"/>
  <c r="AW128" i="34"/>
  <c r="AV128" i="34"/>
  <c r="AU128" i="34"/>
  <c r="AT128" i="34"/>
  <c r="AS128" i="34"/>
  <c r="AR128" i="34"/>
  <c r="AQ128" i="34"/>
  <c r="AP128" i="34"/>
  <c r="AO128" i="34"/>
  <c r="AN128" i="34"/>
  <c r="AM128" i="34"/>
  <c r="AL128" i="34"/>
  <c r="AK128" i="34"/>
  <c r="AJ128" i="34"/>
  <c r="AI128" i="34"/>
  <c r="AH128" i="34"/>
  <c r="AG128" i="34"/>
  <c r="AF128" i="34"/>
  <c r="AE128" i="34"/>
  <c r="AD128" i="34"/>
  <c r="AC128" i="34"/>
  <c r="AB128" i="34"/>
  <c r="AA128" i="34"/>
  <c r="Z128" i="34"/>
  <c r="Y128" i="34"/>
  <c r="X128" i="34"/>
  <c r="AZ128" i="34" s="1"/>
  <c r="BB128" i="34" s="1"/>
  <c r="W128" i="34"/>
  <c r="V128" i="34"/>
  <c r="U128" i="34"/>
  <c r="AY127" i="34"/>
  <c r="AX127" i="34"/>
  <c r="AW127" i="34"/>
  <c r="AV127" i="34"/>
  <c r="AU127" i="34"/>
  <c r="AT127" i="34"/>
  <c r="AS127" i="34"/>
  <c r="AR127" i="34"/>
  <c r="AQ127" i="34"/>
  <c r="AP127" i="34"/>
  <c r="AO127" i="34"/>
  <c r="AN127" i="34"/>
  <c r="AM127" i="34"/>
  <c r="AL127" i="34"/>
  <c r="AK127" i="34"/>
  <c r="AJ127" i="34"/>
  <c r="AI127" i="34"/>
  <c r="AH127" i="34"/>
  <c r="AG127" i="34"/>
  <c r="AF127" i="34"/>
  <c r="AE127" i="34"/>
  <c r="AD127" i="34"/>
  <c r="AC127" i="34"/>
  <c r="AB127" i="34"/>
  <c r="AA127" i="34"/>
  <c r="Z127" i="34"/>
  <c r="Y127" i="34"/>
  <c r="X127" i="34"/>
  <c r="W127" i="34"/>
  <c r="V127" i="34"/>
  <c r="U127" i="34"/>
  <c r="AZ127" i="34" s="1"/>
  <c r="BB127" i="34" s="1"/>
  <c r="AY125" i="34"/>
  <c r="AX125" i="34"/>
  <c r="AW125" i="34"/>
  <c r="AV125" i="34"/>
  <c r="AU125" i="34"/>
  <c r="AT125" i="34"/>
  <c r="AS125" i="34"/>
  <c r="AR125" i="34"/>
  <c r="AQ125" i="34"/>
  <c r="AP125" i="34"/>
  <c r="AO125" i="34"/>
  <c r="AN125" i="34"/>
  <c r="AM125" i="34"/>
  <c r="AL125" i="34"/>
  <c r="AK125" i="34"/>
  <c r="AJ125" i="34"/>
  <c r="AI125" i="34"/>
  <c r="AH125" i="34"/>
  <c r="AG125" i="34"/>
  <c r="AF125" i="34"/>
  <c r="AE125" i="34"/>
  <c r="AD125" i="34"/>
  <c r="AC125" i="34"/>
  <c r="AB125" i="34"/>
  <c r="AA125" i="34"/>
  <c r="Z125" i="34"/>
  <c r="AZ125" i="34" s="1"/>
  <c r="BB125" i="34" s="1"/>
  <c r="Y125" i="34"/>
  <c r="X125" i="34"/>
  <c r="W125" i="34"/>
  <c r="V125" i="34"/>
  <c r="U125" i="34"/>
  <c r="AY124" i="34"/>
  <c r="AX124" i="34"/>
  <c r="AW124" i="34"/>
  <c r="AV124" i="34"/>
  <c r="AU124" i="34"/>
  <c r="AT124" i="34"/>
  <c r="AS124" i="34"/>
  <c r="AR124" i="34"/>
  <c r="AQ124" i="34"/>
  <c r="AP124" i="34"/>
  <c r="AO124" i="34"/>
  <c r="AN124" i="34"/>
  <c r="AM124" i="34"/>
  <c r="AL124" i="34"/>
  <c r="AK124" i="34"/>
  <c r="AJ124" i="34"/>
  <c r="AI124" i="34"/>
  <c r="AH124" i="34"/>
  <c r="AG124" i="34"/>
  <c r="AF124" i="34"/>
  <c r="AE124" i="34"/>
  <c r="AD124" i="34"/>
  <c r="AC124" i="34"/>
  <c r="AB124" i="34"/>
  <c r="AZ124" i="34" s="1"/>
  <c r="BB124" i="34" s="1"/>
  <c r="AA124" i="34"/>
  <c r="Z124" i="34"/>
  <c r="Y124" i="34"/>
  <c r="X124" i="34"/>
  <c r="W124" i="34"/>
  <c r="V124" i="34"/>
  <c r="U124" i="34"/>
  <c r="AY122" i="34"/>
  <c r="AX122" i="34"/>
  <c r="AW122" i="34"/>
  <c r="AV122" i="34"/>
  <c r="AU122" i="34"/>
  <c r="AT122" i="34"/>
  <c r="AS122" i="34"/>
  <c r="AR122" i="34"/>
  <c r="AQ122" i="34"/>
  <c r="AP122" i="34"/>
  <c r="AO122" i="34"/>
  <c r="AN122" i="34"/>
  <c r="AM122" i="34"/>
  <c r="AL122" i="34"/>
  <c r="AK122" i="34"/>
  <c r="AJ122" i="34"/>
  <c r="AI122" i="34"/>
  <c r="AH122" i="34"/>
  <c r="AG122" i="34"/>
  <c r="AF122" i="34"/>
  <c r="AE122" i="34"/>
  <c r="AD122" i="34"/>
  <c r="AC122" i="34"/>
  <c r="AB122" i="34"/>
  <c r="AA122" i="34"/>
  <c r="Z122" i="34"/>
  <c r="Y122" i="34"/>
  <c r="X122" i="34"/>
  <c r="W122" i="34"/>
  <c r="V122" i="34"/>
  <c r="U122" i="34"/>
  <c r="AZ122" i="34" s="1"/>
  <c r="BB122" i="34" s="1"/>
  <c r="AY121" i="34"/>
  <c r="AX121" i="34"/>
  <c r="AW121" i="34"/>
  <c r="AV121" i="34"/>
  <c r="AU121" i="34"/>
  <c r="AT121" i="34"/>
  <c r="AS121" i="34"/>
  <c r="AR121" i="34"/>
  <c r="AQ121" i="34"/>
  <c r="AP121" i="34"/>
  <c r="AO121" i="34"/>
  <c r="AN121" i="34"/>
  <c r="AM121" i="34"/>
  <c r="AL121" i="34"/>
  <c r="AK121" i="34"/>
  <c r="AJ121" i="34"/>
  <c r="AI121" i="34"/>
  <c r="AH121" i="34"/>
  <c r="AG121" i="34"/>
  <c r="AF121" i="34"/>
  <c r="AE121" i="34"/>
  <c r="AD121" i="34"/>
  <c r="AC121" i="34"/>
  <c r="AB121" i="34"/>
  <c r="AA121" i="34"/>
  <c r="Z121" i="34"/>
  <c r="Y121" i="34"/>
  <c r="X121" i="34"/>
  <c r="W121" i="34"/>
  <c r="V121" i="34"/>
  <c r="U121" i="34"/>
  <c r="AZ121" i="34" s="1"/>
  <c r="BB121" i="34" s="1"/>
  <c r="AY119" i="34"/>
  <c r="AX119" i="34"/>
  <c r="AW119" i="34"/>
  <c r="AV119" i="34"/>
  <c r="AU119" i="34"/>
  <c r="AT119" i="34"/>
  <c r="AS119" i="34"/>
  <c r="AR119" i="34"/>
  <c r="AQ119" i="34"/>
  <c r="AP119" i="34"/>
  <c r="AO119" i="34"/>
  <c r="AN119" i="34"/>
  <c r="AM119" i="34"/>
  <c r="AL119" i="34"/>
  <c r="AK119" i="34"/>
  <c r="AJ119" i="34"/>
  <c r="AI119" i="34"/>
  <c r="AH119" i="34"/>
  <c r="AG119" i="34"/>
  <c r="AF119" i="34"/>
  <c r="AE119" i="34"/>
  <c r="AD119" i="34"/>
  <c r="AC119" i="34"/>
  <c r="AB119" i="34"/>
  <c r="AA119" i="34"/>
  <c r="Z119" i="34"/>
  <c r="Y119" i="34"/>
  <c r="X119" i="34"/>
  <c r="W119" i="34"/>
  <c r="V119" i="34"/>
  <c r="U119" i="34"/>
  <c r="AZ119" i="34" s="1"/>
  <c r="BB119" i="34" s="1"/>
  <c r="AY118" i="34"/>
  <c r="AX118" i="34"/>
  <c r="AW118" i="34"/>
  <c r="AV118" i="34"/>
  <c r="AU118" i="34"/>
  <c r="AT118" i="34"/>
  <c r="AS118" i="34"/>
  <c r="AR118" i="34"/>
  <c r="AQ118" i="34"/>
  <c r="AP118" i="34"/>
  <c r="AO118" i="34"/>
  <c r="AN118" i="34"/>
  <c r="AM118" i="34"/>
  <c r="AL118" i="34"/>
  <c r="AK118" i="34"/>
  <c r="AJ118" i="34"/>
  <c r="AI118" i="34"/>
  <c r="AH118" i="34"/>
  <c r="AG118" i="34"/>
  <c r="AF118" i="34"/>
  <c r="AE118" i="34"/>
  <c r="AD118" i="34"/>
  <c r="AC118" i="34"/>
  <c r="AB118" i="34"/>
  <c r="AA118" i="34"/>
  <c r="Z118" i="34"/>
  <c r="Y118" i="34"/>
  <c r="X118" i="34"/>
  <c r="W118" i="34"/>
  <c r="V118" i="34"/>
  <c r="U118" i="34"/>
  <c r="AZ118" i="34" s="1"/>
  <c r="BB118" i="34" s="1"/>
  <c r="AY116" i="34"/>
  <c r="AX116" i="34"/>
  <c r="AW116" i="34"/>
  <c r="AV116" i="34"/>
  <c r="AU116" i="34"/>
  <c r="AT116" i="34"/>
  <c r="AS116" i="34"/>
  <c r="AR116" i="34"/>
  <c r="AQ116" i="34"/>
  <c r="AP116" i="34"/>
  <c r="AO116" i="34"/>
  <c r="AN116" i="34"/>
  <c r="AM116" i="34"/>
  <c r="AL116" i="34"/>
  <c r="AK116" i="34"/>
  <c r="AJ116" i="34"/>
  <c r="AI116" i="34"/>
  <c r="AH116" i="34"/>
  <c r="AG116" i="34"/>
  <c r="AF116" i="34"/>
  <c r="AE116" i="34"/>
  <c r="AD116" i="34"/>
  <c r="AC116" i="34"/>
  <c r="AB116" i="34"/>
  <c r="AA116" i="34"/>
  <c r="Z116" i="34"/>
  <c r="Y116" i="34"/>
  <c r="X116" i="34"/>
  <c r="W116" i="34"/>
  <c r="AZ116" i="34" s="1"/>
  <c r="BB116" i="34" s="1"/>
  <c r="V116" i="34"/>
  <c r="U116" i="34"/>
  <c r="AY115" i="34"/>
  <c r="AX115" i="34"/>
  <c r="AW115" i="34"/>
  <c r="AV115" i="34"/>
  <c r="AU115" i="34"/>
  <c r="AT115" i="34"/>
  <c r="AS115" i="34"/>
  <c r="AR115" i="34"/>
  <c r="AQ115" i="34"/>
  <c r="AP115" i="34"/>
  <c r="AO115" i="34"/>
  <c r="AN115" i="34"/>
  <c r="AM115" i="34"/>
  <c r="AL115" i="34"/>
  <c r="AK115" i="34"/>
  <c r="AJ115" i="34"/>
  <c r="AI115" i="34"/>
  <c r="AH115" i="34"/>
  <c r="AG115" i="34"/>
  <c r="AF115" i="34"/>
  <c r="AE115" i="34"/>
  <c r="AD115" i="34"/>
  <c r="AC115" i="34"/>
  <c r="AB115" i="34"/>
  <c r="AA115" i="34"/>
  <c r="Z115" i="34"/>
  <c r="Y115" i="34"/>
  <c r="X115" i="34"/>
  <c r="W115" i="34"/>
  <c r="V115" i="34"/>
  <c r="U115" i="34"/>
  <c r="AZ115" i="34" s="1"/>
  <c r="BB115" i="34" s="1"/>
  <c r="AY113" i="34"/>
  <c r="AX113" i="34"/>
  <c r="AW113" i="34"/>
  <c r="AV113" i="34"/>
  <c r="AU113" i="34"/>
  <c r="AT113" i="34"/>
  <c r="AS113" i="34"/>
  <c r="AR113" i="34"/>
  <c r="AQ113" i="34"/>
  <c r="AP113" i="34"/>
  <c r="AO113" i="34"/>
  <c r="AN113" i="34"/>
  <c r="AM113" i="34"/>
  <c r="AL113" i="34"/>
  <c r="AK113" i="34"/>
  <c r="AJ113" i="34"/>
  <c r="AI113" i="34"/>
  <c r="AH113" i="34"/>
  <c r="AG113" i="34"/>
  <c r="AF113" i="34"/>
  <c r="AE113" i="34"/>
  <c r="AD113" i="34"/>
  <c r="AC113" i="34"/>
  <c r="AB113" i="34"/>
  <c r="AA113" i="34"/>
  <c r="Z113" i="34"/>
  <c r="AZ113" i="34" s="1"/>
  <c r="BB113" i="34" s="1"/>
  <c r="Y113" i="34"/>
  <c r="X113" i="34"/>
  <c r="W113" i="34"/>
  <c r="V113" i="34"/>
  <c r="U113" i="34"/>
  <c r="AY112" i="34"/>
  <c r="AX112" i="34"/>
  <c r="AW112" i="34"/>
  <c r="AV112" i="34"/>
  <c r="AU112" i="34"/>
  <c r="AT112" i="34"/>
  <c r="AS112" i="34"/>
  <c r="AR112" i="34"/>
  <c r="AQ112" i="34"/>
  <c r="AP112" i="34"/>
  <c r="AO112" i="34"/>
  <c r="AN112" i="34"/>
  <c r="AM112" i="34"/>
  <c r="AL112" i="34"/>
  <c r="AK112" i="34"/>
  <c r="AJ112" i="34"/>
  <c r="AI112" i="34"/>
  <c r="AH112" i="34"/>
  <c r="AG112" i="34"/>
  <c r="AF112" i="34"/>
  <c r="AE112" i="34"/>
  <c r="AD112" i="34"/>
  <c r="AC112" i="34"/>
  <c r="AB112" i="34"/>
  <c r="AZ112" i="34" s="1"/>
  <c r="BB112" i="34" s="1"/>
  <c r="AA112" i="34"/>
  <c r="Z112" i="34"/>
  <c r="Y112" i="34"/>
  <c r="X112" i="34"/>
  <c r="W112" i="34"/>
  <c r="V112" i="34"/>
  <c r="U112" i="34"/>
  <c r="AY110" i="34"/>
  <c r="AX110" i="34"/>
  <c r="AW110" i="34"/>
  <c r="AV110" i="34"/>
  <c r="AU110" i="34"/>
  <c r="AT110" i="34"/>
  <c r="AS110" i="34"/>
  <c r="AR110" i="34"/>
  <c r="AQ110" i="34"/>
  <c r="AP110" i="34"/>
  <c r="AO110" i="34"/>
  <c r="AN110" i="34"/>
  <c r="AM110" i="34"/>
  <c r="AL110" i="34"/>
  <c r="AK110" i="34"/>
  <c r="AJ110" i="34"/>
  <c r="AI110" i="34"/>
  <c r="AH110" i="34"/>
  <c r="AG110" i="34"/>
  <c r="AF110" i="34"/>
  <c r="AE110" i="34"/>
  <c r="AD110" i="34"/>
  <c r="AC110" i="34"/>
  <c r="AB110" i="34"/>
  <c r="AA110" i="34"/>
  <c r="Z110" i="34"/>
  <c r="Y110" i="34"/>
  <c r="X110" i="34"/>
  <c r="W110" i="34"/>
  <c r="V110" i="34"/>
  <c r="U110" i="34"/>
  <c r="AZ110" i="34" s="1"/>
  <c r="BB110" i="34" s="1"/>
  <c r="AY109" i="34"/>
  <c r="AX109" i="34"/>
  <c r="AW109" i="34"/>
  <c r="AV109" i="34"/>
  <c r="AU109" i="34"/>
  <c r="AT109" i="34"/>
  <c r="AS109" i="34"/>
  <c r="AR109" i="34"/>
  <c r="AQ109" i="34"/>
  <c r="AP109" i="34"/>
  <c r="AO109" i="34"/>
  <c r="AN109" i="34"/>
  <c r="AM109" i="34"/>
  <c r="AL109" i="34"/>
  <c r="AK109" i="34"/>
  <c r="AJ109" i="34"/>
  <c r="AI109" i="34"/>
  <c r="AH109" i="34"/>
  <c r="AG109" i="34"/>
  <c r="AF109" i="34"/>
  <c r="AE109" i="34"/>
  <c r="AD109" i="34"/>
  <c r="AC109" i="34"/>
  <c r="AB109" i="34"/>
  <c r="AA109" i="34"/>
  <c r="Z109" i="34"/>
  <c r="Y109" i="34"/>
  <c r="X109" i="34"/>
  <c r="W109" i="34"/>
  <c r="V109" i="34"/>
  <c r="U109" i="34"/>
  <c r="AZ109" i="34" s="1"/>
  <c r="BB109" i="34" s="1"/>
  <c r="AY107" i="34"/>
  <c r="AX107" i="34"/>
  <c r="AW107" i="34"/>
  <c r="AV107" i="34"/>
  <c r="AU107" i="34"/>
  <c r="AT107" i="34"/>
  <c r="AS107" i="34"/>
  <c r="AR107" i="34"/>
  <c r="AQ107" i="34"/>
  <c r="AP107" i="34"/>
  <c r="AO107" i="34"/>
  <c r="AN107" i="34"/>
  <c r="AM107" i="34"/>
  <c r="AL107" i="34"/>
  <c r="AK107" i="34"/>
  <c r="AJ107" i="34"/>
  <c r="AI107" i="34"/>
  <c r="AH107" i="34"/>
  <c r="AG107" i="34"/>
  <c r="AF107" i="34"/>
  <c r="AE107" i="34"/>
  <c r="AD107" i="34"/>
  <c r="AC107" i="34"/>
  <c r="AB107" i="34"/>
  <c r="AA107" i="34"/>
  <c r="Z107" i="34"/>
  <c r="Y107" i="34"/>
  <c r="X107" i="34"/>
  <c r="W107" i="34"/>
  <c r="V107" i="34"/>
  <c r="U107" i="34"/>
  <c r="AZ107" i="34" s="1"/>
  <c r="BB107" i="34" s="1"/>
  <c r="AY106" i="34"/>
  <c r="AX106" i="34"/>
  <c r="AW106" i="34"/>
  <c r="AV106" i="34"/>
  <c r="AU106" i="34"/>
  <c r="AT106" i="34"/>
  <c r="AS106" i="34"/>
  <c r="AR106" i="34"/>
  <c r="AQ106" i="34"/>
  <c r="AP106" i="34"/>
  <c r="AO106" i="34"/>
  <c r="AN106" i="34"/>
  <c r="AM106" i="34"/>
  <c r="AL106" i="34"/>
  <c r="AK106" i="34"/>
  <c r="AJ106" i="34"/>
  <c r="AI106" i="34"/>
  <c r="AH106" i="34"/>
  <c r="AG106" i="34"/>
  <c r="AF106" i="34"/>
  <c r="AE106" i="34"/>
  <c r="AD106" i="34"/>
  <c r="AC106" i="34"/>
  <c r="AB106" i="34"/>
  <c r="AA106" i="34"/>
  <c r="Z106" i="34"/>
  <c r="Y106" i="34"/>
  <c r="X106" i="34"/>
  <c r="W106" i="34"/>
  <c r="V106" i="34"/>
  <c r="U106" i="34"/>
  <c r="AZ106" i="34" s="1"/>
  <c r="BB106" i="34" s="1"/>
  <c r="AY104" i="34"/>
  <c r="AX104" i="34"/>
  <c r="AW104" i="34"/>
  <c r="AV104" i="34"/>
  <c r="AU104" i="34"/>
  <c r="AT104" i="34"/>
  <c r="AS104" i="34"/>
  <c r="AR104" i="34"/>
  <c r="AQ104" i="34"/>
  <c r="AP104" i="34"/>
  <c r="AO104" i="34"/>
  <c r="AN104" i="34"/>
  <c r="AM104" i="34"/>
  <c r="AL104" i="34"/>
  <c r="AK104" i="34"/>
  <c r="AJ104" i="34"/>
  <c r="AI104" i="34"/>
  <c r="AH104" i="34"/>
  <c r="AG104" i="34"/>
  <c r="AF104" i="34"/>
  <c r="AE104" i="34"/>
  <c r="AD104" i="34"/>
  <c r="AC104" i="34"/>
  <c r="AB104" i="34"/>
  <c r="AA104" i="34"/>
  <c r="Z104" i="34"/>
  <c r="Y104" i="34"/>
  <c r="X104" i="34"/>
  <c r="W104" i="34"/>
  <c r="AZ104" i="34" s="1"/>
  <c r="BB104" i="34" s="1"/>
  <c r="V104" i="34"/>
  <c r="U104" i="34"/>
  <c r="AY103" i="34"/>
  <c r="AX103" i="34"/>
  <c r="AW103" i="34"/>
  <c r="AV103" i="34"/>
  <c r="AU103" i="34"/>
  <c r="AT103" i="34"/>
  <c r="AS103" i="34"/>
  <c r="AR103" i="34"/>
  <c r="AQ103" i="34"/>
  <c r="AP103" i="34"/>
  <c r="AO103" i="34"/>
  <c r="AN103" i="34"/>
  <c r="AM103" i="34"/>
  <c r="AL103" i="34"/>
  <c r="AK103" i="34"/>
  <c r="AJ103" i="34"/>
  <c r="AI103" i="34"/>
  <c r="AH103" i="34"/>
  <c r="AG103" i="34"/>
  <c r="AF103" i="34"/>
  <c r="AE103" i="34"/>
  <c r="AD103" i="34"/>
  <c r="AC103" i="34"/>
  <c r="AB103" i="34"/>
  <c r="AA103" i="34"/>
  <c r="Z103" i="34"/>
  <c r="Y103" i="34"/>
  <c r="X103" i="34"/>
  <c r="W103" i="34"/>
  <c r="V103" i="34"/>
  <c r="U103" i="34"/>
  <c r="AZ103" i="34" s="1"/>
  <c r="BB103" i="34" s="1"/>
  <c r="AY101" i="34"/>
  <c r="AX101" i="34"/>
  <c r="AW101" i="34"/>
  <c r="AV101" i="34"/>
  <c r="AU101" i="34"/>
  <c r="AT101" i="34"/>
  <c r="AS101" i="34"/>
  <c r="AR101" i="34"/>
  <c r="AQ101" i="34"/>
  <c r="AP101" i="34"/>
  <c r="AO101" i="34"/>
  <c r="AN101" i="34"/>
  <c r="AM101" i="34"/>
  <c r="AL101" i="34"/>
  <c r="AK101" i="34"/>
  <c r="AJ101" i="34"/>
  <c r="AI101" i="34"/>
  <c r="AH101" i="34"/>
  <c r="AG101" i="34"/>
  <c r="AF101" i="34"/>
  <c r="AE101" i="34"/>
  <c r="AD101" i="34"/>
  <c r="AC101" i="34"/>
  <c r="AB101" i="34"/>
  <c r="AA101" i="34"/>
  <c r="Z101" i="34"/>
  <c r="Y101" i="34"/>
  <c r="AZ101" i="34" s="1"/>
  <c r="BB101" i="34" s="1"/>
  <c r="X101" i="34"/>
  <c r="W101" i="34"/>
  <c r="V101" i="34"/>
  <c r="U101" i="34"/>
  <c r="AY100" i="34"/>
  <c r="AX100" i="34"/>
  <c r="AW100" i="34"/>
  <c r="AV100" i="34"/>
  <c r="AU100" i="34"/>
  <c r="AT100" i="34"/>
  <c r="AS100" i="34"/>
  <c r="AR100" i="34"/>
  <c r="AQ100" i="34"/>
  <c r="AP100" i="34"/>
  <c r="AO100" i="34"/>
  <c r="AN100" i="34"/>
  <c r="AM100" i="34"/>
  <c r="AL100" i="34"/>
  <c r="AK100" i="34"/>
  <c r="AJ100" i="34"/>
  <c r="AI100" i="34"/>
  <c r="AH100" i="34"/>
  <c r="AG100" i="34"/>
  <c r="AF100" i="34"/>
  <c r="AE100" i="34"/>
  <c r="AD100" i="34"/>
  <c r="AC100" i="34"/>
  <c r="AB100" i="34"/>
  <c r="AZ100" i="34" s="1"/>
  <c r="BB100" i="34" s="1"/>
  <c r="AA100" i="34"/>
  <c r="Z100" i="34"/>
  <c r="Y100" i="34"/>
  <c r="X100" i="34"/>
  <c r="W100" i="34"/>
  <c r="V100" i="34"/>
  <c r="U100" i="34"/>
  <c r="AY98" i="34"/>
  <c r="AX98" i="34"/>
  <c r="AW98" i="34"/>
  <c r="AV98" i="34"/>
  <c r="AU98" i="34"/>
  <c r="AT98" i="34"/>
  <c r="AS98" i="34"/>
  <c r="AR98" i="34"/>
  <c r="AQ98" i="34"/>
  <c r="AP98" i="34"/>
  <c r="AO98" i="34"/>
  <c r="AN98" i="34"/>
  <c r="AM98" i="34"/>
  <c r="AL98" i="34"/>
  <c r="AK98" i="34"/>
  <c r="AJ98" i="34"/>
  <c r="AI98" i="34"/>
  <c r="AH98" i="34"/>
  <c r="AG98" i="34"/>
  <c r="AF98" i="34"/>
  <c r="AE98" i="34"/>
  <c r="AD98" i="34"/>
  <c r="AC98" i="34"/>
  <c r="AB98" i="34"/>
  <c r="AA98" i="34"/>
  <c r="Z98" i="34"/>
  <c r="Y98" i="34"/>
  <c r="X98" i="34"/>
  <c r="W98" i="34"/>
  <c r="V98" i="34"/>
  <c r="U98" i="34"/>
  <c r="AZ98" i="34" s="1"/>
  <c r="BB98" i="34" s="1"/>
  <c r="AY97" i="34"/>
  <c r="AX97" i="34"/>
  <c r="AW97" i="34"/>
  <c r="AV97" i="34"/>
  <c r="AU97" i="34"/>
  <c r="AT97" i="34"/>
  <c r="AS97" i="34"/>
  <c r="AR97" i="34"/>
  <c r="AQ97" i="34"/>
  <c r="AP97" i="34"/>
  <c r="AO97" i="34"/>
  <c r="AN97" i="34"/>
  <c r="AM97" i="34"/>
  <c r="AL97" i="34"/>
  <c r="AK97" i="34"/>
  <c r="AJ97" i="34"/>
  <c r="AI97" i="34"/>
  <c r="AH97" i="34"/>
  <c r="AG97" i="34"/>
  <c r="AF97" i="34"/>
  <c r="AE97" i="34"/>
  <c r="AD97" i="34"/>
  <c r="AC97" i="34"/>
  <c r="AB97" i="34"/>
  <c r="AA97" i="34"/>
  <c r="Z97" i="34"/>
  <c r="Y97" i="34"/>
  <c r="X97" i="34"/>
  <c r="W97" i="34"/>
  <c r="V97" i="34"/>
  <c r="U97" i="34"/>
  <c r="AZ97" i="34" s="1"/>
  <c r="BB97" i="34" s="1"/>
  <c r="AY95" i="34"/>
  <c r="AX95" i="34"/>
  <c r="AW95" i="34"/>
  <c r="AV95" i="34"/>
  <c r="AU95" i="34"/>
  <c r="AT95" i="34"/>
  <c r="AS95" i="34"/>
  <c r="AR95" i="34"/>
  <c r="AQ95" i="34"/>
  <c r="AP95" i="34"/>
  <c r="AO95" i="34"/>
  <c r="AN95" i="34"/>
  <c r="AM95" i="34"/>
  <c r="AL95" i="34"/>
  <c r="AK95" i="34"/>
  <c r="AJ95" i="34"/>
  <c r="AI95" i="34"/>
  <c r="AH95" i="34"/>
  <c r="AG95" i="34"/>
  <c r="AF95" i="34"/>
  <c r="AE95" i="34"/>
  <c r="AD95" i="34"/>
  <c r="AC95" i="34"/>
  <c r="AB95" i="34"/>
  <c r="AA95" i="34"/>
  <c r="Z95" i="34"/>
  <c r="Y95" i="34"/>
  <c r="X95" i="34"/>
  <c r="W95" i="34"/>
  <c r="V95" i="34"/>
  <c r="U95" i="34"/>
  <c r="AZ95" i="34" s="1"/>
  <c r="BB95" i="34" s="1"/>
  <c r="AY94" i="34"/>
  <c r="AX94" i="34"/>
  <c r="AW94" i="34"/>
  <c r="AV94" i="34"/>
  <c r="AU94" i="34"/>
  <c r="AT94" i="34"/>
  <c r="AS94" i="34"/>
  <c r="AR94" i="34"/>
  <c r="AQ94" i="34"/>
  <c r="AP94" i="34"/>
  <c r="AO94" i="34"/>
  <c r="AN94" i="34"/>
  <c r="AM94" i="34"/>
  <c r="AL94" i="34"/>
  <c r="AK94" i="34"/>
  <c r="AJ94" i="34"/>
  <c r="AI94" i="34"/>
  <c r="AH94" i="34"/>
  <c r="AG94" i="34"/>
  <c r="AF94" i="34"/>
  <c r="AE94" i="34"/>
  <c r="AD94" i="34"/>
  <c r="AC94" i="34"/>
  <c r="AB94" i="34"/>
  <c r="AA94" i="34"/>
  <c r="Z94" i="34"/>
  <c r="Y94" i="34"/>
  <c r="X94" i="34"/>
  <c r="W94" i="34"/>
  <c r="V94" i="34"/>
  <c r="U94" i="34"/>
  <c r="AZ94" i="34" s="1"/>
  <c r="BB94" i="34" s="1"/>
  <c r="AY92" i="34"/>
  <c r="AX92" i="34"/>
  <c r="AW92" i="34"/>
  <c r="AV92" i="34"/>
  <c r="AU92" i="34"/>
  <c r="AT92" i="34"/>
  <c r="AS92" i="34"/>
  <c r="AR92" i="34"/>
  <c r="AQ92" i="34"/>
  <c r="AP92" i="34"/>
  <c r="AO92" i="34"/>
  <c r="AN92" i="34"/>
  <c r="AM92" i="34"/>
  <c r="AL92" i="34"/>
  <c r="AK92" i="34"/>
  <c r="AJ92" i="34"/>
  <c r="AI92" i="34"/>
  <c r="AH92" i="34"/>
  <c r="AG92" i="34"/>
  <c r="AF92" i="34"/>
  <c r="AE92" i="34"/>
  <c r="AD92" i="34"/>
  <c r="AC92" i="34"/>
  <c r="AB92" i="34"/>
  <c r="AA92" i="34"/>
  <c r="Z92" i="34"/>
  <c r="Y92" i="34"/>
  <c r="X92" i="34"/>
  <c r="W92" i="34"/>
  <c r="AZ92" i="34" s="1"/>
  <c r="BB92" i="34" s="1"/>
  <c r="V92" i="34"/>
  <c r="U92" i="34"/>
  <c r="AY91" i="34"/>
  <c r="AX91" i="34"/>
  <c r="AW91" i="34"/>
  <c r="AV91" i="34"/>
  <c r="AU91" i="34"/>
  <c r="AT91" i="34"/>
  <c r="AS91" i="34"/>
  <c r="AR91" i="34"/>
  <c r="AQ91" i="34"/>
  <c r="AP91" i="34"/>
  <c r="AO91" i="34"/>
  <c r="AN91" i="34"/>
  <c r="AM91" i="34"/>
  <c r="AL91" i="34"/>
  <c r="AK91" i="34"/>
  <c r="AJ91" i="34"/>
  <c r="AI91" i="34"/>
  <c r="AH91" i="34"/>
  <c r="AG91" i="34"/>
  <c r="AF91" i="34"/>
  <c r="AE91" i="34"/>
  <c r="AD91" i="34"/>
  <c r="AC91" i="34"/>
  <c r="AB91" i="34"/>
  <c r="AA91" i="34"/>
  <c r="Z91" i="34"/>
  <c r="Y91" i="34"/>
  <c r="X91" i="34"/>
  <c r="AZ91" i="34" s="1"/>
  <c r="BB91" i="34" s="1"/>
  <c r="W91" i="34"/>
  <c r="V91" i="34"/>
  <c r="U91" i="34"/>
  <c r="AY89" i="34"/>
  <c r="AX89" i="34"/>
  <c r="AW89" i="34"/>
  <c r="AV89" i="34"/>
  <c r="AU89" i="34"/>
  <c r="AT89" i="34"/>
  <c r="AS89" i="34"/>
  <c r="AR89" i="34"/>
  <c r="AQ89" i="34"/>
  <c r="AP89" i="34"/>
  <c r="AO89" i="34"/>
  <c r="AN89" i="34"/>
  <c r="AM89" i="34"/>
  <c r="AL89" i="34"/>
  <c r="AK89" i="34"/>
  <c r="AJ89" i="34"/>
  <c r="AI89" i="34"/>
  <c r="AH89" i="34"/>
  <c r="AG89" i="34"/>
  <c r="AF89" i="34"/>
  <c r="AE89" i="34"/>
  <c r="AD89" i="34"/>
  <c r="AC89" i="34"/>
  <c r="AB89" i="34"/>
  <c r="AA89" i="34"/>
  <c r="Z89" i="34"/>
  <c r="Y89" i="34"/>
  <c r="AZ89" i="34" s="1"/>
  <c r="BB89" i="34" s="1"/>
  <c r="X89" i="34"/>
  <c r="W89" i="34"/>
  <c r="V89" i="34"/>
  <c r="U89" i="34"/>
  <c r="AY88" i="34"/>
  <c r="AX88" i="34"/>
  <c r="AW88" i="34"/>
  <c r="AV88" i="34"/>
  <c r="AU88" i="34"/>
  <c r="AT88" i="34"/>
  <c r="AS88" i="34"/>
  <c r="AR88" i="34"/>
  <c r="AQ88" i="34"/>
  <c r="AP88" i="34"/>
  <c r="AO88" i="34"/>
  <c r="AN88" i="34"/>
  <c r="AM88" i="34"/>
  <c r="AL88" i="34"/>
  <c r="AK88" i="34"/>
  <c r="AJ88" i="34"/>
  <c r="AI88" i="34"/>
  <c r="AH88" i="34"/>
  <c r="AG88" i="34"/>
  <c r="AF88" i="34"/>
  <c r="AE88" i="34"/>
  <c r="AD88" i="34"/>
  <c r="AC88" i="34"/>
  <c r="AB88" i="34"/>
  <c r="AZ88" i="34" s="1"/>
  <c r="BB88" i="34" s="1"/>
  <c r="AA88" i="34"/>
  <c r="Z88" i="34"/>
  <c r="Y88" i="34"/>
  <c r="X88" i="34"/>
  <c r="W88" i="34"/>
  <c r="V88" i="34"/>
  <c r="U88" i="34"/>
  <c r="AY86" i="34"/>
  <c r="AX86" i="34"/>
  <c r="AW86" i="34"/>
  <c r="AV86" i="34"/>
  <c r="AU86" i="34"/>
  <c r="AT86" i="34"/>
  <c r="AS86" i="34"/>
  <c r="AR86" i="34"/>
  <c r="AQ86" i="34"/>
  <c r="AP86" i="34"/>
  <c r="AO86" i="34"/>
  <c r="AN86" i="34"/>
  <c r="AM86" i="34"/>
  <c r="AL86" i="34"/>
  <c r="AK86" i="34"/>
  <c r="AJ86" i="34"/>
  <c r="AI86" i="34"/>
  <c r="AH86" i="34"/>
  <c r="AG86" i="34"/>
  <c r="AF86" i="34"/>
  <c r="AE86" i="34"/>
  <c r="AD86" i="34"/>
  <c r="AC86" i="34"/>
  <c r="AB86" i="34"/>
  <c r="AA86" i="34"/>
  <c r="Z86" i="34"/>
  <c r="Y86" i="34"/>
  <c r="X86" i="34"/>
  <c r="W86" i="34"/>
  <c r="V86" i="34"/>
  <c r="U86" i="34"/>
  <c r="AZ86" i="34" s="1"/>
  <c r="BB86" i="34" s="1"/>
  <c r="AY85" i="34"/>
  <c r="AX85" i="34"/>
  <c r="AW85" i="34"/>
  <c r="AV85" i="34"/>
  <c r="AU85" i="34"/>
  <c r="AT85" i="34"/>
  <c r="AS85" i="34"/>
  <c r="AR85" i="34"/>
  <c r="AQ85" i="34"/>
  <c r="AP85" i="34"/>
  <c r="AO85" i="34"/>
  <c r="AN85" i="34"/>
  <c r="AM85" i="34"/>
  <c r="AL85" i="34"/>
  <c r="AK85" i="34"/>
  <c r="AJ85" i="34"/>
  <c r="AI85" i="34"/>
  <c r="AH85" i="34"/>
  <c r="AG85" i="34"/>
  <c r="AF85" i="34"/>
  <c r="AE85" i="34"/>
  <c r="AD85" i="34"/>
  <c r="AC85" i="34"/>
  <c r="AB85" i="34"/>
  <c r="AA85" i="34"/>
  <c r="Z85" i="34"/>
  <c r="Y85" i="34"/>
  <c r="X85" i="34"/>
  <c r="W85" i="34"/>
  <c r="V85" i="34"/>
  <c r="U85" i="34"/>
  <c r="AZ85" i="34" s="1"/>
  <c r="BB85" i="34" s="1"/>
  <c r="AY83" i="34"/>
  <c r="AX83" i="34"/>
  <c r="AW83" i="34"/>
  <c r="AV83" i="34"/>
  <c r="AU83" i="34"/>
  <c r="AT83" i="34"/>
  <c r="AS83" i="34"/>
  <c r="AR83" i="34"/>
  <c r="AQ83" i="34"/>
  <c r="AP83" i="34"/>
  <c r="AO83" i="34"/>
  <c r="AN83" i="34"/>
  <c r="AM83" i="34"/>
  <c r="AL83" i="34"/>
  <c r="AK83" i="34"/>
  <c r="AJ83" i="34"/>
  <c r="AI83" i="34"/>
  <c r="AH83" i="34"/>
  <c r="AG83" i="34"/>
  <c r="AF83" i="34"/>
  <c r="AE83" i="34"/>
  <c r="AD83" i="34"/>
  <c r="AC83" i="34"/>
  <c r="AB83" i="34"/>
  <c r="AA83" i="34"/>
  <c r="Z83" i="34"/>
  <c r="Y83" i="34"/>
  <c r="X83" i="34"/>
  <c r="W83" i="34"/>
  <c r="V83" i="34"/>
  <c r="U83" i="34"/>
  <c r="AZ83" i="34" s="1"/>
  <c r="BB83" i="34" s="1"/>
  <c r="AY82" i="34"/>
  <c r="AX82" i="34"/>
  <c r="AW82" i="34"/>
  <c r="AV82" i="34"/>
  <c r="AU82" i="34"/>
  <c r="AT82" i="34"/>
  <c r="AS82" i="34"/>
  <c r="AR82" i="34"/>
  <c r="AQ82" i="34"/>
  <c r="AP82" i="34"/>
  <c r="AO82" i="34"/>
  <c r="AN82" i="34"/>
  <c r="AM82" i="34"/>
  <c r="AL82" i="34"/>
  <c r="AK82" i="34"/>
  <c r="AJ82" i="34"/>
  <c r="AI82" i="34"/>
  <c r="AH82" i="34"/>
  <c r="AG82" i="34"/>
  <c r="AF82" i="34"/>
  <c r="AE82" i="34"/>
  <c r="AD82" i="34"/>
  <c r="AC82" i="34"/>
  <c r="AB82" i="34"/>
  <c r="AA82" i="34"/>
  <c r="Z82" i="34"/>
  <c r="Y82" i="34"/>
  <c r="X82" i="34"/>
  <c r="W82" i="34"/>
  <c r="V82" i="34"/>
  <c r="U82" i="34"/>
  <c r="AZ82" i="34" s="1"/>
  <c r="BB82" i="34" s="1"/>
  <c r="AY80" i="34"/>
  <c r="AX80" i="34"/>
  <c r="AW80" i="34"/>
  <c r="AV80" i="34"/>
  <c r="AU80" i="34"/>
  <c r="AT80" i="34"/>
  <c r="AS80" i="34"/>
  <c r="AR80" i="34"/>
  <c r="AQ80" i="34"/>
  <c r="AP80" i="34"/>
  <c r="AO80" i="34"/>
  <c r="AN80" i="34"/>
  <c r="AM80" i="34"/>
  <c r="AL80" i="34"/>
  <c r="AK80" i="34"/>
  <c r="AJ80" i="34"/>
  <c r="AI80" i="34"/>
  <c r="AH80" i="34"/>
  <c r="AG80" i="34"/>
  <c r="AF80" i="34"/>
  <c r="AE80" i="34"/>
  <c r="AD80" i="34"/>
  <c r="AC80" i="34"/>
  <c r="AB80" i="34"/>
  <c r="AA80" i="34"/>
  <c r="Z80" i="34"/>
  <c r="Y80" i="34"/>
  <c r="X80" i="34"/>
  <c r="W80" i="34"/>
  <c r="AZ80" i="34" s="1"/>
  <c r="BB80" i="34" s="1"/>
  <c r="V80" i="34"/>
  <c r="U80" i="34"/>
  <c r="AY79" i="34"/>
  <c r="AX79" i="34"/>
  <c r="AW79" i="34"/>
  <c r="AV79" i="34"/>
  <c r="AU79" i="34"/>
  <c r="AT79" i="34"/>
  <c r="AS79" i="34"/>
  <c r="AR79" i="34"/>
  <c r="AQ79" i="34"/>
  <c r="AP79" i="34"/>
  <c r="AO79" i="34"/>
  <c r="AN79" i="34"/>
  <c r="AM79" i="34"/>
  <c r="AL79" i="34"/>
  <c r="AK79" i="34"/>
  <c r="AJ79" i="34"/>
  <c r="AI79" i="34"/>
  <c r="AH79" i="34"/>
  <c r="AG79" i="34"/>
  <c r="AF79" i="34"/>
  <c r="AE79" i="34"/>
  <c r="AD79" i="34"/>
  <c r="AC79" i="34"/>
  <c r="AB79" i="34"/>
  <c r="AA79" i="34"/>
  <c r="Z79" i="34"/>
  <c r="Y79" i="34"/>
  <c r="X79" i="34"/>
  <c r="AZ79" i="34" s="1"/>
  <c r="BB79" i="34" s="1"/>
  <c r="W79" i="34"/>
  <c r="V79" i="34"/>
  <c r="U79" i="34"/>
  <c r="AY77" i="34"/>
  <c r="AX77" i="34"/>
  <c r="AW77" i="34"/>
  <c r="AV77" i="34"/>
  <c r="AU77" i="34"/>
  <c r="AT77" i="34"/>
  <c r="AS77" i="34"/>
  <c r="AR77" i="34"/>
  <c r="AQ77" i="34"/>
  <c r="AP77" i="34"/>
  <c r="AO77" i="34"/>
  <c r="AN77" i="34"/>
  <c r="AM77" i="34"/>
  <c r="AL77" i="34"/>
  <c r="AK77" i="34"/>
  <c r="AJ77" i="34"/>
  <c r="AI77" i="34"/>
  <c r="AH77" i="34"/>
  <c r="AG77" i="34"/>
  <c r="AF77" i="34"/>
  <c r="AE77" i="34"/>
  <c r="AD77" i="34"/>
  <c r="AC77" i="34"/>
  <c r="AB77" i="34"/>
  <c r="AA77" i="34"/>
  <c r="Z77" i="34"/>
  <c r="Y77" i="34"/>
  <c r="AZ77" i="34" s="1"/>
  <c r="BB77" i="34" s="1"/>
  <c r="X77" i="34"/>
  <c r="W77" i="34"/>
  <c r="V77" i="34"/>
  <c r="U77" i="34"/>
  <c r="AZ76" i="34"/>
  <c r="BB76" i="34" s="1"/>
  <c r="AY76" i="34"/>
  <c r="AX76" i="34"/>
  <c r="AW76" i="34"/>
  <c r="AV76" i="34"/>
  <c r="AU76" i="34"/>
  <c r="AT76" i="34"/>
  <c r="AS76" i="34"/>
  <c r="AR76" i="34"/>
  <c r="AQ76" i="34"/>
  <c r="AP76" i="34"/>
  <c r="AO76" i="34"/>
  <c r="AN76" i="34"/>
  <c r="AM76" i="34"/>
  <c r="AL76" i="34"/>
  <c r="AK76" i="34"/>
  <c r="AJ76" i="34"/>
  <c r="AI76" i="34"/>
  <c r="AH76" i="34"/>
  <c r="AG76" i="34"/>
  <c r="AF76" i="34"/>
  <c r="AE76" i="34"/>
  <c r="AD76" i="34"/>
  <c r="AC76" i="34"/>
  <c r="AB76" i="34"/>
  <c r="AA76" i="34"/>
  <c r="Z76" i="34"/>
  <c r="Y76" i="34"/>
  <c r="X76" i="34"/>
  <c r="W76" i="34"/>
  <c r="V76" i="34"/>
  <c r="U76" i="34"/>
  <c r="AY74" i="34"/>
  <c r="AX74" i="34"/>
  <c r="AW74" i="34"/>
  <c r="AV74" i="34"/>
  <c r="AU74" i="34"/>
  <c r="AT74" i="34"/>
  <c r="AS74" i="34"/>
  <c r="AR74" i="34"/>
  <c r="AQ74" i="34"/>
  <c r="AP74" i="34"/>
  <c r="AO74" i="34"/>
  <c r="AN74" i="34"/>
  <c r="AM74" i="34"/>
  <c r="AL74" i="34"/>
  <c r="AK74" i="34"/>
  <c r="AJ74" i="34"/>
  <c r="AI74" i="34"/>
  <c r="AH74" i="34"/>
  <c r="AG74" i="34"/>
  <c r="AF74" i="34"/>
  <c r="AE74" i="34"/>
  <c r="AD74" i="34"/>
  <c r="AC74" i="34"/>
  <c r="AB74" i="34"/>
  <c r="AA74" i="34"/>
  <c r="Z74" i="34"/>
  <c r="Y74" i="34"/>
  <c r="X74" i="34"/>
  <c r="W74" i="34"/>
  <c r="V74" i="34"/>
  <c r="U74" i="34"/>
  <c r="AZ74" i="34" s="1"/>
  <c r="BB74" i="34" s="1"/>
  <c r="AY73" i="34"/>
  <c r="AX73" i="34"/>
  <c r="AW73" i="34"/>
  <c r="AV73" i="34"/>
  <c r="AU73" i="34"/>
  <c r="AT73" i="34"/>
  <c r="AS73" i="34"/>
  <c r="AR73" i="34"/>
  <c r="AQ73" i="34"/>
  <c r="AP73" i="34"/>
  <c r="AO73" i="34"/>
  <c r="AN73" i="34"/>
  <c r="AM73" i="34"/>
  <c r="AL73" i="34"/>
  <c r="AK73" i="34"/>
  <c r="AJ73" i="34"/>
  <c r="AI73" i="34"/>
  <c r="AH73" i="34"/>
  <c r="AG73" i="34"/>
  <c r="AF73" i="34"/>
  <c r="AE73" i="34"/>
  <c r="AD73" i="34"/>
  <c r="AC73" i="34"/>
  <c r="AB73" i="34"/>
  <c r="AA73" i="34"/>
  <c r="Z73" i="34"/>
  <c r="Y73" i="34"/>
  <c r="X73" i="34"/>
  <c r="W73" i="34"/>
  <c r="V73" i="34"/>
  <c r="U73" i="34"/>
  <c r="AZ73" i="34" s="1"/>
  <c r="BB73" i="34" s="1"/>
  <c r="AY71" i="34"/>
  <c r="AX71" i="34"/>
  <c r="AW71" i="34"/>
  <c r="AV71" i="34"/>
  <c r="AU71" i="34"/>
  <c r="AT71" i="34"/>
  <c r="AS71" i="34"/>
  <c r="AR71" i="34"/>
  <c r="AQ71" i="34"/>
  <c r="AP71" i="34"/>
  <c r="AO71" i="34"/>
  <c r="AN71" i="34"/>
  <c r="AM71" i="34"/>
  <c r="AL71" i="34"/>
  <c r="AK71" i="34"/>
  <c r="AJ71" i="34"/>
  <c r="AI71" i="34"/>
  <c r="AH71" i="34"/>
  <c r="AG71" i="34"/>
  <c r="AF71" i="34"/>
  <c r="AE71" i="34"/>
  <c r="AD71" i="34"/>
  <c r="AC71" i="34"/>
  <c r="AB71" i="34"/>
  <c r="AA71" i="34"/>
  <c r="Z71" i="34"/>
  <c r="Y71" i="34"/>
  <c r="X71" i="34"/>
  <c r="W71" i="34"/>
  <c r="V71" i="34"/>
  <c r="U71" i="34"/>
  <c r="AZ71" i="34" s="1"/>
  <c r="BB71" i="34" s="1"/>
  <c r="AY70" i="34"/>
  <c r="AX70" i="34"/>
  <c r="AW70" i="34"/>
  <c r="AV70" i="34"/>
  <c r="AU70" i="34"/>
  <c r="AT70" i="34"/>
  <c r="AS70" i="34"/>
  <c r="AR70" i="34"/>
  <c r="AQ70" i="34"/>
  <c r="AP70" i="34"/>
  <c r="AO70" i="34"/>
  <c r="AN70" i="34"/>
  <c r="AM70" i="34"/>
  <c r="AL70" i="34"/>
  <c r="AK70" i="34"/>
  <c r="AJ70" i="34"/>
  <c r="AI70" i="34"/>
  <c r="AH70" i="34"/>
  <c r="AG70" i="34"/>
  <c r="AF70" i="34"/>
  <c r="AE70" i="34"/>
  <c r="AD70" i="34"/>
  <c r="AC70" i="34"/>
  <c r="AB70" i="34"/>
  <c r="AA70" i="34"/>
  <c r="Z70" i="34"/>
  <c r="Y70" i="34"/>
  <c r="X70" i="34"/>
  <c r="W70" i="34"/>
  <c r="V70" i="34"/>
  <c r="U70" i="34"/>
  <c r="AZ70" i="34" s="1"/>
  <c r="BB70" i="34" s="1"/>
  <c r="AY68" i="34"/>
  <c r="AX68" i="34"/>
  <c r="AW68" i="34"/>
  <c r="AV68" i="34"/>
  <c r="AU68" i="34"/>
  <c r="AT68" i="34"/>
  <c r="AS68" i="34"/>
  <c r="AR68" i="34"/>
  <c r="AQ68" i="34"/>
  <c r="AP68" i="34"/>
  <c r="AO68" i="34"/>
  <c r="AN68" i="34"/>
  <c r="AM68" i="34"/>
  <c r="AL68" i="34"/>
  <c r="AK68" i="34"/>
  <c r="AJ68" i="34"/>
  <c r="AI68" i="34"/>
  <c r="AH68" i="34"/>
  <c r="AG68" i="34"/>
  <c r="AF68" i="34"/>
  <c r="AE68" i="34"/>
  <c r="AD68" i="34"/>
  <c r="AC68" i="34"/>
  <c r="AB68" i="34"/>
  <c r="AA68" i="34"/>
  <c r="Z68" i="34"/>
  <c r="Y68" i="34"/>
  <c r="X68" i="34"/>
  <c r="W68" i="34"/>
  <c r="AZ68" i="34" s="1"/>
  <c r="BB68" i="34" s="1"/>
  <c r="V68" i="34"/>
  <c r="U68" i="34"/>
  <c r="AY67" i="34"/>
  <c r="AX67" i="34"/>
  <c r="AW67" i="34"/>
  <c r="AV67" i="34"/>
  <c r="AU67" i="34"/>
  <c r="AT67" i="34"/>
  <c r="AS67" i="34"/>
  <c r="AR67" i="34"/>
  <c r="AQ67" i="34"/>
  <c r="AP67" i="34"/>
  <c r="AO67" i="34"/>
  <c r="AN67" i="34"/>
  <c r="AM67" i="34"/>
  <c r="AL67" i="34"/>
  <c r="AK67" i="34"/>
  <c r="AJ67" i="34"/>
  <c r="AI67" i="34"/>
  <c r="AH67" i="34"/>
  <c r="AG67" i="34"/>
  <c r="AF67" i="34"/>
  <c r="AE67" i="34"/>
  <c r="AD67" i="34"/>
  <c r="AC67" i="34"/>
  <c r="AB67" i="34"/>
  <c r="AA67" i="34"/>
  <c r="Z67" i="34"/>
  <c r="Y67" i="34"/>
  <c r="X67" i="34"/>
  <c r="AZ67" i="34" s="1"/>
  <c r="BB67" i="34" s="1"/>
  <c r="W67" i="34"/>
  <c r="V67" i="34"/>
  <c r="U67" i="34"/>
  <c r="AY65" i="34"/>
  <c r="AX65" i="34"/>
  <c r="AW65" i="34"/>
  <c r="AV65" i="34"/>
  <c r="AU65" i="34"/>
  <c r="AT65" i="34"/>
  <c r="AS65" i="34"/>
  <c r="AR65" i="34"/>
  <c r="AQ65" i="34"/>
  <c r="AP65" i="34"/>
  <c r="AO65" i="34"/>
  <c r="AN65" i="34"/>
  <c r="AM65" i="34"/>
  <c r="AL65" i="34"/>
  <c r="AK65" i="34"/>
  <c r="AJ65" i="34"/>
  <c r="AI65" i="34"/>
  <c r="AH65" i="34"/>
  <c r="AG65" i="34"/>
  <c r="AF65" i="34"/>
  <c r="AE65" i="34"/>
  <c r="AD65" i="34"/>
  <c r="AC65" i="34"/>
  <c r="AB65" i="34"/>
  <c r="AA65" i="34"/>
  <c r="Z65" i="34"/>
  <c r="Y65" i="34"/>
  <c r="AZ65" i="34" s="1"/>
  <c r="BB65" i="34" s="1"/>
  <c r="X65" i="34"/>
  <c r="W65" i="34"/>
  <c r="V65" i="34"/>
  <c r="U65" i="34"/>
  <c r="AY64" i="34"/>
  <c r="AX64" i="34"/>
  <c r="AW64" i="34"/>
  <c r="AV64" i="34"/>
  <c r="AU64" i="34"/>
  <c r="AT64" i="34"/>
  <c r="AS64" i="34"/>
  <c r="AR64" i="34"/>
  <c r="AQ64" i="34"/>
  <c r="AP64" i="34"/>
  <c r="AO64" i="34"/>
  <c r="AN64" i="34"/>
  <c r="AM64" i="34"/>
  <c r="AL64" i="34"/>
  <c r="AK64" i="34"/>
  <c r="AJ64" i="34"/>
  <c r="AI64" i="34"/>
  <c r="AH64" i="34"/>
  <c r="AG64" i="34"/>
  <c r="AF64" i="34"/>
  <c r="AE64" i="34"/>
  <c r="AD64" i="34"/>
  <c r="AC64" i="34"/>
  <c r="AB64" i="34"/>
  <c r="AA64" i="34"/>
  <c r="AZ64" i="34" s="1"/>
  <c r="BB64" i="34" s="1"/>
  <c r="Z64" i="34"/>
  <c r="Y64" i="34"/>
  <c r="X64" i="34"/>
  <c r="W64" i="34"/>
  <c r="V64" i="34"/>
  <c r="U64" i="34"/>
  <c r="AY62" i="34"/>
  <c r="AX62" i="34"/>
  <c r="AW62" i="34"/>
  <c r="AV62" i="34"/>
  <c r="AU62" i="34"/>
  <c r="AT62" i="34"/>
  <c r="AS62" i="34"/>
  <c r="AR62" i="34"/>
  <c r="AQ62" i="34"/>
  <c r="AP62" i="34"/>
  <c r="AO62" i="34"/>
  <c r="AN62" i="34"/>
  <c r="AM62" i="34"/>
  <c r="AL62" i="34"/>
  <c r="AK62" i="34"/>
  <c r="AJ62" i="34"/>
  <c r="AI62" i="34"/>
  <c r="AH62" i="34"/>
  <c r="AG62" i="34"/>
  <c r="AF62" i="34"/>
  <c r="AE62" i="34"/>
  <c r="AD62" i="34"/>
  <c r="AC62" i="34"/>
  <c r="AB62" i="34"/>
  <c r="AZ62" i="34" s="1"/>
  <c r="BB62" i="34" s="1"/>
  <c r="AA62" i="34"/>
  <c r="Z62" i="34"/>
  <c r="Y62" i="34"/>
  <c r="X62" i="34"/>
  <c r="W62" i="34"/>
  <c r="V62" i="34"/>
  <c r="U62" i="34"/>
  <c r="AY61" i="34"/>
  <c r="AX61" i="34"/>
  <c r="AW61" i="34"/>
  <c r="AV61" i="34"/>
  <c r="AU61" i="34"/>
  <c r="AT61" i="34"/>
  <c r="AS61" i="34"/>
  <c r="AR61" i="34"/>
  <c r="AQ61" i="34"/>
  <c r="AP61" i="34"/>
  <c r="AO61" i="34"/>
  <c r="AN61" i="34"/>
  <c r="AM61" i="34"/>
  <c r="AL61" i="34"/>
  <c r="AK61" i="34"/>
  <c r="AJ61" i="34"/>
  <c r="AI61" i="34"/>
  <c r="AH61" i="34"/>
  <c r="AG61" i="34"/>
  <c r="AF61" i="34"/>
  <c r="AE61" i="34"/>
  <c r="AD61" i="34"/>
  <c r="AC61" i="34"/>
  <c r="AB61" i="34"/>
  <c r="AA61" i="34"/>
  <c r="Z61" i="34"/>
  <c r="Y61" i="34"/>
  <c r="X61" i="34"/>
  <c r="W61" i="34"/>
  <c r="V61" i="34"/>
  <c r="U61" i="34"/>
  <c r="AZ61" i="34" s="1"/>
  <c r="BB61" i="34" s="1"/>
  <c r="AY59" i="34"/>
  <c r="AX59" i="34"/>
  <c r="AW59" i="34"/>
  <c r="AV59" i="34"/>
  <c r="AU59" i="34"/>
  <c r="AT59" i="34"/>
  <c r="AS59" i="34"/>
  <c r="AR59" i="34"/>
  <c r="AQ59" i="34"/>
  <c r="AP59" i="34"/>
  <c r="AO59" i="34"/>
  <c r="AN59" i="34"/>
  <c r="AM59" i="34"/>
  <c r="AL59" i="34"/>
  <c r="AK59" i="34"/>
  <c r="AJ59" i="34"/>
  <c r="AI59" i="34"/>
  <c r="AH59" i="34"/>
  <c r="AG59" i="34"/>
  <c r="AF59" i="34"/>
  <c r="AE59" i="34"/>
  <c r="AD59" i="34"/>
  <c r="AC59" i="34"/>
  <c r="AB59" i="34"/>
  <c r="AA59" i="34"/>
  <c r="Z59" i="34"/>
  <c r="Y59" i="34"/>
  <c r="X59" i="34"/>
  <c r="W59" i="34"/>
  <c r="V59" i="34"/>
  <c r="U59" i="34"/>
  <c r="AZ59" i="34" s="1"/>
  <c r="BB59" i="34" s="1"/>
  <c r="AY58" i="34"/>
  <c r="AX58" i="34"/>
  <c r="AW58" i="34"/>
  <c r="AV58" i="34"/>
  <c r="AU58" i="34"/>
  <c r="AT58" i="34"/>
  <c r="AS58" i="34"/>
  <c r="AR58" i="34"/>
  <c r="AQ58" i="34"/>
  <c r="AP58" i="34"/>
  <c r="AO58" i="34"/>
  <c r="AN58" i="34"/>
  <c r="AM58" i="34"/>
  <c r="AL58" i="34"/>
  <c r="AK58" i="34"/>
  <c r="AJ58" i="34"/>
  <c r="AI58" i="34"/>
  <c r="AH58" i="34"/>
  <c r="AG58" i="34"/>
  <c r="AF58" i="34"/>
  <c r="AE58" i="34"/>
  <c r="AD58" i="34"/>
  <c r="AC58" i="34"/>
  <c r="AB58" i="34"/>
  <c r="AA58" i="34"/>
  <c r="Z58" i="34"/>
  <c r="Y58" i="34"/>
  <c r="X58" i="34"/>
  <c r="W58" i="34"/>
  <c r="V58" i="34"/>
  <c r="U58" i="34"/>
  <c r="AZ58" i="34" s="1"/>
  <c r="BB58" i="34" s="1"/>
  <c r="AY56" i="34"/>
  <c r="AX56" i="34"/>
  <c r="AW56" i="34"/>
  <c r="AV56" i="34"/>
  <c r="AU56" i="34"/>
  <c r="AT56" i="34"/>
  <c r="AS56" i="34"/>
  <c r="AR56" i="34"/>
  <c r="AQ56" i="34"/>
  <c r="AP56" i="34"/>
  <c r="AO56" i="34"/>
  <c r="AN56" i="34"/>
  <c r="AM56" i="34"/>
  <c r="AL56" i="34"/>
  <c r="AK56" i="34"/>
  <c r="AJ56" i="34"/>
  <c r="AI56" i="34"/>
  <c r="AH56" i="34"/>
  <c r="AG56" i="34"/>
  <c r="AF56" i="34"/>
  <c r="AE56" i="34"/>
  <c r="AD56" i="34"/>
  <c r="AC56" i="34"/>
  <c r="AB56" i="34"/>
  <c r="AA56" i="34"/>
  <c r="Z56" i="34"/>
  <c r="Y56" i="34"/>
  <c r="X56" i="34"/>
  <c r="W56" i="34"/>
  <c r="AZ56" i="34" s="1"/>
  <c r="BB56" i="34" s="1"/>
  <c r="V56" i="34"/>
  <c r="U56" i="34"/>
  <c r="AY55" i="34"/>
  <c r="AX55" i="34"/>
  <c r="AW55" i="34"/>
  <c r="AV55" i="34"/>
  <c r="AU55" i="34"/>
  <c r="AT55" i="34"/>
  <c r="AS55" i="34"/>
  <c r="AR55" i="34"/>
  <c r="AQ55" i="34"/>
  <c r="AP55" i="34"/>
  <c r="AO55" i="34"/>
  <c r="AN55" i="34"/>
  <c r="AM55" i="34"/>
  <c r="AL55" i="34"/>
  <c r="AK55" i="34"/>
  <c r="AJ55" i="34"/>
  <c r="AI55" i="34"/>
  <c r="AH55" i="34"/>
  <c r="AG55" i="34"/>
  <c r="AF55" i="34"/>
  <c r="AE55" i="34"/>
  <c r="AD55" i="34"/>
  <c r="AC55" i="34"/>
  <c r="AB55" i="34"/>
  <c r="AA55" i="34"/>
  <c r="Z55" i="34"/>
  <c r="Y55" i="34"/>
  <c r="X55" i="34"/>
  <c r="AZ55" i="34" s="1"/>
  <c r="BB55" i="34" s="1"/>
  <c r="W55" i="34"/>
  <c r="V55" i="34"/>
  <c r="U55" i="34"/>
  <c r="AY53" i="34"/>
  <c r="AX53" i="34"/>
  <c r="AW53" i="34"/>
  <c r="AV53" i="34"/>
  <c r="AU53" i="34"/>
  <c r="AT53" i="34"/>
  <c r="AS53" i="34"/>
  <c r="AR53" i="34"/>
  <c r="AQ53" i="34"/>
  <c r="AP53" i="34"/>
  <c r="AO53" i="34"/>
  <c r="AN53" i="34"/>
  <c r="AM53" i="34"/>
  <c r="AL53" i="34"/>
  <c r="AK53" i="34"/>
  <c r="AJ53" i="34"/>
  <c r="AI53" i="34"/>
  <c r="AH53" i="34"/>
  <c r="AG53" i="34"/>
  <c r="AF53" i="34"/>
  <c r="AE53" i="34"/>
  <c r="AD53" i="34"/>
  <c r="AC53" i="34"/>
  <c r="AB53" i="34"/>
  <c r="AA53" i="34"/>
  <c r="Z53" i="34"/>
  <c r="Y53" i="34"/>
  <c r="AZ53" i="34" s="1"/>
  <c r="BB53" i="34" s="1"/>
  <c r="X53" i="34"/>
  <c r="W53" i="34"/>
  <c r="V53" i="34"/>
  <c r="U53" i="34"/>
  <c r="AY52" i="34"/>
  <c r="AX52" i="34"/>
  <c r="AW52" i="34"/>
  <c r="AV52" i="34"/>
  <c r="AU52" i="34"/>
  <c r="AT52" i="34"/>
  <c r="AS52" i="34"/>
  <c r="AR52" i="34"/>
  <c r="AQ52" i="34"/>
  <c r="AP52" i="34"/>
  <c r="AO52" i="34"/>
  <c r="AN52" i="34"/>
  <c r="AM52" i="34"/>
  <c r="AL52" i="34"/>
  <c r="AK52" i="34"/>
  <c r="AJ52" i="34"/>
  <c r="AI52" i="34"/>
  <c r="AH52" i="34"/>
  <c r="AG52" i="34"/>
  <c r="AF52" i="34"/>
  <c r="AE52" i="34"/>
  <c r="AD52" i="34"/>
  <c r="AC52" i="34"/>
  <c r="AB52" i="34"/>
  <c r="AA52" i="34"/>
  <c r="AZ52" i="34" s="1"/>
  <c r="BB52" i="34" s="1"/>
  <c r="Z52" i="34"/>
  <c r="Y52" i="34"/>
  <c r="X52" i="34"/>
  <c r="W52" i="34"/>
  <c r="V52" i="34"/>
  <c r="U52" i="34"/>
  <c r="AY50" i="34"/>
  <c r="AX50" i="34"/>
  <c r="AW50" i="34"/>
  <c r="AV50" i="34"/>
  <c r="AU50" i="34"/>
  <c r="AT50" i="34"/>
  <c r="AS50" i="34"/>
  <c r="AR50" i="34"/>
  <c r="AQ50" i="34"/>
  <c r="AP50" i="34"/>
  <c r="AO50" i="34"/>
  <c r="AN50" i="34"/>
  <c r="AM50" i="34"/>
  <c r="AL50" i="34"/>
  <c r="AK50" i="34"/>
  <c r="AJ50" i="34"/>
  <c r="AI50" i="34"/>
  <c r="AH50" i="34"/>
  <c r="AG50" i="34"/>
  <c r="AF50" i="34"/>
  <c r="AE50" i="34"/>
  <c r="AD50" i="34"/>
  <c r="AC50" i="34"/>
  <c r="AB50" i="34"/>
  <c r="AZ50" i="34" s="1"/>
  <c r="BB50" i="34" s="1"/>
  <c r="AA50" i="34"/>
  <c r="Z50" i="34"/>
  <c r="Y50" i="34"/>
  <c r="X50" i="34"/>
  <c r="W50" i="34"/>
  <c r="V50" i="34"/>
  <c r="U50" i="34"/>
  <c r="AY49" i="34"/>
  <c r="AX49" i="34"/>
  <c r="AW49" i="34"/>
  <c r="AV49" i="34"/>
  <c r="AU49" i="34"/>
  <c r="AT49" i="34"/>
  <c r="AS49" i="34"/>
  <c r="AR49" i="34"/>
  <c r="AQ49" i="34"/>
  <c r="AP49" i="34"/>
  <c r="AO49" i="34"/>
  <c r="AN49" i="34"/>
  <c r="AM49" i="34"/>
  <c r="AL49" i="34"/>
  <c r="AK49" i="34"/>
  <c r="AJ49" i="34"/>
  <c r="AI49" i="34"/>
  <c r="AH49" i="34"/>
  <c r="AG49" i="34"/>
  <c r="AF49" i="34"/>
  <c r="AE49" i="34"/>
  <c r="AD49" i="34"/>
  <c r="AC49" i="34"/>
  <c r="AB49" i="34"/>
  <c r="AA49" i="34"/>
  <c r="Z49" i="34"/>
  <c r="Y49" i="34"/>
  <c r="X49" i="34"/>
  <c r="W49" i="34"/>
  <c r="V49" i="34"/>
  <c r="U49" i="34"/>
  <c r="AZ49" i="34" s="1"/>
  <c r="BB49" i="34" s="1"/>
  <c r="AY47" i="34"/>
  <c r="AX47" i="34"/>
  <c r="AW47" i="34"/>
  <c r="AV47" i="34"/>
  <c r="AU47" i="34"/>
  <c r="AT47" i="34"/>
  <c r="AS47" i="34"/>
  <c r="AR47" i="34"/>
  <c r="AQ47" i="34"/>
  <c r="AP47" i="34"/>
  <c r="AO47" i="34"/>
  <c r="AN47" i="34"/>
  <c r="AM47" i="34"/>
  <c r="AL47" i="34"/>
  <c r="AK47" i="34"/>
  <c r="AJ47" i="34"/>
  <c r="AI47" i="34"/>
  <c r="AH47" i="34"/>
  <c r="AG47" i="34"/>
  <c r="AF47" i="34"/>
  <c r="AE47" i="34"/>
  <c r="AD47" i="34"/>
  <c r="AC47" i="34"/>
  <c r="AB47" i="34"/>
  <c r="AA47" i="34"/>
  <c r="Z47" i="34"/>
  <c r="Y47" i="34"/>
  <c r="X47" i="34"/>
  <c r="W47" i="34"/>
  <c r="V47" i="34"/>
  <c r="U47" i="34"/>
  <c r="AZ47" i="34" s="1"/>
  <c r="BB47" i="34" s="1"/>
  <c r="AY46" i="34"/>
  <c r="AX46" i="34"/>
  <c r="AW46" i="34"/>
  <c r="AV46" i="34"/>
  <c r="AU46" i="34"/>
  <c r="AT46" i="34"/>
  <c r="AS46" i="34"/>
  <c r="AR46" i="34"/>
  <c r="AQ46" i="34"/>
  <c r="AP46" i="34"/>
  <c r="AO46" i="34"/>
  <c r="AN46" i="34"/>
  <c r="AM46" i="34"/>
  <c r="AL46" i="34"/>
  <c r="AK46" i="34"/>
  <c r="AJ46" i="34"/>
  <c r="AI46" i="34"/>
  <c r="AH46" i="34"/>
  <c r="AG46" i="34"/>
  <c r="AF46" i="34"/>
  <c r="AE46" i="34"/>
  <c r="AD46" i="34"/>
  <c r="AC46" i="34"/>
  <c r="AB46" i="34"/>
  <c r="AA46" i="34"/>
  <c r="Z46" i="34"/>
  <c r="Y46" i="34"/>
  <c r="X46" i="34"/>
  <c r="W46" i="34"/>
  <c r="V46" i="34"/>
  <c r="U46" i="34"/>
  <c r="AZ46" i="34" s="1"/>
  <c r="BB46" i="34" s="1"/>
  <c r="AY44" i="34"/>
  <c r="AX44" i="34"/>
  <c r="AW44" i="34"/>
  <c r="AV44" i="34"/>
  <c r="AU44" i="34"/>
  <c r="AT44" i="34"/>
  <c r="AS44" i="34"/>
  <c r="AR44" i="34"/>
  <c r="AQ44" i="34"/>
  <c r="AP44" i="34"/>
  <c r="AO44" i="34"/>
  <c r="AN44" i="34"/>
  <c r="AM44" i="34"/>
  <c r="AL44" i="34"/>
  <c r="AK44" i="34"/>
  <c r="AJ44" i="34"/>
  <c r="AI44" i="34"/>
  <c r="AH44" i="34"/>
  <c r="AG44" i="34"/>
  <c r="AF44" i="34"/>
  <c r="AE44" i="34"/>
  <c r="AD44" i="34"/>
  <c r="AC44" i="34"/>
  <c r="AB44" i="34"/>
  <c r="AA44" i="34"/>
  <c r="Z44" i="34"/>
  <c r="Y44" i="34"/>
  <c r="X44" i="34"/>
  <c r="W44" i="34"/>
  <c r="AZ44" i="34" s="1"/>
  <c r="BB44" i="34" s="1"/>
  <c r="V44" i="34"/>
  <c r="U44" i="34"/>
  <c r="AY43" i="34"/>
  <c r="AX43" i="34"/>
  <c r="AW43" i="34"/>
  <c r="AV43" i="34"/>
  <c r="AU43" i="34"/>
  <c r="AT43" i="34"/>
  <c r="AS43" i="34"/>
  <c r="AR43" i="34"/>
  <c r="AQ43" i="34"/>
  <c r="AP43" i="34"/>
  <c r="AO43" i="34"/>
  <c r="AN43" i="34"/>
  <c r="AM43" i="34"/>
  <c r="AL43" i="34"/>
  <c r="AK43" i="34"/>
  <c r="AJ43" i="34"/>
  <c r="AI43" i="34"/>
  <c r="AH43" i="34"/>
  <c r="AG43" i="34"/>
  <c r="AF43" i="34"/>
  <c r="AE43" i="34"/>
  <c r="AD43" i="34"/>
  <c r="AC43" i="34"/>
  <c r="AB43" i="34"/>
  <c r="AA43" i="34"/>
  <c r="Z43" i="34"/>
  <c r="Y43" i="34"/>
  <c r="X43" i="34"/>
  <c r="AZ43" i="34" s="1"/>
  <c r="BB43" i="34" s="1"/>
  <c r="W43" i="34"/>
  <c r="V43" i="34"/>
  <c r="U43" i="34"/>
  <c r="AY41" i="34"/>
  <c r="AX41" i="34"/>
  <c r="AW41" i="34"/>
  <c r="AV41" i="34"/>
  <c r="AU41" i="34"/>
  <c r="AT41" i="34"/>
  <c r="AS41" i="34"/>
  <c r="AR41" i="34"/>
  <c r="AQ41" i="34"/>
  <c r="AP41" i="34"/>
  <c r="AO41" i="34"/>
  <c r="AN41" i="34"/>
  <c r="AM41" i="34"/>
  <c r="AL41" i="34"/>
  <c r="AK41" i="34"/>
  <c r="AJ41" i="34"/>
  <c r="AI41" i="34"/>
  <c r="AH41" i="34"/>
  <c r="AG41" i="34"/>
  <c r="AF41" i="34"/>
  <c r="AE41" i="34"/>
  <c r="AD41" i="34"/>
  <c r="AC41" i="34"/>
  <c r="AB41" i="34"/>
  <c r="AA41" i="34"/>
  <c r="Z41" i="34"/>
  <c r="Y41" i="34"/>
  <c r="AZ41" i="34" s="1"/>
  <c r="BB41" i="34" s="1"/>
  <c r="X41" i="34"/>
  <c r="W41" i="34"/>
  <c r="V41" i="34"/>
  <c r="U41" i="34"/>
  <c r="AY40" i="34"/>
  <c r="AX40" i="34"/>
  <c r="AW40" i="34"/>
  <c r="AV40" i="34"/>
  <c r="AU40" i="34"/>
  <c r="AT40" i="34"/>
  <c r="AS40" i="34"/>
  <c r="AR40" i="34"/>
  <c r="AQ40" i="34"/>
  <c r="AP40" i="34"/>
  <c r="AO40" i="34"/>
  <c r="AN40" i="34"/>
  <c r="AM40" i="34"/>
  <c r="AL40" i="34"/>
  <c r="AK40" i="34"/>
  <c r="AJ40" i="34"/>
  <c r="AI40" i="34"/>
  <c r="AH40" i="34"/>
  <c r="AG40" i="34"/>
  <c r="AF40" i="34"/>
  <c r="AE40" i="34"/>
  <c r="AD40" i="34"/>
  <c r="AC40" i="34"/>
  <c r="AB40" i="34"/>
  <c r="AA40" i="34"/>
  <c r="AZ40" i="34" s="1"/>
  <c r="BB40" i="34" s="1"/>
  <c r="Z40" i="34"/>
  <c r="Y40" i="34"/>
  <c r="X40" i="34"/>
  <c r="W40" i="34"/>
  <c r="V40" i="34"/>
  <c r="U40" i="34"/>
  <c r="AY38" i="34"/>
  <c r="AX38" i="34"/>
  <c r="AW38" i="34"/>
  <c r="AV38" i="34"/>
  <c r="AU38" i="34"/>
  <c r="AT38" i="34"/>
  <c r="AS38" i="34"/>
  <c r="AR38" i="34"/>
  <c r="AQ38" i="34"/>
  <c r="AP38" i="34"/>
  <c r="AO38" i="34"/>
  <c r="AN38" i="34"/>
  <c r="AM38" i="34"/>
  <c r="AL38" i="34"/>
  <c r="AK38" i="34"/>
  <c r="AJ38" i="34"/>
  <c r="AI38" i="34"/>
  <c r="AH38" i="34"/>
  <c r="AG38" i="34"/>
  <c r="AF38" i="34"/>
  <c r="AE38" i="34"/>
  <c r="AD38" i="34"/>
  <c r="AC38" i="34"/>
  <c r="AB38" i="34"/>
  <c r="AZ38" i="34" s="1"/>
  <c r="BB38" i="34" s="1"/>
  <c r="AA38" i="34"/>
  <c r="Z38" i="34"/>
  <c r="Y38" i="34"/>
  <c r="X38" i="34"/>
  <c r="W38" i="34"/>
  <c r="V38" i="34"/>
  <c r="U38" i="34"/>
  <c r="AY37" i="34"/>
  <c r="AX37" i="34"/>
  <c r="AW37" i="34"/>
  <c r="AV37" i="34"/>
  <c r="AU37" i="34"/>
  <c r="AT37" i="34"/>
  <c r="AS37" i="34"/>
  <c r="AR37" i="34"/>
  <c r="AQ37" i="34"/>
  <c r="AP37" i="34"/>
  <c r="AO37" i="34"/>
  <c r="AN37" i="34"/>
  <c r="AM37" i="34"/>
  <c r="AL37" i="34"/>
  <c r="AK37" i="34"/>
  <c r="AJ37" i="34"/>
  <c r="AI37" i="34"/>
  <c r="AH37" i="34"/>
  <c r="AG37" i="34"/>
  <c r="AF37" i="34"/>
  <c r="AE37" i="34"/>
  <c r="AD37" i="34"/>
  <c r="AC37" i="34"/>
  <c r="AB37" i="34"/>
  <c r="AA37" i="34"/>
  <c r="Z37" i="34"/>
  <c r="Y37" i="34"/>
  <c r="X37" i="34"/>
  <c r="W37" i="34"/>
  <c r="V37" i="34"/>
  <c r="U37" i="34"/>
  <c r="AZ37" i="34" s="1"/>
  <c r="BB37" i="34" s="1"/>
  <c r="AY35" i="34"/>
  <c r="AX35" i="34"/>
  <c r="AW35" i="34"/>
  <c r="AV35" i="34"/>
  <c r="AU35" i="34"/>
  <c r="AT35" i="34"/>
  <c r="AS35" i="34"/>
  <c r="AR35" i="34"/>
  <c r="AQ35" i="34"/>
  <c r="AP35" i="34"/>
  <c r="AO35" i="34"/>
  <c r="AN35" i="34"/>
  <c r="AM35" i="34"/>
  <c r="AL35" i="34"/>
  <c r="AK35" i="34"/>
  <c r="AJ35" i="34"/>
  <c r="AI35" i="34"/>
  <c r="AH35" i="34"/>
  <c r="AG35" i="34"/>
  <c r="AF35" i="34"/>
  <c r="AE35" i="34"/>
  <c r="AD35" i="34"/>
  <c r="AC35" i="34"/>
  <c r="AB35" i="34"/>
  <c r="AA35" i="34"/>
  <c r="Z35" i="34"/>
  <c r="Y35" i="34"/>
  <c r="X35" i="34"/>
  <c r="W35" i="34"/>
  <c r="V35" i="34"/>
  <c r="U35" i="34"/>
  <c r="AZ35" i="34" s="1"/>
  <c r="BB35" i="34" s="1"/>
  <c r="AY34" i="34"/>
  <c r="AX34" i="34"/>
  <c r="AW34" i="34"/>
  <c r="AV34" i="34"/>
  <c r="AU34" i="34"/>
  <c r="AT34" i="34"/>
  <c r="AS34" i="34"/>
  <c r="AR34" i="34"/>
  <c r="AQ34" i="34"/>
  <c r="AP34" i="34"/>
  <c r="AO34" i="34"/>
  <c r="AN34" i="34"/>
  <c r="AM34" i="34"/>
  <c r="AL34" i="34"/>
  <c r="AK34" i="34"/>
  <c r="AJ34" i="34"/>
  <c r="AI34" i="34"/>
  <c r="AH34" i="34"/>
  <c r="AG34" i="34"/>
  <c r="AF34" i="34"/>
  <c r="AE34" i="34"/>
  <c r="AD34" i="34"/>
  <c r="AC34" i="34"/>
  <c r="AB34" i="34"/>
  <c r="AA34" i="34"/>
  <c r="Z34" i="34"/>
  <c r="Y34" i="34"/>
  <c r="X34" i="34"/>
  <c r="W34" i="34"/>
  <c r="V34" i="34"/>
  <c r="U34" i="34"/>
  <c r="AZ34" i="34" s="1"/>
  <c r="BB34" i="34" s="1"/>
  <c r="AY32" i="34"/>
  <c r="AX32" i="34"/>
  <c r="AW32" i="34"/>
  <c r="AV32" i="34"/>
  <c r="AU32" i="34"/>
  <c r="AT32" i="34"/>
  <c r="AS32" i="34"/>
  <c r="AR32" i="34"/>
  <c r="AQ32" i="34"/>
  <c r="AP32" i="34"/>
  <c r="AO32" i="34"/>
  <c r="AN32" i="34"/>
  <c r="AM32" i="34"/>
  <c r="AL32" i="34"/>
  <c r="AK32" i="34"/>
  <c r="AJ32" i="34"/>
  <c r="AI32" i="34"/>
  <c r="AH32" i="34"/>
  <c r="AG32" i="34"/>
  <c r="AF32" i="34"/>
  <c r="AE32" i="34"/>
  <c r="AD32" i="34"/>
  <c r="AC32" i="34"/>
  <c r="AB32" i="34"/>
  <c r="AA32" i="34"/>
  <c r="Z32" i="34"/>
  <c r="Y32" i="34"/>
  <c r="X32" i="34"/>
  <c r="W32" i="34"/>
  <c r="AZ32" i="34" s="1"/>
  <c r="BB32" i="34" s="1"/>
  <c r="V32" i="34"/>
  <c r="U32" i="34"/>
  <c r="AY31" i="34"/>
  <c r="AX31" i="34"/>
  <c r="AW31" i="34"/>
  <c r="AV31" i="34"/>
  <c r="AU31" i="34"/>
  <c r="AT31" i="34"/>
  <c r="AS31" i="34"/>
  <c r="AR31" i="34"/>
  <c r="AQ31" i="34"/>
  <c r="AP31" i="34"/>
  <c r="AO31" i="34"/>
  <c r="AN31" i="34"/>
  <c r="AM31" i="34"/>
  <c r="AL31" i="34"/>
  <c r="AK31" i="34"/>
  <c r="AJ31" i="34"/>
  <c r="AI31" i="34"/>
  <c r="AH31" i="34"/>
  <c r="AG31" i="34"/>
  <c r="AF31" i="34"/>
  <c r="AE31" i="34"/>
  <c r="AD31" i="34"/>
  <c r="AC31" i="34"/>
  <c r="AB31" i="34"/>
  <c r="AA31" i="34"/>
  <c r="Z31" i="34"/>
  <c r="Y31" i="34"/>
  <c r="X31" i="34"/>
  <c r="AZ31" i="34" s="1"/>
  <c r="BB31" i="34" s="1"/>
  <c r="W31" i="34"/>
  <c r="V31" i="34"/>
  <c r="U31" i="34"/>
  <c r="AY29" i="34"/>
  <c r="AX29" i="34"/>
  <c r="AW29" i="34"/>
  <c r="AV29" i="34"/>
  <c r="AU29" i="34"/>
  <c r="AT29" i="34"/>
  <c r="AS29" i="34"/>
  <c r="AR29" i="34"/>
  <c r="AQ29" i="34"/>
  <c r="AP29" i="34"/>
  <c r="AO29" i="34"/>
  <c r="AN29" i="34"/>
  <c r="AM29" i="34"/>
  <c r="AL29" i="34"/>
  <c r="AK29" i="34"/>
  <c r="AJ29" i="34"/>
  <c r="AI29" i="34"/>
  <c r="AH29" i="34"/>
  <c r="AG29" i="34"/>
  <c r="AF29" i="34"/>
  <c r="AE29" i="34"/>
  <c r="AD29" i="34"/>
  <c r="AC29" i="34"/>
  <c r="AB29" i="34"/>
  <c r="AA29" i="34"/>
  <c r="Z29" i="34"/>
  <c r="Y29" i="34"/>
  <c r="AZ29" i="34" s="1"/>
  <c r="BB29" i="34" s="1"/>
  <c r="X29" i="34"/>
  <c r="W29" i="34"/>
  <c r="V29" i="34"/>
  <c r="U29" i="34"/>
  <c r="AY28" i="34"/>
  <c r="AX28" i="34"/>
  <c r="AW28" i="34"/>
  <c r="AV28" i="34"/>
  <c r="AU28" i="34"/>
  <c r="AT28" i="34"/>
  <c r="AS28" i="34"/>
  <c r="AR28" i="34"/>
  <c r="AQ28" i="34"/>
  <c r="AP28" i="34"/>
  <c r="AO28" i="34"/>
  <c r="AN28" i="34"/>
  <c r="AM28" i="34"/>
  <c r="AL28" i="34"/>
  <c r="AK28" i="34"/>
  <c r="AJ28" i="34"/>
  <c r="AI28" i="34"/>
  <c r="AH28" i="34"/>
  <c r="AG28" i="34"/>
  <c r="AF28" i="34"/>
  <c r="AE28" i="34"/>
  <c r="AD28" i="34"/>
  <c r="AC28" i="34"/>
  <c r="AB28" i="34"/>
  <c r="AA28" i="34"/>
  <c r="AZ28" i="34" s="1"/>
  <c r="BB28" i="34" s="1"/>
  <c r="Z28" i="34"/>
  <c r="Y28" i="34"/>
  <c r="X28" i="34"/>
  <c r="W28" i="34"/>
  <c r="V28" i="34"/>
  <c r="U28" i="34"/>
  <c r="AZ26" i="34"/>
  <c r="BB26" i="34" s="1"/>
  <c r="AY26" i="34"/>
  <c r="AX26" i="34"/>
  <c r="AW26" i="34"/>
  <c r="AV26" i="34"/>
  <c r="AU26" i="34"/>
  <c r="AT26" i="34"/>
  <c r="AS26" i="34"/>
  <c r="AR26" i="34"/>
  <c r="AQ26" i="34"/>
  <c r="AP26" i="34"/>
  <c r="AO26" i="34"/>
  <c r="AN26" i="34"/>
  <c r="AM26" i="34"/>
  <c r="AL26" i="34"/>
  <c r="AK26" i="34"/>
  <c r="AJ26" i="34"/>
  <c r="AI26" i="34"/>
  <c r="AH26" i="34"/>
  <c r="AG26" i="34"/>
  <c r="AF26" i="34"/>
  <c r="AE26" i="34"/>
  <c r="AD26" i="34"/>
  <c r="AC26" i="34"/>
  <c r="AB26" i="34"/>
  <c r="AA26" i="34"/>
  <c r="Z26" i="34"/>
  <c r="Y26" i="34"/>
  <c r="X26" i="34"/>
  <c r="W26" i="34"/>
  <c r="V26" i="34"/>
  <c r="U26" i="34"/>
  <c r="AY25" i="34"/>
  <c r="AX25" i="34"/>
  <c r="AW25" i="34"/>
  <c r="AV25" i="34"/>
  <c r="AU25" i="34"/>
  <c r="AT25" i="34"/>
  <c r="AS25" i="34"/>
  <c r="AR25" i="34"/>
  <c r="AQ25" i="34"/>
  <c r="AP25" i="34"/>
  <c r="AO25" i="34"/>
  <c r="AN25" i="34"/>
  <c r="AM25" i="34"/>
  <c r="AL25" i="34"/>
  <c r="AK25" i="34"/>
  <c r="AJ25" i="34"/>
  <c r="AI25" i="34"/>
  <c r="AH25" i="34"/>
  <c r="AG25" i="34"/>
  <c r="AF25" i="34"/>
  <c r="AE25" i="34"/>
  <c r="AD25" i="34"/>
  <c r="AC25" i="34"/>
  <c r="AB25" i="34"/>
  <c r="AA25" i="34"/>
  <c r="Z25" i="34"/>
  <c r="Y25" i="34"/>
  <c r="X25" i="34"/>
  <c r="W25" i="34"/>
  <c r="V25" i="34"/>
  <c r="U25" i="34"/>
  <c r="AZ25" i="34" s="1"/>
  <c r="BB25" i="34" s="1"/>
  <c r="AY23" i="34"/>
  <c r="AX23" i="34"/>
  <c r="AW23" i="34"/>
  <c r="AV23" i="34"/>
  <c r="AU23" i="34"/>
  <c r="AT23" i="34"/>
  <c r="AS23" i="34"/>
  <c r="AR23" i="34"/>
  <c r="AQ23" i="34"/>
  <c r="AP23" i="34"/>
  <c r="AO23" i="34"/>
  <c r="AN23" i="34"/>
  <c r="AM23" i="34"/>
  <c r="AL23" i="34"/>
  <c r="AK23" i="34"/>
  <c r="AJ23" i="34"/>
  <c r="AI23" i="34"/>
  <c r="AH23" i="34"/>
  <c r="AG23" i="34"/>
  <c r="AF23" i="34"/>
  <c r="AE23" i="34"/>
  <c r="AD23" i="34"/>
  <c r="AC23" i="34"/>
  <c r="AB23" i="34"/>
  <c r="AA23" i="34"/>
  <c r="Z23" i="34"/>
  <c r="Y23" i="34"/>
  <c r="X23" i="34"/>
  <c r="W23" i="34"/>
  <c r="V23" i="34"/>
  <c r="U23" i="34"/>
  <c r="AZ23" i="34" s="1"/>
  <c r="BB23" i="34" s="1"/>
  <c r="AY22" i="34"/>
  <c r="AX22" i="34"/>
  <c r="AW22" i="34"/>
  <c r="AV22" i="34"/>
  <c r="AU22" i="34"/>
  <c r="AT22" i="34"/>
  <c r="AS22" i="34"/>
  <c r="AR22" i="34"/>
  <c r="AQ22" i="34"/>
  <c r="AP22" i="34"/>
  <c r="AO22" i="34"/>
  <c r="AN22" i="34"/>
  <c r="AM22" i="34"/>
  <c r="AL22" i="34"/>
  <c r="AK22" i="34"/>
  <c r="AJ22" i="34"/>
  <c r="AI22" i="34"/>
  <c r="AH22" i="34"/>
  <c r="AG22" i="34"/>
  <c r="AF22" i="34"/>
  <c r="AE22" i="34"/>
  <c r="AD22" i="34"/>
  <c r="AC22" i="34"/>
  <c r="AB22" i="34"/>
  <c r="AA22" i="34"/>
  <c r="Z22" i="34"/>
  <c r="Y22" i="34"/>
  <c r="X22" i="34"/>
  <c r="W22" i="34"/>
  <c r="V22" i="34"/>
  <c r="U22" i="34"/>
  <c r="AZ22" i="34" s="1"/>
  <c r="BB22" i="34" s="1"/>
  <c r="AY18" i="34"/>
  <c r="AY19" i="34" s="1"/>
  <c r="AY20" i="34" s="1"/>
  <c r="AX18" i="34"/>
  <c r="AX19" i="34" s="1"/>
  <c r="AX20" i="34" s="1"/>
  <c r="AW18" i="34"/>
  <c r="AW19" i="34" s="1"/>
  <c r="AW20" i="34" s="1"/>
  <c r="AZ16" i="34"/>
  <c r="AD2" i="34"/>
  <c r="AQ19" i="34" s="1"/>
  <c r="AQ20" i="34" s="1"/>
  <c r="L361" i="2" l="1"/>
  <c r="N361" i="2" s="1"/>
  <c r="L360" i="2"/>
  <c r="N360" i="2" s="1"/>
  <c r="W361" i="2"/>
  <c r="W360" i="2"/>
  <c r="AB19" i="34"/>
  <c r="AB20" i="34" s="1"/>
  <c r="AT19" i="34"/>
  <c r="AT20" i="34" s="1"/>
  <c r="AC19" i="34"/>
  <c r="AC20" i="34" s="1"/>
  <c r="AD19" i="34"/>
  <c r="AD20" i="34" s="1"/>
  <c r="AJ19" i="34"/>
  <c r="AJ20" i="34" s="1"/>
  <c r="AK19" i="34"/>
  <c r="AK20" i="34" s="1"/>
  <c r="AL19" i="34"/>
  <c r="AL20" i="34" s="1"/>
  <c r="U19" i="34"/>
  <c r="U20" i="34" s="1"/>
  <c r="AR19" i="34"/>
  <c r="AR20" i="34" s="1"/>
  <c r="V19" i="34"/>
  <c r="V20" i="34" s="1"/>
  <c r="AS19" i="34"/>
  <c r="AS20" i="34" s="1"/>
  <c r="U19" i="35"/>
  <c r="U20" i="35" s="1"/>
  <c r="AC19" i="35"/>
  <c r="AC20" i="35" s="1"/>
  <c r="AS19" i="35"/>
  <c r="AS20" i="35" s="1"/>
  <c r="X44" i="36"/>
  <c r="Z44" i="36" s="1"/>
  <c r="Z42" i="36"/>
  <c r="X47" i="36"/>
  <c r="Z47" i="36" s="1"/>
  <c r="Z45" i="36"/>
  <c r="V19" i="35"/>
  <c r="V20" i="35" s="1"/>
  <c r="AD19" i="35"/>
  <c r="AD20" i="35" s="1"/>
  <c r="AL19" i="35"/>
  <c r="AL20" i="35" s="1"/>
  <c r="AT19" i="35"/>
  <c r="AT20" i="35" s="1"/>
  <c r="W19" i="35"/>
  <c r="W20" i="35" s="1"/>
  <c r="AE19" i="35"/>
  <c r="AE20" i="35" s="1"/>
  <c r="AM19" i="35"/>
  <c r="AM20" i="35" s="1"/>
  <c r="AU19" i="35"/>
  <c r="AU20" i="35" s="1"/>
  <c r="W19" i="34"/>
  <c r="W20" i="34" s="1"/>
  <c r="AF19" i="34"/>
  <c r="AF20" i="34" s="1"/>
  <c r="AV19" i="34"/>
  <c r="AV20" i="34" s="1"/>
  <c r="BC8" i="35"/>
  <c r="X19" i="35"/>
  <c r="X20" i="35" s="1"/>
  <c r="AF19" i="35"/>
  <c r="AF20" i="35" s="1"/>
  <c r="AN19" i="35"/>
  <c r="AN20" i="35" s="1"/>
  <c r="AV19" i="35"/>
  <c r="AV20" i="35" s="1"/>
  <c r="AM19" i="34"/>
  <c r="AM20" i="34" s="1"/>
  <c r="X19" i="34"/>
  <c r="X20" i="34" s="1"/>
  <c r="AO19" i="34"/>
  <c r="AO20" i="34" s="1"/>
  <c r="Y19" i="35"/>
  <c r="Y20" i="35" s="1"/>
  <c r="AG19" i="35"/>
  <c r="AG20" i="35" s="1"/>
  <c r="AO19" i="35"/>
  <c r="AO20" i="35" s="1"/>
  <c r="AE19" i="34"/>
  <c r="AE20" i="34" s="1"/>
  <c r="Z19" i="34"/>
  <c r="Z20" i="34" s="1"/>
  <c r="AH19" i="34"/>
  <c r="AH20" i="34" s="1"/>
  <c r="AP19" i="34"/>
  <c r="AP20" i="34" s="1"/>
  <c r="Z19" i="35"/>
  <c r="Z20" i="35" s="1"/>
  <c r="AH19" i="35"/>
  <c r="AH20" i="35" s="1"/>
  <c r="AP19" i="35"/>
  <c r="AP20" i="35" s="1"/>
  <c r="AU19" i="34"/>
  <c r="AU20" i="34" s="1"/>
  <c r="BC8" i="34"/>
  <c r="AN19" i="34"/>
  <c r="AN20" i="34" s="1"/>
  <c r="Y19" i="34"/>
  <c r="Y20" i="34" s="1"/>
  <c r="AG19" i="34"/>
  <c r="AG20" i="34" s="1"/>
  <c r="AA19" i="34"/>
  <c r="AA20" i="34" s="1"/>
  <c r="AI19" i="34"/>
  <c r="AI20" i="34" s="1"/>
  <c r="AA19" i="35"/>
  <c r="AA20" i="35" s="1"/>
  <c r="AI19" i="35"/>
  <c r="AI20" i="35" s="1"/>
  <c r="AQ19" i="35"/>
  <c r="AQ20" i="35" s="1"/>
  <c r="AB19" i="35"/>
  <c r="AB20" i="35" s="1"/>
  <c r="AJ19" i="35"/>
  <c r="AJ20" i="35" s="1"/>
  <c r="D47" i="36" l="1"/>
  <c r="P46" i="36"/>
  <c r="N46" i="36"/>
  <c r="P45" i="36"/>
  <c r="N45" i="36"/>
  <c r="D44" i="36"/>
  <c r="P43" i="36"/>
  <c r="N43" i="36"/>
  <c r="P42" i="36"/>
  <c r="N42" i="36"/>
  <c r="D41" i="36"/>
  <c r="P40" i="36"/>
  <c r="N40" i="36"/>
  <c r="P39" i="36"/>
  <c r="N39" i="36"/>
  <c r="D38" i="36"/>
  <c r="D37" i="36"/>
  <c r="D36" i="36"/>
  <c r="D35" i="36"/>
  <c r="D34" i="36"/>
  <c r="D33" i="36"/>
  <c r="D32" i="36"/>
  <c r="D31" i="36"/>
  <c r="D30" i="36"/>
  <c r="D29" i="36"/>
  <c r="D28" i="36"/>
  <c r="D27" i="36"/>
  <c r="D26" i="36"/>
  <c r="D25" i="36"/>
  <c r="D24" i="36"/>
  <c r="D23" i="36"/>
  <c r="P22" i="36"/>
  <c r="N22" i="36"/>
  <c r="D22" i="36"/>
  <c r="P21" i="36"/>
  <c r="N21" i="36"/>
  <c r="D21" i="36"/>
  <c r="P20" i="36"/>
  <c r="N20" i="36"/>
  <c r="D20" i="36"/>
  <c r="P19" i="36"/>
  <c r="N19" i="36"/>
  <c r="D19" i="36"/>
  <c r="P18" i="36"/>
  <c r="N18" i="36"/>
  <c r="D18" i="36"/>
  <c r="P17" i="36"/>
  <c r="N17" i="36"/>
  <c r="D17" i="36"/>
  <c r="P16" i="36"/>
  <c r="N16" i="36"/>
  <c r="D16" i="36"/>
  <c r="P15" i="36"/>
  <c r="N15" i="36"/>
  <c r="D15" i="36"/>
  <c r="P14" i="36"/>
  <c r="N14" i="36"/>
  <c r="D14" i="36"/>
  <c r="P13" i="36"/>
  <c r="N13" i="36"/>
  <c r="D13" i="36"/>
  <c r="P12" i="36"/>
  <c r="N12" i="36"/>
  <c r="D12" i="36"/>
  <c r="P11" i="36"/>
  <c r="N11" i="36"/>
  <c r="D11" i="36"/>
  <c r="P10" i="36"/>
  <c r="N10" i="36"/>
  <c r="D10" i="36"/>
  <c r="P9" i="36"/>
  <c r="N9" i="36"/>
  <c r="D9" i="36"/>
  <c r="P8" i="36"/>
  <c r="N8" i="36"/>
  <c r="D8" i="36"/>
  <c r="P7" i="36"/>
  <c r="N7" i="36"/>
  <c r="D7" i="36"/>
  <c r="D6" i="36"/>
  <c r="G68" i="35"/>
  <c r="F67" i="35"/>
  <c r="G65" i="35"/>
  <c r="F64" i="35"/>
  <c r="G62" i="35"/>
  <c r="F61" i="35"/>
  <c r="G59" i="35"/>
  <c r="F58" i="35"/>
  <c r="G56" i="35"/>
  <c r="F55" i="35"/>
  <c r="G53" i="35"/>
  <c r="F52" i="35"/>
  <c r="G50" i="35"/>
  <c r="F49" i="35"/>
  <c r="G47" i="35"/>
  <c r="F46" i="35"/>
  <c r="G44" i="35"/>
  <c r="F43" i="35"/>
  <c r="G41" i="35"/>
  <c r="F40" i="35"/>
  <c r="G38" i="35"/>
  <c r="F37" i="35"/>
  <c r="G35" i="35"/>
  <c r="F34" i="35"/>
  <c r="G32" i="35"/>
  <c r="F31" i="35"/>
  <c r="G29" i="35"/>
  <c r="F28" i="35"/>
  <c r="G26" i="35"/>
  <c r="F25" i="35"/>
  <c r="B25" i="35"/>
  <c r="B28" i="35" s="1"/>
  <c r="B31" i="35" s="1"/>
  <c r="B34" i="35" s="1"/>
  <c r="B37" i="35" s="1"/>
  <c r="B40" i="35" s="1"/>
  <c r="B43" i="35" s="1"/>
  <c r="B46" i="35" s="1"/>
  <c r="B49" i="35" s="1"/>
  <c r="B52" i="35" s="1"/>
  <c r="B55" i="35" s="1"/>
  <c r="B58" i="35" s="1"/>
  <c r="B61" i="35" s="1"/>
  <c r="B64" i="35" s="1"/>
  <c r="B67" i="35" s="1"/>
  <c r="G23" i="35"/>
  <c r="F22" i="35"/>
  <c r="G170" i="34"/>
  <c r="F169" i="34"/>
  <c r="G167" i="34"/>
  <c r="F166" i="34"/>
  <c r="G164" i="34"/>
  <c r="F163" i="34"/>
  <c r="G161" i="34"/>
  <c r="F160" i="34"/>
  <c r="G158" i="34"/>
  <c r="F157" i="34"/>
  <c r="G155" i="34"/>
  <c r="F154" i="34"/>
  <c r="G152" i="34"/>
  <c r="F151" i="34"/>
  <c r="G149" i="34"/>
  <c r="F148" i="34"/>
  <c r="G146" i="34"/>
  <c r="F145" i="34"/>
  <c r="G143" i="34"/>
  <c r="F142" i="34"/>
  <c r="G140" i="34"/>
  <c r="F139" i="34"/>
  <c r="G137" i="34"/>
  <c r="F136" i="34"/>
  <c r="G134" i="34"/>
  <c r="F133" i="34"/>
  <c r="G131" i="34"/>
  <c r="F130" i="34"/>
  <c r="G128" i="34"/>
  <c r="F127" i="34"/>
  <c r="G125" i="34"/>
  <c r="F124" i="34"/>
  <c r="G122" i="34"/>
  <c r="F121" i="34"/>
  <c r="G119" i="34"/>
  <c r="F118" i="34"/>
  <c r="G116" i="34"/>
  <c r="F115" i="34"/>
  <c r="G113" i="34"/>
  <c r="F112" i="34"/>
  <c r="G110" i="34"/>
  <c r="F109" i="34"/>
  <c r="G107" i="34"/>
  <c r="F106" i="34"/>
  <c r="G104" i="34"/>
  <c r="F103" i="34"/>
  <c r="G101" i="34"/>
  <c r="F100" i="34"/>
  <c r="G98" i="34"/>
  <c r="F97" i="34"/>
  <c r="G95" i="34"/>
  <c r="F94" i="34"/>
  <c r="G92" i="34"/>
  <c r="F91" i="34"/>
  <c r="G89" i="34"/>
  <c r="F88" i="34"/>
  <c r="G86" i="34"/>
  <c r="F85" i="34"/>
  <c r="G83" i="34"/>
  <c r="F82" i="34"/>
  <c r="G80" i="34"/>
  <c r="F79" i="34"/>
  <c r="G77" i="34"/>
  <c r="F76" i="34"/>
  <c r="G74" i="34"/>
  <c r="F73" i="34"/>
  <c r="G71" i="34"/>
  <c r="F70" i="34"/>
  <c r="G68" i="34"/>
  <c r="F67" i="34"/>
  <c r="G65" i="34"/>
  <c r="F64" i="34"/>
  <c r="G62" i="34"/>
  <c r="F61" i="34"/>
  <c r="G59" i="34"/>
  <c r="F58" i="34"/>
  <c r="G56" i="34"/>
  <c r="F55" i="34"/>
  <c r="G53" i="34"/>
  <c r="F52" i="34"/>
  <c r="G50" i="34"/>
  <c r="F49" i="34"/>
  <c r="G47" i="34"/>
  <c r="F46" i="34"/>
  <c r="G44" i="34"/>
  <c r="F43" i="34"/>
  <c r="G41" i="34"/>
  <c r="F40" i="34"/>
  <c r="G38" i="34"/>
  <c r="F37" i="34"/>
  <c r="G35" i="34"/>
  <c r="F34" i="34"/>
  <c r="G32" i="34"/>
  <c r="F31" i="34"/>
  <c r="G29" i="34"/>
  <c r="F28" i="34"/>
  <c r="B28" i="34"/>
  <c r="B31" i="34" s="1"/>
  <c r="B34" i="34" s="1"/>
  <c r="B37" i="34" s="1"/>
  <c r="B40" i="34" s="1"/>
  <c r="B43" i="34" s="1"/>
  <c r="B46" i="34" s="1"/>
  <c r="B49" i="34" s="1"/>
  <c r="B52" i="34" s="1"/>
  <c r="B55" i="34" s="1"/>
  <c r="B58" i="34" s="1"/>
  <c r="B61" i="34" s="1"/>
  <c r="B64" i="34" s="1"/>
  <c r="B67" i="34" s="1"/>
  <c r="B70" i="34" s="1"/>
  <c r="B73" i="34" s="1"/>
  <c r="B76" i="34" s="1"/>
  <c r="B79" i="34" s="1"/>
  <c r="B82" i="34" s="1"/>
  <c r="B85" i="34" s="1"/>
  <c r="B88" i="34" s="1"/>
  <c r="B91" i="34" s="1"/>
  <c r="B94" i="34" s="1"/>
  <c r="B97" i="34" s="1"/>
  <c r="B100" i="34" s="1"/>
  <c r="B103" i="34" s="1"/>
  <c r="B106" i="34" s="1"/>
  <c r="B109" i="34" s="1"/>
  <c r="B112" i="34" s="1"/>
  <c r="B115" i="34" s="1"/>
  <c r="B118" i="34" s="1"/>
  <c r="B121" i="34" s="1"/>
  <c r="B124" i="34" s="1"/>
  <c r="B127" i="34" s="1"/>
  <c r="B130" i="34" s="1"/>
  <c r="B133" i="34" s="1"/>
  <c r="B136" i="34" s="1"/>
  <c r="B139" i="34" s="1"/>
  <c r="B142" i="34" s="1"/>
  <c r="B145" i="34" s="1"/>
  <c r="B148" i="34" s="1"/>
  <c r="B151" i="34" s="1"/>
  <c r="B154" i="34" s="1"/>
  <c r="B157" i="34" s="1"/>
  <c r="B160" i="34" s="1"/>
  <c r="B163" i="34" s="1"/>
  <c r="B166" i="34" s="1"/>
  <c r="B169" i="34" s="1"/>
  <c r="G26" i="34"/>
  <c r="F25" i="34"/>
  <c r="B25" i="34"/>
  <c r="G23" i="34"/>
  <c r="F22" i="34"/>
  <c r="AU175" i="34" l="1"/>
  <c r="AM175" i="34"/>
  <c r="AE175" i="34"/>
  <c r="W175" i="34"/>
  <c r="V175" i="34"/>
  <c r="AT175" i="34"/>
  <c r="AL175" i="34"/>
  <c r="AD175" i="34"/>
  <c r="AS175" i="34"/>
  <c r="AK175" i="34"/>
  <c r="AC175" i="34"/>
  <c r="U175" i="34"/>
  <c r="X175" i="34"/>
  <c r="AR175" i="34"/>
  <c r="AJ175" i="34"/>
  <c r="AB175" i="34"/>
  <c r="AY175" i="34"/>
  <c r="AQ175" i="34"/>
  <c r="AI175" i="34"/>
  <c r="AA175" i="34"/>
  <c r="Y175" i="34"/>
  <c r="AX175" i="34"/>
  <c r="AP175" i="34"/>
  <c r="AH175" i="34"/>
  <c r="Z175" i="34"/>
  <c r="AN175" i="34"/>
  <c r="AW175" i="34"/>
  <c r="AO175" i="34"/>
  <c r="AG175" i="34"/>
  <c r="AF175" i="34"/>
  <c r="AV175" i="34"/>
  <c r="AV176" i="34"/>
  <c r="AN176" i="34"/>
  <c r="AF176" i="34"/>
  <c r="X176" i="34"/>
  <c r="AU176" i="34"/>
  <c r="AM176" i="34"/>
  <c r="AE176" i="34"/>
  <c r="W176" i="34"/>
  <c r="AT176" i="34"/>
  <c r="AL176" i="34"/>
  <c r="AD176" i="34"/>
  <c r="V176" i="34"/>
  <c r="AS176" i="34"/>
  <c r="AK176" i="34"/>
  <c r="AC176" i="34"/>
  <c r="U176" i="34"/>
  <c r="AR176" i="34"/>
  <c r="AJ176" i="34"/>
  <c r="AB176" i="34"/>
  <c r="AY176" i="34"/>
  <c r="AQ176" i="34"/>
  <c r="AI176" i="34"/>
  <c r="AA176" i="34"/>
  <c r="AX176" i="34"/>
  <c r="AP176" i="34"/>
  <c r="AH176" i="34"/>
  <c r="Z176" i="34"/>
  <c r="AW176" i="34"/>
  <c r="AO176" i="34"/>
  <c r="AG176" i="34"/>
  <c r="Y176" i="34"/>
  <c r="AX74" i="35"/>
  <c r="AP74" i="35"/>
  <c r="AH74" i="35"/>
  <c r="Z74" i="35"/>
  <c r="AW74" i="35"/>
  <c r="AO74" i="35"/>
  <c r="AG74" i="35"/>
  <c r="Y74" i="35"/>
  <c r="AV74" i="35"/>
  <c r="AN74" i="35"/>
  <c r="AF74" i="35"/>
  <c r="X74" i="35"/>
  <c r="AU74" i="35"/>
  <c r="AM74" i="35"/>
  <c r="AE74" i="35"/>
  <c r="W74" i="35"/>
  <c r="AT74" i="35"/>
  <c r="AL74" i="35"/>
  <c r="AD74" i="35"/>
  <c r="V74" i="35"/>
  <c r="AS74" i="35"/>
  <c r="AK74" i="35"/>
  <c r="AC74" i="35"/>
  <c r="U74" i="35"/>
  <c r="AR74" i="35"/>
  <c r="AJ74" i="35"/>
  <c r="AB74" i="35"/>
  <c r="AY74" i="35"/>
  <c r="AQ74" i="35"/>
  <c r="AI74" i="35"/>
  <c r="AA74" i="35"/>
  <c r="AW73" i="35"/>
  <c r="AO73" i="35"/>
  <c r="AG73" i="35"/>
  <c r="Y73" i="35"/>
  <c r="AF73" i="35"/>
  <c r="W73" i="35"/>
  <c r="AV73" i="35"/>
  <c r="AN73" i="35"/>
  <c r="X73" i="35"/>
  <c r="AU73" i="35"/>
  <c r="AM73" i="35"/>
  <c r="AE73" i="35"/>
  <c r="AT73" i="35"/>
  <c r="AL73" i="35"/>
  <c r="AD73" i="35"/>
  <c r="V73" i="35"/>
  <c r="AS73" i="35"/>
  <c r="AK73" i="35"/>
  <c r="AC73" i="35"/>
  <c r="U73" i="35"/>
  <c r="AR73" i="35"/>
  <c r="AJ73" i="35"/>
  <c r="AB73" i="35"/>
  <c r="AY73" i="35"/>
  <c r="AQ73" i="35"/>
  <c r="AI73" i="35"/>
  <c r="AA73" i="35"/>
  <c r="AX73" i="35"/>
  <c r="AP73" i="35"/>
  <c r="AH73" i="35"/>
  <c r="Z73" i="35"/>
  <c r="L17" i="7"/>
  <c r="L16" i="7"/>
  <c r="AZ175" i="34" l="1"/>
  <c r="AZ176" i="34"/>
  <c r="AZ74" i="35"/>
  <c r="AZ73" i="35"/>
</calcChain>
</file>

<file path=xl/sharedStrings.xml><?xml version="1.0" encoding="utf-8"?>
<sst xmlns="http://schemas.openxmlformats.org/spreadsheetml/2006/main" count="2257" uniqueCount="1048">
  <si>
    <t>介護保険サービス事業者等自主点検表</t>
    <rPh sb="11" eb="12">
      <t>トウ</t>
    </rPh>
    <rPh sb="12" eb="17">
      <t>ジシュテンケンヒョウ</t>
    </rPh>
    <phoneticPr fontId="3"/>
  </si>
  <si>
    <t xml:space="preserve">チェック項目について「はい」の場合１を記入、「いいえ」の場合は空欄のままにしてください。
</t>
    <phoneticPr fontId="3"/>
  </si>
  <si>
    <t>根拠となる法令等について</t>
    <rPh sb="0" eb="2">
      <t>コンキョ</t>
    </rPh>
    <rPh sb="5" eb="7">
      <t>ホウレイ</t>
    </rPh>
    <rPh sb="7" eb="8">
      <t>トウ</t>
    </rPh>
    <phoneticPr fontId="3"/>
  </si>
  <si>
    <t xml:space="preserve">条例…(介)「松阪市指定地域密着型サービスの事業の人員、設備及び運営に関する基準条例」
</t>
    <rPh sb="0" eb="2">
      <t>ジョウレイ</t>
    </rPh>
    <rPh sb="4" eb="5">
      <t>カイ</t>
    </rPh>
    <rPh sb="7" eb="10">
      <t>マツサカシ</t>
    </rPh>
    <rPh sb="10" eb="12">
      <t>シテイ</t>
    </rPh>
    <rPh sb="12" eb="14">
      <t>チイキ</t>
    </rPh>
    <rPh sb="14" eb="17">
      <t>ミッチャクガタ</t>
    </rPh>
    <rPh sb="22" eb="24">
      <t>ジギョウ</t>
    </rPh>
    <rPh sb="25" eb="27">
      <t>ジンイン</t>
    </rPh>
    <rPh sb="28" eb="30">
      <t>セツビ</t>
    </rPh>
    <rPh sb="30" eb="31">
      <t>オヨ</t>
    </rPh>
    <rPh sb="32" eb="34">
      <t>ウンエイ</t>
    </rPh>
    <rPh sb="35" eb="36">
      <t>カン</t>
    </rPh>
    <rPh sb="38" eb="40">
      <t>キジュン</t>
    </rPh>
    <rPh sb="40" eb="42">
      <t>ジョウレイ</t>
    </rPh>
    <phoneticPr fontId="3"/>
  </si>
  <si>
    <t>　　…(予)「松阪市指定地域密着型介護予防サービスの事業の人員、設備運営並びに指定地域密着型介護予防サービスに係る介護予防のための効果的な支援の方法に関する基準条例</t>
    <rPh sb="4" eb="5">
      <t>ヨ</t>
    </rPh>
    <rPh sb="7" eb="10">
      <t>マツサカシ</t>
    </rPh>
    <rPh sb="10" eb="12">
      <t>シテイ</t>
    </rPh>
    <rPh sb="12" eb="14">
      <t>チイキ</t>
    </rPh>
    <rPh sb="14" eb="17">
      <t>ミッチャクガタ</t>
    </rPh>
    <rPh sb="17" eb="21">
      <t>カイゴヨボウ</t>
    </rPh>
    <rPh sb="26" eb="28">
      <t>ジギョウ</t>
    </rPh>
    <rPh sb="29" eb="31">
      <t>ジンイン</t>
    </rPh>
    <rPh sb="32" eb="34">
      <t>セツビ</t>
    </rPh>
    <rPh sb="34" eb="36">
      <t>ウンエイ</t>
    </rPh>
    <rPh sb="36" eb="37">
      <t>ナラ</t>
    </rPh>
    <rPh sb="39" eb="41">
      <t>シテイ</t>
    </rPh>
    <rPh sb="41" eb="43">
      <t>チイキ</t>
    </rPh>
    <rPh sb="43" eb="46">
      <t>ミッチャクガタ</t>
    </rPh>
    <rPh sb="46" eb="48">
      <t>カイゴ</t>
    </rPh>
    <rPh sb="48" eb="50">
      <t>ヨボウ</t>
    </rPh>
    <rPh sb="55" eb="56">
      <t>カカ</t>
    </rPh>
    <rPh sb="57" eb="59">
      <t>カイゴ</t>
    </rPh>
    <rPh sb="59" eb="61">
      <t>ヨボウ</t>
    </rPh>
    <rPh sb="65" eb="68">
      <t>コウカテキ</t>
    </rPh>
    <rPh sb="69" eb="71">
      <t>シエン</t>
    </rPh>
    <rPh sb="72" eb="74">
      <t>ホウホウ</t>
    </rPh>
    <rPh sb="75" eb="76">
      <t>カン</t>
    </rPh>
    <rPh sb="78" eb="80">
      <t>キジュン</t>
    </rPh>
    <rPh sb="80" eb="82">
      <t>ジョウレイ</t>
    </rPh>
    <phoneticPr fontId="3"/>
  </si>
  <si>
    <t>基準要綱…「松阪市指定地域密着型サービスの事業の人員、設備及び運営に関する基準要綱」</t>
    <rPh sb="0" eb="2">
      <t>キジュン</t>
    </rPh>
    <rPh sb="2" eb="4">
      <t>ヨウコウ</t>
    </rPh>
    <rPh sb="6" eb="9">
      <t>マツサカシ</t>
    </rPh>
    <rPh sb="9" eb="11">
      <t>シテイ</t>
    </rPh>
    <rPh sb="11" eb="16">
      <t>チイキミッチャクガタ</t>
    </rPh>
    <rPh sb="21" eb="23">
      <t>ジギョウ</t>
    </rPh>
    <rPh sb="24" eb="26">
      <t>ジンイン</t>
    </rPh>
    <rPh sb="27" eb="29">
      <t>セツビ</t>
    </rPh>
    <rPh sb="29" eb="30">
      <t>オヨ</t>
    </rPh>
    <rPh sb="31" eb="33">
      <t>ウンエイ</t>
    </rPh>
    <rPh sb="34" eb="35">
      <t>カン</t>
    </rPh>
    <rPh sb="37" eb="39">
      <t>キジュン</t>
    </rPh>
    <rPh sb="39" eb="41">
      <t>ヨウコウ</t>
    </rPh>
    <phoneticPr fontId="3"/>
  </si>
  <si>
    <t>法令…「介護保険法」　　　施行規則…「介護保険法施行規則」</t>
    <rPh sb="0" eb="2">
      <t>ホウレイ</t>
    </rPh>
    <phoneticPr fontId="3"/>
  </si>
  <si>
    <t>(人員に関する基準)</t>
    <rPh sb="1" eb="3">
      <t>ジンイン</t>
    </rPh>
    <rPh sb="4" eb="5">
      <t>カン</t>
    </rPh>
    <rPh sb="7" eb="9">
      <t>キジュン</t>
    </rPh>
    <phoneticPr fontId="3"/>
  </si>
  <si>
    <t>市記入欄</t>
    <rPh sb="0" eb="1">
      <t>シ</t>
    </rPh>
    <rPh sb="1" eb="3">
      <t>キニュウ</t>
    </rPh>
    <rPh sb="3" eb="4">
      <t>ラン</t>
    </rPh>
    <phoneticPr fontId="3"/>
  </si>
  <si>
    <t xml:space="preserve">項目別チェック </t>
    <rPh sb="0" eb="2">
      <t>コウモク</t>
    </rPh>
    <rPh sb="2" eb="3">
      <t>ベツ</t>
    </rPh>
    <phoneticPr fontId="3"/>
  </si>
  <si>
    <t xml:space="preserve">市チェック数 </t>
  </si>
  <si>
    <t>/</t>
    <phoneticPr fontId="3"/>
  </si>
  <si>
    <t>条例</t>
    <rPh sb="0" eb="2">
      <t>ジョウレイ</t>
    </rPh>
    <phoneticPr fontId="3"/>
  </si>
  <si>
    <t>確認項目</t>
    <rPh sb="0" eb="2">
      <t>カクニン</t>
    </rPh>
    <rPh sb="2" eb="4">
      <t>コウモク</t>
    </rPh>
    <phoneticPr fontId="3"/>
  </si>
  <si>
    <t>はい</t>
    <phoneticPr fontId="3"/>
  </si>
  <si>
    <t>確認文書</t>
    <rPh sb="0" eb="2">
      <t>カクニン</t>
    </rPh>
    <rPh sb="2" eb="4">
      <t>ブンショ</t>
    </rPh>
    <phoneticPr fontId="3"/>
  </si>
  <si>
    <t>1-1</t>
    <phoneticPr fontId="3"/>
  </si>
  <si>
    <t>1-2</t>
    <phoneticPr fontId="3"/>
  </si>
  <si>
    <t>1-3</t>
    <phoneticPr fontId="3"/>
  </si>
  <si>
    <t>1-4</t>
    <phoneticPr fontId="3"/>
  </si>
  <si>
    <t>1-5</t>
    <phoneticPr fontId="3"/>
  </si>
  <si>
    <t>1-6</t>
    <phoneticPr fontId="3"/>
  </si>
  <si>
    <t>1-7</t>
    <phoneticPr fontId="3"/>
  </si>
  <si>
    <t>/</t>
    <phoneticPr fontId="3"/>
  </si>
  <si>
    <t>はい</t>
    <phoneticPr fontId="3"/>
  </si>
  <si>
    <t>2-1</t>
    <phoneticPr fontId="3"/>
  </si>
  <si>
    <t>2-3</t>
    <phoneticPr fontId="3"/>
  </si>
  <si>
    <t>(設備に関する基準)</t>
    <rPh sb="1" eb="3">
      <t>セツビ</t>
    </rPh>
    <rPh sb="4" eb="5">
      <t>カン</t>
    </rPh>
    <rPh sb="7" eb="9">
      <t>キジュン</t>
    </rPh>
    <phoneticPr fontId="3"/>
  </si>
  <si>
    <t>3-1</t>
    <phoneticPr fontId="3"/>
  </si>
  <si>
    <t>居間及び食堂</t>
    <phoneticPr fontId="3"/>
  </si>
  <si>
    <t>3-2</t>
    <phoneticPr fontId="3"/>
  </si>
  <si>
    <t>宿泊室</t>
    <phoneticPr fontId="3"/>
  </si>
  <si>
    <t>3-3</t>
    <phoneticPr fontId="3"/>
  </si>
  <si>
    <t>3-4</t>
    <phoneticPr fontId="3"/>
  </si>
  <si>
    <t>１室の床面積は７．４３㎡以上となっているか。</t>
    <phoneticPr fontId="3"/>
  </si>
  <si>
    <t>(運営に関する基準)</t>
    <rPh sb="1" eb="3">
      <t>ウンエイ</t>
    </rPh>
    <rPh sb="4" eb="5">
      <t>カン</t>
    </rPh>
    <rPh sb="7" eb="9">
      <t>キジュン</t>
    </rPh>
    <phoneticPr fontId="3"/>
  </si>
  <si>
    <t>はい</t>
    <phoneticPr fontId="3"/>
  </si>
  <si>
    <t>4-1</t>
    <phoneticPr fontId="3"/>
  </si>
  <si>
    <t>4-2</t>
    <phoneticPr fontId="3"/>
  </si>
  <si>
    <t>4-3</t>
    <phoneticPr fontId="3"/>
  </si>
  <si>
    <t>/</t>
    <phoneticPr fontId="3"/>
  </si>
  <si>
    <t>はい</t>
    <phoneticPr fontId="3"/>
  </si>
  <si>
    <t>5-1</t>
    <phoneticPr fontId="3"/>
  </si>
  <si>
    <t>5-2</t>
    <phoneticPr fontId="3"/>
  </si>
  <si>
    <t>/</t>
    <phoneticPr fontId="3"/>
  </si>
  <si>
    <t>7-1</t>
    <phoneticPr fontId="3"/>
  </si>
  <si>
    <t>サービスの提供日及び内容、保険給付の額その他必要な事項を利用者の居宅サービス計画の書面又はサービス利用票等に記載しているか。</t>
    <phoneticPr fontId="3"/>
  </si>
  <si>
    <t>7-2</t>
    <phoneticPr fontId="3"/>
  </si>
  <si>
    <t>/</t>
    <phoneticPr fontId="3"/>
  </si>
  <si>
    <t>8-1</t>
    <phoneticPr fontId="3"/>
  </si>
  <si>
    <t>8-2</t>
    <phoneticPr fontId="3"/>
  </si>
  <si>
    <t>利用料に法定代理受領サービスに該当するサービスを提供した場合とそれ以外の場合との間で不合理な差額を生じさせていないか。</t>
    <phoneticPr fontId="3"/>
  </si>
  <si>
    <t>8-3</t>
    <phoneticPr fontId="3"/>
  </si>
  <si>
    <t>8-4</t>
    <phoneticPr fontId="3"/>
  </si>
  <si>
    <t>8-5</t>
    <phoneticPr fontId="3"/>
  </si>
  <si>
    <t>8-6</t>
    <phoneticPr fontId="3"/>
  </si>
  <si>
    <t>8-7</t>
    <phoneticPr fontId="3"/>
  </si>
  <si>
    <t>8-8</t>
    <phoneticPr fontId="3"/>
  </si>
  <si>
    <t>9-1</t>
    <phoneticPr fontId="3"/>
  </si>
  <si>
    <t>利用者が住み慣れた地域での生活を継続することができるよう、地域住民との交流や地域活動への参加を図りつつ、利用者の心身の状況、希望及びその置かれている環境を踏まえて、通いサービス、訪問サービス及び宿泊サービスを柔軟に組み合わせることにより、妥当適切に行っているか。</t>
    <phoneticPr fontId="3"/>
  </si>
  <si>
    <t>9-2</t>
    <phoneticPr fontId="3"/>
  </si>
  <si>
    <t>利用者一人一人の人格を尊重し、利用者がそれぞれの役割を持って日常生活を送ることができるよう配慮して行っているか。</t>
    <phoneticPr fontId="3"/>
  </si>
  <si>
    <t>9-3</t>
    <phoneticPr fontId="3"/>
  </si>
  <si>
    <t>サービスの提供に当たっては、小規模多機能型居宅介護計画に基づき、漫然かつ画一的にならないように、利用者の機能訓練及びその者が日常生活を営むことができるよう必要な援助を行っているか。</t>
    <phoneticPr fontId="3"/>
  </si>
  <si>
    <t>9-4</t>
    <phoneticPr fontId="3"/>
  </si>
  <si>
    <t>9-5</t>
    <phoneticPr fontId="3"/>
  </si>
  <si>
    <t>9-6</t>
    <phoneticPr fontId="3"/>
  </si>
  <si>
    <t>9-1</t>
    <phoneticPr fontId="3"/>
  </si>
  <si>
    <t>サービスの提供に当たっては、主治の医師又は歯科医師からの情報伝達を通じる等の適切な方法により、利用者の心身の状況、その置かれている環境等利用者の日常生活全般の状況の的確な把握を行っているか。</t>
    <phoneticPr fontId="3"/>
  </si>
  <si>
    <t>9-2</t>
    <phoneticPr fontId="3"/>
  </si>
  <si>
    <t>介護支援専門員は、介護予防小規模多機能型居宅介護計画の作成に当たっては、地域における活動への参加の機会の提供等により、利用者の多様な活動の確保に努めているか。</t>
    <phoneticPr fontId="3"/>
  </si>
  <si>
    <t>サービスの提供に当たっては、利用者が住み慣れた地域での生活を継続できるよう、地域住民との交流や地域活動への参加を図りつつ、利用者の心身の状況、希望及びその置かれている環境を踏まえ、通いサービス、訪問サービス及び宿泊サービスを柔軟に組み合わせることにより妥当適切に行っているか。</t>
    <phoneticPr fontId="3"/>
  </si>
  <si>
    <t>9-7</t>
    <phoneticPr fontId="3"/>
  </si>
  <si>
    <t>サービスの提供に当たっては、利用者一人一人の人格を尊重し、それぞれの役割を持って家庭的な環境の下で日常生活を送ることができるように配慮して行っているか。</t>
    <phoneticPr fontId="3"/>
  </si>
  <si>
    <t>9-8</t>
    <phoneticPr fontId="3"/>
  </si>
  <si>
    <t>サービスの提供に当たっては、介護予防小規模多機能型居宅介護計画に基づき、利用者が日常生活を営むのに必要な支援を行っているか。</t>
    <phoneticPr fontId="3"/>
  </si>
  <si>
    <t>9-9</t>
    <phoneticPr fontId="3"/>
  </si>
  <si>
    <t>サービスの提供に当たっては、懇切丁寧に行うことを旨とし、利用者又はその家族に対し、サービスの提供方法等について理解しやすいように説明を行っているか。</t>
    <phoneticPr fontId="3"/>
  </si>
  <si>
    <t>9-10</t>
    <phoneticPr fontId="3"/>
  </si>
  <si>
    <t>9-11</t>
    <phoneticPr fontId="3"/>
  </si>
  <si>
    <t>登録者が、通いサービスを利用していない日においては、可能な限り、訪問サービスの提供、電話連絡による見守り等を行い居宅における生活を支えるために適切なサービスを提供しているか。</t>
    <phoneticPr fontId="3"/>
  </si>
  <si>
    <t>9-12</t>
    <phoneticPr fontId="3"/>
  </si>
  <si>
    <t>9-13</t>
    <phoneticPr fontId="3"/>
  </si>
  <si>
    <t>介護支援専門員は、モニタリングの結果を踏まえ、必要に応じて介護予防小規模多機能型居宅介護計画の変更を行っているか</t>
    <phoneticPr fontId="3"/>
  </si>
  <si>
    <t>9-14</t>
    <phoneticPr fontId="3"/>
  </si>
  <si>
    <t>/</t>
    <phoneticPr fontId="3"/>
  </si>
  <si>
    <t>確認文書</t>
    <rPh sb="0" eb="4">
      <t>カクニンブンショ</t>
    </rPh>
    <phoneticPr fontId="3"/>
  </si>
  <si>
    <t>利用者の心身の状況に応じ、利用者の自立の支援と日常生活の充実に資するよう適切な技術をもって介護サービスを提供しているか。また、その際、利用者の人格に十分配慮しているか。</t>
    <phoneticPr fontId="3"/>
  </si>
  <si>
    <t>サービス提供中に、利用者に病状の急変が生じた場合その他必要な場合は、速やかに主治医又はあらかじめ定めた協力医療機関への連絡を行う等の必要な措置を講じているか。</t>
    <phoneticPr fontId="3"/>
  </si>
  <si>
    <t>はい</t>
    <phoneticPr fontId="3"/>
  </si>
  <si>
    <t>従業者の資質向上のために、研修の機会を確保しているか。</t>
    <phoneticPr fontId="3"/>
  </si>
  <si>
    <t>(解釈通知)
職場におけるハラスメントの内容及び職場におけるハラスメントを行ってはならない旨の方針を明確化し、従業員に周知・啓発しているか。</t>
    <rPh sb="1" eb="3">
      <t>カイシャク</t>
    </rPh>
    <rPh sb="3" eb="5">
      <t>ツウチ</t>
    </rPh>
    <rPh sb="7" eb="9">
      <t>ショクバ</t>
    </rPh>
    <rPh sb="20" eb="22">
      <t>ナイヨウ</t>
    </rPh>
    <rPh sb="22" eb="23">
      <t>オヨ</t>
    </rPh>
    <rPh sb="24" eb="26">
      <t>ショクバ</t>
    </rPh>
    <rPh sb="37" eb="38">
      <t>オコナ</t>
    </rPh>
    <rPh sb="45" eb="46">
      <t>ムネ</t>
    </rPh>
    <rPh sb="47" eb="49">
      <t>ホウシン</t>
    </rPh>
    <rPh sb="50" eb="53">
      <t>メイカクカ</t>
    </rPh>
    <rPh sb="55" eb="58">
      <t>ジュウギョウイン</t>
    </rPh>
    <rPh sb="59" eb="61">
      <t>シュウチ</t>
    </rPh>
    <rPh sb="62" eb="64">
      <t>ケイハツ</t>
    </rPh>
    <phoneticPr fontId="3"/>
  </si>
  <si>
    <t>登録定員並びに通いサービス及び宿泊サービスの利用定員を超えてサービスの提供を行っていないか。</t>
    <phoneticPr fontId="3"/>
  </si>
  <si>
    <t>訓練の実施に当たって、地域住民の参加が得られるよう連携に努めているか。</t>
    <phoneticPr fontId="3"/>
  </si>
  <si>
    <t>18-1</t>
    <phoneticPr fontId="3"/>
  </si>
  <si>
    <t>(解釈通知)
食中毒及び感染症の発生を防止するための措置等について、必要に応じて保健所の助言、指導を求めるとともに、密接な連携を保っているか。</t>
    <rPh sb="1" eb="3">
      <t>カイシャク</t>
    </rPh>
    <rPh sb="3" eb="5">
      <t>ツウチ</t>
    </rPh>
    <rPh sb="7" eb="10">
      <t>ショクチュウドク</t>
    </rPh>
    <rPh sb="10" eb="11">
      <t>オヨ</t>
    </rPh>
    <rPh sb="12" eb="15">
      <t>カンセンショウ</t>
    </rPh>
    <rPh sb="16" eb="18">
      <t>ハッセイ</t>
    </rPh>
    <rPh sb="19" eb="21">
      <t>ボウシ</t>
    </rPh>
    <rPh sb="26" eb="28">
      <t>ソチ</t>
    </rPh>
    <rPh sb="28" eb="29">
      <t>トウ</t>
    </rPh>
    <phoneticPr fontId="3"/>
  </si>
  <si>
    <t>標準確認項目</t>
    <rPh sb="0" eb="6">
      <t>ヒョウジュンカクニンコウモク</t>
    </rPh>
    <phoneticPr fontId="3"/>
  </si>
  <si>
    <t>標準確認文書</t>
    <rPh sb="0" eb="2">
      <t>ヒョウジュン</t>
    </rPh>
    <rPh sb="2" eb="4">
      <t>カクニン</t>
    </rPh>
    <rPh sb="4" eb="6">
      <t>ブンショ</t>
    </rPh>
    <phoneticPr fontId="3"/>
  </si>
  <si>
    <t>広告の内容が虚偽又は誇大なものとなっていないか。</t>
    <phoneticPr fontId="3"/>
  </si>
  <si>
    <t>/</t>
    <phoneticPr fontId="3"/>
  </si>
  <si>
    <t>/</t>
    <phoneticPr fontId="3"/>
  </si>
  <si>
    <t>事業の運営に当たっては、地域住民又はその自発的な活動等との連携及び協力を行う等の地域との交流を図っているか。</t>
    <phoneticPr fontId="3"/>
  </si>
  <si>
    <t>はい</t>
    <phoneticPr fontId="3"/>
  </si>
  <si>
    <t>24-1</t>
    <phoneticPr fontId="3"/>
  </si>
  <si>
    <t>24-2</t>
    <phoneticPr fontId="3"/>
  </si>
  <si>
    <t>事業所において、従業者に対し、虐待の防止のための研修を定期的(年1回以上)に実施するとともに、新規採用時にも研修を実施しているか。【松阪市重点項目】</t>
    <rPh sb="8" eb="11">
      <t>ジュウギョウシャ</t>
    </rPh>
    <rPh sb="12" eb="13">
      <t>タイ</t>
    </rPh>
    <rPh sb="15" eb="17">
      <t>ギャクタイ</t>
    </rPh>
    <rPh sb="18" eb="20">
      <t>ボウシ</t>
    </rPh>
    <rPh sb="24" eb="26">
      <t>ケンシュウ</t>
    </rPh>
    <rPh sb="27" eb="30">
      <t>テイキテキ</t>
    </rPh>
    <rPh sb="31" eb="32">
      <t>ネン</t>
    </rPh>
    <rPh sb="33" eb="34">
      <t>カイ</t>
    </rPh>
    <rPh sb="34" eb="36">
      <t>イジョウ</t>
    </rPh>
    <rPh sb="38" eb="40">
      <t>ジッシ</t>
    </rPh>
    <rPh sb="47" eb="49">
      <t>シンキ</t>
    </rPh>
    <rPh sb="49" eb="51">
      <t>サイヨウ</t>
    </rPh>
    <rPh sb="51" eb="52">
      <t>ジ</t>
    </rPh>
    <rPh sb="54" eb="56">
      <t>ケンシュウ</t>
    </rPh>
    <rPh sb="57" eb="59">
      <t>ジッシ</t>
    </rPh>
    <phoneticPr fontId="3"/>
  </si>
  <si>
    <t xml:space="preserve">市チェック数 </t>
    <rPh sb="0" eb="1">
      <t>シ</t>
    </rPh>
    <phoneticPr fontId="3"/>
  </si>
  <si>
    <t>法令</t>
    <rPh sb="0" eb="2">
      <t>ホウレイ</t>
    </rPh>
    <phoneticPr fontId="3"/>
  </si>
  <si>
    <t>チェック項目</t>
    <phoneticPr fontId="3"/>
  </si>
  <si>
    <t>チェック項目</t>
    <phoneticPr fontId="3"/>
  </si>
  <si>
    <t>報酬基準</t>
    <rPh sb="0" eb="4">
      <t>ホウシュウキジュン</t>
    </rPh>
    <phoneticPr fontId="3"/>
  </si>
  <si>
    <t>チェック項目</t>
    <rPh sb="4" eb="6">
      <t>コウモク</t>
    </rPh>
    <phoneticPr fontId="3"/>
  </si>
  <si>
    <t>介護給付費の算定</t>
    <rPh sb="6" eb="8">
      <t>サンテイ</t>
    </rPh>
    <phoneticPr fontId="3"/>
  </si>
  <si>
    <t>26-2</t>
    <phoneticPr fontId="3"/>
  </si>
  <si>
    <t>26-3</t>
    <phoneticPr fontId="3"/>
  </si>
  <si>
    <t>(基本方針)</t>
    <rPh sb="1" eb="3">
      <t>キホン</t>
    </rPh>
    <rPh sb="3" eb="5">
      <t>ホウシン</t>
    </rPh>
    <phoneticPr fontId="3"/>
  </si>
  <si>
    <t>はい</t>
    <phoneticPr fontId="3"/>
  </si>
  <si>
    <t>松阪市確認文書</t>
    <rPh sb="0" eb="3">
      <t>マツサカシ</t>
    </rPh>
    <rPh sb="3" eb="5">
      <t>カクニン</t>
    </rPh>
    <rPh sb="5" eb="7">
      <t>ブンショ</t>
    </rPh>
    <phoneticPr fontId="3"/>
  </si>
  <si>
    <t>利用者が、その有する能力に応じその居宅において自立した日常生活を営むことができるように、居宅において、又はサービスの拠点に通わせ、若しくは短期間宿泊させ、家庭的な環境と地域住民との交流の下で、入浴、排せつ、食事等の介護その他の日常生活上の世話、機能訓練を行うものであるか。</t>
    <phoneticPr fontId="3"/>
  </si>
  <si>
    <t>はい</t>
    <phoneticPr fontId="3"/>
  </si>
  <si>
    <t>利用者の心身機能の維持回復を図り、生活機能の維持又は向上を目指すために、利用者が可能な限り居宅において、又はサービスの拠点に通わせ、若しくは短期間宿泊させ、家庭的な環境と地域住民との交流の下で、自立した日常生活を営むことができるように、入浴、排せつ、食事等の介護その他の日常生活上の支援及び機能訓練を行うものであるか。</t>
    <phoneticPr fontId="3"/>
  </si>
  <si>
    <t>/</t>
    <phoneticPr fontId="3"/>
  </si>
  <si>
    <t>松阪市確認文書</t>
    <rPh sb="0" eb="3">
      <t>マツサカシ</t>
    </rPh>
    <rPh sb="3" eb="7">
      <t>カクニンブンショ</t>
    </rPh>
    <phoneticPr fontId="3"/>
  </si>
  <si>
    <t>登録定員は、２９人以下であるか。</t>
    <phoneticPr fontId="3"/>
  </si>
  <si>
    <t>チェック項目</t>
    <phoneticPr fontId="3"/>
  </si>
  <si>
    <t>利用者の要介護状態の軽減又は悪化の防止に資するよう、その目標を設定し、計画的に行っているか。</t>
    <phoneticPr fontId="3"/>
  </si>
  <si>
    <t>利用者の介護予防に資するよう、その目標を設定し、計画的に行っているか。</t>
    <phoneticPr fontId="3"/>
  </si>
  <si>
    <t>自らその提供するサービスの質の評価を行い、それらの結果を公表し、改善をしているか</t>
    <phoneticPr fontId="3"/>
  </si>
  <si>
    <t>利用者がその有する能力を最大限活用することができるような方法によるサービスの提供に努め、その能力を阻害する等の不適切なサービスの提供を行わないよう配慮しているか。</t>
    <phoneticPr fontId="3"/>
  </si>
  <si>
    <t>サービスの提供に当たり、利用者とのコミュニケーションを十分に図ることその他の様々な方法により、利用者が主体的に事業に参加するよう適切な働きかけに努めているか。</t>
    <phoneticPr fontId="3"/>
  </si>
  <si>
    <t>介護支援専門員は、居宅サービス計画の作成に当たっては、利用者の日常生活全般を支援する観点から、介護給付等対象サービス以外の保健医療サービス又は福祉サービス、当該地域の住民による自発的な活動によるサービス等の利用も含めて居宅サービス計画上に位置付けるよう努めているか。</t>
    <phoneticPr fontId="3"/>
  </si>
  <si>
    <t>介護支援専門員は、次に掲げる場合においては、サービス担当者会議の開催により、居宅サ―ビス計画の変更の必要性について、担当者から、専門的な見地からの意見を求めているか。
①要介護認定を受けている利用者が要介護更新認定を受けた場合
②要介護認定を受けている利用者が要介護状態区分の変更の認定を受けた場合</t>
    <phoneticPr fontId="3"/>
  </si>
  <si>
    <t>介護支援専門員は、適切な保健医療サービス及び福祉サービスが総合的かつ効率的に提供された場合においても、利用者がその居宅において日常生活を営むことが困難となったと認める場合又は利用者が介護保険施設への入院又は入所を希望する場合には、主治医の意見を参考にする、主治医に意見を求める等をして介護保険施設への紹介その他の便宜の提供を行っているか。</t>
    <phoneticPr fontId="3"/>
  </si>
  <si>
    <t>/</t>
    <phoneticPr fontId="3"/>
  </si>
  <si>
    <t>利用者の外出の機会の確保その他利用者の意向を踏まえた社会生活の継続のための支援に努めているか。</t>
    <phoneticPr fontId="3"/>
  </si>
  <si>
    <t>はい</t>
    <phoneticPr fontId="3"/>
  </si>
  <si>
    <t>利用者の病状の急変等に備えるため、あらかじめ、協力医療機関を定めているか。</t>
    <rPh sb="0" eb="2">
      <t>リヨウ</t>
    </rPh>
    <phoneticPr fontId="3"/>
  </si>
  <si>
    <t>あらかじめ、協力歯科医療機関を定めておくよう努めているか。</t>
    <phoneticPr fontId="3"/>
  </si>
  <si>
    <t>サービスの提供体制の確保、夜間における緊急時の対応等のため、介護老人福祉施設、介護老人保健施設、介護医療院、病院等との間の連携及び支援の体制を整えているか。</t>
    <phoneticPr fontId="3"/>
  </si>
  <si>
    <t>/</t>
    <phoneticPr fontId="3"/>
  </si>
  <si>
    <t>はい</t>
    <phoneticPr fontId="3"/>
  </si>
  <si>
    <t>はい</t>
    <phoneticPr fontId="3"/>
  </si>
  <si>
    <t>/</t>
    <phoneticPr fontId="3"/>
  </si>
  <si>
    <t>計</t>
    <rPh sb="0" eb="1">
      <t>ケイ</t>
    </rPh>
    <phoneticPr fontId="3"/>
  </si>
  <si>
    <t xml:space="preserve">(介)項目別チェック </t>
    <rPh sb="1" eb="2">
      <t>カイ</t>
    </rPh>
    <rPh sb="3" eb="5">
      <t>コウモク</t>
    </rPh>
    <rPh sb="5" eb="6">
      <t>ベツ</t>
    </rPh>
    <phoneticPr fontId="3"/>
  </si>
  <si>
    <t>/49</t>
    <phoneticPr fontId="3"/>
  </si>
  <si>
    <t>市チェック数</t>
    <rPh sb="0" eb="1">
      <t>シ</t>
    </rPh>
    <phoneticPr fontId="3"/>
  </si>
  <si>
    <t xml:space="preserve">(予)項目別チェック </t>
    <rPh sb="1" eb="2">
      <t>ヨ</t>
    </rPh>
    <rPh sb="3" eb="5">
      <t>コウモク</t>
    </rPh>
    <rPh sb="5" eb="6">
      <t>ベツ</t>
    </rPh>
    <phoneticPr fontId="3"/>
  </si>
  <si>
    <t>〇指定地域密着型サービスに要する費用の額の算定に関する基準及び指定地域密着型介護予防サービスに要する費用の額の算定に関する基準の制定に伴う実施上の留意事項について(平18.3.31老計発第0331005号・
老振発第0331005号・老老発第0331018号)</t>
    <rPh sb="29" eb="30">
      <t>オヨ</t>
    </rPh>
    <rPh sb="31" eb="35">
      <t>シテイチイキ</t>
    </rPh>
    <rPh sb="35" eb="38">
      <t>ミッチャクガタ</t>
    </rPh>
    <rPh sb="38" eb="40">
      <t>カイゴ</t>
    </rPh>
    <rPh sb="40" eb="42">
      <t>ヨボウ</t>
    </rPh>
    <rPh sb="47" eb="48">
      <t>ヨウ</t>
    </rPh>
    <rPh sb="50" eb="51">
      <t>ヒ</t>
    </rPh>
    <rPh sb="51" eb="52">
      <t>ヨウ</t>
    </rPh>
    <rPh sb="53" eb="54">
      <t>ガク</t>
    </rPh>
    <rPh sb="55" eb="57">
      <t>サンテイ</t>
    </rPh>
    <rPh sb="58" eb="59">
      <t>カン</t>
    </rPh>
    <rPh sb="61" eb="63">
      <t>キジュン</t>
    </rPh>
    <rPh sb="64" eb="66">
      <t>セイテイ</t>
    </rPh>
    <rPh sb="67" eb="68">
      <t>トモナ</t>
    </rPh>
    <rPh sb="69" eb="71">
      <t>ジッシ</t>
    </rPh>
    <rPh sb="71" eb="72">
      <t>ジョウ</t>
    </rPh>
    <rPh sb="73" eb="75">
      <t>リュウイ</t>
    </rPh>
    <rPh sb="75" eb="77">
      <t>ジコウ</t>
    </rPh>
    <phoneticPr fontId="3"/>
  </si>
  <si>
    <t>点検項目</t>
    <rPh sb="0" eb="2">
      <t>テンケン</t>
    </rPh>
    <rPh sb="2" eb="4">
      <t>コウモク</t>
    </rPh>
    <phoneticPr fontId="3"/>
  </si>
  <si>
    <t>点検事項</t>
    <rPh sb="0" eb="2">
      <t>テンケン</t>
    </rPh>
    <rPh sb="2" eb="4">
      <t>ジコウ</t>
    </rPh>
    <phoneticPr fontId="3"/>
  </si>
  <si>
    <t>該当</t>
    <rPh sb="0" eb="2">
      <t>ガイトウ</t>
    </rPh>
    <phoneticPr fontId="3"/>
  </si>
  <si>
    <t>短期利用居宅介護費</t>
    <rPh sb="0" eb="2">
      <t>タンキ</t>
    </rPh>
    <rPh sb="2" eb="4">
      <t>リヨウ</t>
    </rPh>
    <rPh sb="4" eb="6">
      <t>キョタク</t>
    </rPh>
    <rPh sb="6" eb="8">
      <t>カイゴ</t>
    </rPh>
    <rPh sb="8" eb="9">
      <t>ヒ</t>
    </rPh>
    <phoneticPr fontId="3"/>
  </si>
  <si>
    <t>中山間地域等に居住する者へのサービス提供加算</t>
    <phoneticPr fontId="3"/>
  </si>
  <si>
    <t>若年性認知症利用者受入加算</t>
    <phoneticPr fontId="3"/>
  </si>
  <si>
    <t>3月経過後、目標の達成度合いについて、利用者及び理学療法士等に報告している</t>
    <rPh sb="1" eb="2">
      <t>ツキ</t>
    </rPh>
    <rPh sb="2" eb="4">
      <t>ケイカ</t>
    </rPh>
    <rPh sb="4" eb="5">
      <t>ゴ</t>
    </rPh>
    <phoneticPr fontId="3"/>
  </si>
  <si>
    <t>口腔・栄養スクリーニング加算</t>
    <rPh sb="0" eb="2">
      <t>コウクウ</t>
    </rPh>
    <phoneticPr fontId="3"/>
  </si>
  <si>
    <t>科学的介護推進体制加算</t>
    <rPh sb="0" eb="3">
      <t>カガクテキ</t>
    </rPh>
    <rPh sb="3" eb="5">
      <t>カイゴ</t>
    </rPh>
    <rPh sb="5" eb="7">
      <t>スイシン</t>
    </rPh>
    <rPh sb="7" eb="9">
      <t>タイセイ</t>
    </rPh>
    <rPh sb="9" eb="11">
      <t>カサン</t>
    </rPh>
    <phoneticPr fontId="3"/>
  </si>
  <si>
    <t>LIFEを用いて利用者ごとのADL値、栄養状態、口腔機能、認知症の状況その他の利用者の心身の状況等に係る基本的な情報を提出している</t>
    <rPh sb="5" eb="6">
      <t>モチ</t>
    </rPh>
    <rPh sb="8" eb="11">
      <t>リヨウシャ</t>
    </rPh>
    <rPh sb="17" eb="18">
      <t>チ</t>
    </rPh>
    <rPh sb="19" eb="21">
      <t>エイヨウ</t>
    </rPh>
    <rPh sb="21" eb="23">
      <t>ジョウタイ</t>
    </rPh>
    <rPh sb="24" eb="26">
      <t>コウクウ</t>
    </rPh>
    <rPh sb="26" eb="28">
      <t>キノウ</t>
    </rPh>
    <rPh sb="29" eb="32">
      <t>ニンチショウ</t>
    </rPh>
    <rPh sb="33" eb="35">
      <t>ジョウキョウ</t>
    </rPh>
    <rPh sb="37" eb="38">
      <t>ホカ</t>
    </rPh>
    <rPh sb="39" eb="42">
      <t>リヨウシャ</t>
    </rPh>
    <rPh sb="43" eb="45">
      <t>シンシン</t>
    </rPh>
    <rPh sb="46" eb="48">
      <t>ジョウキョウ</t>
    </rPh>
    <rPh sb="48" eb="49">
      <t>トウ</t>
    </rPh>
    <rPh sb="50" eb="51">
      <t>カカ</t>
    </rPh>
    <rPh sb="52" eb="55">
      <t>キホンテキ</t>
    </rPh>
    <rPh sb="56" eb="58">
      <t>ジョウホウ</t>
    </rPh>
    <rPh sb="59" eb="61">
      <t>テイシュツ</t>
    </rPh>
    <phoneticPr fontId="3"/>
  </si>
  <si>
    <t>サービス提供体制強化加算にかかる職員の割合の算出について</t>
    <rPh sb="4" eb="12">
      <t>テイキョウタイセイキョウカカサン</t>
    </rPh>
    <rPh sb="16" eb="18">
      <t>ショクイン</t>
    </rPh>
    <rPh sb="19" eb="21">
      <t>ワリアイ</t>
    </rPh>
    <rPh sb="22" eb="24">
      <t>サンシュツ</t>
    </rPh>
    <phoneticPr fontId="3"/>
  </si>
  <si>
    <t>・常勤換算方法により算出した前年度4月から2月の平均
・開始・再開した事業所は届出日の前3月の平均
・介護福祉士は各月の前月末日時点での資格取得者を数える
・勤続年数は各月の前月末日時点での勤続年数を数えるが、同じ就業規則等を採用する同一法人等の勤務年数も含められる</t>
    <rPh sb="1" eb="3">
      <t>ジョウキン</t>
    </rPh>
    <rPh sb="3" eb="5">
      <t>カンサン</t>
    </rPh>
    <rPh sb="5" eb="7">
      <t>ホウホウ</t>
    </rPh>
    <rPh sb="10" eb="12">
      <t>サンシュツ</t>
    </rPh>
    <rPh sb="14" eb="17">
      <t>ゼンネンド</t>
    </rPh>
    <rPh sb="18" eb="19">
      <t>ガツ</t>
    </rPh>
    <rPh sb="22" eb="23">
      <t>ガツ</t>
    </rPh>
    <rPh sb="24" eb="26">
      <t>ヘイキン</t>
    </rPh>
    <rPh sb="28" eb="30">
      <t>カイシ</t>
    </rPh>
    <rPh sb="31" eb="33">
      <t>サイカイ</t>
    </rPh>
    <rPh sb="35" eb="38">
      <t>ジギョウショ</t>
    </rPh>
    <rPh sb="39" eb="41">
      <t>トドケデ</t>
    </rPh>
    <rPh sb="41" eb="42">
      <t>ビ</t>
    </rPh>
    <rPh sb="43" eb="44">
      <t>マエ</t>
    </rPh>
    <rPh sb="45" eb="46">
      <t>ゲツ</t>
    </rPh>
    <rPh sb="47" eb="49">
      <t>ヘイキン</t>
    </rPh>
    <rPh sb="51" eb="53">
      <t>カイゴ</t>
    </rPh>
    <rPh sb="53" eb="56">
      <t>フクシシ</t>
    </rPh>
    <rPh sb="57" eb="59">
      <t>カクツキ</t>
    </rPh>
    <rPh sb="60" eb="62">
      <t>ゼンゲツ</t>
    </rPh>
    <rPh sb="62" eb="64">
      <t>マツジツ</t>
    </rPh>
    <rPh sb="64" eb="66">
      <t>ジテン</t>
    </rPh>
    <rPh sb="68" eb="70">
      <t>シカク</t>
    </rPh>
    <rPh sb="70" eb="72">
      <t>シュトク</t>
    </rPh>
    <rPh sb="72" eb="73">
      <t>シャ</t>
    </rPh>
    <rPh sb="74" eb="75">
      <t>カゾ</t>
    </rPh>
    <rPh sb="79" eb="81">
      <t>キンゾク</t>
    </rPh>
    <rPh sb="81" eb="83">
      <t>ネンスウ</t>
    </rPh>
    <rPh sb="84" eb="86">
      <t>カクツキ</t>
    </rPh>
    <rPh sb="87" eb="89">
      <t>ゼンゲツ</t>
    </rPh>
    <rPh sb="89" eb="91">
      <t>マツジツ</t>
    </rPh>
    <rPh sb="91" eb="93">
      <t>ジテン</t>
    </rPh>
    <rPh sb="95" eb="99">
      <t>キンゾクネンスウ</t>
    </rPh>
    <rPh sb="100" eb="101">
      <t>カゾ</t>
    </rPh>
    <rPh sb="105" eb="106">
      <t>オナ</t>
    </rPh>
    <rPh sb="107" eb="109">
      <t>シュウギョウ</t>
    </rPh>
    <rPh sb="109" eb="111">
      <t>キソク</t>
    </rPh>
    <rPh sb="111" eb="112">
      <t>トウ</t>
    </rPh>
    <rPh sb="113" eb="115">
      <t>サイヨウ</t>
    </rPh>
    <rPh sb="117" eb="119">
      <t>ドウイツ</t>
    </rPh>
    <rPh sb="119" eb="121">
      <t>ホウジン</t>
    </rPh>
    <rPh sb="121" eb="122">
      <t>トウ</t>
    </rPh>
    <rPh sb="123" eb="125">
      <t>キンム</t>
    </rPh>
    <rPh sb="125" eb="127">
      <t>ネンスウ</t>
    </rPh>
    <rPh sb="128" eb="129">
      <t>フク</t>
    </rPh>
    <phoneticPr fontId="3"/>
  </si>
  <si>
    <t>経験・技能のある介護職員のうち一人以上は、賃金改善に要する費用の見込み額が月額8万円以上又は年額440万円以上</t>
    <rPh sb="0" eb="2">
      <t>ケイケン</t>
    </rPh>
    <rPh sb="3" eb="5">
      <t>ギノウ</t>
    </rPh>
    <rPh sb="8" eb="10">
      <t>カイゴ</t>
    </rPh>
    <rPh sb="10" eb="12">
      <t>ショクイン</t>
    </rPh>
    <rPh sb="15" eb="17">
      <t>ヒトリ</t>
    </rPh>
    <rPh sb="17" eb="19">
      <t>イジョウ</t>
    </rPh>
    <rPh sb="21" eb="23">
      <t>チンギン</t>
    </rPh>
    <rPh sb="23" eb="25">
      <t>カイゼン</t>
    </rPh>
    <rPh sb="26" eb="27">
      <t>ヨウ</t>
    </rPh>
    <rPh sb="29" eb="31">
      <t>ヒヨウ</t>
    </rPh>
    <rPh sb="32" eb="34">
      <t>ミコ</t>
    </rPh>
    <rPh sb="35" eb="36">
      <t>ガク</t>
    </rPh>
    <rPh sb="37" eb="39">
      <t>ゲツガク</t>
    </rPh>
    <rPh sb="40" eb="42">
      <t>マンエン</t>
    </rPh>
    <rPh sb="42" eb="44">
      <t>イジョウ</t>
    </rPh>
    <rPh sb="44" eb="45">
      <t>マタ</t>
    </rPh>
    <rPh sb="46" eb="48">
      <t>ネンガク</t>
    </rPh>
    <rPh sb="51" eb="53">
      <t>マンエン</t>
    </rPh>
    <rPh sb="53" eb="55">
      <t>イジョウ</t>
    </rPh>
    <phoneticPr fontId="3"/>
  </si>
  <si>
    <t>経験・技能のある介護職員の賃金改善に要する費用の見込額の平均が介護職員(経験・技能のある介護職員を除く)の賃金改善に要する費用の見込額の平均を上回っている</t>
    <rPh sb="0" eb="2">
      <t>ケイケン</t>
    </rPh>
    <rPh sb="3" eb="5">
      <t>ギノウ</t>
    </rPh>
    <rPh sb="8" eb="10">
      <t>カイゴ</t>
    </rPh>
    <rPh sb="10" eb="12">
      <t>ショクイン</t>
    </rPh>
    <rPh sb="13" eb="15">
      <t>チンギン</t>
    </rPh>
    <rPh sb="15" eb="17">
      <t>カイゼン</t>
    </rPh>
    <rPh sb="18" eb="19">
      <t>ヨウ</t>
    </rPh>
    <rPh sb="21" eb="23">
      <t>ヒヨウ</t>
    </rPh>
    <rPh sb="24" eb="26">
      <t>ミコ</t>
    </rPh>
    <rPh sb="26" eb="27">
      <t>ガク</t>
    </rPh>
    <rPh sb="28" eb="30">
      <t>ヘイキン</t>
    </rPh>
    <rPh sb="31" eb="33">
      <t>カイゴ</t>
    </rPh>
    <rPh sb="33" eb="35">
      <t>ショクイン</t>
    </rPh>
    <rPh sb="36" eb="38">
      <t>ケイケン</t>
    </rPh>
    <rPh sb="39" eb="41">
      <t>ギノウ</t>
    </rPh>
    <rPh sb="44" eb="48">
      <t>カイゴショクイン</t>
    </rPh>
    <rPh sb="49" eb="50">
      <t>ノゾ</t>
    </rPh>
    <rPh sb="53" eb="55">
      <t>チンギン</t>
    </rPh>
    <rPh sb="55" eb="57">
      <t>カイゼン</t>
    </rPh>
    <rPh sb="58" eb="59">
      <t>ヨウ</t>
    </rPh>
    <rPh sb="61" eb="63">
      <t>ヒヨウ</t>
    </rPh>
    <rPh sb="64" eb="66">
      <t>ミコ</t>
    </rPh>
    <rPh sb="66" eb="67">
      <t>ガク</t>
    </rPh>
    <rPh sb="68" eb="70">
      <t>ヘイキン</t>
    </rPh>
    <rPh sb="71" eb="73">
      <t>ウワマワ</t>
    </rPh>
    <phoneticPr fontId="3"/>
  </si>
  <si>
    <t>介護職員(経験・技能のある職員を除く)の賃金改善に要する費用の見込額の平均が介護職員以外の職員の賃金改善に要する費用の見込額の平均の2倍以上</t>
    <rPh sb="0" eb="4">
      <t>カイゴショクイン</t>
    </rPh>
    <rPh sb="5" eb="7">
      <t>ケイケン</t>
    </rPh>
    <rPh sb="8" eb="10">
      <t>ギノウ</t>
    </rPh>
    <rPh sb="13" eb="15">
      <t>ショクイン</t>
    </rPh>
    <rPh sb="16" eb="17">
      <t>ノゾ</t>
    </rPh>
    <rPh sb="20" eb="22">
      <t>チンギン</t>
    </rPh>
    <rPh sb="22" eb="24">
      <t>カイゼン</t>
    </rPh>
    <rPh sb="25" eb="26">
      <t>ヨウ</t>
    </rPh>
    <rPh sb="28" eb="30">
      <t>ヒヨウ</t>
    </rPh>
    <rPh sb="31" eb="34">
      <t>ミコミガク</t>
    </rPh>
    <rPh sb="35" eb="37">
      <t>ヘイキン</t>
    </rPh>
    <rPh sb="38" eb="40">
      <t>カイゴ</t>
    </rPh>
    <rPh sb="40" eb="42">
      <t>ショクイン</t>
    </rPh>
    <rPh sb="42" eb="44">
      <t>イガイ</t>
    </rPh>
    <rPh sb="45" eb="47">
      <t>ショクイン</t>
    </rPh>
    <rPh sb="48" eb="52">
      <t>チンギンカイゼン</t>
    </rPh>
    <rPh sb="53" eb="54">
      <t>ヨウ</t>
    </rPh>
    <rPh sb="56" eb="58">
      <t>ヒヨウ</t>
    </rPh>
    <rPh sb="59" eb="61">
      <t>ミコ</t>
    </rPh>
    <rPh sb="61" eb="62">
      <t>ガク</t>
    </rPh>
    <rPh sb="63" eb="65">
      <t>ヘイキン</t>
    </rPh>
    <rPh sb="67" eb="68">
      <t>バイ</t>
    </rPh>
    <rPh sb="68" eb="70">
      <t>イジョウ</t>
    </rPh>
    <phoneticPr fontId="3"/>
  </si>
  <si>
    <t>介護職員以外の職員の賃金改善後の賃金の見込額が年額440万円を上回らない</t>
    <rPh sb="0" eb="2">
      <t>カイゴ</t>
    </rPh>
    <rPh sb="2" eb="4">
      <t>ショクイン</t>
    </rPh>
    <rPh sb="4" eb="6">
      <t>イガイ</t>
    </rPh>
    <rPh sb="7" eb="9">
      <t>ショクイン</t>
    </rPh>
    <rPh sb="10" eb="12">
      <t>チンギン</t>
    </rPh>
    <rPh sb="12" eb="14">
      <t>カイゼン</t>
    </rPh>
    <rPh sb="14" eb="15">
      <t>ゴ</t>
    </rPh>
    <rPh sb="16" eb="18">
      <t>チンギン</t>
    </rPh>
    <rPh sb="19" eb="22">
      <t>ミコミガク</t>
    </rPh>
    <rPh sb="23" eb="25">
      <t>ネンガク</t>
    </rPh>
    <rPh sb="28" eb="30">
      <t>マンエン</t>
    </rPh>
    <rPh sb="31" eb="33">
      <t>ウワマワ</t>
    </rPh>
    <phoneticPr fontId="3"/>
  </si>
  <si>
    <t>賃金改善に要する見込み額が、ベースアップ等支援加算算定見込み額を上回る計画を策定し実施している</t>
    <rPh sb="20" eb="21">
      <t>トウ</t>
    </rPh>
    <rPh sb="21" eb="23">
      <t>シエン</t>
    </rPh>
    <rPh sb="23" eb="25">
      <t>カサン</t>
    </rPh>
    <phoneticPr fontId="3"/>
  </si>
  <si>
    <t>上記計画及び、計画に係る実施期間・方法他を記載したベースアップ等支援計画書を作成し、全職員に周知し、市長に届け出ている</t>
    <rPh sb="31" eb="32">
      <t>トウ</t>
    </rPh>
    <rPh sb="32" eb="34">
      <t>シエン</t>
    </rPh>
    <phoneticPr fontId="3"/>
  </si>
  <si>
    <t>賃金改善の合計額の3分の2以上は、基本給又は決まって毎月支払われる手当の引上げに充てている</t>
    <rPh sb="0" eb="2">
      <t>チンギン</t>
    </rPh>
    <rPh sb="2" eb="4">
      <t>カイゼン</t>
    </rPh>
    <rPh sb="5" eb="7">
      <t>ゴウケイ</t>
    </rPh>
    <rPh sb="7" eb="8">
      <t>ガク</t>
    </rPh>
    <rPh sb="10" eb="11">
      <t>ブン</t>
    </rPh>
    <rPh sb="13" eb="15">
      <t>イジョウ</t>
    </rPh>
    <rPh sb="17" eb="20">
      <t>キホンキュウ</t>
    </rPh>
    <rPh sb="20" eb="21">
      <t>マタ</t>
    </rPh>
    <rPh sb="22" eb="23">
      <t>キ</t>
    </rPh>
    <rPh sb="26" eb="28">
      <t>マイツキ</t>
    </rPh>
    <rPh sb="28" eb="30">
      <t>シハラ</t>
    </rPh>
    <rPh sb="33" eb="35">
      <t>テアテ</t>
    </rPh>
    <rPh sb="36" eb="38">
      <t>ヒキア</t>
    </rPh>
    <rPh sb="40" eb="41">
      <t>ア</t>
    </rPh>
    <phoneticPr fontId="3"/>
  </si>
  <si>
    <t>事業年度ごとにベースアップ等支援加算に関する実績を市長に報告する</t>
    <rPh sb="13" eb="18">
      <t>トウシエンカサン</t>
    </rPh>
    <phoneticPr fontId="3"/>
  </si>
  <si>
    <t>令和　年度</t>
    <phoneticPr fontId="3"/>
  </si>
  <si>
    <t>介護保険サービス事業者等状況調査資料</t>
    <phoneticPr fontId="3"/>
  </si>
  <si>
    <t xml:space="preserve">令和　年　月　日作成  </t>
    <rPh sb="0" eb="2">
      <t>レイワ</t>
    </rPh>
    <rPh sb="3" eb="4">
      <t>ネン</t>
    </rPh>
    <rPh sb="5" eb="6">
      <t>ガツ</t>
    </rPh>
    <rPh sb="7" eb="8">
      <t>ニチ</t>
    </rPh>
    <rPh sb="8" eb="10">
      <t>サクセイ</t>
    </rPh>
    <phoneticPr fontId="6"/>
  </si>
  <si>
    <t>代表者の職氏名</t>
    <rPh sb="0" eb="3">
      <t>ダイヒョウシャ</t>
    </rPh>
    <rPh sb="4" eb="5">
      <t>ショク</t>
    </rPh>
    <rPh sb="5" eb="7">
      <t>シメイ</t>
    </rPh>
    <phoneticPr fontId="3"/>
  </si>
  <si>
    <t xml:space="preserve"> 職 名</t>
    <rPh sb="1" eb="2">
      <t>ショク</t>
    </rPh>
    <rPh sb="3" eb="4">
      <t>メイ</t>
    </rPh>
    <phoneticPr fontId="6"/>
  </si>
  <si>
    <t>氏 名</t>
    <rPh sb="0" eb="1">
      <t>シ</t>
    </rPh>
    <rPh sb="2" eb="3">
      <t>メイ</t>
    </rPh>
    <phoneticPr fontId="6"/>
  </si>
  <si>
    <t>事業所所在地</t>
    <rPh sb="0" eb="3">
      <t>ジギョウショ</t>
    </rPh>
    <rPh sb="3" eb="6">
      <t>ショザイチ</t>
    </rPh>
    <phoneticPr fontId="3"/>
  </si>
  <si>
    <t>指定作成時点</t>
    <rPh sb="0" eb="2">
      <t>シテイ</t>
    </rPh>
    <phoneticPr fontId="3"/>
  </si>
  <si>
    <t>令和</t>
    <rPh sb="0" eb="2">
      <t>レイワ</t>
    </rPh>
    <phoneticPr fontId="6"/>
  </si>
  <si>
    <t>年</t>
    <phoneticPr fontId="3"/>
  </si>
  <si>
    <t>月</t>
    <phoneticPr fontId="3"/>
  </si>
  <si>
    <t>日</t>
    <rPh sb="0" eb="1">
      <t>ニチ</t>
    </rPh>
    <phoneticPr fontId="3"/>
  </si>
  <si>
    <t>作成者の職氏名</t>
    <rPh sb="0" eb="2">
      <t>サクセイ</t>
    </rPh>
    <rPh sb="2" eb="3">
      <t>シャ</t>
    </rPh>
    <rPh sb="4" eb="5">
      <t>ショク</t>
    </rPh>
    <rPh sb="5" eb="7">
      <t>シメイ</t>
    </rPh>
    <phoneticPr fontId="6"/>
  </si>
  <si>
    <t>事業所の担当者</t>
    <rPh sb="0" eb="3">
      <t>ジギョウショ</t>
    </rPh>
    <rPh sb="4" eb="7">
      <t>タントウシャ</t>
    </rPh>
    <phoneticPr fontId="3"/>
  </si>
  <si>
    <t>電話番号</t>
    <rPh sb="0" eb="2">
      <t>デンワ</t>
    </rPh>
    <rPh sb="2" eb="4">
      <t>バンゴウ</t>
    </rPh>
    <phoneticPr fontId="3"/>
  </si>
  <si>
    <t>＜注＞</t>
    <rPh sb="1" eb="2">
      <t>チュウ</t>
    </rPh>
    <phoneticPr fontId="6"/>
  </si>
  <si>
    <t>作 成 者 ------------</t>
    <rPh sb="0" eb="1">
      <t>サク</t>
    </rPh>
    <rPh sb="2" eb="3">
      <t>シゲル</t>
    </rPh>
    <rPh sb="4" eb="5">
      <t>モノ</t>
    </rPh>
    <phoneticPr fontId="6"/>
  </si>
  <si>
    <t>事業所の管理者等、事業の運営について責任のある方が記入してください。</t>
    <rPh sb="0" eb="3">
      <t>ジギョウショ</t>
    </rPh>
    <rPh sb="4" eb="7">
      <t>カンリシャ</t>
    </rPh>
    <rPh sb="7" eb="8">
      <t>トウ</t>
    </rPh>
    <rPh sb="9" eb="11">
      <t>ジギョウ</t>
    </rPh>
    <rPh sb="12" eb="14">
      <t>ウンエイ</t>
    </rPh>
    <rPh sb="18" eb="20">
      <t>セキニン</t>
    </rPh>
    <rPh sb="23" eb="24">
      <t>カタ</t>
    </rPh>
    <rPh sb="25" eb="27">
      <t>キニュウ</t>
    </rPh>
    <phoneticPr fontId="6"/>
  </si>
  <si>
    <t>令和　　　　年　　　　月　　　　日</t>
    <rPh sb="0" eb="2">
      <t>レイワ</t>
    </rPh>
    <rPh sb="6" eb="7">
      <t>ネン</t>
    </rPh>
    <rPh sb="11" eb="12">
      <t>ガツ</t>
    </rPh>
    <rPh sb="16" eb="17">
      <t>ニチ</t>
    </rPh>
    <phoneticPr fontId="6"/>
  </si>
  <si>
    <t>介護保険課担当者</t>
    <rPh sb="0" eb="2">
      <t>カイゴ</t>
    </rPh>
    <rPh sb="2" eb="4">
      <t>ホケン</t>
    </rPh>
    <rPh sb="4" eb="5">
      <t>カ</t>
    </rPh>
    <rPh sb="5" eb="8">
      <t>タントウシャ</t>
    </rPh>
    <phoneticPr fontId="6"/>
  </si>
  <si>
    <t>１　理念</t>
    <rPh sb="2" eb="4">
      <t>リネン</t>
    </rPh>
    <phoneticPr fontId="3"/>
  </si>
  <si>
    <t>※指定作成時点の月について記載してください</t>
    <rPh sb="1" eb="7">
      <t>シテイサクセイジテン</t>
    </rPh>
    <rPh sb="8" eb="9">
      <t>ツキ</t>
    </rPh>
    <rPh sb="13" eb="15">
      <t>キサイ</t>
    </rPh>
    <phoneticPr fontId="3"/>
  </si>
  <si>
    <t>要支援１</t>
    <rPh sb="0" eb="3">
      <t>ヨウシエン</t>
    </rPh>
    <phoneticPr fontId="6"/>
  </si>
  <si>
    <t>要支援２</t>
    <rPh sb="0" eb="3">
      <t>ヨウシエン</t>
    </rPh>
    <phoneticPr fontId="6"/>
  </si>
  <si>
    <t>要介護１</t>
    <rPh sb="0" eb="3">
      <t>ヨウカイゴ</t>
    </rPh>
    <phoneticPr fontId="6"/>
  </si>
  <si>
    <t>要介護２</t>
    <rPh sb="0" eb="3">
      <t>ヨウカイゴ</t>
    </rPh>
    <phoneticPr fontId="6"/>
  </si>
  <si>
    <t>要介護３</t>
    <rPh sb="0" eb="3">
      <t>ヨウカイゴ</t>
    </rPh>
    <phoneticPr fontId="6"/>
  </si>
  <si>
    <t>要介護４</t>
    <rPh sb="0" eb="3">
      <t>ヨウカイゴ</t>
    </rPh>
    <phoneticPr fontId="6"/>
  </si>
  <si>
    <t>要介護５</t>
    <rPh sb="0" eb="3">
      <t>ヨウカイゴ</t>
    </rPh>
    <phoneticPr fontId="6"/>
  </si>
  <si>
    <t>計</t>
    <rPh sb="0" eb="1">
      <t>ケイ</t>
    </rPh>
    <phoneticPr fontId="6"/>
  </si>
  <si>
    <t>３　下記の書類について、電磁的方法による取り扱いを行っているものがあれば〇を付けてください。</t>
    <rPh sb="2" eb="4">
      <t>カキ</t>
    </rPh>
    <rPh sb="5" eb="7">
      <t>ショルイ</t>
    </rPh>
    <rPh sb="12" eb="15">
      <t>デンジテキ</t>
    </rPh>
    <rPh sb="15" eb="17">
      <t>ホウホウ</t>
    </rPh>
    <rPh sb="20" eb="21">
      <t>ト</t>
    </rPh>
    <rPh sb="22" eb="23">
      <t>アツカ</t>
    </rPh>
    <rPh sb="25" eb="26">
      <t>オコナ</t>
    </rPh>
    <rPh sb="38" eb="39">
      <t>ツ</t>
    </rPh>
    <phoneticPr fontId="3"/>
  </si>
  <si>
    <t>・重要事項説明書</t>
    <rPh sb="1" eb="8">
      <t>ジュウヨウジコウセツメイショ</t>
    </rPh>
    <phoneticPr fontId="3"/>
  </si>
  <si>
    <t>・個人情報の使用同意書</t>
    <phoneticPr fontId="3"/>
  </si>
  <si>
    <t>４　非常災害対策【松阪市重点項目】</t>
    <rPh sb="2" eb="4">
      <t>ヒジョウ</t>
    </rPh>
    <rPh sb="4" eb="6">
      <t>サイガイ</t>
    </rPh>
    <rPh sb="6" eb="8">
      <t>タイサク</t>
    </rPh>
    <rPh sb="9" eb="16">
      <t>マツサカシジュウテンコウモク</t>
    </rPh>
    <phoneticPr fontId="3"/>
  </si>
  <si>
    <t>計画・記録の有無</t>
    <rPh sb="0" eb="2">
      <t>ケイカク</t>
    </rPh>
    <rPh sb="3" eb="5">
      <t>キロク</t>
    </rPh>
    <rPh sb="6" eb="8">
      <t>ウム</t>
    </rPh>
    <phoneticPr fontId="3"/>
  </si>
  <si>
    <t>防火管理の責任者</t>
    <rPh sb="0" eb="2">
      <t>ボウカ</t>
    </rPh>
    <rPh sb="2" eb="4">
      <t>カンリ</t>
    </rPh>
    <rPh sb="5" eb="8">
      <t>セキニンシャ</t>
    </rPh>
    <phoneticPr fontId="3"/>
  </si>
  <si>
    <t>避難訓練の実施状況(年度毎)</t>
    <rPh sb="0" eb="2">
      <t>ヒナン</t>
    </rPh>
    <rPh sb="2" eb="4">
      <t>クンレン</t>
    </rPh>
    <rPh sb="5" eb="7">
      <t>ジッシ</t>
    </rPh>
    <rPh sb="7" eb="9">
      <t>ジョウキョウ</t>
    </rPh>
    <rPh sb="10" eb="12">
      <t>ネンド</t>
    </rPh>
    <rPh sb="12" eb="13">
      <t>ゴト</t>
    </rPh>
    <phoneticPr fontId="3"/>
  </si>
  <si>
    <t>地域住民への周知方法</t>
    <rPh sb="0" eb="2">
      <t>チイキ</t>
    </rPh>
    <rPh sb="2" eb="4">
      <t>ジュウミン</t>
    </rPh>
    <rPh sb="6" eb="8">
      <t>シュウチ</t>
    </rPh>
    <rPh sb="8" eb="10">
      <t>ホウホウ</t>
    </rPh>
    <phoneticPr fontId="3"/>
  </si>
  <si>
    <t>計画</t>
    <rPh sb="0" eb="2">
      <t>ケイカク</t>
    </rPh>
    <phoneticPr fontId="3"/>
  </si>
  <si>
    <t>有</t>
    <rPh sb="0" eb="1">
      <t>アリ</t>
    </rPh>
    <phoneticPr fontId="3"/>
  </si>
  <si>
    <t>無</t>
    <rPh sb="0" eb="1">
      <t>ナ</t>
    </rPh>
    <phoneticPr fontId="3"/>
  </si>
  <si>
    <t>役職名</t>
    <rPh sb="0" eb="2">
      <t>ヤクショク</t>
    </rPh>
    <rPh sb="2" eb="3">
      <t>メイ</t>
    </rPh>
    <phoneticPr fontId="3"/>
  </si>
  <si>
    <t>月</t>
    <rPh sb="0" eb="1">
      <t>ガツ</t>
    </rPh>
    <phoneticPr fontId="3"/>
  </si>
  <si>
    <t>記録</t>
    <rPh sb="0" eb="2">
      <t>キロク</t>
    </rPh>
    <phoneticPr fontId="3"/>
  </si>
  <si>
    <t>氏名</t>
    <rPh sb="0" eb="2">
      <t>シメイ</t>
    </rPh>
    <phoneticPr fontId="3"/>
  </si>
  <si>
    <t>【小規模多機能型居宅介護・介護予防小規模多機能型居宅介護】</t>
    <rPh sb="1" eb="12">
      <t>ショウキボタキノウガタキョタクカイゴ</t>
    </rPh>
    <rPh sb="13" eb="15">
      <t>カイゴ</t>
    </rPh>
    <rPh sb="15" eb="17">
      <t>ヨボウ</t>
    </rPh>
    <rPh sb="17" eb="28">
      <t>ショウキボタキノウガタキョタクカイゴ</t>
    </rPh>
    <phoneticPr fontId="3"/>
  </si>
  <si>
    <t>２　利用者の状況</t>
    <phoneticPr fontId="3"/>
  </si>
  <si>
    <t>R</t>
    <phoneticPr fontId="3"/>
  </si>
  <si>
    <t>R</t>
    <phoneticPr fontId="3"/>
  </si>
  <si>
    <t>６　貴事業所の工夫している点や取組等、その概要を記入してください。</t>
    <phoneticPr fontId="3"/>
  </si>
  <si>
    <t>７　松阪市に対しての質問事項があれば記入してください。</t>
    <phoneticPr fontId="3"/>
  </si>
  <si>
    <t>・小規模多機能型居宅介護の提供にあたって説明すべき事項</t>
    <rPh sb="1" eb="4">
      <t>ショウキボ</t>
    </rPh>
    <rPh sb="4" eb="8">
      <t>タキノウガタ</t>
    </rPh>
    <rPh sb="8" eb="10">
      <t>キョタク</t>
    </rPh>
    <rPh sb="10" eb="12">
      <t>カイゴ</t>
    </rPh>
    <rPh sb="20" eb="22">
      <t>セツメイ</t>
    </rPh>
    <rPh sb="25" eb="27">
      <t>ジコウ</t>
    </rPh>
    <phoneticPr fontId="3"/>
  </si>
  <si>
    <t>・小規模多機能型居宅介護計画</t>
    <rPh sb="1" eb="8">
      <t>ショウキボタキノウガタ</t>
    </rPh>
    <rPh sb="8" eb="10">
      <t>キョタク</t>
    </rPh>
    <rPh sb="10" eb="12">
      <t>カイゴ</t>
    </rPh>
    <rPh sb="12" eb="14">
      <t>ケイカク</t>
    </rPh>
    <phoneticPr fontId="3"/>
  </si>
  <si>
    <t>従業者の勤務の体制及び勤務形態一覧表　</t>
  </si>
  <si>
    <t>小規模多機能型居宅介護</t>
    <rPh sb="0" eb="3">
      <t>ショウキボ</t>
    </rPh>
    <rPh sb="3" eb="6">
      <t>タキノウ</t>
    </rPh>
    <rPh sb="6" eb="7">
      <t>ガタ</t>
    </rPh>
    <rPh sb="7" eb="9">
      <t>キョタク</t>
    </rPh>
    <rPh sb="9" eb="11">
      <t>カイゴ</t>
    </rPh>
    <phoneticPr fontId="9"/>
  </si>
  <si>
    <t>令和</t>
    <rPh sb="0" eb="2">
      <t>レイワ</t>
    </rPh>
    <phoneticPr fontId="9"/>
  </si>
  <si>
    <t>年</t>
    <rPh sb="0" eb="1">
      <t>ネン</t>
    </rPh>
    <phoneticPr fontId="9"/>
  </si>
  <si>
    <t>月</t>
    <rPh sb="0" eb="1">
      <t>ゲツ</t>
    </rPh>
    <phoneticPr fontId="9"/>
  </si>
  <si>
    <t>４週</t>
  </si>
  <si>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</si>
  <si>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9"/>
  </si>
  <si>
    <t>時間/週</t>
    <rPh sb="0" eb="2">
      <t>ジカン</t>
    </rPh>
    <rPh sb="3" eb="4">
      <t>シュウ</t>
    </rPh>
    <phoneticPr fontId="9"/>
  </si>
  <si>
    <t>時間/月</t>
    <rPh sb="0" eb="2">
      <t>ジカン</t>
    </rPh>
    <rPh sb="3" eb="4">
      <t>ツキ</t>
    </rPh>
    <phoneticPr fontId="9"/>
  </si>
  <si>
    <t>当月の日数</t>
    <rPh sb="0" eb="2">
      <t>トウゲツ</t>
    </rPh>
    <rPh sb="3" eb="5">
      <t>ニッスウ</t>
    </rPh>
    <phoneticPr fontId="9"/>
  </si>
  <si>
    <t>日</t>
    <rPh sb="0" eb="1">
      <t>ニチ</t>
    </rPh>
    <phoneticPr fontId="9"/>
  </si>
  <si>
    <t>人</t>
    <rPh sb="0" eb="1">
      <t>ニン</t>
    </rPh>
    <phoneticPr fontId="9"/>
  </si>
  <si>
    <t>(5) 日中／夜間及び深夜の時間帯の区分</t>
    <rPh sb="4" eb="6">
      <t>ニッチュウ</t>
    </rPh>
    <rPh sb="7" eb="9">
      <t>ヤカン</t>
    </rPh>
    <rPh sb="9" eb="10">
      <t>オヨ</t>
    </rPh>
    <rPh sb="11" eb="13">
      <t>シンヤ</t>
    </rPh>
    <rPh sb="14" eb="17">
      <t>ジカンタイ</t>
    </rPh>
    <rPh sb="18" eb="20">
      <t>クブン</t>
    </rPh>
    <phoneticPr fontId="9"/>
  </si>
  <si>
    <t>夜間及び深夜の時間帯</t>
    <rPh sb="0" eb="2">
      <t>ヤカン</t>
    </rPh>
    <rPh sb="2" eb="3">
      <t>オヨ</t>
    </rPh>
    <rPh sb="4" eb="6">
      <t>シンヤ</t>
    </rPh>
    <rPh sb="7" eb="10">
      <t>ジカンタイ</t>
    </rPh>
    <phoneticPr fontId="9"/>
  </si>
  <si>
    <t>No</t>
    <phoneticPr fontId="9"/>
  </si>
  <si>
    <t>(8) 資格</t>
    <rPh sb="4" eb="6">
      <t>シカク</t>
    </rPh>
    <phoneticPr fontId="9"/>
  </si>
  <si>
    <t>日中／夜間及び深夜
の区分</t>
    <rPh sb="0" eb="2">
      <t>ニッチュウ</t>
    </rPh>
    <rPh sb="3" eb="5">
      <t>ヤカン</t>
    </rPh>
    <rPh sb="5" eb="6">
      <t>オヨ</t>
    </rPh>
    <rPh sb="7" eb="9">
      <t>シンヤ</t>
    </rPh>
    <rPh sb="11" eb="13">
      <t>クブン</t>
    </rPh>
    <phoneticPr fontId="9"/>
  </si>
  <si>
    <t>1週目</t>
    <rPh sb="1" eb="2">
      <t>シュウ</t>
    </rPh>
    <rPh sb="2" eb="3">
      <t>メ</t>
    </rPh>
    <phoneticPr fontId="9"/>
  </si>
  <si>
    <t>2週目</t>
    <rPh sb="1" eb="2">
      <t>シュウ</t>
    </rPh>
    <rPh sb="2" eb="3">
      <t>メ</t>
    </rPh>
    <phoneticPr fontId="9"/>
  </si>
  <si>
    <t>3週目</t>
    <rPh sb="1" eb="2">
      <t>シュウ</t>
    </rPh>
    <rPh sb="2" eb="3">
      <t>メ</t>
    </rPh>
    <phoneticPr fontId="9"/>
  </si>
  <si>
    <t>4週目</t>
    <rPh sb="1" eb="2">
      <t>シュウ</t>
    </rPh>
    <rPh sb="2" eb="3">
      <t>メ</t>
    </rPh>
    <phoneticPr fontId="9"/>
  </si>
  <si>
    <t>5週目</t>
    <rPh sb="1" eb="2">
      <t>シュウ</t>
    </rPh>
    <rPh sb="2" eb="3">
      <t>メ</t>
    </rPh>
    <phoneticPr fontId="9"/>
  </si>
  <si>
    <t>シフト記号</t>
    <rPh sb="3" eb="5">
      <t>キゴウ</t>
    </rPh>
    <phoneticPr fontId="13"/>
  </si>
  <si>
    <t>日中の勤務時間数</t>
    <rPh sb="0" eb="2">
      <t>ニッチュウ</t>
    </rPh>
    <rPh sb="3" eb="5">
      <t>キンム</t>
    </rPh>
    <rPh sb="5" eb="8">
      <t>ジカンスウ</t>
    </rPh>
    <phoneticPr fontId="9"/>
  </si>
  <si>
    <t>夜間・深夜の勤務時間数</t>
    <rPh sb="0" eb="2">
      <t>ヤカン</t>
    </rPh>
    <rPh sb="3" eb="5">
      <t>シンヤ</t>
    </rPh>
    <rPh sb="6" eb="8">
      <t>キンム</t>
    </rPh>
    <rPh sb="8" eb="11">
      <t>ジカンスウ</t>
    </rPh>
    <phoneticPr fontId="13"/>
  </si>
  <si>
    <t>(15) 日ごとの通いサービスの実利用者数</t>
    <rPh sb="5" eb="6">
      <t>ヒ</t>
    </rPh>
    <rPh sb="9" eb="10">
      <t>カヨ</t>
    </rPh>
    <rPh sb="16" eb="17">
      <t>ジツ</t>
    </rPh>
    <rPh sb="17" eb="20">
      <t>リヨウシャ</t>
    </rPh>
    <rPh sb="20" eb="21">
      <t>スウ</t>
    </rPh>
    <phoneticPr fontId="9"/>
  </si>
  <si>
    <t>(16) 日ごとの宿泊サービスの実利用者数</t>
    <rPh sb="5" eb="6">
      <t>ヒ</t>
    </rPh>
    <rPh sb="9" eb="11">
      <t>シュクハク</t>
    </rPh>
    <rPh sb="16" eb="17">
      <t>ジツ</t>
    </rPh>
    <rPh sb="17" eb="20">
      <t>リヨウシャ</t>
    </rPh>
    <rPh sb="20" eb="21">
      <t>スウ</t>
    </rPh>
    <phoneticPr fontId="9"/>
  </si>
  <si>
    <t>(17) 介護従業者の日中の勤務時間の合計</t>
    <rPh sb="5" eb="7">
      <t>カイゴ</t>
    </rPh>
    <rPh sb="7" eb="10">
      <t>ジュウギョウシャ</t>
    </rPh>
    <rPh sb="11" eb="13">
      <t>ニッチュウ</t>
    </rPh>
    <rPh sb="14" eb="16">
      <t>キンム</t>
    </rPh>
    <rPh sb="16" eb="18">
      <t>ジカン</t>
    </rPh>
    <rPh sb="19" eb="21">
      <t>ゴウケイ</t>
    </rPh>
    <phoneticPr fontId="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</si>
  <si>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9"/>
  </si>
  <si>
    <t>≪要 提出≫</t>
    <rPh sb="1" eb="2">
      <t>ヨウ</t>
    </rPh>
    <rPh sb="3" eb="5">
      <t>テイシュツ</t>
    </rPh>
    <phoneticPr fontId="9"/>
  </si>
  <si>
    <t>※24時間表記</t>
    <rPh sb="3" eb="5">
      <t>ジカン</t>
    </rPh>
    <rPh sb="5" eb="7">
      <t>ヒョウキ</t>
    </rPh>
    <phoneticPr fontId="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</si>
  <si>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9"/>
  </si>
  <si>
    <t>勤務時間</t>
    <rPh sb="0" eb="2">
      <t>キンム</t>
    </rPh>
    <rPh sb="2" eb="4">
      <t>ジカン</t>
    </rPh>
    <phoneticPr fontId="9"/>
  </si>
  <si>
    <t>日中の時間帯</t>
    <rPh sb="0" eb="2">
      <t>ニッチュウ</t>
    </rPh>
    <rPh sb="3" eb="6">
      <t>ジカンタイ</t>
    </rPh>
    <phoneticPr fontId="9"/>
  </si>
  <si>
    <t>日中の勤務時間</t>
    <rPh sb="0" eb="2">
      <t>ニッチュウ</t>
    </rPh>
    <rPh sb="3" eb="5">
      <t>キンム</t>
    </rPh>
    <rPh sb="5" eb="7">
      <t>ジカン</t>
    </rPh>
    <phoneticPr fontId="9"/>
  </si>
  <si>
    <t>夜間及び深夜</t>
    <rPh sb="0" eb="2">
      <t>ヤカン</t>
    </rPh>
    <rPh sb="2" eb="3">
      <t>オヨ</t>
    </rPh>
    <rPh sb="4" eb="6">
      <t>シンヤ</t>
    </rPh>
    <phoneticPr fontId="9"/>
  </si>
  <si>
    <t>自由記載欄</t>
    <rPh sb="0" eb="2">
      <t>ジユウ</t>
    </rPh>
    <rPh sb="2" eb="4">
      <t>キサイ</t>
    </rPh>
    <rPh sb="4" eb="5">
      <t>ラン</t>
    </rPh>
    <phoneticPr fontId="9"/>
  </si>
  <si>
    <t>記号</t>
    <rPh sb="0" eb="2">
      <t>キゴウ</t>
    </rPh>
    <phoneticPr fontId="9"/>
  </si>
  <si>
    <t>始業時刻</t>
    <rPh sb="0" eb="2">
      <t>シギョウ</t>
    </rPh>
    <rPh sb="2" eb="4">
      <t>ジコク</t>
    </rPh>
    <phoneticPr fontId="9"/>
  </si>
  <si>
    <t>終業時刻</t>
    <rPh sb="0" eb="2">
      <t>シュウギョウ</t>
    </rPh>
    <rPh sb="2" eb="4">
      <t>ジコク</t>
    </rPh>
    <phoneticPr fontId="9"/>
  </si>
  <si>
    <t>うち、休憩時間</t>
    <rPh sb="3" eb="5">
      <t>キュウケイ</t>
    </rPh>
    <rPh sb="5" eb="7">
      <t>ジカン</t>
    </rPh>
    <phoneticPr fontId="9"/>
  </si>
  <si>
    <t>開始時刻</t>
    <rPh sb="0" eb="2">
      <t>カイシ</t>
    </rPh>
    <rPh sb="2" eb="4">
      <t>ジコク</t>
    </rPh>
    <phoneticPr fontId="9"/>
  </si>
  <si>
    <t>終了時刻</t>
    <rPh sb="0" eb="2">
      <t>シュウリョウ</t>
    </rPh>
    <rPh sb="2" eb="4">
      <t>ジコク</t>
    </rPh>
    <phoneticPr fontId="9"/>
  </si>
  <si>
    <t>の勤務時間</t>
    <rPh sb="1" eb="3">
      <t>キンム</t>
    </rPh>
    <rPh sb="3" eb="5">
      <t>ジカン</t>
    </rPh>
    <phoneticPr fontId="9"/>
  </si>
  <si>
    <t>-</t>
  </si>
  <si>
    <t>1日に2回勤務する場合</t>
    <rPh sb="1" eb="2">
      <t>ニチ</t>
    </rPh>
    <rPh sb="4" eb="5">
      <t>カイ</t>
    </rPh>
    <rPh sb="5" eb="7">
      <t>キンム</t>
    </rPh>
    <rPh sb="9" eb="11">
      <t>バアイ</t>
    </rPh>
    <phoneticPr fontId="9"/>
  </si>
  <si>
    <t>・職種ごとの勤務時間を「○：○○～○：○○」と表記することが困難な場合は、No18～33を活用し、勤務時間数のみを入力してください。</t>
    <rPh sb="45" eb="47">
      <t>カツヨウ</t>
    </rPh>
    <phoneticPr fontId="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</si>
  <si>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9"/>
  </si>
  <si>
    <t>・シフト記号が足りない場合は、適宜、行を追加してください。</t>
    <rPh sb="4" eb="6">
      <t>キゴウ</t>
    </rPh>
    <rPh sb="7" eb="8">
      <t>タ</t>
    </rPh>
    <rPh sb="11" eb="13">
      <t>バアイ</t>
    </rPh>
    <rPh sb="15" eb="17">
      <t>テキギ</t>
    </rPh>
    <rPh sb="18" eb="19">
      <t>ギョウ</t>
    </rPh>
    <rPh sb="20" eb="22">
      <t>ツイカ</t>
    </rPh>
    <phoneticPr fontId="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</si>
  <si>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9"/>
  </si>
  <si>
    <t>≪提出不要≫</t>
    <rPh sb="1" eb="3">
      <t>テイシュツ</t>
    </rPh>
    <rPh sb="3" eb="5">
      <t>フヨウ</t>
    </rPh>
    <phoneticPr fontId="9"/>
  </si>
  <si>
    <t>・・・直接入力する必要がある箇所です。</t>
    <rPh sb="3" eb="5">
      <t>チョクセツ</t>
    </rPh>
    <rPh sb="5" eb="7">
      <t>ニュウリョク</t>
    </rPh>
    <rPh sb="9" eb="11">
      <t>ヒツヨウ</t>
    </rPh>
    <rPh sb="14" eb="16">
      <t>カショ</t>
    </rPh>
    <phoneticPr fontId="9"/>
  </si>
  <si>
    <t>下記の記入方法に従って、入力してください。</t>
    <phoneticPr fontId="9"/>
  </si>
  <si>
    <t>・・・プルダウンから選択して入力する必要がある箇所です。</t>
    <rPh sb="10" eb="12">
      <t>センタク</t>
    </rPh>
    <rPh sb="14" eb="16">
      <t>ニュウリョク</t>
    </rPh>
    <rPh sb="18" eb="20">
      <t>ヒツヨウ</t>
    </rPh>
    <rPh sb="23" eb="25">
      <t>カショ</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</si>
  <si>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9"/>
  </si>
  <si>
    <t>　(1) 「４週」・「暦月」のいずれかを選択してください。</t>
    <rPh sb="7" eb="8">
      <t>シュウ</t>
    </rPh>
    <rPh sb="11" eb="12">
      <t>レキ</t>
    </rPh>
    <rPh sb="12" eb="13">
      <t>ツキ</t>
    </rPh>
    <rPh sb="20" eb="22">
      <t>センタク</t>
    </rPh>
    <phoneticPr fontId="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</si>
  <si>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9"/>
  </si>
  <si>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9"/>
  </si>
  <si>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9"/>
  </si>
  <si>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9"/>
  </si>
  <si>
    <t xml:space="preserve"> 　　 記入の順序は、職種ごとにまとめてください。</t>
    <rPh sb="4" eb="6">
      <t>キニュウ</t>
    </rPh>
    <rPh sb="7" eb="9">
      <t>ジュンジョ</t>
    </rPh>
    <rPh sb="11" eb="13">
      <t>ショクシュ</t>
    </rPh>
    <phoneticPr fontId="9"/>
  </si>
  <si>
    <t>職種名</t>
    <rPh sb="0" eb="2">
      <t>ショクシュ</t>
    </rPh>
    <rPh sb="2" eb="3">
      <t>メイ</t>
    </rPh>
    <phoneticPr fontId="9"/>
  </si>
  <si>
    <t>管理者</t>
    <rPh sb="0" eb="3">
      <t>カンリシャ</t>
    </rPh>
    <phoneticPr fontId="9"/>
  </si>
  <si>
    <t>介護従業者</t>
    <rPh sb="0" eb="2">
      <t>カイゴ</t>
    </rPh>
    <rPh sb="2" eb="5">
      <t>ジュウギョウシャ</t>
    </rPh>
    <phoneticPr fontId="9"/>
  </si>
  <si>
    <t>介護支援専門員</t>
    <rPh sb="0" eb="2">
      <t>カイゴ</t>
    </rPh>
    <rPh sb="2" eb="4">
      <t>シエン</t>
    </rPh>
    <rPh sb="4" eb="7">
      <t>センモンイン</t>
    </rPh>
    <phoneticPr fontId="9"/>
  </si>
  <si>
    <t>計画作成担当者</t>
    <rPh sb="0" eb="2">
      <t>ケイカク</t>
    </rPh>
    <rPh sb="2" eb="4">
      <t>サクセイ</t>
    </rPh>
    <rPh sb="4" eb="7">
      <t>タントウシャ</t>
    </rPh>
    <phoneticPr fontId="9"/>
  </si>
  <si>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</si>
  <si>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9"/>
  </si>
  <si>
    <t>区分</t>
    <rPh sb="0" eb="2">
      <t>クブン</t>
    </rPh>
    <phoneticPr fontId="9"/>
  </si>
  <si>
    <t>A</t>
    <phoneticPr fontId="9"/>
  </si>
  <si>
    <t>常勤で専従</t>
    <rPh sb="0" eb="2">
      <t>ジョウキン</t>
    </rPh>
    <rPh sb="3" eb="5">
      <t>センジュウ</t>
    </rPh>
    <phoneticPr fontId="9"/>
  </si>
  <si>
    <t>B</t>
    <phoneticPr fontId="9"/>
  </si>
  <si>
    <t>常勤で兼務</t>
    <rPh sb="0" eb="2">
      <t>ジョウキン</t>
    </rPh>
    <rPh sb="3" eb="5">
      <t>ケンム</t>
    </rPh>
    <phoneticPr fontId="9"/>
  </si>
  <si>
    <t>非常勤で専従</t>
    <rPh sb="0" eb="3">
      <t>ヒジョウキン</t>
    </rPh>
    <rPh sb="4" eb="6">
      <t>センジュウ</t>
    </rPh>
    <phoneticPr fontId="9"/>
  </si>
  <si>
    <t>非常勤で兼務</t>
    <rPh sb="0" eb="1">
      <t>ヒ</t>
    </rPh>
    <rPh sb="1" eb="3">
      <t>ジョウキン</t>
    </rPh>
    <rPh sb="4" eb="6">
      <t>ケンム</t>
    </rPh>
    <phoneticPr fontId="9"/>
  </si>
  <si>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9"/>
  </si>
  <si>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</si>
  <si>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9"/>
  </si>
  <si>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9"/>
  </si>
  <si>
    <t>　(9) 従業者の氏名を記入してください。</t>
    <rPh sb="5" eb="8">
      <t>ジュウギョウシャ</t>
    </rPh>
    <rPh sb="9" eb="11">
      <t>シメイ</t>
    </rPh>
    <rPh sb="12" eb="14">
      <t>キニュウ</t>
    </rPh>
    <phoneticPr fontId="9"/>
  </si>
  <si>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</si>
  <si>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9"/>
  </si>
  <si>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9"/>
  </si>
  <si>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9"/>
  </si>
  <si>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</si>
  <si>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9"/>
  </si>
  <si>
    <t>　　　 その他、特記事項欄としてもご活用ください。</t>
    <rPh sb="6" eb="7">
      <t>タ</t>
    </rPh>
    <rPh sb="8" eb="10">
      <t>トッキ</t>
    </rPh>
    <rPh sb="10" eb="12">
      <t>ジコウ</t>
    </rPh>
    <rPh sb="12" eb="13">
      <t>ラン</t>
    </rPh>
    <rPh sb="18" eb="20">
      <t>カツヨウ</t>
    </rPh>
    <phoneticPr fontId="9"/>
  </si>
  <si>
    <t>に色づけされます。</t>
    <rPh sb="1" eb="2">
      <t>イロ</t>
    </rPh>
    <phoneticPr fontId="9"/>
  </si>
  <si>
    <t>　(15) 通いサービスの利用者数を入力してください。</t>
    <rPh sb="6" eb="7">
      <t>カヨ</t>
    </rPh>
    <rPh sb="13" eb="16">
      <t>リヨウシャ</t>
    </rPh>
    <rPh sb="16" eb="17">
      <t>スウ</t>
    </rPh>
    <rPh sb="18" eb="20">
      <t>ニュウリョク</t>
    </rPh>
    <phoneticPr fontId="9"/>
  </si>
  <si>
    <t>　(16) 宿泊サービスの利用者数を入力してください。</t>
    <rPh sb="6" eb="8">
      <t>シュクハク</t>
    </rPh>
    <rPh sb="13" eb="16">
      <t>リヨウシャ</t>
    </rPh>
    <rPh sb="16" eb="17">
      <t>スウ</t>
    </rPh>
    <rPh sb="18" eb="20">
      <t>ニュウリョク</t>
    </rPh>
    <phoneticPr fontId="9"/>
  </si>
  <si>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9"/>
  </si>
  <si>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9"/>
  </si>
  <si>
    <t>１．サービス種別</t>
    <rPh sb="6" eb="8">
      <t>シュベツ</t>
    </rPh>
    <phoneticPr fontId="9"/>
  </si>
  <si>
    <t>サービス種別</t>
    <rPh sb="4" eb="6">
      <t>シュベツ</t>
    </rPh>
    <phoneticPr fontId="9"/>
  </si>
  <si>
    <t>介護予防小規模多機能型居宅介護</t>
    <rPh sb="0" eb="2">
      <t>カイゴ</t>
    </rPh>
    <rPh sb="2" eb="4">
      <t>ヨボウ</t>
    </rPh>
    <rPh sb="4" eb="7">
      <t>ショウキボ</t>
    </rPh>
    <rPh sb="7" eb="11">
      <t>タキノウガタ</t>
    </rPh>
    <rPh sb="11" eb="13">
      <t>キョタク</t>
    </rPh>
    <rPh sb="13" eb="15">
      <t>カイゴ</t>
    </rPh>
    <phoneticPr fontId="9"/>
  </si>
  <si>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9"/>
  </si>
  <si>
    <t>ー</t>
    <phoneticPr fontId="9"/>
  </si>
  <si>
    <t>２．職種名・資格名称</t>
    <rPh sb="2" eb="4">
      <t>ショクシュ</t>
    </rPh>
    <rPh sb="4" eb="5">
      <t>メイ</t>
    </rPh>
    <rPh sb="6" eb="8">
      <t>シカク</t>
    </rPh>
    <rPh sb="8" eb="10">
      <t>メイショウ</t>
    </rPh>
    <phoneticPr fontId="9"/>
  </si>
  <si>
    <t>資格</t>
    <rPh sb="0" eb="2">
      <t>シカク</t>
    </rPh>
    <phoneticPr fontId="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</si>
  <si>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9"/>
  </si>
  <si>
    <t>看護師</t>
    <rPh sb="0" eb="3">
      <t>カンゴシ</t>
    </rPh>
    <phoneticPr fontId="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</si>
  <si>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0"/>
  </si>
  <si>
    <t>みなし措置</t>
    <rPh sb="3" eb="5">
      <t>ソチ</t>
    </rPh>
    <phoneticPr fontId="9"/>
  </si>
  <si>
    <t>准看護師</t>
    <rPh sb="0" eb="4">
      <t>ジュンカンゴシ</t>
    </rPh>
    <phoneticPr fontId="9"/>
  </si>
  <si>
    <t>介護福祉士</t>
    <rPh sb="0" eb="2">
      <t>カイゴ</t>
    </rPh>
    <rPh sb="2" eb="5">
      <t>フクシシ</t>
    </rPh>
    <phoneticPr fontId="9"/>
  </si>
  <si>
    <t>【自治体の皆様へ】</t>
    <rPh sb="1" eb="4">
      <t>ジチタイ</t>
    </rPh>
    <rPh sb="5" eb="7">
      <t>ミナサマ</t>
    </rPh>
    <phoneticPr fontId="9"/>
  </si>
  <si>
    <t>※ INDIRECT関数使用のため、以下のとおりセルに「名前の定義」をしています。</t>
    <rPh sb="10" eb="12">
      <t>カンスウ</t>
    </rPh>
    <rPh sb="12" eb="14">
      <t>シヨウ</t>
    </rPh>
    <rPh sb="18" eb="20">
      <t>イカ</t>
    </rPh>
    <rPh sb="28" eb="30">
      <t>ナマエ</t>
    </rPh>
    <rPh sb="31" eb="33">
      <t>テイギ</t>
    </rPh>
    <phoneticPr fontId="9"/>
  </si>
  <si>
    <t>　C14～L14・・・「職種」</t>
    <rPh sb="12" eb="14">
      <t>ショクシュ</t>
    </rPh>
    <phoneticPr fontId="9"/>
  </si>
  <si>
    <t>　C列・・・「管理者」</t>
    <rPh sb="2" eb="3">
      <t>レツ</t>
    </rPh>
    <rPh sb="7" eb="10">
      <t>カンリシャ</t>
    </rPh>
    <phoneticPr fontId="9"/>
  </si>
  <si>
    <t>　D列・・・「介護従業者」</t>
    <rPh sb="2" eb="3">
      <t>レツ</t>
    </rPh>
    <rPh sb="7" eb="9">
      <t>カイゴ</t>
    </rPh>
    <rPh sb="9" eb="12">
      <t>ジュウギョウシャ</t>
    </rPh>
    <phoneticPr fontId="9"/>
  </si>
  <si>
    <t>　E列・・・「介護支援専門員」</t>
    <rPh sb="2" eb="3">
      <t>レツ</t>
    </rPh>
    <rPh sb="7" eb="9">
      <t>カイゴ</t>
    </rPh>
    <rPh sb="9" eb="11">
      <t>シエン</t>
    </rPh>
    <rPh sb="11" eb="14">
      <t>センモンイン</t>
    </rPh>
    <phoneticPr fontId="9"/>
  </si>
  <si>
    <t>　F列・・・「計画作成担当者」</t>
    <rPh sb="2" eb="3">
      <t>レツ</t>
    </rPh>
    <rPh sb="7" eb="9">
      <t>ケイカク</t>
    </rPh>
    <rPh sb="9" eb="11">
      <t>サクセイ</t>
    </rPh>
    <rPh sb="11" eb="14">
      <t>タントウシャ</t>
    </rPh>
    <phoneticPr fontId="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</si>
  <si>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9"/>
  </si>
  <si>
    <t>　行が足りない場合は、適宜追加してください。</t>
    <rPh sb="1" eb="2">
      <t>ギョウ</t>
    </rPh>
    <rPh sb="3" eb="4">
      <t>タ</t>
    </rPh>
    <rPh sb="7" eb="9">
      <t>バアイ</t>
    </rPh>
    <rPh sb="11" eb="13">
      <t>テキギ</t>
    </rPh>
    <rPh sb="13" eb="15">
      <t>ツイカ</t>
    </rPh>
    <phoneticPr fontId="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</si>
  <si>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</si>
  <si>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9"/>
  </si>
  <si>
    <t>　・「数式」タブ　⇒　「名前の定義」を選択</t>
    <rPh sb="3" eb="5">
      <t>スウシキ</t>
    </rPh>
    <rPh sb="12" eb="14">
      <t>ナマエ</t>
    </rPh>
    <rPh sb="15" eb="17">
      <t>テイギ</t>
    </rPh>
    <rPh sb="19" eb="21">
      <t>センタク</t>
    </rPh>
    <phoneticPr fontId="9"/>
  </si>
  <si>
    <t>　・「名前」に職種名を入力</t>
    <rPh sb="3" eb="5">
      <t>ナマエ</t>
    </rPh>
    <rPh sb="7" eb="9">
      <t>ショクシュ</t>
    </rPh>
    <rPh sb="9" eb="10">
      <t>メイ</t>
    </rPh>
    <rPh sb="11" eb="13">
      <t>ニュウリョク</t>
    </rPh>
    <phoneticPr fontId="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</si>
  <si>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</si>
  <si>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9"/>
  </si>
  <si>
    <t>準用(介)第108条、(予)第65条…準用については※を記載</t>
    <rPh sb="0" eb="2">
      <t>ジュンヨウ</t>
    </rPh>
    <rPh sb="3" eb="4">
      <t>カイ</t>
    </rPh>
    <rPh sb="5" eb="6">
      <t>ダイ</t>
    </rPh>
    <rPh sb="9" eb="10">
      <t>ジョウ</t>
    </rPh>
    <rPh sb="12" eb="13">
      <t>ヨ</t>
    </rPh>
    <rPh sb="14" eb="15">
      <t>ダイ</t>
    </rPh>
    <rPh sb="17" eb="18">
      <t>ジョウ</t>
    </rPh>
    <rPh sb="19" eb="21">
      <t>ジュンヨウ</t>
    </rPh>
    <rPh sb="28" eb="30">
      <t>キサイ</t>
    </rPh>
    <phoneticPr fontId="3"/>
  </si>
  <si>
    <t>利用者負担として、地域密着型介護サービス費用基準額または地域密着型介護予防サービス費用基準額の１割、２割又は３割の支払を受けているか。</t>
    <phoneticPr fontId="3"/>
  </si>
  <si>
    <t>適切な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76" eb="79">
      <t>ジュウギョウシャ</t>
    </rPh>
    <phoneticPr fontId="3"/>
  </si>
  <si>
    <t>No</t>
    <phoneticPr fontId="9"/>
  </si>
  <si>
    <t>～</t>
    <phoneticPr fontId="9"/>
  </si>
  <si>
    <t>～</t>
    <phoneticPr fontId="9"/>
  </si>
  <si>
    <t>：</t>
    <phoneticPr fontId="9"/>
  </si>
  <si>
    <t>～</t>
    <phoneticPr fontId="9"/>
  </si>
  <si>
    <t>l</t>
    <phoneticPr fontId="9"/>
  </si>
  <si>
    <t>m</t>
    <phoneticPr fontId="9"/>
  </si>
  <si>
    <t>n</t>
    <phoneticPr fontId="9"/>
  </si>
  <si>
    <t>o</t>
    <phoneticPr fontId="9"/>
  </si>
  <si>
    <t>p</t>
    <phoneticPr fontId="9"/>
  </si>
  <si>
    <t>q</t>
    <phoneticPr fontId="9"/>
  </si>
  <si>
    <t>r</t>
    <phoneticPr fontId="9"/>
  </si>
  <si>
    <t>-</t>
    <phoneticPr fontId="9"/>
  </si>
  <si>
    <t>t</t>
    <phoneticPr fontId="9"/>
  </si>
  <si>
    <t>u</t>
    <phoneticPr fontId="9"/>
  </si>
  <si>
    <t>v</t>
    <phoneticPr fontId="9"/>
  </si>
  <si>
    <t>w</t>
    <phoneticPr fontId="9"/>
  </si>
  <si>
    <t>x</t>
    <phoneticPr fontId="9"/>
  </si>
  <si>
    <t>y</t>
    <phoneticPr fontId="9"/>
  </si>
  <si>
    <t>z</t>
    <phoneticPr fontId="9"/>
  </si>
  <si>
    <t>aa</t>
    <phoneticPr fontId="9"/>
  </si>
  <si>
    <t>ab</t>
    <phoneticPr fontId="9"/>
  </si>
  <si>
    <t>ac</t>
    <phoneticPr fontId="9"/>
  </si>
  <si>
    <t>ad</t>
    <phoneticPr fontId="9"/>
  </si>
  <si>
    <t>ae</t>
    <phoneticPr fontId="9"/>
  </si>
  <si>
    <t>af</t>
    <phoneticPr fontId="9"/>
  </si>
  <si>
    <t>ag</t>
    <phoneticPr fontId="9"/>
  </si>
  <si>
    <t>ah</t>
    <phoneticPr fontId="9"/>
  </si>
  <si>
    <t>1日に2回勤務する場合</t>
    <phoneticPr fontId="9"/>
  </si>
  <si>
    <t>ai</t>
    <phoneticPr fontId="9"/>
  </si>
  <si>
    <t>ー</t>
    <phoneticPr fontId="9"/>
  </si>
  <si>
    <t>ー</t>
    <phoneticPr fontId="9"/>
  </si>
  <si>
    <t>ー</t>
    <phoneticPr fontId="9"/>
  </si>
  <si>
    <t>ー</t>
    <phoneticPr fontId="9"/>
  </si>
  <si>
    <t>○○サービス</t>
    <phoneticPr fontId="9"/>
  </si>
  <si>
    <t>～</t>
    <phoneticPr fontId="9"/>
  </si>
  <si>
    <t>i</t>
    <phoneticPr fontId="9"/>
  </si>
  <si>
    <t>ー</t>
    <phoneticPr fontId="9"/>
  </si>
  <si>
    <t>：</t>
    <phoneticPr fontId="9"/>
  </si>
  <si>
    <t>d</t>
    <phoneticPr fontId="9"/>
  </si>
  <si>
    <t>g</t>
    <phoneticPr fontId="9"/>
  </si>
  <si>
    <t>h</t>
    <phoneticPr fontId="9"/>
  </si>
  <si>
    <t>○○サービス</t>
    <phoneticPr fontId="9"/>
  </si>
  <si>
    <t>No</t>
    <phoneticPr fontId="9"/>
  </si>
  <si>
    <t>No</t>
    <phoneticPr fontId="9"/>
  </si>
  <si>
    <t>a</t>
    <phoneticPr fontId="9"/>
  </si>
  <si>
    <t>：</t>
    <phoneticPr fontId="9"/>
  </si>
  <si>
    <t>～</t>
    <phoneticPr fontId="9"/>
  </si>
  <si>
    <t>b</t>
    <phoneticPr fontId="9"/>
  </si>
  <si>
    <t>c</t>
    <phoneticPr fontId="9"/>
  </si>
  <si>
    <t>e</t>
    <phoneticPr fontId="9"/>
  </si>
  <si>
    <t>～</t>
    <phoneticPr fontId="9"/>
  </si>
  <si>
    <t>f</t>
    <phoneticPr fontId="9"/>
  </si>
  <si>
    <t>j</t>
    <phoneticPr fontId="9"/>
  </si>
  <si>
    <t>k</t>
    <phoneticPr fontId="9"/>
  </si>
  <si>
    <t>s</t>
    <phoneticPr fontId="9"/>
  </si>
  <si>
    <t>-</t>
    <phoneticPr fontId="9"/>
  </si>
  <si>
    <t>C</t>
    <phoneticPr fontId="9"/>
  </si>
  <si>
    <t>D</t>
    <phoneticPr fontId="9"/>
  </si>
  <si>
    <t>ー</t>
    <phoneticPr fontId="9"/>
  </si>
  <si>
    <t>ー</t>
    <phoneticPr fontId="9"/>
  </si>
  <si>
    <t>小規模多機能型サービス等計画作成担当者研修修了</t>
    <phoneticPr fontId="9"/>
  </si>
  <si>
    <t>サービス種別(</t>
    <rPh sb="4" eb="6">
      <t>シュベツ</t>
    </rPh>
    <phoneticPr fontId="9"/>
  </si>
  <si>
    <t>(</t>
  </si>
  <si>
    <t>事業所名(</t>
    <rPh sb="0" eb="3">
      <t>ジギョウショ</t>
    </rPh>
    <rPh sb="3" eb="4">
      <t>メイ</t>
    </rPh>
    <phoneticPr fontId="9"/>
  </si>
  <si>
    <t>(1)</t>
  </si>
  <si>
    <t>(2)</t>
  </si>
  <si>
    <t>(6) 
職種</t>
  </si>
  <si>
    <t>(7)
勤務
形態</t>
  </si>
  <si>
    <t>(9) 氏　名</t>
  </si>
  <si>
    <t>(10)</t>
  </si>
  <si>
    <t>(宿直   ･･･</t>
    <rPh sb="1" eb="3">
      <t>シュクチョク</t>
    </rPh>
    <phoneticPr fontId="9"/>
  </si>
  <si>
    <t>(12)
週平均
勤務時間数</t>
    <rPh sb="6" eb="8">
      <t>ヘイキン</t>
    </rPh>
    <rPh sb="9" eb="11">
      <t>キンム</t>
    </rPh>
    <rPh sb="11" eb="13">
      <t>ジカン</t>
    </rPh>
    <rPh sb="13" eb="14">
      <t>スウ</t>
    </rPh>
    <phoneticPr fontId="6"/>
  </si>
  <si>
    <t>登録者にかかる居宅サービス計画(又は指定介護予防サービス等の利用に係る計画)及び(介護予防)小規模多機能型居宅介護計画の作成に専ら従事する介護支援専門員を配置しているか。【松阪市重点項目】</t>
    <rPh sb="16" eb="17">
      <t>マタ</t>
    </rPh>
    <rPh sb="18" eb="20">
      <t>シテイ</t>
    </rPh>
    <rPh sb="20" eb="22">
      <t>カイゴ</t>
    </rPh>
    <rPh sb="22" eb="24">
      <t>ヨボウ</t>
    </rPh>
    <rPh sb="28" eb="29">
      <t>トウ</t>
    </rPh>
    <rPh sb="30" eb="32">
      <t>リヨウ</t>
    </rPh>
    <rPh sb="33" eb="34">
      <t>カカ</t>
    </rPh>
    <rPh sb="35" eb="37">
      <t>ケイカク</t>
    </rPh>
    <rPh sb="41" eb="43">
      <t>カイゴ</t>
    </rPh>
    <rPh sb="43" eb="45">
      <t>ヨボウ</t>
    </rPh>
    <phoneticPr fontId="3"/>
  </si>
  <si>
    <t>(3)に係るサービス提供に当たっては、あらかじめ利用者又はその家族に対し、サービスの内容及び費用について説明を行い、利用者の同意を得ているか。</t>
  </si>
  <si>
    <t>介護予防小規模多機能型居宅介護計画の変更の場合も(1)～(12)によって行っているか</t>
  </si>
  <si>
    <t>利用者の食事その他の家事等は、可能な限り利用者と(介護予防)小規模多機能型居宅介護従業者が共同で行うよう努めているか。</t>
    <rPh sb="25" eb="27">
      <t>カイゴ</t>
    </rPh>
    <rPh sb="27" eb="29">
      <t>ヨボウ</t>
    </rPh>
    <phoneticPr fontId="3"/>
  </si>
  <si>
    <t>(指定介護予防)小規模多機能型居宅介護事業所の従業者によってサービスを提供しているか。</t>
    <rPh sb="1" eb="3">
      <t>シテイ</t>
    </rPh>
    <rPh sb="3" eb="5">
      <t>カイゴ</t>
    </rPh>
    <rPh sb="5" eb="7">
      <t>ヨボウ</t>
    </rPh>
    <phoneticPr fontId="3"/>
  </si>
  <si>
    <t>(解釈通知)
相談に対応する職員をあらかじめ定めること等により、相談への対応の窓口をあらかじめ定め、労働者に周知を行っているか。</t>
  </si>
  <si>
    <t>(解釈通知) 
空調設備等により施設内の適温の確保に努めているか。</t>
  </si>
  <si>
    <t>市からの求めがあった場合には、(4)の改善の内容を市に報告しているか。</t>
  </si>
  <si>
    <t>国民健康保険団体連合会からの求めがあった場合には、(6)の改善の内容を国民健康保険団体連合会に報告しているか</t>
  </si>
  <si>
    <t>(解釈通知)
事故が生じた際にはその原因を解明し、再発生を防ぐための対策を講じているか。</t>
    <rPh sb="1" eb="3">
      <t>カイシャク</t>
    </rPh>
    <rPh sb="3" eb="5">
      <t>ツウチ</t>
    </rPh>
    <phoneticPr fontId="3"/>
  </si>
  <si>
    <t>(解釈通知)
研修の実施内容について記録しているか。</t>
  </si>
  <si>
    <t>サービス提供の終了に際して、利用者又はその家族に対して適切な指導を行うとともに、居宅介護支援事業者(又は介護予防支援事業者)に対する情報の提供及び保健医療サービス又は福祉サービスを提供する者との密接な連携に努めているか。</t>
    <rPh sb="50" eb="51">
      <t>マタ</t>
    </rPh>
    <rPh sb="52" eb="54">
      <t>カイゴ</t>
    </rPh>
    <rPh sb="54" eb="56">
      <t>ヨボウ</t>
    </rPh>
    <rPh sb="56" eb="58">
      <t>シエン</t>
    </rPh>
    <rPh sb="58" eb="61">
      <t>ジギョウシャ</t>
    </rPh>
    <phoneticPr fontId="3"/>
  </si>
  <si>
    <t>法定代理受領サービスに該当しない(介護予防)小規模多機能型居宅介護に係る利用料の支払を受けた場合は、提供したサービスの内容、費用の額その他必要と認められる事項を記載したサービス提供証明書を利用者に対して交付しているか。</t>
    <rPh sb="17" eb="19">
      <t>カイゴ</t>
    </rPh>
    <rPh sb="19" eb="21">
      <t>ヨボウ</t>
    </rPh>
    <phoneticPr fontId="3"/>
  </si>
  <si>
    <t>登録者が他の(介護予防)小規模多機能型居宅介護の利用を希望する場合その他登録者から申出があった場合には、直近の居宅サービス計画又は介護予防サービス等の利用に係る計画及びその実施状況に関する書類を交付しているか。</t>
    <rPh sb="7" eb="9">
      <t>カイゴ</t>
    </rPh>
    <rPh sb="9" eb="11">
      <t>ヨボウ</t>
    </rPh>
    <rPh sb="63" eb="64">
      <t>マタ</t>
    </rPh>
    <rPh sb="65" eb="67">
      <t>カイゴ</t>
    </rPh>
    <rPh sb="67" eb="69">
      <t>ヨボウ</t>
    </rPh>
    <rPh sb="73" eb="74">
      <t>トウ</t>
    </rPh>
    <rPh sb="75" eb="77">
      <t>リヨウ</t>
    </rPh>
    <rPh sb="78" eb="79">
      <t>カカ</t>
    </rPh>
    <rPh sb="80" eb="82">
      <t>ケイカク</t>
    </rPh>
    <phoneticPr fontId="3"/>
  </si>
  <si>
    <t>(解釈通知)
具体的な会計処理の方法については、「介護保険・高齢者保健福祉事業に係る社会福祉法人会計基準の取り扱いについて」「介護保険の給付対象事業における会計の区分について」「指定介護老人福祉施設等に係る会計処理等の取扱いについて」を参考として適切に行っているか。</t>
  </si>
  <si>
    <t>(松阪市記入欄)</t>
    <rPh sb="1" eb="4">
      <t>マツサカシ</t>
    </rPh>
    <rPh sb="4" eb="6">
      <t>キニュウ</t>
    </rPh>
    <rPh sb="6" eb="7">
      <t>ラン</t>
    </rPh>
    <phoneticPr fontId="3"/>
  </si>
  <si>
    <t>(参考様式1)</t>
    <rPh sb="1" eb="3">
      <t>サンコウ</t>
    </rPh>
    <rPh sb="3" eb="5">
      <t>ヨウシキ</t>
    </rPh>
    <phoneticPr fontId="6"/>
  </si>
  <si>
    <t>)</t>
  </si>
  <si>
    <t>(4) 利用者数(通いサービス)　</t>
    <rPh sb="4" eb="7">
      <t>リヨウシャ</t>
    </rPh>
    <rPh sb="7" eb="8">
      <t>スウ</t>
    </rPh>
    <rPh sb="9" eb="10">
      <t>カヨ</t>
    </rPh>
    <phoneticPr fontId="9"/>
  </si>
  <si>
    <t>(前年度の平均値または推定数)</t>
    <rPh sb="1" eb="4">
      <t>ゼンネンド</t>
    </rPh>
    <rPh sb="5" eb="8">
      <t>ヘイキンチ</t>
    </rPh>
    <rPh sb="11" eb="14">
      <t>スイテイスウ</t>
    </rPh>
    <phoneticPr fontId="9"/>
  </si>
  <si>
    <t>利用者の生活時間帯(日中)</t>
    <rPh sb="0" eb="3">
      <t>リヨウシャ</t>
    </rPh>
    <rPh sb="4" eb="6">
      <t>セイカツ</t>
    </rPh>
    <rPh sb="6" eb="9">
      <t>ジカンタイ</t>
    </rPh>
    <rPh sb="10" eb="12">
      <t>ニッチュウ</t>
    </rPh>
    <phoneticPr fontId="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</si>
  <si>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6"/>
  </si>
  <si>
    <t>(14) 宿直①　(上記における該当者のNoを記載)</t>
    <rPh sb="5" eb="7">
      <t>シュクチョク</t>
    </rPh>
    <rPh sb="10" eb="12">
      <t>ジョウキ</t>
    </rPh>
    <rPh sb="16" eb="18">
      <t>ガイトウ</t>
    </rPh>
    <rPh sb="18" eb="19">
      <t>シャ</t>
    </rPh>
    <rPh sb="23" eb="25">
      <t>キサイ</t>
    </rPh>
    <phoneticPr fontId="9"/>
  </si>
  <si>
    <t>(14) 宿直②　(上記における該当者のNoを記載)</t>
    <rPh sb="5" eb="7">
      <t>シュクチョク</t>
    </rPh>
    <rPh sb="10" eb="12">
      <t>ジョウキ</t>
    </rPh>
    <rPh sb="16" eb="18">
      <t>ガイトウ</t>
    </rPh>
    <rPh sb="18" eb="19">
      <t>シャ</t>
    </rPh>
    <rPh sb="23" eb="25">
      <t>キサイ</t>
    </rPh>
    <phoneticPr fontId="9"/>
  </si>
  <si>
    <t>■シフト記号表(勤務時間帯)</t>
    <rPh sb="4" eb="6">
      <t>キゴウ</t>
    </rPh>
    <rPh sb="6" eb="7">
      <t>ヒョウ</t>
    </rPh>
    <rPh sb="8" eb="10">
      <t>キンム</t>
    </rPh>
    <rPh sb="10" eb="13">
      <t>ジカンタイ</t>
    </rPh>
    <phoneticPr fontId="9"/>
  </si>
  <si>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6"/>
  </si>
  <si>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9"/>
  </si>
  <si>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9"/>
  </si>
  <si>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9"/>
  </si>
  <si>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9"/>
  </si>
  <si>
    <t>(サテライトの場合に選択)</t>
    <rPh sb="7" eb="9">
      <t>バアイ</t>
    </rPh>
    <rPh sb="10" eb="12">
      <t>センタク</t>
    </rPh>
    <phoneticPr fontId="9"/>
  </si>
  <si>
    <t>(注)常勤・非常勤の区分について</t>
    <rPh sb="1" eb="2">
      <t>チュウ</t>
    </rPh>
    <rPh sb="3" eb="5">
      <t>ジョウキン</t>
    </rPh>
    <rPh sb="6" eb="9">
      <t>ヒジョウキン</t>
    </rPh>
    <rPh sb="10" eb="12">
      <t>クブン</t>
    </rPh>
    <phoneticPr fontId="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</si>
  <si>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9"/>
  </si>
  <si>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9"/>
  </si>
  <si>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9"/>
  </si>
  <si>
    <t>(サテライト型)小規模多機能型居宅介護</t>
    <rPh sb="8" eb="11">
      <t>ショウキボ</t>
    </rPh>
    <rPh sb="11" eb="14">
      <t>タキノウ</t>
    </rPh>
    <rPh sb="14" eb="15">
      <t>ガタ</t>
    </rPh>
    <rPh sb="15" eb="17">
      <t>キョタク</t>
    </rPh>
    <rPh sb="17" eb="19">
      <t>カイゴ</t>
    </rPh>
    <phoneticPr fontId="9"/>
  </si>
  <si>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9"/>
  </si>
  <si>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9"/>
  </si>
  <si>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</si>
  <si>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9"/>
  </si>
  <si>
    <t>解釈通知…「指定地域密着型サービス及び指定地域密着型介護予防サービスに関する基準について
(平成18年3月31日老計発第0331004号・老振発第0331004号・老老発第0331017号)」</t>
    <rPh sb="0" eb="2">
      <t>カイシャク</t>
    </rPh>
    <rPh sb="2" eb="4">
      <t>ツウチ</t>
    </rPh>
    <rPh sb="8" eb="10">
      <t>チイキ</t>
    </rPh>
    <rPh sb="10" eb="13">
      <t>ミッチャクガタ</t>
    </rPh>
    <rPh sb="19" eb="26">
      <t>シテイチイキミッチャクガタ</t>
    </rPh>
    <rPh sb="26" eb="28">
      <t>カイゴ</t>
    </rPh>
    <rPh sb="28" eb="30">
      <t>ヨボウ</t>
    </rPh>
    <rPh sb="57" eb="58">
      <t>ケイ</t>
    </rPh>
    <rPh sb="58" eb="59">
      <t>ハツ</t>
    </rPh>
    <rPh sb="59" eb="60">
      <t>ダイ</t>
    </rPh>
    <rPh sb="67" eb="68">
      <t>ゴウ</t>
    </rPh>
    <rPh sb="69" eb="70">
      <t>ロウ</t>
    </rPh>
    <rPh sb="70" eb="71">
      <t>シン</t>
    </rPh>
    <rPh sb="71" eb="72">
      <t>ハツ</t>
    </rPh>
    <rPh sb="72" eb="73">
      <t>ダイ</t>
    </rPh>
    <rPh sb="80" eb="81">
      <t>ゴウ</t>
    </rPh>
    <rPh sb="82" eb="83">
      <t>ロウ</t>
    </rPh>
    <rPh sb="83" eb="84">
      <t>ロウ</t>
    </rPh>
    <rPh sb="84" eb="85">
      <t>ハツ</t>
    </rPh>
    <rPh sb="85" eb="86">
      <t>ダイ</t>
    </rPh>
    <rPh sb="93" eb="94">
      <t>ゴウ</t>
    </rPh>
    <phoneticPr fontId="3"/>
  </si>
  <si>
    <t>報酬基準…「指定地域密着型サービスに要する費用の額の算定に関する基準(平18.3.14厚生労働省告示第126号)」</t>
    <rPh sb="0" eb="2">
      <t>ホウシュウ</t>
    </rPh>
    <rPh sb="2" eb="4">
      <t>キジュン</t>
    </rPh>
    <rPh sb="8" eb="10">
      <t>チイキ</t>
    </rPh>
    <rPh sb="10" eb="12">
      <t>ミッチャク</t>
    </rPh>
    <rPh sb="12" eb="13">
      <t>ガタ</t>
    </rPh>
    <phoneticPr fontId="3"/>
  </si>
  <si>
    <t>従業者に対し、業務継続計画について周知するとともに、必要な研修及び訓練を定期的(年1回以上)に実施しているか。【松阪市重点項目】</t>
    <rPh sb="0" eb="3">
      <t>ジュウギョウシャ</t>
    </rPh>
    <phoneticPr fontId="3"/>
  </si>
  <si>
    <t>(解釈通知)
１年に１回以上、サービスの改善及び質の向上を目的として、自ら提供するサービスについて評価・点検(自己評価)を行うとともに、当該自己評価について、運営推進会議において第三者の観点からサービスの評価(外部評価)を行っているか。</t>
    <rPh sb="1" eb="3">
      <t>カイシャク</t>
    </rPh>
    <rPh sb="3" eb="5">
      <t>ツウチ</t>
    </rPh>
    <phoneticPr fontId="3"/>
  </si>
  <si>
    <t>(その他)</t>
    <rPh sb="3" eb="4">
      <t>タ</t>
    </rPh>
    <phoneticPr fontId="3"/>
  </si>
  <si>
    <t>毎月、三重県国民健康保険団体連合会に対し、居宅サービス計画又は介護予防サービス等の利用に係る計画において位置付けられている指定居宅サービス等のうち法定代理受領サービスとして位置付けたものに関する情報を記載した文書(給付管理票)を提出しているか。</t>
    <rPh sb="29" eb="30">
      <t>マタ</t>
    </rPh>
    <rPh sb="31" eb="35">
      <t>カイゴヨボウ</t>
    </rPh>
    <rPh sb="39" eb="40">
      <t>トウ</t>
    </rPh>
    <rPh sb="41" eb="43">
      <t>リヨウ</t>
    </rPh>
    <rPh sb="44" eb="45">
      <t>カカ</t>
    </rPh>
    <rPh sb="46" eb="48">
      <t>ケイカク</t>
    </rPh>
    <phoneticPr fontId="3"/>
  </si>
  <si>
    <t>利用申込者が要介護認定申請を行っていない場合、当該申請のために必要な援助を行っているか。</t>
    <rPh sb="0" eb="2">
      <t>リヨウ</t>
    </rPh>
    <rPh sb="2" eb="4">
      <t>モウシコミ</t>
    </rPh>
    <rPh sb="11" eb="13">
      <t>シンセイ</t>
    </rPh>
    <rPh sb="14" eb="15">
      <t>オコナ</t>
    </rPh>
    <rPh sb="23" eb="25">
      <t>トウガイ</t>
    </rPh>
    <phoneticPr fontId="3"/>
  </si>
  <si>
    <t>遅くとも有効期間が終了する３０日前には要介護認定の更新申請が行われるように必要な援助を行っているか。</t>
    <phoneticPr fontId="3"/>
  </si>
  <si>
    <t>自らその提供するサービスの質の評価を行い、それらの結果を公表し、改善をしているか。</t>
    <phoneticPr fontId="3"/>
  </si>
  <si>
    <t>従業者の管理及びサービスの利用の申込みに係る調整、業務の実施状況の把握その他の管理を一元的に行っているか。</t>
    <phoneticPr fontId="3"/>
  </si>
  <si>
    <t>従業者に「運営に関する基準」の規定を遵守させるため必要な指揮命令を行っているか。</t>
    <phoneticPr fontId="3"/>
  </si>
  <si>
    <t>利用者の心身の状況を踏まえ、妥当適切なサービスが行われているかどうかを確認するために市が行う調査に協力するとともに、市から指導又は助言を受けた場合においては、当該指導又は助言に従って必要な改善を行っているか。</t>
    <rPh sb="0" eb="2">
      <t>リヨウ</t>
    </rPh>
    <phoneticPr fontId="3"/>
  </si>
  <si>
    <t>事業所ごとに経理を区分するとともに、(介護予防)小規模多機能型居宅介護の事業の会計とその他の事業の会計を区分しているか。</t>
    <rPh sb="19" eb="21">
      <t>カイゴ</t>
    </rPh>
    <rPh sb="21" eb="23">
      <t>ヨボウ</t>
    </rPh>
    <phoneticPr fontId="3"/>
  </si>
  <si>
    <t>「登録日」は、利用者がサービスを実際に利用を開始した日とし、「登録終了日」は、利用契約を終了した日としているか。</t>
    <rPh sb="22" eb="24">
      <t>カイシ</t>
    </rPh>
    <phoneticPr fontId="3"/>
  </si>
  <si>
    <t>居間及び食堂の床面積は機能を発揮する十分な適切な広さとなっているか。
※通いサービスの利用定員が１５人を超える場合は１人当たり３㎡以上</t>
    <rPh sb="36" eb="37">
      <t>カヨ</t>
    </rPh>
    <rPh sb="43" eb="45">
      <t>リヨウ</t>
    </rPh>
    <rPh sb="45" eb="47">
      <t>テイイン</t>
    </rPh>
    <rPh sb="50" eb="51">
      <t>ニン</t>
    </rPh>
    <rPh sb="52" eb="53">
      <t>コ</t>
    </rPh>
    <rPh sb="55" eb="57">
      <t>バアイ</t>
    </rPh>
    <rPh sb="59" eb="60">
      <t>ニン</t>
    </rPh>
    <rPh sb="60" eb="61">
      <t>ア</t>
    </rPh>
    <rPh sb="65" eb="66">
      <t>イ</t>
    </rPh>
    <rPh sb="66" eb="67">
      <t>ウエ</t>
    </rPh>
    <phoneticPr fontId="3"/>
  </si>
  <si>
    <t>中山間部地域等における小規模事業所加算</t>
    <phoneticPr fontId="3"/>
  </si>
  <si>
    <t>法人名</t>
    <rPh sb="0" eb="2">
      <t>ホウジン</t>
    </rPh>
    <rPh sb="2" eb="3">
      <t>メイ</t>
    </rPh>
    <phoneticPr fontId="3"/>
  </si>
  <si>
    <t>事業所名</t>
    <rPh sb="0" eb="3">
      <t>ジギョウショ</t>
    </rPh>
    <rPh sb="3" eb="4">
      <t>メイ</t>
    </rPh>
    <phoneticPr fontId="3"/>
  </si>
  <si>
    <t>介護支援専門員及び受入事業所の職員が連携をしている</t>
    <rPh sb="15" eb="17">
      <t>ショクイン</t>
    </rPh>
    <phoneticPr fontId="3"/>
  </si>
  <si>
    <t>判断を行った医師は症状、判断の内容等を診療録等に記録し、事業所は判断を行った日時、医師名、留意事項等を介護サービス計画書に記録している</t>
    <rPh sb="30" eb="31">
      <t>ショ</t>
    </rPh>
    <phoneticPr fontId="3"/>
  </si>
  <si>
    <t>　要 介 護 度 別 延 べ 利 用 者 数　(人)</t>
    <rPh sb="1" eb="2">
      <t>ヨウ</t>
    </rPh>
    <rPh sb="3" eb="4">
      <t>スケ</t>
    </rPh>
    <rPh sb="5" eb="6">
      <t>マモル</t>
    </rPh>
    <rPh sb="7" eb="8">
      <t>ド</t>
    </rPh>
    <rPh sb="9" eb="10">
      <t>ベツ</t>
    </rPh>
    <rPh sb="11" eb="12">
      <t>ノベ</t>
    </rPh>
    <rPh sb="15" eb="16">
      <t>リ</t>
    </rPh>
    <rPh sb="17" eb="18">
      <t>ヨウ</t>
    </rPh>
    <rPh sb="19" eb="20">
      <t>モノ</t>
    </rPh>
    <rPh sb="21" eb="22">
      <t>スウ</t>
    </rPh>
    <rPh sb="24" eb="25">
      <t>ニン</t>
    </rPh>
    <phoneticPr fontId="6"/>
  </si>
  <si>
    <t>要介護度別登録人数（人）</t>
    <rPh sb="0" eb="3">
      <t>ヨウカイゴ</t>
    </rPh>
    <rPh sb="3" eb="4">
      <t>ド</t>
    </rPh>
    <rPh sb="4" eb="5">
      <t>ベツ</t>
    </rPh>
    <rPh sb="5" eb="7">
      <t>トウロク</t>
    </rPh>
    <rPh sb="7" eb="9">
      <t>ニンズウ</t>
    </rPh>
    <rPh sb="10" eb="11">
      <t>ニン</t>
    </rPh>
    <phoneticPr fontId="3"/>
  </si>
  <si>
    <t>運営指導実施日</t>
    <rPh sb="0" eb="2">
      <t>ウンエイ</t>
    </rPh>
    <rPh sb="2" eb="4">
      <t>シドウ</t>
    </rPh>
    <rPh sb="4" eb="7">
      <t>ジッシビ</t>
    </rPh>
    <phoneticPr fontId="6"/>
  </si>
  <si>
    <r>
      <t>従業者は、正当な理由がなく、業務上知り得た利用者又はその家族の秘密を漏らしていないか。</t>
    </r>
    <r>
      <rPr>
        <b/>
        <sz val="10"/>
        <color theme="1"/>
        <rFont val="BIZ UDPゴシック"/>
        <family val="3"/>
        <charset val="128"/>
      </rPr>
      <t>【松阪市重点項目】</t>
    </r>
    <phoneticPr fontId="3"/>
  </si>
  <si>
    <r>
      <t>サービス担当者会議等において、利用者の個人情報を用いる場合は利用者の同意を、利用者の家族の個人情報を用いる場合は当該家族の同意を、あらかじめ文書により得ているか</t>
    </r>
    <r>
      <rPr>
        <b/>
        <sz val="10"/>
        <color theme="1"/>
        <rFont val="BIZ UDPゴシック"/>
        <family val="3"/>
        <charset val="128"/>
      </rPr>
      <t>【松阪市重点項目】</t>
    </r>
    <phoneticPr fontId="3"/>
  </si>
  <si>
    <t>該当がない場合は「－」を記入してください。</t>
    <phoneticPr fontId="3"/>
  </si>
  <si>
    <r>
      <t>従業者の
員数
(介)第</t>
    </r>
    <r>
      <rPr>
        <sz val="9"/>
        <color theme="1"/>
        <rFont val="BIZ UDゴシック"/>
        <family val="3"/>
        <charset val="128"/>
      </rPr>
      <t>82</t>
    </r>
    <r>
      <rPr>
        <sz val="9"/>
        <color theme="1"/>
        <rFont val="BIZ UDPゴシック"/>
        <family val="3"/>
        <charset val="128"/>
      </rPr>
      <t>条
(予)第</t>
    </r>
    <r>
      <rPr>
        <sz val="9"/>
        <color theme="1"/>
        <rFont val="BIZ UDゴシック"/>
        <family val="3"/>
        <charset val="128"/>
      </rPr>
      <t>44</t>
    </r>
    <r>
      <rPr>
        <sz val="9"/>
        <color theme="1"/>
        <rFont val="BIZ UDPゴシック"/>
        <family val="3"/>
        <charset val="128"/>
      </rPr>
      <t>条</t>
    </r>
    <rPh sb="9" eb="10">
      <t>カイ</t>
    </rPh>
    <rPh sb="11" eb="12">
      <t>ダイ</t>
    </rPh>
    <rPh sb="14" eb="15">
      <t>ジョウ</t>
    </rPh>
    <rPh sb="17" eb="18">
      <t>ヨ</t>
    </rPh>
    <rPh sb="19" eb="20">
      <t>ダイ</t>
    </rPh>
    <rPh sb="22" eb="23">
      <t>ジョウ</t>
    </rPh>
    <phoneticPr fontId="3"/>
  </si>
  <si>
    <r>
      <t>介護支援専門員
(介)第</t>
    </r>
    <r>
      <rPr>
        <sz val="9"/>
        <rFont val="BIZ UDゴシック"/>
        <family val="3"/>
        <charset val="128"/>
      </rPr>
      <t>82</t>
    </r>
    <r>
      <rPr>
        <sz val="9"/>
        <rFont val="BIZ UDPゴシック"/>
        <family val="3"/>
        <charset val="128"/>
      </rPr>
      <t>条
(予)第</t>
    </r>
    <r>
      <rPr>
        <sz val="9"/>
        <rFont val="BIZ UDゴシック"/>
        <family val="3"/>
        <charset val="128"/>
      </rPr>
      <t>44</t>
    </r>
    <r>
      <rPr>
        <sz val="9"/>
        <rFont val="BIZ UDPゴシック"/>
        <family val="3"/>
        <charset val="128"/>
      </rPr>
      <t>条</t>
    </r>
    <rPh sb="17" eb="18">
      <t>ヨ</t>
    </rPh>
    <rPh sb="19" eb="20">
      <t>ダイ</t>
    </rPh>
    <rPh sb="22" eb="23">
      <t>ジョウ</t>
    </rPh>
    <phoneticPr fontId="3"/>
  </si>
  <si>
    <r>
      <t>管理者
(介)第</t>
    </r>
    <r>
      <rPr>
        <sz val="9"/>
        <color theme="1"/>
        <rFont val="BIZ UDゴシック"/>
        <family val="3"/>
        <charset val="128"/>
      </rPr>
      <t>83</t>
    </r>
    <r>
      <rPr>
        <sz val="9"/>
        <color theme="1"/>
        <rFont val="BIZ UDPゴシック"/>
        <family val="3"/>
        <charset val="128"/>
      </rPr>
      <t>条
(予)第</t>
    </r>
    <r>
      <rPr>
        <sz val="9"/>
        <color theme="1"/>
        <rFont val="BIZ UDゴシック"/>
        <family val="3"/>
        <charset val="128"/>
      </rPr>
      <t>45</t>
    </r>
    <r>
      <rPr>
        <sz val="9"/>
        <color theme="1"/>
        <rFont val="BIZ UDPゴシック"/>
        <family val="3"/>
        <charset val="128"/>
      </rPr>
      <t>条</t>
    </r>
    <rPh sb="5" eb="6">
      <t>カイ</t>
    </rPh>
    <rPh sb="7" eb="8">
      <t>ダイ</t>
    </rPh>
    <rPh sb="10" eb="11">
      <t>ジョウ</t>
    </rPh>
    <rPh sb="13" eb="14">
      <t>ヨ</t>
    </rPh>
    <rPh sb="15" eb="16">
      <t>ダイ</t>
    </rPh>
    <rPh sb="18" eb="19">
      <t>ジョウ</t>
    </rPh>
    <phoneticPr fontId="3"/>
  </si>
  <si>
    <r>
      <t>設備及び備品等
(介)第</t>
    </r>
    <r>
      <rPr>
        <sz val="9"/>
        <color theme="1"/>
        <rFont val="BIZ UDゴシック"/>
        <family val="3"/>
        <charset val="128"/>
      </rPr>
      <t>86</t>
    </r>
    <r>
      <rPr>
        <sz val="9"/>
        <color theme="1"/>
        <rFont val="BIZ UDPゴシック"/>
        <family val="3"/>
        <charset val="128"/>
      </rPr>
      <t>条
(予)第</t>
    </r>
    <r>
      <rPr>
        <sz val="9"/>
        <color theme="1"/>
        <rFont val="BIZ UDゴシック"/>
        <family val="3"/>
        <charset val="128"/>
      </rPr>
      <t>48</t>
    </r>
    <r>
      <rPr>
        <sz val="9"/>
        <color theme="1"/>
        <rFont val="BIZ UDPゴシック"/>
        <family val="3"/>
        <charset val="128"/>
      </rPr>
      <t>条</t>
    </r>
    <rPh sb="9" eb="10">
      <t>カイ</t>
    </rPh>
    <rPh sb="11" eb="12">
      <t>ダイ</t>
    </rPh>
    <rPh sb="14" eb="15">
      <t>ジョウ</t>
    </rPh>
    <rPh sb="17" eb="18">
      <t>ヨ</t>
    </rPh>
    <rPh sb="19" eb="20">
      <t>ダイ</t>
    </rPh>
    <rPh sb="22" eb="23">
      <t>ジョウ</t>
    </rPh>
    <phoneticPr fontId="3"/>
  </si>
  <si>
    <r>
      <t>心身の状況等の把握
(介)第</t>
    </r>
    <r>
      <rPr>
        <sz val="9"/>
        <color theme="1"/>
        <rFont val="BIZ UDゴシック"/>
        <family val="3"/>
        <charset val="128"/>
      </rPr>
      <t>87</t>
    </r>
    <r>
      <rPr>
        <sz val="9"/>
        <color theme="1"/>
        <rFont val="BIZ UDPゴシック"/>
        <family val="3"/>
        <charset val="128"/>
      </rPr>
      <t>条
(予)第</t>
    </r>
    <r>
      <rPr>
        <sz val="9"/>
        <color theme="1"/>
        <rFont val="BIZ UDゴシック"/>
        <family val="3"/>
        <charset val="128"/>
      </rPr>
      <t>49</t>
    </r>
    <r>
      <rPr>
        <sz val="9"/>
        <color theme="1"/>
        <rFont val="BIZ UDPゴシック"/>
        <family val="3"/>
        <charset val="128"/>
      </rPr>
      <t>条</t>
    </r>
    <rPh sb="11" eb="12">
      <t>カイ</t>
    </rPh>
    <rPh sb="13" eb="14">
      <t>ダイ</t>
    </rPh>
    <rPh sb="16" eb="17">
      <t>ジョウ</t>
    </rPh>
    <rPh sb="19" eb="20">
      <t>ヨ</t>
    </rPh>
    <rPh sb="21" eb="22">
      <t>ダイ</t>
    </rPh>
    <rPh sb="24" eb="25">
      <t>ジョウ</t>
    </rPh>
    <phoneticPr fontId="3"/>
  </si>
  <si>
    <r>
      <t>利用料等の受領
(介)第</t>
    </r>
    <r>
      <rPr>
        <sz val="9"/>
        <color theme="1"/>
        <rFont val="BIZ UDゴシック"/>
        <family val="3"/>
        <charset val="128"/>
      </rPr>
      <t>90</t>
    </r>
    <r>
      <rPr>
        <sz val="9"/>
        <color theme="1"/>
        <rFont val="BIZ UDPゴシック"/>
        <family val="3"/>
        <charset val="128"/>
      </rPr>
      <t>条
(予)第</t>
    </r>
    <r>
      <rPr>
        <sz val="9"/>
        <color theme="1"/>
        <rFont val="BIZ UDゴシック"/>
        <family val="3"/>
        <charset val="128"/>
      </rPr>
      <t>52</t>
    </r>
    <r>
      <rPr>
        <sz val="9"/>
        <color theme="1"/>
        <rFont val="BIZ UDPゴシック"/>
        <family val="3"/>
        <charset val="128"/>
      </rPr>
      <t>条</t>
    </r>
    <rPh sb="9" eb="10">
      <t>カイ</t>
    </rPh>
    <rPh sb="11" eb="12">
      <t>ダイ</t>
    </rPh>
    <rPh sb="14" eb="15">
      <t>ジョウ</t>
    </rPh>
    <rPh sb="17" eb="18">
      <t>ヨ</t>
    </rPh>
    <rPh sb="19" eb="20">
      <t>ダイ</t>
    </rPh>
    <rPh sb="22" eb="23">
      <t>ジョウ</t>
    </rPh>
    <phoneticPr fontId="3"/>
  </si>
  <si>
    <r>
      <t>指定小規模多機能型居宅介護の具体的取扱方針
(介)第</t>
    </r>
    <r>
      <rPr>
        <sz val="9"/>
        <color theme="1"/>
        <rFont val="BIZ UDゴシック"/>
        <family val="3"/>
        <charset val="128"/>
      </rPr>
      <t>92</t>
    </r>
    <r>
      <rPr>
        <sz val="9"/>
        <color theme="1"/>
        <rFont val="BIZ UDPゴシック"/>
        <family val="3"/>
        <charset val="128"/>
      </rPr>
      <t>条</t>
    </r>
    <rPh sb="23" eb="24">
      <t>カイ</t>
    </rPh>
    <rPh sb="25" eb="26">
      <t>ダイ</t>
    </rPh>
    <rPh sb="28" eb="29">
      <t>ジョウ</t>
    </rPh>
    <phoneticPr fontId="3"/>
  </si>
  <si>
    <r>
      <t>指定介護予防小規模多機能型居宅介護の具体的取扱方針
(予)第</t>
    </r>
    <r>
      <rPr>
        <sz val="9"/>
        <rFont val="BIZ UDゴシック"/>
        <family val="3"/>
        <charset val="128"/>
      </rPr>
      <t>67</t>
    </r>
    <r>
      <rPr>
        <sz val="9"/>
        <rFont val="BIZ UDPゴシック"/>
        <family val="3"/>
        <charset val="128"/>
      </rPr>
      <t>条</t>
    </r>
    <rPh sb="0" eb="2">
      <t>シテイ</t>
    </rPh>
    <rPh sb="2" eb="4">
      <t>カイゴ</t>
    </rPh>
    <rPh sb="4" eb="6">
      <t>ヨボウ</t>
    </rPh>
    <rPh sb="6" eb="9">
      <t>ショウキボ</t>
    </rPh>
    <rPh sb="9" eb="13">
      <t>タキノウガタ</t>
    </rPh>
    <rPh sb="13" eb="15">
      <t>キョタク</t>
    </rPh>
    <rPh sb="15" eb="17">
      <t>カイゴ</t>
    </rPh>
    <rPh sb="18" eb="21">
      <t>グタイテキ</t>
    </rPh>
    <rPh sb="21" eb="23">
      <t>トリアツカ</t>
    </rPh>
    <rPh sb="23" eb="25">
      <t>ホウシン</t>
    </rPh>
    <rPh sb="27" eb="28">
      <t>ヨ</t>
    </rPh>
    <rPh sb="29" eb="30">
      <t>ダイ</t>
    </rPh>
    <rPh sb="32" eb="33">
      <t>ジョウ</t>
    </rPh>
    <phoneticPr fontId="3"/>
  </si>
  <si>
    <r>
      <t>身体拘束等の禁止
(予)第</t>
    </r>
    <r>
      <rPr>
        <sz val="9"/>
        <color theme="1"/>
        <rFont val="BIZ UDゴシック"/>
        <family val="3"/>
        <charset val="128"/>
      </rPr>
      <t>53</t>
    </r>
    <r>
      <rPr>
        <sz val="9"/>
        <color theme="1"/>
        <rFont val="BIZ UDPゴシック"/>
        <family val="3"/>
        <charset val="128"/>
      </rPr>
      <t>条</t>
    </r>
    <rPh sb="0" eb="2">
      <t>シンタイ</t>
    </rPh>
    <rPh sb="2" eb="4">
      <t>コウソク</t>
    </rPh>
    <rPh sb="4" eb="5">
      <t>トウ</t>
    </rPh>
    <rPh sb="6" eb="8">
      <t>キンシ</t>
    </rPh>
    <rPh sb="10" eb="11">
      <t>ヨ</t>
    </rPh>
    <rPh sb="12" eb="13">
      <t>ダイ</t>
    </rPh>
    <rPh sb="15" eb="16">
      <t>ジョウ</t>
    </rPh>
    <phoneticPr fontId="3"/>
  </si>
  <si>
    <r>
      <t>小規模多機能型居宅介護計画の作成
(介)第</t>
    </r>
    <r>
      <rPr>
        <sz val="9"/>
        <rFont val="BIZ UDゴシック"/>
        <family val="3"/>
        <charset val="128"/>
      </rPr>
      <t>96</t>
    </r>
    <r>
      <rPr>
        <sz val="9"/>
        <rFont val="BIZ UDPゴシック"/>
        <family val="3"/>
        <charset val="128"/>
      </rPr>
      <t>条</t>
    </r>
    <rPh sb="0" eb="3">
      <t>ショウキボ</t>
    </rPh>
    <rPh sb="3" eb="7">
      <t>タキノウガタ</t>
    </rPh>
    <rPh sb="7" eb="9">
      <t>キョタク</t>
    </rPh>
    <rPh sb="9" eb="11">
      <t>カイゴ</t>
    </rPh>
    <rPh sb="11" eb="13">
      <t>ケイカク</t>
    </rPh>
    <rPh sb="14" eb="16">
      <t>サクセイ</t>
    </rPh>
    <rPh sb="18" eb="19">
      <t>カイ</t>
    </rPh>
    <rPh sb="20" eb="21">
      <t>ダイ</t>
    </rPh>
    <rPh sb="23" eb="24">
      <t>ジョウ</t>
    </rPh>
    <phoneticPr fontId="3"/>
  </si>
  <si>
    <r>
      <t>介護等
(介)第</t>
    </r>
    <r>
      <rPr>
        <sz val="9"/>
        <color theme="1"/>
        <rFont val="BIZ UDゴシック"/>
        <family val="3"/>
        <charset val="128"/>
      </rPr>
      <t>97</t>
    </r>
    <r>
      <rPr>
        <sz val="9"/>
        <color theme="1"/>
        <rFont val="BIZ UDPゴシック"/>
        <family val="3"/>
        <charset val="128"/>
      </rPr>
      <t>条
(予)第</t>
    </r>
    <r>
      <rPr>
        <sz val="9"/>
        <color theme="1"/>
        <rFont val="BIZ UDゴシック"/>
        <family val="3"/>
        <charset val="128"/>
      </rPr>
      <t>68</t>
    </r>
    <r>
      <rPr>
        <sz val="9"/>
        <color theme="1"/>
        <rFont val="BIZ UDPゴシック"/>
        <family val="3"/>
        <charset val="128"/>
      </rPr>
      <t>条</t>
    </r>
    <rPh sb="0" eb="2">
      <t>カイゴ</t>
    </rPh>
    <rPh sb="2" eb="3">
      <t>トウ</t>
    </rPh>
    <rPh sb="5" eb="6">
      <t>カイ</t>
    </rPh>
    <rPh sb="7" eb="8">
      <t>ダイ</t>
    </rPh>
    <rPh sb="10" eb="11">
      <t>ジョウ</t>
    </rPh>
    <rPh sb="13" eb="14">
      <t>ヨ</t>
    </rPh>
    <rPh sb="15" eb="16">
      <t>ダイ</t>
    </rPh>
    <rPh sb="18" eb="19">
      <t>ジョウ</t>
    </rPh>
    <phoneticPr fontId="3"/>
  </si>
  <si>
    <r>
      <t>勤務体制の確保等
(介)第</t>
    </r>
    <r>
      <rPr>
        <sz val="9"/>
        <color theme="1"/>
        <rFont val="BIZ UDゴシック"/>
        <family val="3"/>
        <charset val="128"/>
      </rPr>
      <t>59</t>
    </r>
    <r>
      <rPr>
        <sz val="9"/>
        <color theme="1"/>
        <rFont val="BIZ UDPゴシック"/>
        <family val="3"/>
        <charset val="128"/>
      </rPr>
      <t>条の</t>
    </r>
    <r>
      <rPr>
        <sz val="9"/>
        <color theme="1"/>
        <rFont val="BIZ UDゴシック"/>
        <family val="3"/>
        <charset val="128"/>
      </rPr>
      <t>13</t>
    </r>
    <r>
      <rPr>
        <sz val="9"/>
        <color theme="1"/>
        <rFont val="BIZ UDPゴシック"/>
        <family val="3"/>
        <charset val="128"/>
      </rPr>
      <t xml:space="preserve">
(予)第</t>
    </r>
    <r>
      <rPr>
        <sz val="9"/>
        <color theme="1"/>
        <rFont val="BIZ UDゴシック"/>
        <family val="3"/>
        <charset val="128"/>
      </rPr>
      <t>28</t>
    </r>
    <r>
      <rPr>
        <sz val="9"/>
        <color theme="1"/>
        <rFont val="BIZ UDPゴシック"/>
        <family val="3"/>
        <charset val="128"/>
      </rPr>
      <t>条</t>
    </r>
    <rPh sb="10" eb="11">
      <t>カイ</t>
    </rPh>
    <rPh sb="12" eb="13">
      <t>ダイ</t>
    </rPh>
    <rPh sb="15" eb="16">
      <t>ジョウ</t>
    </rPh>
    <rPh sb="21" eb="22">
      <t>ヨ</t>
    </rPh>
    <rPh sb="23" eb="24">
      <t>ダイ</t>
    </rPh>
    <rPh sb="26" eb="27">
      <t>ジョウ</t>
    </rPh>
    <phoneticPr fontId="3"/>
  </si>
  <si>
    <r>
      <t>定員の遵守
(介)第</t>
    </r>
    <r>
      <rPr>
        <sz val="9"/>
        <color theme="1"/>
        <rFont val="BIZ UDゴシック"/>
        <family val="3"/>
        <charset val="128"/>
      </rPr>
      <t>101</t>
    </r>
    <r>
      <rPr>
        <sz val="9"/>
        <color theme="1"/>
        <rFont val="BIZ UDPゴシック"/>
        <family val="3"/>
        <charset val="128"/>
      </rPr>
      <t>条
(予)第</t>
    </r>
    <r>
      <rPr>
        <sz val="9"/>
        <color theme="1"/>
        <rFont val="BIZ UDゴシック"/>
        <family val="3"/>
        <charset val="128"/>
      </rPr>
      <t>58</t>
    </r>
    <r>
      <rPr>
        <sz val="9"/>
        <color theme="1"/>
        <rFont val="BIZ UDPゴシック"/>
        <family val="3"/>
        <charset val="128"/>
      </rPr>
      <t>条</t>
    </r>
    <rPh sb="7" eb="8">
      <t>カイ</t>
    </rPh>
    <rPh sb="9" eb="10">
      <t>ダイ</t>
    </rPh>
    <rPh sb="13" eb="14">
      <t>ジョウ</t>
    </rPh>
    <rPh sb="16" eb="17">
      <t>ヨ</t>
    </rPh>
    <rPh sb="18" eb="19">
      <t>ダイ</t>
    </rPh>
    <rPh sb="21" eb="22">
      <t>ジョウ</t>
    </rPh>
    <phoneticPr fontId="3"/>
  </si>
  <si>
    <r>
      <t>衛生管理等
(介)第</t>
    </r>
    <r>
      <rPr>
        <sz val="9"/>
        <rFont val="BIZ UDゴシック"/>
        <family val="3"/>
        <charset val="128"/>
      </rPr>
      <t>59</t>
    </r>
    <r>
      <rPr>
        <sz val="9"/>
        <rFont val="BIZ UDPゴシック"/>
        <family val="3"/>
        <charset val="128"/>
      </rPr>
      <t>条の</t>
    </r>
    <r>
      <rPr>
        <sz val="9"/>
        <rFont val="BIZ UDゴシック"/>
        <family val="3"/>
        <charset val="128"/>
      </rPr>
      <t>16</t>
    </r>
    <r>
      <rPr>
        <sz val="9"/>
        <rFont val="BIZ UDPゴシック"/>
        <family val="3"/>
        <charset val="128"/>
      </rPr>
      <t>※
(予)第</t>
    </r>
    <r>
      <rPr>
        <sz val="9"/>
        <rFont val="BIZ UDゴシック"/>
        <family val="3"/>
        <charset val="128"/>
      </rPr>
      <t>31</t>
    </r>
    <r>
      <rPr>
        <sz val="9"/>
        <rFont val="BIZ UDPゴシック"/>
        <family val="3"/>
        <charset val="128"/>
      </rPr>
      <t xml:space="preserve">条※
令和6年3月31日まで努力義務
</t>
    </r>
    <rPh sb="7" eb="8">
      <t>カイ</t>
    </rPh>
    <rPh sb="9" eb="10">
      <t>ダイ</t>
    </rPh>
    <rPh sb="12" eb="13">
      <t>ジョウ</t>
    </rPh>
    <rPh sb="19" eb="20">
      <t>ヨ</t>
    </rPh>
    <rPh sb="21" eb="22">
      <t>ダイ</t>
    </rPh>
    <rPh sb="24" eb="25">
      <t>ジョウ</t>
    </rPh>
    <phoneticPr fontId="3"/>
  </si>
  <si>
    <r>
      <t>秘密保持等
(介)第</t>
    </r>
    <r>
      <rPr>
        <sz val="9"/>
        <color theme="1"/>
        <rFont val="BIZ UDゴシック"/>
        <family val="3"/>
        <charset val="128"/>
      </rPr>
      <t>35</t>
    </r>
    <r>
      <rPr>
        <sz val="9"/>
        <color theme="1"/>
        <rFont val="BIZ UDPゴシック"/>
        <family val="3"/>
        <charset val="128"/>
      </rPr>
      <t>条※
(予)第</t>
    </r>
    <r>
      <rPr>
        <sz val="9"/>
        <color theme="1"/>
        <rFont val="BIZ UDゴシック"/>
        <family val="3"/>
        <charset val="128"/>
      </rPr>
      <t>33</t>
    </r>
    <r>
      <rPr>
        <sz val="9"/>
        <color theme="1"/>
        <rFont val="BIZ UDPゴシック"/>
        <family val="3"/>
        <charset val="128"/>
      </rPr>
      <t>条※</t>
    </r>
    <rPh sb="7" eb="8">
      <t>カイ</t>
    </rPh>
    <rPh sb="9" eb="10">
      <t>ダイ</t>
    </rPh>
    <rPh sb="12" eb="13">
      <t>ジョウ</t>
    </rPh>
    <rPh sb="16" eb="17">
      <t>ヨ</t>
    </rPh>
    <rPh sb="18" eb="19">
      <t>ダイ</t>
    </rPh>
    <rPh sb="21" eb="22">
      <t>ジョウ</t>
    </rPh>
    <phoneticPr fontId="3"/>
  </si>
  <si>
    <r>
      <t>苦情処理
(介)第</t>
    </r>
    <r>
      <rPr>
        <sz val="9"/>
        <color theme="1"/>
        <rFont val="BIZ UDゴシック"/>
        <family val="3"/>
        <charset val="128"/>
      </rPr>
      <t>38</t>
    </r>
    <r>
      <rPr>
        <sz val="9"/>
        <color theme="1"/>
        <rFont val="BIZ UDPゴシック"/>
        <family val="3"/>
        <charset val="128"/>
      </rPr>
      <t>条※
(予)第</t>
    </r>
    <r>
      <rPr>
        <sz val="9"/>
        <color theme="1"/>
        <rFont val="BIZ UDゴシック"/>
        <family val="3"/>
        <charset val="128"/>
      </rPr>
      <t>36</t>
    </r>
    <r>
      <rPr>
        <sz val="9"/>
        <color theme="1"/>
        <rFont val="BIZ UDPゴシック"/>
        <family val="3"/>
        <charset val="128"/>
      </rPr>
      <t>条※</t>
    </r>
    <rPh sb="6" eb="7">
      <t>カイ</t>
    </rPh>
    <rPh sb="8" eb="9">
      <t>ダイ</t>
    </rPh>
    <rPh sb="11" eb="12">
      <t>ジョウ</t>
    </rPh>
    <rPh sb="15" eb="16">
      <t>ヨ</t>
    </rPh>
    <rPh sb="17" eb="18">
      <t>ダイ</t>
    </rPh>
    <rPh sb="20" eb="21">
      <t>ジョウ</t>
    </rPh>
    <phoneticPr fontId="3"/>
  </si>
  <si>
    <r>
      <t>地域との連携等
(介)第</t>
    </r>
    <r>
      <rPr>
        <sz val="9"/>
        <rFont val="BIZ UDゴシック"/>
        <family val="3"/>
        <charset val="128"/>
      </rPr>
      <t>59</t>
    </r>
    <r>
      <rPr>
        <sz val="9"/>
        <rFont val="BIZ UDPゴシック"/>
        <family val="3"/>
        <charset val="128"/>
      </rPr>
      <t>条の</t>
    </r>
    <r>
      <rPr>
        <sz val="9"/>
        <rFont val="BIZ UDゴシック"/>
        <family val="3"/>
        <charset val="128"/>
      </rPr>
      <t>17</t>
    </r>
    <r>
      <rPr>
        <sz val="9"/>
        <rFont val="BIZ UDPゴシック"/>
        <family val="3"/>
        <charset val="128"/>
      </rPr>
      <t>※
(予)第</t>
    </r>
    <r>
      <rPr>
        <sz val="9"/>
        <rFont val="BIZ UDゴシック"/>
        <family val="3"/>
        <charset val="128"/>
      </rPr>
      <t>39</t>
    </r>
    <r>
      <rPr>
        <sz val="9"/>
        <rFont val="BIZ UDPゴシック"/>
        <family val="3"/>
        <charset val="128"/>
      </rPr>
      <t>条※</t>
    </r>
    <rPh sb="0" eb="2">
      <t>チイキ</t>
    </rPh>
    <rPh sb="4" eb="6">
      <t>レンケイ</t>
    </rPh>
    <rPh sb="6" eb="7">
      <t>トウ</t>
    </rPh>
    <rPh sb="9" eb="10">
      <t>カイ</t>
    </rPh>
    <rPh sb="11" eb="12">
      <t>ダイ</t>
    </rPh>
    <rPh sb="14" eb="15">
      <t>ジョウ</t>
    </rPh>
    <rPh sb="21" eb="22">
      <t>ヨ</t>
    </rPh>
    <rPh sb="23" eb="24">
      <t>ダイ</t>
    </rPh>
    <rPh sb="26" eb="27">
      <t>ジョウ</t>
    </rPh>
    <phoneticPr fontId="3"/>
  </si>
  <si>
    <r>
      <t>事故発生時の対応
(介)第</t>
    </r>
    <r>
      <rPr>
        <sz val="9"/>
        <color theme="1"/>
        <rFont val="BIZ UDゴシック"/>
        <family val="3"/>
        <charset val="128"/>
      </rPr>
      <t>40</t>
    </r>
    <r>
      <rPr>
        <sz val="9"/>
        <color theme="1"/>
        <rFont val="BIZ UDPゴシック"/>
        <family val="3"/>
        <charset val="128"/>
      </rPr>
      <t>条※
(予)第</t>
    </r>
    <r>
      <rPr>
        <sz val="9"/>
        <color theme="1"/>
        <rFont val="BIZ UDゴシック"/>
        <family val="3"/>
        <charset val="128"/>
      </rPr>
      <t>37</t>
    </r>
    <r>
      <rPr>
        <sz val="9"/>
        <color theme="1"/>
        <rFont val="BIZ UDPゴシック"/>
        <family val="3"/>
        <charset val="128"/>
      </rPr>
      <t>条第</t>
    </r>
    <r>
      <rPr>
        <sz val="9"/>
        <color theme="1"/>
        <rFont val="BIZ UDゴシック"/>
        <family val="3"/>
        <charset val="128"/>
      </rPr>
      <t>1</t>
    </r>
    <r>
      <rPr>
        <sz val="9"/>
        <color theme="1"/>
        <rFont val="BIZ UDPゴシック"/>
        <family val="3"/>
        <charset val="128"/>
      </rPr>
      <t>項～第</t>
    </r>
    <r>
      <rPr>
        <sz val="9"/>
        <color theme="1"/>
        <rFont val="BIZ UDゴシック"/>
        <family val="3"/>
        <charset val="128"/>
      </rPr>
      <t>3</t>
    </r>
    <r>
      <rPr>
        <sz val="9"/>
        <color theme="1"/>
        <rFont val="BIZ UDPゴシック"/>
        <family val="3"/>
        <charset val="128"/>
      </rPr>
      <t>項※</t>
    </r>
    <rPh sb="10" eb="11">
      <t>カイ</t>
    </rPh>
    <rPh sb="12" eb="13">
      <t>ダイ</t>
    </rPh>
    <rPh sb="15" eb="16">
      <t>ジョウ</t>
    </rPh>
    <rPh sb="19" eb="20">
      <t>ヨ</t>
    </rPh>
    <rPh sb="21" eb="22">
      <t>ダイ</t>
    </rPh>
    <rPh sb="24" eb="25">
      <t>ジョウ</t>
    </rPh>
    <rPh sb="25" eb="26">
      <t>ダイ</t>
    </rPh>
    <rPh sb="27" eb="28">
      <t>コウ</t>
    </rPh>
    <rPh sb="29" eb="30">
      <t>ダイ</t>
    </rPh>
    <rPh sb="31" eb="32">
      <t>コウ</t>
    </rPh>
    <phoneticPr fontId="3"/>
  </si>
  <si>
    <r>
      <t>基本方針
(介)第</t>
    </r>
    <r>
      <rPr>
        <sz val="9"/>
        <color theme="1"/>
        <rFont val="BIZ UDゴシック"/>
        <family val="3"/>
        <charset val="128"/>
      </rPr>
      <t>81</t>
    </r>
    <r>
      <rPr>
        <sz val="9"/>
        <color theme="1"/>
        <rFont val="BIZ UDPゴシック"/>
        <family val="3"/>
        <charset val="128"/>
      </rPr>
      <t xml:space="preserve">条
</t>
    </r>
    <rPh sb="6" eb="7">
      <t>カイ</t>
    </rPh>
    <rPh sb="8" eb="9">
      <t>ダイ</t>
    </rPh>
    <rPh sb="11" eb="12">
      <t>ジョウ</t>
    </rPh>
    <phoneticPr fontId="3"/>
  </si>
  <si>
    <r>
      <t>基本方針
(予)第</t>
    </r>
    <r>
      <rPr>
        <sz val="9"/>
        <color theme="1"/>
        <rFont val="BIZ UDゴシック"/>
        <family val="3"/>
        <charset val="128"/>
      </rPr>
      <t>43</t>
    </r>
    <r>
      <rPr>
        <sz val="9"/>
        <color theme="1"/>
        <rFont val="BIZ UDPゴシック"/>
        <family val="3"/>
        <charset val="128"/>
      </rPr>
      <t>条</t>
    </r>
    <rPh sb="6" eb="7">
      <t>ヨ</t>
    </rPh>
    <rPh sb="8" eb="9">
      <t>ダイ</t>
    </rPh>
    <rPh sb="11" eb="12">
      <t>ジョウ</t>
    </rPh>
    <phoneticPr fontId="3"/>
  </si>
  <si>
    <r>
      <t>代表者
(介)第</t>
    </r>
    <r>
      <rPr>
        <sz val="9"/>
        <rFont val="BIZ UDゴシック"/>
        <family val="3"/>
        <charset val="128"/>
      </rPr>
      <t>84</t>
    </r>
    <r>
      <rPr>
        <sz val="9"/>
        <rFont val="BIZ UDPゴシック"/>
        <family val="3"/>
        <charset val="128"/>
      </rPr>
      <t>条
(予)第</t>
    </r>
    <r>
      <rPr>
        <sz val="9"/>
        <rFont val="BIZ UDゴシック"/>
        <family val="3"/>
        <charset val="128"/>
      </rPr>
      <t>46</t>
    </r>
    <r>
      <rPr>
        <sz val="9"/>
        <rFont val="BIZ UDPゴシック"/>
        <family val="3"/>
        <charset val="128"/>
      </rPr>
      <t>条</t>
    </r>
    <rPh sb="0" eb="3">
      <t>ダイヒョウシャ</t>
    </rPh>
    <rPh sb="5" eb="6">
      <t>カイ</t>
    </rPh>
    <rPh sb="7" eb="8">
      <t>ダイ</t>
    </rPh>
    <rPh sb="10" eb="11">
      <t>ジョウ</t>
    </rPh>
    <rPh sb="13" eb="14">
      <t>ヨ</t>
    </rPh>
    <rPh sb="15" eb="16">
      <t>ダイ</t>
    </rPh>
    <rPh sb="18" eb="19">
      <t>ジョウ</t>
    </rPh>
    <phoneticPr fontId="3"/>
  </si>
  <si>
    <r>
      <t>登録定員及び利用定員
(介)第</t>
    </r>
    <r>
      <rPr>
        <sz val="9"/>
        <color theme="1"/>
        <rFont val="BIZ UDゴシック"/>
        <family val="3"/>
        <charset val="128"/>
      </rPr>
      <t>85</t>
    </r>
    <r>
      <rPr>
        <sz val="9"/>
        <color theme="1"/>
        <rFont val="BIZ UDPゴシック"/>
        <family val="3"/>
        <charset val="128"/>
      </rPr>
      <t>条
(予)第</t>
    </r>
    <r>
      <rPr>
        <sz val="9"/>
        <color theme="1"/>
        <rFont val="BIZ UDゴシック"/>
        <family val="3"/>
        <charset val="128"/>
      </rPr>
      <t>47</t>
    </r>
    <r>
      <rPr>
        <sz val="9"/>
        <color theme="1"/>
        <rFont val="BIZ UDPゴシック"/>
        <family val="3"/>
        <charset val="128"/>
      </rPr>
      <t>条</t>
    </r>
    <rPh sb="12" eb="13">
      <t>カイ</t>
    </rPh>
    <rPh sb="14" eb="15">
      <t>ダイ</t>
    </rPh>
    <rPh sb="17" eb="18">
      <t>ジョウ</t>
    </rPh>
    <rPh sb="20" eb="21">
      <t>ヨ</t>
    </rPh>
    <rPh sb="22" eb="23">
      <t>ダイ</t>
    </rPh>
    <rPh sb="25" eb="26">
      <t>ジョウ</t>
    </rPh>
    <phoneticPr fontId="3"/>
  </si>
  <si>
    <r>
      <t>居宅サービス事業者等との連携
(介)第</t>
    </r>
    <r>
      <rPr>
        <sz val="9"/>
        <color theme="1"/>
        <rFont val="BIZ UDゴシック"/>
        <family val="3"/>
        <charset val="128"/>
      </rPr>
      <t>88</t>
    </r>
    <r>
      <rPr>
        <sz val="9"/>
        <color theme="1"/>
        <rFont val="BIZ UDPゴシック"/>
        <family val="3"/>
        <charset val="128"/>
      </rPr>
      <t>条
(予)第</t>
    </r>
    <r>
      <rPr>
        <sz val="9"/>
        <color theme="1"/>
        <rFont val="BIZ UDゴシック"/>
        <family val="3"/>
        <charset val="128"/>
      </rPr>
      <t>50</t>
    </r>
    <r>
      <rPr>
        <sz val="9"/>
        <color theme="1"/>
        <rFont val="BIZ UDPゴシック"/>
        <family val="3"/>
        <charset val="128"/>
      </rPr>
      <t>条</t>
    </r>
    <rPh sb="16" eb="17">
      <t>カイ</t>
    </rPh>
    <rPh sb="18" eb="19">
      <t>ダイ</t>
    </rPh>
    <rPh sb="21" eb="22">
      <t>ジョウ</t>
    </rPh>
    <rPh sb="24" eb="25">
      <t>ヨ</t>
    </rPh>
    <rPh sb="26" eb="27">
      <t>ダイ</t>
    </rPh>
    <rPh sb="29" eb="30">
      <t>ジョウ</t>
    </rPh>
    <phoneticPr fontId="3"/>
  </si>
  <si>
    <r>
      <t>指定小規模多機能型居宅介護の基本取扱方針
(介)第</t>
    </r>
    <r>
      <rPr>
        <sz val="9"/>
        <color theme="1"/>
        <rFont val="BIZ UDゴシック"/>
        <family val="3"/>
        <charset val="128"/>
      </rPr>
      <t>91</t>
    </r>
    <r>
      <rPr>
        <sz val="9"/>
        <color theme="1"/>
        <rFont val="BIZ UDPゴシック"/>
        <family val="3"/>
        <charset val="128"/>
      </rPr>
      <t>条</t>
    </r>
    <rPh sb="2" eb="5">
      <t>ショウキボ</t>
    </rPh>
    <rPh sb="5" eb="8">
      <t>タキノウ</t>
    </rPh>
    <rPh sb="8" eb="9">
      <t>ガタ</t>
    </rPh>
    <rPh sb="9" eb="11">
      <t>キョタク</t>
    </rPh>
    <rPh sb="11" eb="13">
      <t>カイゴ</t>
    </rPh>
    <rPh sb="22" eb="23">
      <t>カイ</t>
    </rPh>
    <rPh sb="24" eb="25">
      <t>ダイ</t>
    </rPh>
    <rPh sb="27" eb="28">
      <t>ジョウ</t>
    </rPh>
    <phoneticPr fontId="3"/>
  </si>
  <si>
    <r>
      <t>指定介護予防小規模多機能型居宅介護の基本取扱方針
(予)第</t>
    </r>
    <r>
      <rPr>
        <sz val="9"/>
        <color theme="1"/>
        <rFont val="BIZ UDゴシック"/>
        <family val="3"/>
        <charset val="128"/>
      </rPr>
      <t>66</t>
    </r>
    <r>
      <rPr>
        <sz val="9"/>
        <color theme="1"/>
        <rFont val="BIZ UDPゴシック"/>
        <family val="3"/>
        <charset val="128"/>
      </rPr>
      <t>条</t>
    </r>
    <rPh sb="26" eb="27">
      <t>ヨ</t>
    </rPh>
    <rPh sb="28" eb="29">
      <t>ダイ</t>
    </rPh>
    <rPh sb="31" eb="32">
      <t>ジョウ</t>
    </rPh>
    <phoneticPr fontId="3"/>
  </si>
  <si>
    <r>
      <t>居宅サービス計画の作成
(介)第</t>
    </r>
    <r>
      <rPr>
        <sz val="9"/>
        <rFont val="BIZ UDゴシック"/>
        <family val="3"/>
        <charset val="128"/>
      </rPr>
      <t>93</t>
    </r>
    <r>
      <rPr>
        <sz val="9"/>
        <rFont val="BIZ UDPゴシック"/>
        <family val="3"/>
        <charset val="128"/>
      </rPr>
      <t>条</t>
    </r>
    <rPh sb="0" eb="2">
      <t>キョタク</t>
    </rPh>
    <rPh sb="6" eb="8">
      <t>ケイカク</t>
    </rPh>
    <rPh sb="13" eb="14">
      <t>カイ</t>
    </rPh>
    <rPh sb="15" eb="16">
      <t>ダイ</t>
    </rPh>
    <rPh sb="18" eb="19">
      <t>ジョウ</t>
    </rPh>
    <phoneticPr fontId="3"/>
  </si>
  <si>
    <r>
      <t>法定代理受領サービスに係る報告
(介)第</t>
    </r>
    <r>
      <rPr>
        <sz val="9"/>
        <color theme="1"/>
        <rFont val="BIZ UDゴシック"/>
        <family val="3"/>
        <charset val="128"/>
      </rPr>
      <t>94</t>
    </r>
    <r>
      <rPr>
        <sz val="9"/>
        <color theme="1"/>
        <rFont val="BIZ UDPゴシック"/>
        <family val="3"/>
        <charset val="128"/>
      </rPr>
      <t>条
(予)第</t>
    </r>
    <r>
      <rPr>
        <sz val="9"/>
        <color theme="1"/>
        <rFont val="BIZ UDゴシック"/>
        <family val="3"/>
        <charset val="128"/>
      </rPr>
      <t>54</t>
    </r>
    <r>
      <rPr>
        <sz val="9"/>
        <color theme="1"/>
        <rFont val="BIZ UDPゴシック"/>
        <family val="3"/>
        <charset val="128"/>
      </rPr>
      <t>条</t>
    </r>
    <rPh sb="11" eb="12">
      <t>カカ</t>
    </rPh>
    <rPh sb="13" eb="15">
      <t>ホウコク</t>
    </rPh>
    <rPh sb="17" eb="18">
      <t>カイ</t>
    </rPh>
    <rPh sb="19" eb="20">
      <t>ダイ</t>
    </rPh>
    <rPh sb="22" eb="23">
      <t>ジョウ</t>
    </rPh>
    <phoneticPr fontId="3"/>
  </si>
  <si>
    <r>
      <t>社会生活上の便宜の提供等
(介)第</t>
    </r>
    <r>
      <rPr>
        <sz val="9"/>
        <color theme="1"/>
        <rFont val="BIZ UDゴシック"/>
        <family val="3"/>
        <charset val="128"/>
      </rPr>
      <t>98</t>
    </r>
    <r>
      <rPr>
        <sz val="9"/>
        <color theme="1"/>
        <rFont val="BIZ UDPゴシック"/>
        <family val="3"/>
        <charset val="128"/>
      </rPr>
      <t>条
(予)第</t>
    </r>
    <r>
      <rPr>
        <sz val="9"/>
        <color theme="1"/>
        <rFont val="BIZ UDゴシック"/>
        <family val="3"/>
        <charset val="128"/>
      </rPr>
      <t>69</t>
    </r>
    <r>
      <rPr>
        <sz val="9"/>
        <color theme="1"/>
        <rFont val="BIZ UDPゴシック"/>
        <family val="3"/>
        <charset val="128"/>
      </rPr>
      <t>条</t>
    </r>
    <rPh sb="0" eb="2">
      <t>シャカイ</t>
    </rPh>
    <rPh sb="2" eb="4">
      <t>セイカツ</t>
    </rPh>
    <rPh sb="4" eb="5">
      <t>ウエ</t>
    </rPh>
    <rPh sb="6" eb="8">
      <t>ベンギ</t>
    </rPh>
    <rPh sb="9" eb="11">
      <t>テイキョウ</t>
    </rPh>
    <rPh sb="11" eb="12">
      <t>トウ</t>
    </rPh>
    <rPh sb="14" eb="15">
      <t>カイ</t>
    </rPh>
    <rPh sb="16" eb="17">
      <t>ダイ</t>
    </rPh>
    <rPh sb="19" eb="20">
      <t>ジョウ</t>
    </rPh>
    <rPh sb="22" eb="23">
      <t>ヨ</t>
    </rPh>
    <rPh sb="24" eb="25">
      <t>ダイ</t>
    </rPh>
    <rPh sb="27" eb="28">
      <t>ジョウ</t>
    </rPh>
    <phoneticPr fontId="3"/>
  </si>
  <si>
    <r>
      <t>会計の区分
(介)第</t>
    </r>
    <r>
      <rPr>
        <sz val="9"/>
        <color theme="1"/>
        <rFont val="BIZ UDゴシック"/>
        <family val="3"/>
        <charset val="128"/>
      </rPr>
      <t>41</t>
    </r>
    <r>
      <rPr>
        <sz val="9"/>
        <color theme="1"/>
        <rFont val="BIZ UDPゴシック"/>
        <family val="3"/>
        <charset val="128"/>
      </rPr>
      <t>条※
(予)第</t>
    </r>
    <r>
      <rPr>
        <sz val="9"/>
        <color theme="1"/>
        <rFont val="BIZ UDゴシック"/>
        <family val="3"/>
        <charset val="128"/>
      </rPr>
      <t>38</t>
    </r>
    <r>
      <rPr>
        <sz val="9"/>
        <color theme="1"/>
        <rFont val="BIZ UDPゴシック"/>
        <family val="3"/>
        <charset val="128"/>
      </rPr>
      <t>条※</t>
    </r>
    <rPh sb="7" eb="8">
      <t>カイ</t>
    </rPh>
    <rPh sb="9" eb="10">
      <t>ダイ</t>
    </rPh>
    <rPh sb="12" eb="13">
      <t>ジョウ</t>
    </rPh>
    <rPh sb="16" eb="17">
      <t>ヨ</t>
    </rPh>
    <rPh sb="18" eb="19">
      <t>ダイ</t>
    </rPh>
    <rPh sb="21" eb="22">
      <t>ジョウ</t>
    </rPh>
    <phoneticPr fontId="3"/>
  </si>
  <si>
    <r>
      <t>記録の整備
(介)第</t>
    </r>
    <r>
      <rPr>
        <sz val="9"/>
        <color theme="1"/>
        <rFont val="BIZ UDゴシック"/>
        <family val="3"/>
        <charset val="128"/>
      </rPr>
      <t>107</t>
    </r>
    <r>
      <rPr>
        <sz val="9"/>
        <color theme="1"/>
        <rFont val="BIZ UDPゴシック"/>
        <family val="3"/>
        <charset val="128"/>
      </rPr>
      <t>条
(予)第</t>
    </r>
    <r>
      <rPr>
        <sz val="9"/>
        <color theme="1"/>
        <rFont val="BIZ UDゴシック"/>
        <family val="3"/>
        <charset val="128"/>
      </rPr>
      <t>64</t>
    </r>
    <r>
      <rPr>
        <sz val="9"/>
        <color theme="1"/>
        <rFont val="BIZ UDPゴシック"/>
        <family val="3"/>
        <charset val="128"/>
      </rPr>
      <t>条</t>
    </r>
    <rPh sb="7" eb="8">
      <t>カイ</t>
    </rPh>
    <rPh sb="9" eb="10">
      <t>ダイ</t>
    </rPh>
    <rPh sb="13" eb="14">
      <t>ジョウ</t>
    </rPh>
    <rPh sb="16" eb="17">
      <t>ヨ</t>
    </rPh>
    <rPh sb="18" eb="19">
      <t>ダイ</t>
    </rPh>
    <rPh sb="21" eb="22">
      <t>ジョウ</t>
    </rPh>
    <phoneticPr fontId="3"/>
  </si>
  <si>
    <t>訪問サービスの提供に当たる従業者を、常勤換算方法で、１以上配置しているか。【松阪市重点項目】</t>
    <phoneticPr fontId="3"/>
  </si>
  <si>
    <t>夜間及び深夜の時間帯を通じて、勤務を行う従業者を１以上配置しているか。【松阪市重点項目】</t>
    <rPh sb="11" eb="12">
      <t>ツウ</t>
    </rPh>
    <phoneticPr fontId="3"/>
  </si>
  <si>
    <t>宿直を１人以上配置しているか。【松阪市重点項目】</t>
    <phoneticPr fontId="3"/>
  </si>
  <si>
    <t>従業者のうち１以上は、常勤であるか。【松阪市重点項目】</t>
    <phoneticPr fontId="3"/>
  </si>
  <si>
    <t>従業者のうち１以上は、看護師又は准看護師であるか。【松阪市重点項目】</t>
    <phoneticPr fontId="3"/>
  </si>
  <si>
    <t>兼務している場合、下記のいずれかの職務への従事であるか。また、利用者の処遇に支障がないか。【松阪市重点項目】
・当該事業所の他の職務
・基準第82条第6項に定める併設事業所の職務
(兼務職名　　　　　　　　　　　　　　　　　　　　　　　　)</t>
    <rPh sb="31" eb="34">
      <t>リヨウシャ</t>
    </rPh>
    <rPh sb="35" eb="37">
      <t>ショグウ</t>
    </rPh>
    <rPh sb="69" eb="71">
      <t>キジュン</t>
    </rPh>
    <rPh sb="71" eb="72">
      <t>ダイ</t>
    </rPh>
    <rPh sb="74" eb="75">
      <t>ジョウ</t>
    </rPh>
    <rPh sb="75" eb="76">
      <t>ダイ</t>
    </rPh>
    <rPh sb="77" eb="78">
      <t>コウ</t>
    </rPh>
    <rPh sb="79" eb="80">
      <t>サダ</t>
    </rPh>
    <phoneticPr fontId="3"/>
  </si>
  <si>
    <t>1-8</t>
    <phoneticPr fontId="3"/>
  </si>
  <si>
    <t>三重県が実施する「小規模多機能型サービス等計画作成担当者研修」を受講しているか。【松阪市重点項目】</t>
    <phoneticPr fontId="3"/>
  </si>
  <si>
    <t>専らその職務に従事する常勤の管理者を配置しているか。【松阪市重点項目】</t>
    <phoneticPr fontId="3"/>
  </si>
  <si>
    <t>2-2</t>
    <phoneticPr fontId="3"/>
  </si>
  <si>
    <t>特別養護老人ホーム、老人デイサービスセンター、介護老人保健施設、指定小規模多機能型居宅介護支援事業所、指定認知症対応型共同生活介護事業所、指定複合型サービス事業所等の職員又は訪問介護員等として、３年以上認知症である者の介護に従事した経験がある等必要な知識及び経験を有する者であるか。
【松阪市重点項目】</t>
    <rPh sb="0" eb="6">
      <t>トクベツヨウゴロウジン</t>
    </rPh>
    <rPh sb="10" eb="12">
      <t>ロウジン</t>
    </rPh>
    <rPh sb="23" eb="31">
      <t>カイゴロウジンホケンシセツ</t>
    </rPh>
    <rPh sb="32" eb="41">
      <t>シテイショウキボタキノウガタ</t>
    </rPh>
    <rPh sb="41" eb="50">
      <t>キョタクカイゴシエンジギョウショ</t>
    </rPh>
    <rPh sb="51" eb="56">
      <t>シテイニンチショウ</t>
    </rPh>
    <rPh sb="56" eb="59">
      <t>タイオウガタ</t>
    </rPh>
    <rPh sb="59" eb="65">
      <t>キョウドウセイカツカイゴ</t>
    </rPh>
    <rPh sb="65" eb="68">
      <t>ジギョウショ</t>
    </rPh>
    <rPh sb="69" eb="71">
      <t>シテイ</t>
    </rPh>
    <rPh sb="71" eb="74">
      <t>フクゴウガタ</t>
    </rPh>
    <rPh sb="78" eb="81">
      <t>ジギョウショ</t>
    </rPh>
    <rPh sb="81" eb="82">
      <t>トウ</t>
    </rPh>
    <rPh sb="83" eb="85">
      <t>ショクイン</t>
    </rPh>
    <rPh sb="85" eb="86">
      <t>マタ</t>
    </rPh>
    <phoneticPr fontId="3"/>
  </si>
  <si>
    <t>三重県が実施する「認知症対応型サービス事業管理者研修」を修了しているか。
【松阪市重点項目】</t>
    <rPh sb="28" eb="30">
      <t>シュウリョウ</t>
    </rPh>
    <phoneticPr fontId="3"/>
  </si>
  <si>
    <t>宿泊室の定員は、１人となっているか。</t>
    <rPh sb="0" eb="3">
      <t>シュクハクシツ</t>
    </rPh>
    <rPh sb="9" eb="10">
      <t>ニン</t>
    </rPh>
    <phoneticPr fontId="3"/>
  </si>
  <si>
    <r>
      <t xml:space="preserve">内容及び手続の説明及び同意
</t>
    </r>
    <r>
      <rPr>
        <sz val="8.5"/>
        <rFont val="BIZ UDPゴシック"/>
        <family val="3"/>
        <charset val="128"/>
      </rPr>
      <t>(介)第</t>
    </r>
    <r>
      <rPr>
        <sz val="8.5"/>
        <rFont val="BIZ UDゴシック"/>
        <family val="3"/>
        <charset val="128"/>
      </rPr>
      <t>9</t>
    </r>
    <r>
      <rPr>
        <sz val="8.5"/>
        <rFont val="BIZ UDPゴシック"/>
        <family val="3"/>
        <charset val="128"/>
      </rPr>
      <t>条※
(予)第</t>
    </r>
    <r>
      <rPr>
        <sz val="8.5"/>
        <rFont val="BIZ UDゴシック"/>
        <family val="3"/>
        <charset val="128"/>
      </rPr>
      <t>11</t>
    </r>
    <r>
      <rPr>
        <sz val="8.5"/>
        <rFont val="BIZ UDPゴシック"/>
        <family val="3"/>
        <charset val="128"/>
      </rPr>
      <t>条※</t>
    </r>
    <rPh sb="15" eb="16">
      <t>カイ</t>
    </rPh>
    <rPh sb="17" eb="18">
      <t>ダイ</t>
    </rPh>
    <rPh sb="19" eb="20">
      <t>ジョウ</t>
    </rPh>
    <rPh sb="23" eb="24">
      <t>ヨ</t>
    </rPh>
    <rPh sb="25" eb="26">
      <t>ダイ</t>
    </rPh>
    <rPh sb="28" eb="29">
      <t>ジョウ</t>
    </rPh>
    <phoneticPr fontId="3"/>
  </si>
  <si>
    <t>サービスの提供開始前に、利用申込者又はその家族に対し、重要事項を記載した文書(重要事項説明書)を交付して説明を行っているか。【松阪市重点項目】</t>
    <phoneticPr fontId="3"/>
  </si>
  <si>
    <t>重要事項説明書について利用申込者に同意を得ているか。【松阪市重点項目】</t>
    <rPh sb="13" eb="15">
      <t>モウシコミ</t>
    </rPh>
    <rPh sb="15" eb="16">
      <t>シャ</t>
    </rPh>
    <phoneticPr fontId="3"/>
  </si>
  <si>
    <r>
      <t xml:space="preserve">受給資格等の確認
</t>
    </r>
    <r>
      <rPr>
        <sz val="8.5"/>
        <rFont val="BIZ UDPゴシック"/>
        <family val="3"/>
        <charset val="128"/>
      </rPr>
      <t>(介)第</t>
    </r>
    <r>
      <rPr>
        <sz val="8.5"/>
        <rFont val="BIZ UDゴシック"/>
        <family val="3"/>
        <charset val="128"/>
      </rPr>
      <t>12</t>
    </r>
    <r>
      <rPr>
        <sz val="8.5"/>
        <rFont val="BIZ UDPゴシック"/>
        <family val="3"/>
        <charset val="128"/>
      </rPr>
      <t>条※
(予)第</t>
    </r>
    <r>
      <rPr>
        <sz val="8.5"/>
        <rFont val="BIZ UDゴシック"/>
        <family val="3"/>
        <charset val="128"/>
      </rPr>
      <t>14</t>
    </r>
    <r>
      <rPr>
        <sz val="8.5"/>
        <rFont val="BIZ UDPゴシック"/>
        <family val="3"/>
        <charset val="128"/>
      </rPr>
      <t>条※</t>
    </r>
    <rPh sb="10" eb="11">
      <t>カイ</t>
    </rPh>
    <rPh sb="12" eb="13">
      <t>ダイ</t>
    </rPh>
    <rPh sb="15" eb="16">
      <t>ジョウ</t>
    </rPh>
    <rPh sb="19" eb="20">
      <t>ヨ</t>
    </rPh>
    <rPh sb="21" eb="22">
      <t>ダイ</t>
    </rPh>
    <rPh sb="24" eb="25">
      <t>ジョウ</t>
    </rPh>
    <phoneticPr fontId="3"/>
  </si>
  <si>
    <r>
      <t xml:space="preserve">サービスの提供の記録
</t>
    </r>
    <r>
      <rPr>
        <sz val="8.5"/>
        <rFont val="BIZ UDPゴシック"/>
        <family val="3"/>
        <charset val="128"/>
      </rPr>
      <t>(介)第</t>
    </r>
    <r>
      <rPr>
        <sz val="8.5"/>
        <rFont val="BIZ UDゴシック"/>
        <family val="3"/>
        <charset val="128"/>
      </rPr>
      <t>20</t>
    </r>
    <r>
      <rPr>
        <sz val="8.5"/>
        <rFont val="BIZ UDPゴシック"/>
        <family val="3"/>
        <charset val="128"/>
      </rPr>
      <t>条※
(予)第</t>
    </r>
    <r>
      <rPr>
        <sz val="8.5"/>
        <rFont val="BIZ UDゴシック"/>
        <family val="3"/>
        <charset val="128"/>
      </rPr>
      <t>21</t>
    </r>
    <r>
      <rPr>
        <sz val="8.5"/>
        <rFont val="BIZ UDPゴシック"/>
        <family val="3"/>
        <charset val="128"/>
      </rPr>
      <t>条※</t>
    </r>
    <rPh sb="12" eb="13">
      <t>カイ</t>
    </rPh>
    <rPh sb="14" eb="15">
      <t>ダイ</t>
    </rPh>
    <rPh sb="17" eb="18">
      <t>ジョウ</t>
    </rPh>
    <rPh sb="21" eb="22">
      <t>ヨ</t>
    </rPh>
    <rPh sb="23" eb="24">
      <t>ダイ</t>
    </rPh>
    <rPh sb="26" eb="27">
      <t>ジョウ</t>
    </rPh>
    <phoneticPr fontId="3"/>
  </si>
  <si>
    <t>提供した具体的なサービスの内容等を記録するとともに、利用者からの申出があった場合には、文書の交付その他適切な方法により、その情報を利用者に対して提供しているか。</t>
    <rPh sb="69" eb="70">
      <t>タイ</t>
    </rPh>
    <phoneticPr fontId="3"/>
  </si>
  <si>
    <t>(解釈通知)
重要事項説明書には次の内容が記載されており、その内容はわかりやすいものとなっているか。
①重要事項に関する規程の概要
②従業者の勤務体制
③事故発生時の対応
④苦情処理の体制
⑤第三者評価の実施状況
⑥その他の利用申込者のサービス選択に資すると認められる重要事項</t>
    <rPh sb="1" eb="3">
      <t>カイシャク</t>
    </rPh>
    <rPh sb="3" eb="5">
      <t>ツウチ</t>
    </rPh>
    <rPh sb="52" eb="54">
      <t>ジュウヨウ</t>
    </rPh>
    <rPh sb="54" eb="56">
      <t>ジコウ</t>
    </rPh>
    <rPh sb="57" eb="58">
      <t>カン</t>
    </rPh>
    <rPh sb="60" eb="62">
      <t>キテイ</t>
    </rPh>
    <rPh sb="110" eb="111">
      <t>ホカ</t>
    </rPh>
    <rPh sb="114" eb="117">
      <t>モウシコミシャ</t>
    </rPh>
    <phoneticPr fontId="3"/>
  </si>
  <si>
    <t>サービスの提供に当たっては、懇切丁寧に行うことを旨とし、利用者又はその家族に対し、サービスの提供等について、理解しやすいように説明を行っているか。</t>
    <phoneticPr fontId="3"/>
  </si>
  <si>
    <t>サービスの提供に当たっては、当該利用者又は他の利用者等の生命又は身体を保護するため緊急やむを得ない場合を除き、身体的拘束等を行っていないか。
【松阪市重点項目】</t>
    <rPh sb="14" eb="16">
      <t>トウガイ</t>
    </rPh>
    <phoneticPr fontId="3"/>
  </si>
  <si>
    <t>身体的拘束等を行う場合には、その態様及び時間、その際の利用者の心身の状況並びに緊急やむを得ない理由を記録しているか。【松阪市重点項目】</t>
    <phoneticPr fontId="3"/>
  </si>
  <si>
    <t>9-7</t>
    <phoneticPr fontId="3"/>
  </si>
  <si>
    <t>9-8</t>
    <phoneticPr fontId="3"/>
  </si>
  <si>
    <t>9-9</t>
    <phoneticPr fontId="3"/>
  </si>
  <si>
    <t>9-10</t>
    <phoneticPr fontId="3"/>
  </si>
  <si>
    <t>9-11</t>
    <phoneticPr fontId="3"/>
  </si>
  <si>
    <t>(解釈通知)
通いサービスの利用者が登録定員に比べて著しく少ない状態(登録定員のおおむね３分の１以下)が続いていないか。</t>
    <rPh sb="1" eb="3">
      <t>カイシャク</t>
    </rPh>
    <rPh sb="3" eb="5">
      <t>ツウチ</t>
    </rPh>
    <phoneticPr fontId="3"/>
  </si>
  <si>
    <t>登録者が通いサービスを利用していない日においては、可能な限り、訪問サービスの提供、電話連絡による見守り等を行い居宅における生活を支えるために適切なサービスを提供しているか。</t>
    <phoneticPr fontId="3"/>
  </si>
  <si>
    <t>介護支援専門員は、(1)の利用者の日常生活全般の状況及び希望を踏まえ、介護予防支援等運営基準内「具体的取組方針」及び「留意点」に沿って指定介護予防サービス等の利用に係る計画を作成しているか。</t>
    <rPh sb="46" eb="47">
      <t>ナイ</t>
    </rPh>
    <rPh sb="52" eb="53">
      <t>クミ</t>
    </rPh>
    <rPh sb="67" eb="69">
      <t>シテイ</t>
    </rPh>
    <rPh sb="69" eb="71">
      <t>カイゴ</t>
    </rPh>
    <rPh sb="71" eb="73">
      <t>ヨボウ</t>
    </rPh>
    <rPh sb="77" eb="78">
      <t>トウ</t>
    </rPh>
    <rPh sb="79" eb="81">
      <t>リヨウ</t>
    </rPh>
    <rPh sb="82" eb="83">
      <t>カカ</t>
    </rPh>
    <phoneticPr fontId="3"/>
  </si>
  <si>
    <t>介護支援専門員は、(1)の利用者の日常生活全般の状況及び希望を踏まえ、他の介護予防小規模多機能型居宅介護従業者と協議の上、目標、当該目標を達成するための具体的なサービスの内容、サービスの提供を行う期間等を記載した介護予防小規模多機能型居宅介護計画を作成するとともに、これを基本としつつ、利用者の日々の様態、希望等を勘案し、随時適切に通いサービス、訪問サービス及び宿泊サービスを組み合わせた介護を行っているか。</t>
    <phoneticPr fontId="3"/>
  </si>
  <si>
    <t>介護支援専門員は、介護予防小規模多機能型居宅介護計画の作成に当たっては、その内容について利用者又はその家族に対して説明し、利用者の同意を得たうえで、介護予防小規模多機能型居宅介護計画を利用者に交付しているか。</t>
    <rPh sb="47" eb="48">
      <t>マタ</t>
    </rPh>
    <rPh sb="54" eb="55">
      <t>タイ</t>
    </rPh>
    <rPh sb="92" eb="95">
      <t>リヨウシャ</t>
    </rPh>
    <phoneticPr fontId="3"/>
  </si>
  <si>
    <t>サービスの提供に当たっては、通いサービスの利用者が登録定員に比べて著しく少ない状態(登録定員のおおむね３分の１以下)が続いていないか。</t>
    <phoneticPr fontId="3"/>
  </si>
  <si>
    <t>介護支援専門員は、介護予防小規模多機能型居宅介護計画に基づくサービスの提供の開始時から、終了するまでに、少なくとも１回は、モニタリングを行うとともに、利用者の様態の変化等の把握を行っているか。</t>
    <phoneticPr fontId="3"/>
  </si>
  <si>
    <t>サービスの提供に当たっては、当該利用者又は他の利用者等の生命又は身体を保護するため緊急やむを得ない場合を除き、身体的拘束等を行っていないか。【松阪市重点項目】</t>
    <rPh sb="14" eb="16">
      <t>トウガイ</t>
    </rPh>
    <phoneticPr fontId="3"/>
  </si>
  <si>
    <t>身体的拘束等を行う場合には、その態様及び時間、その際の利用者の心身の状況並びに緊急やむを得ない理由を記録しているか。【松阪市重点項目】</t>
    <phoneticPr fontId="3"/>
  </si>
  <si>
    <t>次の項目を盛り込んだ、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るか。【松阪市重点項目】</t>
    <phoneticPr fontId="3"/>
  </si>
  <si>
    <t>身体的拘束等の適正化のための指針を整備しているか。【松阪市重点項目】</t>
    <phoneticPr fontId="3"/>
  </si>
  <si>
    <t>介護職員その他の従業者に対し、身体的拘束等の適正化のための研修を定期的に実施しているか。【松阪市重点項目】</t>
    <rPh sb="32" eb="35">
      <t>テイキテキ</t>
    </rPh>
    <phoneticPr fontId="3"/>
  </si>
  <si>
    <t>管理者は、介護支援専門員に小規模多機能型居宅介護計画の作成に関する業務を担当させているか。</t>
    <phoneticPr fontId="3"/>
  </si>
  <si>
    <t>介護支援専門員は、利用者の心身の状況、希望及びその置かれている環境を踏まえて、他の介護従業者と協議の上、援助目標、当該目標を達成するための具体的なサービスの内容等を記載した小規模多機能型居宅介護計画を作成し、利用者の日々の様態、希望等を勘案し、随時適切に通いサービス、訪問サービス及び宿泊サービスを組み合わせた介護を行っているか。</t>
    <rPh sb="80" eb="81">
      <t>トウ</t>
    </rPh>
    <phoneticPr fontId="3"/>
  </si>
  <si>
    <t>介護支援専門員は、小規模多機能型居宅介護計画の作成に当たっては、地域における活動への参加の機会が提供されること等により、利用者の多様な活動の確保に努めているか。</t>
    <rPh sb="38" eb="40">
      <t>カツドウ</t>
    </rPh>
    <rPh sb="42" eb="44">
      <t>サンカ</t>
    </rPh>
    <rPh sb="45" eb="47">
      <t>キカイ</t>
    </rPh>
    <rPh sb="48" eb="50">
      <t>テイキョウ</t>
    </rPh>
    <rPh sb="64" eb="66">
      <t>タヨウ</t>
    </rPh>
    <phoneticPr fontId="3"/>
  </si>
  <si>
    <t>介護支援専門員は、小規模多機能型居宅介護計画の作成に当たっては、その内容について、利用者又はその家族に説明し、利用者の同意を得ているか。</t>
    <rPh sb="62" eb="63">
      <t>エ</t>
    </rPh>
    <phoneticPr fontId="3"/>
  </si>
  <si>
    <t>介護支援専門員は、小規模多機能型居宅介護計画を作成した際には、利用者に交付しているか。</t>
    <rPh sb="0" eb="7">
      <t>カイゴシエンセンモンイン</t>
    </rPh>
    <phoneticPr fontId="3"/>
  </si>
  <si>
    <t>介護支援専門員は、小規模多機能型居宅介護計画の作成後においても、常に小規模多機能型居宅介護計画の実施状況及び利用者の様態の変化等の把握を行い、必要に応じて小規模多機能型居宅介護計画の変更をしているか。</t>
    <rPh sb="32" eb="33">
      <t>ツネ</t>
    </rPh>
    <rPh sb="34" eb="45">
      <t>ショウキボタキノウガタキョタクカイゴ</t>
    </rPh>
    <rPh sb="45" eb="47">
      <t>ケイカク</t>
    </rPh>
    <rPh sb="52" eb="53">
      <t>オヨ</t>
    </rPh>
    <phoneticPr fontId="3"/>
  </si>
  <si>
    <r>
      <t>(</t>
    </r>
    <r>
      <rPr>
        <sz val="10"/>
        <color rgb="FFFF0000"/>
        <rFont val="BIZ UDPゴシック"/>
        <family val="3"/>
        <charset val="128"/>
      </rPr>
      <t>6</t>
    </r>
    <r>
      <rPr>
        <sz val="10"/>
        <rFont val="BIZ UDPゴシック"/>
        <family val="3"/>
        <charset val="128"/>
      </rPr>
      <t>)の場合も、(1)～(</t>
    </r>
    <r>
      <rPr>
        <sz val="10"/>
        <color rgb="FFFF0000"/>
        <rFont val="BIZ UDPゴシック"/>
        <family val="3"/>
        <charset val="128"/>
      </rPr>
      <t>5</t>
    </r>
    <r>
      <rPr>
        <sz val="10"/>
        <rFont val="BIZ UDPゴシック"/>
        <family val="3"/>
        <charset val="128"/>
      </rPr>
      <t>)によって行っているか。</t>
    </r>
    <phoneticPr fontId="3"/>
  </si>
  <si>
    <t>利用者の負担により、(介護予防)小規模多機能型居宅介護従業者以外の者による介護を受けさせていないか。【松阪市重点項目】</t>
    <rPh sb="11" eb="13">
      <t>カイゴ</t>
    </rPh>
    <rPh sb="13" eb="15">
      <t>ヨボウ</t>
    </rPh>
    <phoneticPr fontId="3"/>
  </si>
  <si>
    <r>
      <t>運営規程
(介)第</t>
    </r>
    <r>
      <rPr>
        <sz val="9"/>
        <color theme="1"/>
        <rFont val="BIZ UDゴシック"/>
        <family val="3"/>
        <charset val="128"/>
      </rPr>
      <t>100</t>
    </r>
    <r>
      <rPr>
        <sz val="9"/>
        <color theme="1"/>
        <rFont val="BIZ UDPゴシック"/>
        <family val="3"/>
        <charset val="128"/>
      </rPr>
      <t>条
(予)第</t>
    </r>
    <r>
      <rPr>
        <sz val="9"/>
        <color theme="1"/>
        <rFont val="BIZ UDゴシック"/>
        <family val="3"/>
        <charset val="128"/>
      </rPr>
      <t>57</t>
    </r>
    <r>
      <rPr>
        <sz val="9"/>
        <color theme="1"/>
        <rFont val="BIZ UDPゴシック"/>
        <family val="3"/>
        <charset val="128"/>
      </rPr>
      <t xml:space="preserve">条
</t>
    </r>
    <rPh sb="6" eb="7">
      <t>カイ</t>
    </rPh>
    <rPh sb="8" eb="9">
      <t>ダイ</t>
    </rPh>
    <rPh sb="12" eb="13">
      <t>ジョウ</t>
    </rPh>
    <rPh sb="15" eb="16">
      <t>ヨ</t>
    </rPh>
    <rPh sb="17" eb="18">
      <t>ダイ</t>
    </rPh>
    <rPh sb="20" eb="21">
      <t>ジョウ</t>
    </rPh>
    <phoneticPr fontId="3"/>
  </si>
  <si>
    <t>事業所ごとに、次の重要事項を内容とする運営規程を定めているか。
①事業の目的及び運営の方針
②従業者の職種、員数及び職務内容
③営業日及び営業時間
④(指定介護予防)小規模多機能型居宅介護の登録定員並びに通いサービス及び宿泊サービスの利用定員
⑤(指定介護予防)小規模多機能型居宅介護の内容及び利用料その他の費用の額　
⑥通常の事業の実施地域
⑦サービス利用に当たっての留意事項
⑧緊急時等における対応方法
⑨非常災害対策
⑩虐待の防止のための措置に関する事項
⑪その他運営に関する重要事項</t>
    <rPh sb="76" eb="78">
      <t>シテイ</t>
    </rPh>
    <rPh sb="78" eb="80">
      <t>カイゴ</t>
    </rPh>
    <rPh sb="80" eb="82">
      <t>ヨボウ</t>
    </rPh>
    <rPh sb="124" eb="126">
      <t>シテイ</t>
    </rPh>
    <rPh sb="126" eb="130">
      <t>カイゴヨボウ</t>
    </rPh>
    <rPh sb="213" eb="215">
      <t>ギャクタイ</t>
    </rPh>
    <rPh sb="216" eb="218">
      <t>ボウシ</t>
    </rPh>
    <rPh sb="222" eb="224">
      <t>ソチ</t>
    </rPh>
    <rPh sb="225" eb="226">
      <t>カン</t>
    </rPh>
    <rPh sb="228" eb="230">
      <t>ジコウ</t>
    </rPh>
    <phoneticPr fontId="3"/>
  </si>
  <si>
    <t>利用者に対し、適切なサービスを提供することができるよう、事業所ごとに従業者の勤務の体制を定めているか。</t>
    <rPh sb="28" eb="31">
      <t>ジギョウショ</t>
    </rPh>
    <phoneticPr fontId="3"/>
  </si>
  <si>
    <t>（解釈通知）
事業所ごとに、介護従業者の日々の勤務体制、常勤・非常勤の別、専従の生活相談員、看護職員、介護職員及び機能訓練指導員の配置、管理者との兼務関係等を明確にしているか。</t>
    <rPh sb="1" eb="3">
      <t>カイシャク</t>
    </rPh>
    <rPh sb="3" eb="5">
      <t>ツウチ</t>
    </rPh>
    <rPh sb="7" eb="10">
      <t>ジギョウショ</t>
    </rPh>
    <rPh sb="14" eb="16">
      <t>カイゴ</t>
    </rPh>
    <rPh sb="16" eb="19">
      <t>ジュウギョウシャ</t>
    </rPh>
    <rPh sb="20" eb="22">
      <t>ヒビ</t>
    </rPh>
    <rPh sb="23" eb="25">
      <t>キンム</t>
    </rPh>
    <rPh sb="25" eb="27">
      <t>タイセイ</t>
    </rPh>
    <rPh sb="28" eb="30">
      <t>ジョウキン</t>
    </rPh>
    <rPh sb="31" eb="34">
      <t>ヒジョウキン</t>
    </rPh>
    <rPh sb="35" eb="36">
      <t>ベツ</t>
    </rPh>
    <rPh sb="37" eb="39">
      <t>センジュウ</t>
    </rPh>
    <rPh sb="40" eb="42">
      <t>セイカツ</t>
    </rPh>
    <rPh sb="42" eb="45">
      <t>ソウダンイン</t>
    </rPh>
    <rPh sb="46" eb="48">
      <t>カンゴ</t>
    </rPh>
    <rPh sb="48" eb="50">
      <t>ショクイン</t>
    </rPh>
    <rPh sb="51" eb="53">
      <t>カイゴ</t>
    </rPh>
    <rPh sb="53" eb="55">
      <t>ショクイン</t>
    </rPh>
    <rPh sb="55" eb="56">
      <t>オヨ</t>
    </rPh>
    <rPh sb="57" eb="59">
      <t>キノウ</t>
    </rPh>
    <rPh sb="59" eb="64">
      <t>クンレンシドウイン</t>
    </rPh>
    <rPh sb="65" eb="67">
      <t>ハイチ</t>
    </rPh>
    <rPh sb="68" eb="71">
      <t>カンリシャ</t>
    </rPh>
    <rPh sb="73" eb="75">
      <t>ケンム</t>
    </rPh>
    <rPh sb="75" eb="77">
      <t>カンケイ</t>
    </rPh>
    <rPh sb="77" eb="78">
      <t>トウ</t>
    </rPh>
    <rPh sb="79" eb="81">
      <t>メイカク</t>
    </rPh>
    <phoneticPr fontId="3"/>
  </si>
  <si>
    <t>全ての介護従業者(看護師、准看護士、介護福祉士、介護支援専門員、法第8条第2項に規定する政令で定める者等の資格を有する者その他これに類する者を除く。)に対し、認知症介護に係る基礎的な研修を受講させるために必要な措置を講じているか。</t>
    <rPh sb="0" eb="1">
      <t>スベ</t>
    </rPh>
    <rPh sb="3" eb="5">
      <t>カイゴ</t>
    </rPh>
    <rPh sb="5" eb="8">
      <t>ジュウギョウシャ</t>
    </rPh>
    <rPh sb="9" eb="12">
      <t>カンゴシ</t>
    </rPh>
    <rPh sb="13" eb="14">
      <t>ジュン</t>
    </rPh>
    <rPh sb="14" eb="17">
      <t>カンゴシ</t>
    </rPh>
    <rPh sb="18" eb="20">
      <t>カイゴ</t>
    </rPh>
    <rPh sb="20" eb="23">
      <t>フクシシ</t>
    </rPh>
    <rPh sb="24" eb="31">
      <t>カイゴシエンセンモンイン</t>
    </rPh>
    <rPh sb="76" eb="77">
      <t>タイ</t>
    </rPh>
    <rPh sb="79" eb="82">
      <t>ニンチショウ</t>
    </rPh>
    <rPh sb="82" eb="84">
      <t>カイゴ</t>
    </rPh>
    <rPh sb="85" eb="86">
      <t>カカ</t>
    </rPh>
    <rPh sb="87" eb="90">
      <t>キソテキ</t>
    </rPh>
    <rPh sb="91" eb="93">
      <t>ケンシュウ</t>
    </rPh>
    <rPh sb="94" eb="96">
      <t>ジュコウ</t>
    </rPh>
    <rPh sb="102" eb="104">
      <t>ヒツヨウ</t>
    </rPh>
    <rPh sb="105" eb="107">
      <t>ソチ</t>
    </rPh>
    <rPh sb="108" eb="109">
      <t>コウ</t>
    </rPh>
    <phoneticPr fontId="3"/>
  </si>
  <si>
    <r>
      <t>業務継続計画の策定等
(介)第</t>
    </r>
    <r>
      <rPr>
        <sz val="9"/>
        <rFont val="BIZ UDゴシック"/>
        <family val="3"/>
        <charset val="128"/>
      </rPr>
      <t>32</t>
    </r>
    <r>
      <rPr>
        <sz val="9"/>
        <rFont val="BIZ UDPゴシック"/>
        <family val="3"/>
        <charset val="128"/>
      </rPr>
      <t>条の</t>
    </r>
    <r>
      <rPr>
        <sz val="9"/>
        <rFont val="BIZ UDゴシック"/>
        <family val="3"/>
        <charset val="128"/>
      </rPr>
      <t>2</t>
    </r>
    <r>
      <rPr>
        <sz val="9"/>
        <rFont val="BIZ UDPゴシック"/>
        <family val="3"/>
        <charset val="128"/>
      </rPr>
      <t>※
(予)第</t>
    </r>
    <r>
      <rPr>
        <sz val="9"/>
        <rFont val="BIZ UDゴシック"/>
        <family val="3"/>
        <charset val="128"/>
      </rPr>
      <t>28</t>
    </r>
    <r>
      <rPr>
        <sz val="9"/>
        <rFont val="BIZ UDPゴシック"/>
        <family val="3"/>
        <charset val="128"/>
      </rPr>
      <t>条の</t>
    </r>
    <r>
      <rPr>
        <sz val="9"/>
        <rFont val="BIZ UDゴシック"/>
        <family val="3"/>
        <charset val="128"/>
      </rPr>
      <t>2</t>
    </r>
    <r>
      <rPr>
        <sz val="9"/>
        <rFont val="BIZ UDPゴシック"/>
        <family val="3"/>
        <charset val="128"/>
      </rPr>
      <t xml:space="preserve">※
</t>
    </r>
    <rPh sb="0" eb="2">
      <t>ギョウム</t>
    </rPh>
    <rPh sb="2" eb="4">
      <t>ケイゾク</t>
    </rPh>
    <rPh sb="4" eb="6">
      <t>ケイカク</t>
    </rPh>
    <rPh sb="7" eb="9">
      <t>サクテイ</t>
    </rPh>
    <rPh sb="9" eb="10">
      <t>トウ</t>
    </rPh>
    <rPh sb="12" eb="13">
      <t>カイ</t>
    </rPh>
    <rPh sb="14" eb="15">
      <t>ダイ</t>
    </rPh>
    <rPh sb="17" eb="18">
      <t>ジョウ</t>
    </rPh>
    <rPh sb="23" eb="24">
      <t>ヨ</t>
    </rPh>
    <rPh sb="25" eb="26">
      <t>ダイ</t>
    </rPh>
    <rPh sb="28" eb="29">
      <t>ジョウ</t>
    </rPh>
    <phoneticPr fontId="3"/>
  </si>
  <si>
    <r>
      <t>事業所における感染症の予防及びまん延の防止のための対策を検討する委員会をおおむね6月に1回以上開催するとともに、その結果について、従業者に周知徹底を図っているか。</t>
    </r>
    <r>
      <rPr>
        <b/>
        <sz val="10"/>
        <rFont val="BIZ UDPゴシック"/>
        <family val="3"/>
        <charset val="128"/>
      </rPr>
      <t>【松阪市重点項目】</t>
    </r>
    <rPh sb="0" eb="3">
      <t>ジギョウショ</t>
    </rPh>
    <rPh sb="7" eb="10">
      <t>カンセンショウ</t>
    </rPh>
    <rPh sb="11" eb="13">
      <t>ヨボウ</t>
    </rPh>
    <rPh sb="13" eb="14">
      <t>オヨ</t>
    </rPh>
    <rPh sb="17" eb="18">
      <t>エン</t>
    </rPh>
    <rPh sb="19" eb="21">
      <t>ボウシ</t>
    </rPh>
    <rPh sb="25" eb="27">
      <t>タイサク</t>
    </rPh>
    <rPh sb="28" eb="30">
      <t>ケントウ</t>
    </rPh>
    <rPh sb="32" eb="35">
      <t>イインカイ</t>
    </rPh>
    <rPh sb="41" eb="42">
      <t>ツキ</t>
    </rPh>
    <rPh sb="44" eb="45">
      <t>カイ</t>
    </rPh>
    <rPh sb="45" eb="47">
      <t>イジョウ</t>
    </rPh>
    <rPh sb="47" eb="49">
      <t>カイサイ</t>
    </rPh>
    <rPh sb="58" eb="60">
      <t>ケッカ</t>
    </rPh>
    <rPh sb="65" eb="68">
      <t>ジュウギョウシャ</t>
    </rPh>
    <rPh sb="69" eb="71">
      <t>シュウチ</t>
    </rPh>
    <rPh sb="71" eb="73">
      <t>テッテイ</t>
    </rPh>
    <rPh sb="74" eb="75">
      <t>ハカ</t>
    </rPh>
    <phoneticPr fontId="3"/>
  </si>
  <si>
    <t>利用者の使用する施設、食器その他の設備又は飲用に供する水について、衛生的な管理に努め、又は衛生上必要な措置を講じているか。</t>
    <rPh sb="43" eb="44">
      <t>マタ</t>
    </rPh>
    <phoneticPr fontId="3"/>
  </si>
  <si>
    <t>(解釈通知) 
インフルエンザ対策、腸管出血性大腸菌感染症対策、レジオネラ症対策等について、別途発出された通知に基づき、適切な措置を講じているか。
（参照：介護現場における感染対策の手引き(第3版)令和5年9月）</t>
    <rPh sb="15" eb="17">
      <t>タイサク</t>
    </rPh>
    <rPh sb="18" eb="26">
      <t>チョウカンシュッケツセイダイチョウキン</t>
    </rPh>
    <rPh sb="26" eb="29">
      <t>カンセンショウ</t>
    </rPh>
    <rPh sb="29" eb="31">
      <t>タイサク</t>
    </rPh>
    <rPh sb="37" eb="38">
      <t>ショウ</t>
    </rPh>
    <rPh sb="38" eb="40">
      <t>タイサク</t>
    </rPh>
    <rPh sb="40" eb="41">
      <t>トウ</t>
    </rPh>
    <rPh sb="46" eb="48">
      <t>ベット</t>
    </rPh>
    <rPh sb="48" eb="50">
      <t>ハッシュツ</t>
    </rPh>
    <rPh sb="53" eb="55">
      <t>ツウチ</t>
    </rPh>
    <rPh sb="56" eb="57">
      <t>モト</t>
    </rPh>
    <rPh sb="60" eb="62">
      <t>テキセツ</t>
    </rPh>
    <rPh sb="63" eb="65">
      <t>ソチ</t>
    </rPh>
    <rPh sb="66" eb="67">
      <t>コウ</t>
    </rPh>
    <phoneticPr fontId="3"/>
  </si>
  <si>
    <t>感染症の予防及びまん延の防止のための指針を整備しているか。
【松阪市重点項目】
(解釈通知)
感染症の予防及びまん延の防止のための指針には以下の項目等を記載しているか。
イ　平常時の対応
・事務所内の衛生管理(環境の整備等)、ケアにかかる感染対策(手洗い、標準的な予防策)等
ロ　発生時の対応
・発生状況の把握、感染拡大の防止、医療機関や保健所、市町村における事業所関係課等の関係機関との連携、行政等への報告等
・事務所内の連絡体制や関係機関への連絡体制</t>
    <rPh sb="0" eb="3">
      <t>カンセンショウ</t>
    </rPh>
    <rPh sb="4" eb="6">
      <t>ヨボウ</t>
    </rPh>
    <rPh sb="6" eb="7">
      <t>オヨ</t>
    </rPh>
    <rPh sb="10" eb="11">
      <t>エン</t>
    </rPh>
    <rPh sb="12" eb="14">
      <t>ボウシ</t>
    </rPh>
    <rPh sb="18" eb="20">
      <t>シシン</t>
    </rPh>
    <rPh sb="21" eb="23">
      <t>セイビ</t>
    </rPh>
    <rPh sb="48" eb="51">
      <t>カンセンショウ</t>
    </rPh>
    <rPh sb="52" eb="54">
      <t>ヨボウ</t>
    </rPh>
    <rPh sb="54" eb="55">
      <t>オヨ</t>
    </rPh>
    <rPh sb="58" eb="59">
      <t>エン</t>
    </rPh>
    <rPh sb="60" eb="62">
      <t>ボウシ</t>
    </rPh>
    <rPh sb="66" eb="68">
      <t>シシン</t>
    </rPh>
    <rPh sb="70" eb="72">
      <t>イカ</t>
    </rPh>
    <rPh sb="73" eb="75">
      <t>コウモク</t>
    </rPh>
    <rPh sb="75" eb="76">
      <t>トウ</t>
    </rPh>
    <rPh sb="77" eb="79">
      <t>キサイ</t>
    </rPh>
    <rPh sb="88" eb="90">
      <t>ヘイジョウ</t>
    </rPh>
    <rPh sb="90" eb="91">
      <t>ジ</t>
    </rPh>
    <rPh sb="92" eb="94">
      <t>タイオウ</t>
    </rPh>
    <rPh sb="96" eb="98">
      <t>ジム</t>
    </rPh>
    <rPh sb="98" eb="99">
      <t>ショ</t>
    </rPh>
    <rPh sb="99" eb="100">
      <t>ナイ</t>
    </rPh>
    <rPh sb="101" eb="103">
      <t>エイセイ</t>
    </rPh>
    <rPh sb="103" eb="105">
      <t>カンリ</t>
    </rPh>
    <rPh sb="106" eb="108">
      <t>カンキョウ</t>
    </rPh>
    <rPh sb="109" eb="111">
      <t>セイビ</t>
    </rPh>
    <rPh sb="111" eb="112">
      <t>トウ</t>
    </rPh>
    <rPh sb="120" eb="122">
      <t>カンセン</t>
    </rPh>
    <rPh sb="122" eb="124">
      <t>タイサク</t>
    </rPh>
    <rPh sb="125" eb="127">
      <t>テアラ</t>
    </rPh>
    <rPh sb="129" eb="132">
      <t>ヒョウジュンテキ</t>
    </rPh>
    <rPh sb="133" eb="135">
      <t>ヨボウ</t>
    </rPh>
    <rPh sb="135" eb="136">
      <t>サク</t>
    </rPh>
    <rPh sb="137" eb="138">
      <t>トウ</t>
    </rPh>
    <rPh sb="142" eb="144">
      <t>ハッセイ</t>
    </rPh>
    <rPh sb="144" eb="145">
      <t>ジ</t>
    </rPh>
    <rPh sb="146" eb="148">
      <t>タイオウ</t>
    </rPh>
    <rPh sb="150" eb="152">
      <t>ハッセイ</t>
    </rPh>
    <rPh sb="152" eb="154">
      <t>ジョウキョウ</t>
    </rPh>
    <rPh sb="155" eb="157">
      <t>ハアク</t>
    </rPh>
    <rPh sb="158" eb="160">
      <t>カンセン</t>
    </rPh>
    <rPh sb="160" eb="162">
      <t>カクダイ</t>
    </rPh>
    <rPh sb="163" eb="165">
      <t>ボウシ</t>
    </rPh>
    <rPh sb="166" eb="168">
      <t>イリョウ</t>
    </rPh>
    <rPh sb="168" eb="170">
      <t>キカン</t>
    </rPh>
    <rPh sb="171" eb="174">
      <t>ホケンジョ</t>
    </rPh>
    <rPh sb="175" eb="178">
      <t>シチョウソン</t>
    </rPh>
    <rPh sb="182" eb="185">
      <t>ジギョウショ</t>
    </rPh>
    <rPh sb="185" eb="187">
      <t>カンケイ</t>
    </rPh>
    <rPh sb="187" eb="188">
      <t>カ</t>
    </rPh>
    <rPh sb="188" eb="189">
      <t>トウ</t>
    </rPh>
    <rPh sb="190" eb="192">
      <t>カンケイ</t>
    </rPh>
    <rPh sb="192" eb="194">
      <t>キカン</t>
    </rPh>
    <rPh sb="196" eb="198">
      <t>レンケイ</t>
    </rPh>
    <rPh sb="199" eb="201">
      <t>ギョウセイ</t>
    </rPh>
    <rPh sb="201" eb="202">
      <t>トウ</t>
    </rPh>
    <rPh sb="204" eb="206">
      <t>ホウコク</t>
    </rPh>
    <rPh sb="206" eb="207">
      <t>トウ</t>
    </rPh>
    <rPh sb="209" eb="211">
      <t>ジム</t>
    </rPh>
    <rPh sb="211" eb="212">
      <t>ショ</t>
    </rPh>
    <rPh sb="212" eb="213">
      <t>ナイ</t>
    </rPh>
    <rPh sb="214" eb="216">
      <t>レンラク</t>
    </rPh>
    <rPh sb="216" eb="218">
      <t>タイセイ</t>
    </rPh>
    <rPh sb="219" eb="221">
      <t>カンケイ</t>
    </rPh>
    <rPh sb="221" eb="223">
      <t>キカン</t>
    </rPh>
    <rPh sb="225" eb="227">
      <t>レンラク</t>
    </rPh>
    <rPh sb="227" eb="229">
      <t>タイセイ</t>
    </rPh>
    <phoneticPr fontId="3"/>
  </si>
  <si>
    <t>事業所において、従業者に対し、感染症の予防及びまん延の防止のための研修及び訓練を年1回以上定期的に実施しているか。（新規採用時には感染症対策研修を実施することが望ましい。）【松阪市重点項目】</t>
    <rPh sb="0" eb="3">
      <t>ジギョウショ</t>
    </rPh>
    <rPh sb="8" eb="11">
      <t>ジュウギョウシャ</t>
    </rPh>
    <rPh sb="12" eb="13">
      <t>タイ</t>
    </rPh>
    <rPh sb="15" eb="18">
      <t>カンセンショウ</t>
    </rPh>
    <rPh sb="19" eb="22">
      <t>ヨボウオヨ</t>
    </rPh>
    <rPh sb="25" eb="26">
      <t>エン</t>
    </rPh>
    <rPh sb="27" eb="29">
      <t>ボウシ</t>
    </rPh>
    <rPh sb="33" eb="35">
      <t>ケンシュウ</t>
    </rPh>
    <rPh sb="35" eb="36">
      <t>オヨ</t>
    </rPh>
    <rPh sb="37" eb="39">
      <t>クンレン</t>
    </rPh>
    <rPh sb="40" eb="41">
      <t>ネン</t>
    </rPh>
    <rPh sb="42" eb="45">
      <t>カイイジョウ</t>
    </rPh>
    <rPh sb="45" eb="48">
      <t>テイキテキ</t>
    </rPh>
    <rPh sb="49" eb="51">
      <t>ジッシ</t>
    </rPh>
    <rPh sb="58" eb="60">
      <t>シンキ</t>
    </rPh>
    <rPh sb="60" eb="62">
      <t>サイヨウ</t>
    </rPh>
    <rPh sb="62" eb="63">
      <t>ジ</t>
    </rPh>
    <rPh sb="65" eb="68">
      <t>カンセンショウ</t>
    </rPh>
    <rPh sb="68" eb="70">
      <t>タイサク</t>
    </rPh>
    <rPh sb="70" eb="72">
      <t>ケンシュウ</t>
    </rPh>
    <rPh sb="73" eb="75">
      <t>ジッシ</t>
    </rPh>
    <rPh sb="80" eb="81">
      <t>ノゾ</t>
    </rPh>
    <rPh sb="87" eb="90">
      <t>マツサカシ</t>
    </rPh>
    <rPh sb="90" eb="92">
      <t>ジュウテン</t>
    </rPh>
    <rPh sb="92" eb="94">
      <t>コウモク</t>
    </rPh>
    <phoneticPr fontId="3"/>
  </si>
  <si>
    <r>
      <t>広告
(介)第</t>
    </r>
    <r>
      <rPr>
        <sz val="8"/>
        <rFont val="BIZ UDゴシック"/>
        <family val="3"/>
        <charset val="128"/>
      </rPr>
      <t>36</t>
    </r>
    <r>
      <rPr>
        <sz val="8"/>
        <rFont val="BIZ UDPゴシック"/>
        <family val="3"/>
        <charset val="128"/>
      </rPr>
      <t>条※
(予)第</t>
    </r>
    <r>
      <rPr>
        <sz val="8"/>
        <rFont val="BIZ UDゴシック"/>
        <family val="3"/>
        <charset val="128"/>
      </rPr>
      <t>34</t>
    </r>
    <r>
      <rPr>
        <sz val="8"/>
        <rFont val="BIZ UDPゴシック"/>
        <family val="3"/>
        <charset val="128"/>
      </rPr>
      <t>条※</t>
    </r>
    <phoneticPr fontId="3"/>
  </si>
  <si>
    <r>
      <t xml:space="preserve">従業者であった者が、正当な理由がなく、その業務上知り得た利用者又はその家族の秘密を漏らすことがないよう、必要な措置を講じているか。
</t>
    </r>
    <r>
      <rPr>
        <b/>
        <sz val="10"/>
        <color theme="1"/>
        <rFont val="BIZ UDPゴシック"/>
        <family val="3"/>
        <charset val="128"/>
      </rPr>
      <t>【松阪市重点項目】</t>
    </r>
    <phoneticPr fontId="3"/>
  </si>
  <si>
    <r>
      <t xml:space="preserve">(1)の苦情を受け付けた場合、内容等を記録しているか。
</t>
    </r>
    <r>
      <rPr>
        <b/>
        <u/>
        <sz val="10"/>
        <color theme="1"/>
        <rFont val="BIZ UDPゴシック"/>
        <family val="3"/>
        <charset val="128"/>
      </rPr>
      <t>(苦情の記録件数　指定作成時点の年度における件数　　件)</t>
    </r>
    <phoneticPr fontId="3"/>
  </si>
  <si>
    <t>(解釈通知)
苦情がサービスの質の向上を図る上での重要な情報であることの認識に立ち、苦情の内容を踏まえ、サービスの質の向上に向けた取組を自ら行っているか。</t>
    <rPh sb="1" eb="5">
      <t>カイシャクツウチ</t>
    </rPh>
    <phoneticPr fontId="3"/>
  </si>
  <si>
    <t>サービスの提供に当たっては、利用者、その家族、地域住民の代表者、市の職員又は地域包括支援センターの職員、事業について知見を有する者等により構成される運営推進会議を設置しているか。
また、運営推進会議において、通いサービス及び宿泊サービスの提供回数等の活動状況を報告し、評価を受け、必要な要望、助言を聞くためにおおむね２月に１回以上開催しているか。</t>
    <rPh sb="93" eb="99">
      <t>ウンエイスイシンカイギ</t>
    </rPh>
    <rPh sb="104" eb="105">
      <t>カヨ</t>
    </rPh>
    <rPh sb="110" eb="111">
      <t>オヨ</t>
    </rPh>
    <rPh sb="112" eb="114">
      <t>シュクハク</t>
    </rPh>
    <rPh sb="119" eb="121">
      <t>テイキョウ</t>
    </rPh>
    <rPh sb="121" eb="123">
      <t>カイスウ</t>
    </rPh>
    <rPh sb="123" eb="124">
      <t>トウ</t>
    </rPh>
    <phoneticPr fontId="3"/>
  </si>
  <si>
    <t>(解釈通知)
運営推進会議の複数の事業所の合同開催については、合同で開催する回数が、１年度に開催すべき運営推進会議の開催回数の半数を超えていないか。
また、外部評価を行う運営推進会議は、単独で開催しているか。</t>
    <rPh sb="1" eb="5">
      <t>カイシャクツウチ</t>
    </rPh>
    <phoneticPr fontId="3"/>
  </si>
  <si>
    <t>（1）の報告、評価、要望、助言等についての記録を作成するとともに、公表しているか。</t>
    <phoneticPr fontId="3"/>
  </si>
  <si>
    <t>事業の運営に当たっては、提供したサービスに関する利用者からの苦情に関して、市等が派遣する者が相談及び援助を行う事業その他の市が実施する事業に協力するよう努めているか。</t>
    <rPh sb="38" eb="39">
      <t>トウ</t>
    </rPh>
    <phoneticPr fontId="3"/>
  </si>
  <si>
    <t>事業所の所在する建物と同一の建物に居住する利用者に対してサービスを提供する場合には、それ以外の利用者に対してもサービスの提供を行うよう努めているか。</t>
    <phoneticPr fontId="3"/>
  </si>
  <si>
    <t>利用者に対するサービスの提供により賠償すべき事故が発生した場合は、損害賠償を速やかに行っているか。【松阪市重点項目】</t>
    <phoneticPr fontId="3"/>
  </si>
  <si>
    <r>
      <t>虐待の防止
(介)第</t>
    </r>
    <r>
      <rPr>
        <sz val="9"/>
        <rFont val="BIZ UDゴシック"/>
        <family val="3"/>
        <charset val="128"/>
      </rPr>
      <t>40</t>
    </r>
    <r>
      <rPr>
        <sz val="9"/>
        <rFont val="BIZ UDPゴシック"/>
        <family val="3"/>
        <charset val="128"/>
      </rPr>
      <t>条の</t>
    </r>
    <r>
      <rPr>
        <sz val="9"/>
        <rFont val="BIZ UDゴシック"/>
        <family val="3"/>
        <charset val="128"/>
      </rPr>
      <t>2</t>
    </r>
    <r>
      <rPr>
        <sz val="9"/>
        <rFont val="BIZ UDPゴシック"/>
        <family val="3"/>
        <charset val="128"/>
      </rPr>
      <t>※
(予)第</t>
    </r>
    <r>
      <rPr>
        <sz val="9"/>
        <rFont val="BIZ UDゴシック"/>
        <family val="3"/>
        <charset val="128"/>
      </rPr>
      <t>37</t>
    </r>
    <r>
      <rPr>
        <sz val="9"/>
        <rFont val="BIZ UDPゴシック"/>
        <family val="3"/>
        <charset val="128"/>
      </rPr>
      <t>条の</t>
    </r>
    <r>
      <rPr>
        <sz val="9"/>
        <rFont val="BIZ UDゴシック"/>
        <family val="3"/>
        <charset val="128"/>
      </rPr>
      <t>2</t>
    </r>
    <r>
      <rPr>
        <sz val="9"/>
        <rFont val="BIZ UDPゴシック"/>
        <family val="3"/>
        <charset val="128"/>
      </rPr>
      <t xml:space="preserve">※
</t>
    </r>
    <rPh sb="0" eb="2">
      <t>ギャクタイ</t>
    </rPh>
    <rPh sb="3" eb="5">
      <t>ボウシ</t>
    </rPh>
    <rPh sb="7" eb="8">
      <t>カイ</t>
    </rPh>
    <rPh sb="9" eb="10">
      <t>ダイ</t>
    </rPh>
    <rPh sb="12" eb="13">
      <t>ジョウ</t>
    </rPh>
    <rPh sb="18" eb="19">
      <t>ヨ</t>
    </rPh>
    <rPh sb="20" eb="21">
      <t>ダイ</t>
    </rPh>
    <rPh sb="23" eb="24">
      <t>ジョウ</t>
    </rPh>
    <phoneticPr fontId="3"/>
  </si>
  <si>
    <t>事業所における虐待の防止のための以下のような対策を検討する委員会(テレビ電話装置等を活用して行うことができるものとする。)を定期的に開催するとともに、その結果について従業者に周知徹底を図っているか。【松阪市重点項目】
(解釈通知)
虐待防止検討委員会は、次のような事項について検討すること。
①虐待防止検討委員会その他事業所内の組織に関すること
②虐待の防止のための指針の整備に関すること
③虐待の防止のための職員研修の内容に関すること
④虐待等について、従業員が相談・報告できる体制整備に関すること
⑤従業員が虐待等を把握した場合に、市町村への通報が迅速かつ適切に行われるための方法に関すること
⑥虐待等が発生した場合、その発生原因等の分析から得られる再発の確実な防止策に関すること
⑦⑥の再発防止策を講じた際に、その効果についての評価に関すること</t>
    <rPh sb="0" eb="3">
      <t>ジギョウショ</t>
    </rPh>
    <rPh sb="7" eb="9">
      <t>ギャクタイ</t>
    </rPh>
    <rPh sb="10" eb="12">
      <t>ボウシ</t>
    </rPh>
    <rPh sb="16" eb="18">
      <t>イカ</t>
    </rPh>
    <rPh sb="22" eb="24">
      <t>タイサク</t>
    </rPh>
    <rPh sb="25" eb="27">
      <t>ケントウ</t>
    </rPh>
    <rPh sb="29" eb="32">
      <t>イインカイ</t>
    </rPh>
    <rPh sb="62" eb="65">
      <t>テイキテキ</t>
    </rPh>
    <rPh sb="66" eb="68">
      <t>カイサイ</t>
    </rPh>
    <rPh sb="77" eb="79">
      <t>ケッカ</t>
    </rPh>
    <rPh sb="83" eb="86">
      <t>ジュウギョウシャ</t>
    </rPh>
    <rPh sb="87" eb="89">
      <t>シュウチ</t>
    </rPh>
    <rPh sb="89" eb="91">
      <t>テッテイ</t>
    </rPh>
    <rPh sb="92" eb="93">
      <t>ハカ</t>
    </rPh>
    <phoneticPr fontId="3"/>
  </si>
  <si>
    <t>措置を適切に実施するための担当者を置いているか。【松阪市重点項目】</t>
    <rPh sb="0" eb="2">
      <t>ソチ</t>
    </rPh>
    <rPh sb="3" eb="5">
      <t>テキセツ</t>
    </rPh>
    <rPh sb="6" eb="8">
      <t>ジッシ</t>
    </rPh>
    <rPh sb="13" eb="16">
      <t>タントウシャ</t>
    </rPh>
    <rPh sb="17" eb="18">
      <t>オ</t>
    </rPh>
    <phoneticPr fontId="3"/>
  </si>
  <si>
    <r>
      <t>(予)法第</t>
    </r>
    <r>
      <rPr>
        <sz val="8"/>
        <color theme="1"/>
        <rFont val="BIZ UDゴシック"/>
        <family val="3"/>
        <charset val="128"/>
      </rPr>
      <t>115</t>
    </r>
    <r>
      <rPr>
        <sz val="8"/>
        <color theme="1"/>
        <rFont val="BIZ UDPゴシック"/>
        <family val="3"/>
        <charset val="128"/>
      </rPr>
      <t>条の</t>
    </r>
    <r>
      <rPr>
        <sz val="8"/>
        <color theme="1"/>
        <rFont val="BIZ UDゴシック"/>
        <family val="3"/>
        <charset val="128"/>
      </rPr>
      <t>5</t>
    </r>
    <r>
      <rPr>
        <sz val="8"/>
        <color theme="1"/>
        <rFont val="BIZ UDPゴシック"/>
        <family val="3"/>
        <charset val="128"/>
      </rPr>
      <t xml:space="preserve">
変更の届出等   </t>
    </r>
    <rPh sb="1" eb="2">
      <t>ヨ</t>
    </rPh>
    <rPh sb="3" eb="4">
      <t>ホウ</t>
    </rPh>
    <rPh sb="4" eb="5">
      <t>ダイ</t>
    </rPh>
    <rPh sb="8" eb="9">
      <t>ジョウ</t>
    </rPh>
    <phoneticPr fontId="3"/>
  </si>
  <si>
    <r>
      <t>(介)法第</t>
    </r>
    <r>
      <rPr>
        <sz val="8"/>
        <color theme="1"/>
        <rFont val="BIZ UDゴシック"/>
        <family val="3"/>
        <charset val="128"/>
      </rPr>
      <t>78</t>
    </r>
    <r>
      <rPr>
        <sz val="8"/>
        <color theme="1"/>
        <rFont val="BIZ UDPゴシック"/>
        <family val="3"/>
        <charset val="128"/>
      </rPr>
      <t>条の</t>
    </r>
    <r>
      <rPr>
        <sz val="8"/>
        <color theme="1"/>
        <rFont val="BIZ UDゴシック"/>
        <family val="3"/>
        <charset val="128"/>
      </rPr>
      <t>5</t>
    </r>
    <r>
      <rPr>
        <sz val="8"/>
        <color theme="1"/>
        <rFont val="BIZ UDPゴシック"/>
        <family val="3"/>
        <charset val="128"/>
      </rPr>
      <t xml:space="preserve">
変更の届出等   </t>
    </r>
    <rPh sb="1" eb="2">
      <t>カイ</t>
    </rPh>
    <rPh sb="3" eb="4">
      <t>ホウ</t>
    </rPh>
    <rPh sb="4" eb="5">
      <t>ダイ</t>
    </rPh>
    <rPh sb="7" eb="8">
      <t>ジョウ</t>
    </rPh>
    <phoneticPr fontId="3"/>
  </si>
  <si>
    <t>当該指定に係る事業所の名称及び所在地その他施行規則第131条の13で定める事項に変更があったときは、施行規則で定めるところにより、10日以内に、その旨を市長に届け出ているか。</t>
    <phoneticPr fontId="3"/>
  </si>
  <si>
    <t>当該指定に係る事業所の名称及び所在地その他施行規則第140条の22で定める事項に変更があったときは、施行規則で定めるところにより、10日以内に、その旨を市長に届け出ているか。</t>
    <phoneticPr fontId="3"/>
  </si>
  <si>
    <t>指定(介護予防)小規模多機能型居宅介護に要する費用の額は、「指定地域密着型サービス介護給付費単位数表」により利用者の要介護状態区分に応じてそれぞれの所定単位数を算定しているか。</t>
    <rPh sb="0" eb="2">
      <t>シテイ</t>
    </rPh>
    <rPh sb="3" eb="5">
      <t>カイゴ</t>
    </rPh>
    <rPh sb="5" eb="7">
      <t>ヨボウ</t>
    </rPh>
    <rPh sb="8" eb="11">
      <t>ショウキボ</t>
    </rPh>
    <rPh sb="11" eb="14">
      <t>タキノウ</t>
    </rPh>
    <rPh sb="14" eb="15">
      <t>ガタ</t>
    </rPh>
    <rPh sb="15" eb="17">
      <t>キョタク</t>
    </rPh>
    <rPh sb="17" eb="19">
      <t>カイゴ</t>
    </rPh>
    <rPh sb="20" eb="21">
      <t>ヨウ</t>
    </rPh>
    <rPh sb="23" eb="25">
      <t>ヒヨウ</t>
    </rPh>
    <rPh sb="26" eb="27">
      <t>ガク</t>
    </rPh>
    <rPh sb="74" eb="76">
      <t>ショテイ</t>
    </rPh>
    <rPh sb="76" eb="78">
      <t>タンイ</t>
    </rPh>
    <rPh sb="78" eb="79">
      <t>スウ</t>
    </rPh>
    <rPh sb="80" eb="82">
      <t>サンテイ</t>
    </rPh>
    <phoneticPr fontId="3"/>
  </si>
  <si>
    <t>加算等について、算定要件を満たしているか。(加算等自己点検表で確認)</t>
    <phoneticPr fontId="3"/>
  </si>
  <si>
    <t>指定(介護予防)小規模多機能型居宅介護に要する費用の額は、厚生労働大臣が定める１単位の単価に（1）に定める単位数を乗じて算定しているか。</t>
    <phoneticPr fontId="3"/>
  </si>
  <si>
    <t>上記費用の額に１円未満の端数があるときは、端数を切り捨てているか。</t>
    <phoneticPr fontId="3"/>
  </si>
  <si>
    <t>/</t>
    <phoneticPr fontId="3"/>
  </si>
  <si>
    <t>はい</t>
    <phoneticPr fontId="3"/>
  </si>
  <si>
    <t>当該事業所における業務の効率化、介護サービスの質の向上その他の生産性の向上に資する取組の促進を図るため、当該事業所における利用者の安全並びに介護サービスの質の確保及び職員の負担軽減に資する方策を検討するための委員会(テレビ電話装置等を活用して行うことができるものとする。)を定期的に開催しているか。
令和9年3月31日まで努力義務</t>
    <rPh sb="0" eb="2">
      <t>トウガイ</t>
    </rPh>
    <rPh sb="2" eb="5">
      <t>ジギョウショ</t>
    </rPh>
    <rPh sb="9" eb="11">
      <t>ギョウム</t>
    </rPh>
    <rPh sb="12" eb="15">
      <t>コウリツカ</t>
    </rPh>
    <rPh sb="16" eb="18">
      <t>カイゴ</t>
    </rPh>
    <rPh sb="23" eb="24">
      <t>シツ</t>
    </rPh>
    <rPh sb="25" eb="27">
      <t>コウジョウ</t>
    </rPh>
    <rPh sb="29" eb="30">
      <t>ホカ</t>
    </rPh>
    <rPh sb="31" eb="34">
      <t>セイサンセイ</t>
    </rPh>
    <rPh sb="35" eb="37">
      <t>コウジョウ</t>
    </rPh>
    <rPh sb="38" eb="39">
      <t>シ</t>
    </rPh>
    <rPh sb="41" eb="43">
      <t>トリクミ</t>
    </rPh>
    <rPh sb="44" eb="46">
      <t>ソクシン</t>
    </rPh>
    <rPh sb="47" eb="48">
      <t>ハカ</t>
    </rPh>
    <rPh sb="52" eb="54">
      <t>トウガイ</t>
    </rPh>
    <rPh sb="54" eb="57">
      <t>ジギョウショ</t>
    </rPh>
    <rPh sb="61" eb="64">
      <t>リヨウシャ</t>
    </rPh>
    <phoneticPr fontId="3"/>
  </si>
  <si>
    <t>・生産性向上のための委員会の開催状況がわかるもの</t>
    <rPh sb="1" eb="4">
      <t>セイサンセイ</t>
    </rPh>
    <rPh sb="4" eb="6">
      <t>コウジョウ</t>
    </rPh>
    <rPh sb="10" eb="13">
      <t>イインカイ</t>
    </rPh>
    <rPh sb="14" eb="16">
      <t>カイサイ</t>
    </rPh>
    <rPh sb="16" eb="18">
      <t>ジョウキョウ</t>
    </rPh>
    <phoneticPr fontId="3"/>
  </si>
  <si>
    <t>三重県が実施する「認知症対応型サービス事業開設者研修」を受講しているか。
【松阪市重点項目】</t>
    <phoneticPr fontId="3"/>
  </si>
  <si>
    <t>宿泊サービスの利用定員は、通いサービス利用定員の１／３から９人までか。</t>
    <phoneticPr fontId="3"/>
  </si>
  <si>
    <t>通いサービスの利用定員は、登録定員の１／２から１５人まで、もしくは登録定員が２６人又は２７人の場合は１６人まで、登録定員が２８人の場合は１７人まで、登録定員が２９人の場合は１８人までか。</t>
    <phoneticPr fontId="3"/>
  </si>
  <si>
    <t>通常の事業の実施地域等を勘案し、利用申込者に対し自ら適切なサービスを提供することが困難であると認めた場合、居宅介護支援事業者(又は介護予防支援事業者)への連絡、適当な他の(介護予防)小規模多機能型居宅介護事業者等の紹介その他必要な措置を速やかに講じているか。</t>
    <rPh sb="47" eb="48">
      <t>ミト</t>
    </rPh>
    <rPh sb="63" eb="64">
      <t>マタ</t>
    </rPh>
    <rPh sb="65" eb="67">
      <t>カイゴ</t>
    </rPh>
    <rPh sb="67" eb="69">
      <t>ヨボウ</t>
    </rPh>
    <rPh sb="69" eb="71">
      <t>シエン</t>
    </rPh>
    <rPh sb="71" eb="74">
      <t>ジギョウシャ</t>
    </rPh>
    <rPh sb="86" eb="88">
      <t>カイゴ</t>
    </rPh>
    <rPh sb="88" eb="90">
      <t>ヨボウ</t>
    </rPh>
    <phoneticPr fontId="3"/>
  </si>
  <si>
    <r>
      <rPr>
        <sz val="9"/>
        <color theme="1"/>
        <rFont val="BIZ UDPゴシック"/>
        <family val="3"/>
        <charset val="128"/>
      </rPr>
      <t>提供拒否の禁止</t>
    </r>
    <r>
      <rPr>
        <sz val="8"/>
        <color theme="1"/>
        <rFont val="BIZ UDPゴシック"/>
        <family val="3"/>
        <charset val="128"/>
      </rPr>
      <t xml:space="preserve">
(介)第</t>
    </r>
    <r>
      <rPr>
        <sz val="8"/>
        <color theme="1"/>
        <rFont val="BIZ UDゴシック"/>
        <family val="3"/>
        <charset val="128"/>
      </rPr>
      <t>10</t>
    </r>
    <r>
      <rPr>
        <sz val="8"/>
        <color theme="1"/>
        <rFont val="BIZ UDPゴシック"/>
        <family val="3"/>
        <charset val="128"/>
      </rPr>
      <t>条※
(予)第</t>
    </r>
    <r>
      <rPr>
        <sz val="8"/>
        <color theme="1"/>
        <rFont val="BIZ UDゴシック"/>
        <family val="3"/>
        <charset val="128"/>
      </rPr>
      <t>12</t>
    </r>
    <r>
      <rPr>
        <sz val="8"/>
        <color theme="1"/>
        <rFont val="BIZ UDPゴシック"/>
        <family val="3"/>
        <charset val="128"/>
      </rPr>
      <t>条※</t>
    </r>
    <rPh sb="9" eb="10">
      <t>カイ</t>
    </rPh>
    <rPh sb="11" eb="12">
      <t>ダイ</t>
    </rPh>
    <rPh sb="14" eb="15">
      <t>ジョウ</t>
    </rPh>
    <rPh sb="18" eb="19">
      <t>ヨ</t>
    </rPh>
    <rPh sb="20" eb="21">
      <t>ダイ</t>
    </rPh>
    <rPh sb="23" eb="24">
      <t>ジョウ</t>
    </rPh>
    <phoneticPr fontId="3"/>
  </si>
  <si>
    <r>
      <rPr>
        <sz val="9"/>
        <color theme="1"/>
        <rFont val="BIZ UDPゴシック"/>
        <family val="3"/>
        <charset val="128"/>
      </rPr>
      <t>サービス提供困難時の対応</t>
    </r>
    <r>
      <rPr>
        <sz val="8"/>
        <color theme="1"/>
        <rFont val="BIZ UDPゴシック"/>
        <family val="3"/>
        <charset val="128"/>
      </rPr>
      <t xml:space="preserve">
(介)第</t>
    </r>
    <r>
      <rPr>
        <sz val="8"/>
        <color theme="1"/>
        <rFont val="BIZ UDゴシック"/>
        <family val="3"/>
        <charset val="128"/>
      </rPr>
      <t>11</t>
    </r>
    <r>
      <rPr>
        <sz val="8"/>
        <color theme="1"/>
        <rFont val="BIZ UDPゴシック"/>
        <family val="3"/>
        <charset val="128"/>
      </rPr>
      <t>条※
(予)第</t>
    </r>
    <r>
      <rPr>
        <sz val="8"/>
        <color theme="1"/>
        <rFont val="BIZ UDゴシック"/>
        <family val="3"/>
        <charset val="128"/>
      </rPr>
      <t>13</t>
    </r>
    <r>
      <rPr>
        <sz val="8"/>
        <color theme="1"/>
        <rFont val="BIZ UDPゴシック"/>
        <family val="3"/>
        <charset val="128"/>
      </rPr>
      <t>条※</t>
    </r>
    <rPh sb="14" eb="15">
      <t>カイ</t>
    </rPh>
    <rPh sb="16" eb="17">
      <t>ダイ</t>
    </rPh>
    <rPh sb="19" eb="20">
      <t>ジョウ</t>
    </rPh>
    <rPh sb="23" eb="24">
      <t>ヨ</t>
    </rPh>
    <rPh sb="25" eb="26">
      <t>ダイ</t>
    </rPh>
    <rPh sb="28" eb="29">
      <t>ジョウ</t>
    </rPh>
    <phoneticPr fontId="3"/>
  </si>
  <si>
    <r>
      <t xml:space="preserve">要介護認定の申請に係る援助
</t>
    </r>
    <r>
      <rPr>
        <sz val="8"/>
        <color theme="1"/>
        <rFont val="BIZ UDPゴシック"/>
        <family val="3"/>
        <charset val="128"/>
      </rPr>
      <t>(介)第</t>
    </r>
    <r>
      <rPr>
        <sz val="8"/>
        <color theme="1"/>
        <rFont val="BIZ UDゴシック"/>
        <family val="3"/>
        <charset val="128"/>
      </rPr>
      <t>13</t>
    </r>
    <r>
      <rPr>
        <sz val="8"/>
        <color theme="1"/>
        <rFont val="BIZ UDPゴシック"/>
        <family val="3"/>
        <charset val="128"/>
      </rPr>
      <t>条※
(予)第</t>
    </r>
    <r>
      <rPr>
        <sz val="8"/>
        <color theme="1"/>
        <rFont val="BIZ UDゴシック"/>
        <family val="3"/>
        <charset val="128"/>
      </rPr>
      <t>14</t>
    </r>
    <r>
      <rPr>
        <sz val="8"/>
        <color theme="1"/>
        <rFont val="BIZ UDPゴシック"/>
        <family val="3"/>
        <charset val="128"/>
      </rPr>
      <t>条※</t>
    </r>
    <rPh sb="15" eb="16">
      <t>カイ</t>
    </rPh>
    <rPh sb="17" eb="18">
      <t>ダイ</t>
    </rPh>
    <rPh sb="20" eb="21">
      <t>ジョウ</t>
    </rPh>
    <rPh sb="24" eb="25">
      <t>ヨ</t>
    </rPh>
    <rPh sb="26" eb="27">
      <t>ダイ</t>
    </rPh>
    <rPh sb="29" eb="30">
      <t>ジョウ</t>
    </rPh>
    <phoneticPr fontId="3"/>
  </si>
  <si>
    <t>サービスの提供に当たっては、利用者の健康管理を適切に行うため、主治の医師との密接な連携に努めているか。</t>
    <phoneticPr fontId="3"/>
  </si>
  <si>
    <r>
      <t>身分を証する書類の携行
(介)第</t>
    </r>
    <r>
      <rPr>
        <sz val="8"/>
        <rFont val="BIZ UDゴシック"/>
        <family val="3"/>
        <charset val="128"/>
      </rPr>
      <t>89</t>
    </r>
    <r>
      <rPr>
        <sz val="8"/>
        <rFont val="BIZ UDPゴシック"/>
        <family val="3"/>
        <charset val="128"/>
      </rPr>
      <t>条
(予)第</t>
    </r>
    <r>
      <rPr>
        <sz val="8"/>
        <rFont val="BIZ UDゴシック"/>
        <family val="3"/>
        <charset val="128"/>
      </rPr>
      <t>51</t>
    </r>
    <r>
      <rPr>
        <sz val="8"/>
        <rFont val="BIZ UDPゴシック"/>
        <family val="3"/>
        <charset val="128"/>
      </rPr>
      <t>条</t>
    </r>
    <rPh sb="13" eb="14">
      <t>カイ</t>
    </rPh>
    <rPh sb="21" eb="22">
      <t>ヨ</t>
    </rPh>
    <rPh sb="23" eb="24">
      <t>ダイ</t>
    </rPh>
    <rPh sb="26" eb="27">
      <t>ジョウ</t>
    </rPh>
    <phoneticPr fontId="3"/>
  </si>
  <si>
    <t>訪問サービスの提供に当たるものに身分を証する書類を携行させ、初回訪問時及び利用者又はその家族から求められたときは、これを提示すべき旨を指導しているか。</t>
    <phoneticPr fontId="3"/>
  </si>
  <si>
    <r>
      <t>保険給付の請求のための証明書の交付
(介)第</t>
    </r>
    <r>
      <rPr>
        <sz val="8"/>
        <color theme="1"/>
        <rFont val="BIZ UDゴシック"/>
        <family val="3"/>
        <charset val="128"/>
      </rPr>
      <t>22</t>
    </r>
    <r>
      <rPr>
        <sz val="8"/>
        <color theme="1"/>
        <rFont val="BIZ UDPゴシック"/>
        <family val="3"/>
        <charset val="128"/>
      </rPr>
      <t>条※
(予)第</t>
    </r>
    <r>
      <rPr>
        <sz val="8"/>
        <color theme="1"/>
        <rFont val="BIZ UDゴシック"/>
        <family val="3"/>
        <charset val="128"/>
      </rPr>
      <t>23</t>
    </r>
    <r>
      <rPr>
        <sz val="8"/>
        <color theme="1"/>
        <rFont val="BIZ UDPゴシック"/>
        <family val="3"/>
        <charset val="128"/>
      </rPr>
      <t>条※</t>
    </r>
    <rPh sb="19" eb="20">
      <t>カイ</t>
    </rPh>
    <rPh sb="21" eb="22">
      <t>ダイ</t>
    </rPh>
    <rPh sb="24" eb="25">
      <t>ジョウ</t>
    </rPh>
    <rPh sb="28" eb="29">
      <t>ヨ</t>
    </rPh>
    <rPh sb="30" eb="31">
      <t>ダイ</t>
    </rPh>
    <rPh sb="33" eb="34">
      <t>ジョウ</t>
    </rPh>
    <phoneticPr fontId="3"/>
  </si>
  <si>
    <t>サービスの提供に当たり、利用者ができる限り要介護状態とならないで自立した日常生活を営むことができるよう支援することを目的とするものであることを常に意識してサービスの提供に当たっているか。</t>
    <rPh sb="71" eb="72">
      <t>ツネ</t>
    </rPh>
    <phoneticPr fontId="3"/>
  </si>
  <si>
    <t>管理者は、介護支援専門員に、登録者の居宅サービス計画の作成に関する業務を担当させているか。</t>
    <rPh sb="14" eb="16">
      <t>トウロク</t>
    </rPh>
    <rPh sb="16" eb="17">
      <t>シャ</t>
    </rPh>
    <phoneticPr fontId="3"/>
  </si>
  <si>
    <t>サービスの提供に当たっては、懇切丁寧に行うことを旨とし、利用者又はその家族に対し、サービスの提供方法等について、理解しやすいように説明を行っているか。</t>
    <phoneticPr fontId="3"/>
  </si>
  <si>
    <t>介護支援専門員は、居宅サービス計画の作成に当たっては、利用者の自立した日常生活の支援を効果的に行うため、利用者の心身又は家族の状況等に応じ、継続的かつ計画的に指定居宅サービス等の利用が行われるようにしているか。　　</t>
    <phoneticPr fontId="3"/>
  </si>
  <si>
    <t>(解釈通知)
介護支援専門員は、居宅サービス計画の作成に当たっては、支給限度額の枠があることのみをもって、特定の時期に偏って継続が困難な、また必要性に乏しい居宅サービスの利用を助長することがあってはならない。</t>
    <phoneticPr fontId="3"/>
  </si>
  <si>
    <t>介護支援専門員は、居宅サービス計画の作成の開始に当たっては、利用者によるサービスの選択に資するよう、情報を適正に利用者又はその家族に対して提供しているか。
(解釈通知)
・複数の居宅サービス事業者等の紹介の求めがあれば誠実に対応する
・地域の事業者等に関するサービスの内容、利用料等の情報を適正に提供する
・特定の居宅サービス事業者に不当に偏した情報を提供しない
・同一の事業主体のサービスのみによる居宅サービス原案を最初から提示しない</t>
    <phoneticPr fontId="3"/>
  </si>
  <si>
    <t>介護支援専門員は、居宅サービス計画の作成に当たっては、適切な方法により、利用者について、その有する能力、既に提供を受けている指定居宅サービス等のその置かれている環境等の評価を通じて利用者が現に抱える問題点を明らかにし、利用者が自立した日常生活を営むことができるように支援する上で解決すべき課題を把握しているか。</t>
    <phoneticPr fontId="3"/>
  </si>
  <si>
    <t>(解釈通知)
当該課題分析は、利用者の課題を客観的に抽出する手法として合理的なものと認められる適切な方法（「介護サービス計画書の様式及び課題分析標準項目の提示について（平成11年老企第29号）」の別紙４に示す項目）を用いる。</t>
    <phoneticPr fontId="3"/>
  </si>
  <si>
    <t>介護支援専門員は、アセスメントに当たっては、利用者の居宅を訪問し、利用者及びその家族に面接して行い、この場合において、介護支援専門員は、面接の趣旨を利用者及びその家族に対して十分に説明し、理解を得ているか。【松阪市重点項目】</t>
    <phoneticPr fontId="3"/>
  </si>
  <si>
    <t>介護支援専門員は、利用者の希望及び利用者についてのアセスメントの結果に基づき、利用者の家族の希望及び当該地域における指定居宅サービス等が提供される体制を勘案して、当該アセスメントにより把握された解決すべき課題に対応するための最も適切なサービスの組合せについて検討し、利用者及びその家族の生活に対する意向、総合的な援助の方針、生活全般の解決すべき課題、提供されるサービスの目標及びその達成時期、サービスの種類、内容及び利用料並びにサービスを提供する上での留意事項等を記載した居宅サービス計画の原案を作成しているか。</t>
    <phoneticPr fontId="3"/>
  </si>
  <si>
    <t xml:space="preserve">介護支援専門員は、①～③のやむを得ない理由がある場合については、担当者に対する照会等により意見を求めているか。【松阪市重点項目】
(解釈通知)
①利用者（末期の悪性腫瘍の患者に限る。）の心身の状況等により、主治の医師又は歯科医師（以下「主治の医師等」という。）の意見を勘案して必要と認める場合
②開催の日程調整を行ったが、サービス担当者の事由によりサービス担当者会議への参加が得られなかった場合
③居宅サービス計画の変更であって、利用者の状態に大きな変化が見られない等における軽微な変更の場合
</t>
    <phoneticPr fontId="3"/>
  </si>
  <si>
    <t>介護支援専門員は、居宅サービス計画の原案（「介護サービス計画書の様式及び課題分析標準項目の提示について」別紙１に示す標準様式第１表から第３表まで、第６表及び第７表に相当するものすべて）に位置付けた指定居宅サービス等について、保険給付の対象となるかどうかを区分した上で、当該居宅サービス計画の原案の内容について利用者又はその家族に対して説明し、文書により利用者の同意を得ているか。【松阪市重点項目】</t>
    <phoneticPr fontId="3"/>
  </si>
  <si>
    <t>介護支援専門員は、居宅サービス計画を作成した際には、当該居宅サービス計画を利用者及び担当者に交付しているか。【松阪市重点項目】</t>
    <phoneticPr fontId="3"/>
  </si>
  <si>
    <t>(解釈通知)
介護支援専門員は、担当者に対して居宅サービス計画を交付する際には、当該計画の趣旨及び内容等について十分に説明し、各担当者との共有、連携を図ったうえで、各担当者が個別サービス計画における位置付けを理解できるように配慮しているか。</t>
    <phoneticPr fontId="3"/>
  </si>
  <si>
    <t>介護支援専門員は、居宅サービス計画に位置付けた指定居宅サービス事業者等に対して、個別サービス計画の提出を求めているか。</t>
    <phoneticPr fontId="3"/>
  </si>
  <si>
    <t>介護支援専門員は、居宅サービス計画の作成後、居宅サービス計画の実施状況の把握(利用者についての継続的なアセスメントを含む。以下「モニタリング」という。)を行い、必要に応じて居宅サービス計画の変更、指定居宅サービス事業者等との連絡調整その他の便宜の提供を行っているか。</t>
    <phoneticPr fontId="3"/>
  </si>
  <si>
    <t>介護支援専門員は、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若しくは歯科医師又は薬剤師に提供しているか。</t>
    <phoneticPr fontId="3"/>
  </si>
  <si>
    <t>下記のいずれにも該当する場合であって、少なくとも2月に1回、利用者の居宅を訪問し、利用者に面接するときは、利用者の居宅を訪問しない月においては、テレビ電話装置等を活用してモニタリングを行っているか。
【松阪市重点項目】
①テレビ電話装置等を活用して面接を行うことについて、文書により利用者の同意を得ている。
②サービス担当者会議等において、次に掲げる事項について主治の医師、担当者その他の関係者の合意を得ている。
・利用者の心身の状況が安定していること
・利用者がテレビ電話装置等を活用して意思疎通ができること
・介護支援専門員が、テレビ電話装置等を活用したモニタリングでは把握できない情報について、担当者から情報提供を受けていること</t>
    <phoneticPr fontId="3"/>
  </si>
  <si>
    <t>(解釈通知)
主治の医師、担当者その他の関係者の合意を得た場合は、合意に至るまでの過程を記録しているか。</t>
    <phoneticPr fontId="3"/>
  </si>
  <si>
    <t>少なくとも1月に1回、モニタリングの結果を記録しているか。</t>
    <phoneticPr fontId="3"/>
  </si>
  <si>
    <t>(解釈通知)
特段の事情がある場合については、その具体的な内容を記録しておくことが必要である。</t>
    <phoneticPr fontId="3"/>
  </si>
  <si>
    <t xml:space="preserve">(解釈通知)
介護支援専門員は、次のやむを得ない理由がある場合については、サービス担当者に対する照会等により意見を求めることができるものとする。
①開催の日程調整を行ったが、サービス担当者の事由により、サービス担当者会議への参加が得られなかった場合
②居宅サービス計画の変更から間もない場合で利用者の状態に大きな変化が見られない場合
</t>
    <phoneticPr fontId="3"/>
  </si>
  <si>
    <t>介護支援専門員は、介護保険施設等から退院又は退所しようとする要介護者から依頼があった場合には、居宅における生活へ円滑に移行できるよう、あらかじめ、居宅サービス計画の作成等の援助を行っているか。</t>
    <phoneticPr fontId="3"/>
  </si>
  <si>
    <t>介護支援専門員は、利用者が訪問看護、通所リハビリテーション等の医療サービスの利用を希望している場合その他必要な場合には、利用者の同意を得て主治の医師等の意見を求めているか。</t>
    <phoneticPr fontId="3"/>
  </si>
  <si>
    <t>(27)の場合において、介護支援専門員は、居宅サービス計画を作成したときは、当該居宅サービス計画を主治の医師等に交付しているか。</t>
    <phoneticPr fontId="3"/>
  </si>
  <si>
    <t>介護支援専門員は、居宅サービス計画に訪問看護、通所リハビリテーション等の医療サービスを位置付ける場合にあっては、当該医療サービスに係る主治の医師等の指示がある場合に限りこれを行っているか。</t>
    <phoneticPr fontId="3"/>
  </si>
  <si>
    <t>(解釈通知)
介護支援専門員介護支援専門員は、あらかじめ、利用者の同意を得て主治の医師等の意見を求めているか。</t>
    <phoneticPr fontId="3"/>
  </si>
  <si>
    <t>介護支援専門員は、医療サービス以外の指定居宅サービス等を位置付ける場合にあっては、当該指定居宅サービス等に係る主治の医師等の医学的観点からの留意事項が示されているときは、当該留意点を尊重してこれを行っているか。</t>
    <phoneticPr fontId="3"/>
  </si>
  <si>
    <t>介護支援専門員は、居宅サービス計画に福祉用具貸与を位置付ける場合にあっては、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か。</t>
    <phoneticPr fontId="3"/>
  </si>
  <si>
    <t>(解釈通知)
介護支援専門員は、要介護１の利用者（以下「軽度者」という。）の居宅サービス計画に指定福祉用具貸与を位置付ける場合には、「厚生労働大臣が定める基準に適合する利用者等（平成27年厚生労働省告示第94号。以下「94号告示」という。）」第31号のイで定める状態像の者であることを確認するため、当該軽度者の「要介護認定等基準時間の推計の方法（平成12年厚生省告示第91号）」別表第1の調査票について必要な部分の写しを市町村から入手しなければならない。また、あらかじめ本人の同意を得ていない場合は、調査票の写しを本人に情報開示させそれを入手しなければならない。</t>
    <phoneticPr fontId="3"/>
  </si>
  <si>
    <t>(解釈通知)
介護支援専門員は、当該軽度者の居宅サービス計画に指定福祉用具貸与を位置付ける場合には、当該軽度者の調査票の写しを指定福祉用具貸与事業者へ提示することに同意を得たうえで、その内容が確認できる文書を事業者へ送付しなければならない。</t>
    <phoneticPr fontId="3"/>
  </si>
  <si>
    <t>(解釈通知)
介護支援専門員は、当該軽度者が、次の①から③までのいずれかに該当する旨が医師の医学的な所見に基づき判断され、かつ、サービス担当者会議等を通じた適切なケアマネジメントにより福祉用具貸与が特に必要である旨が判断されている場合については、福祉用具の必要性を判断するため、主治医意見書による方法のほか、医師の診断書又は医師から所見を聴取する方法により当該医師の所見及び医師の名前を居宅サービス計画に記載しなければならない。この場合において、介護支援専門員は、指定福祉用具貸与事業者より、当該軽度者に係る医師の所見及び医師の名前について確認があったときには、利用者の同意を得て、適切にその内容について情報提供しなければならない。
①疾病その他の原因により、状態が変動しやすく、日によって又は時間帯によって、頻繁に94号告示第31号のイに該当する者（例：パーキンソン病の治療薬によるＯＮ・ＯＦＦ現象）
②疾病その他の原因により、状態が急速に悪化し、短期間のうちに94号告示第31号のイに該当するに至ることが確実に見込まれる者（例：がん末期の急速な状態悪化）
③疾病その他の原因により、身体への重大な危険性又は症状の　重篤化の回避等医学的判断から94号告示第31号のイに該当すると判断できる者（例：ぜんそく発作等による呼吸不全、心疾患による心不全、嚥下障害による誤嚥性肺炎の回避）</t>
    <phoneticPr fontId="3"/>
  </si>
  <si>
    <t>介護支援専門員は、居宅サービス計画に特定福祉用具販売を位置付ける場合にあっては、その利用の妥当性を検討し、当該計画に特定福祉用具販売が必要な理由を記載しているか。</t>
    <phoneticPr fontId="3"/>
  </si>
  <si>
    <t>(解釈通知)
対象福祉用具を居宅サービス計画に位置付ける場合には、福祉用具の適時適切な利用及び利用者の安全を確保する観点から、(7)に基づき、福祉用具貸与又は特定福祉用具販売のいずれかを利用者が選択できることや、それぞれのメリット及びデメリット等利用者の選択に資するよう、必要な情報を提供しているか。</t>
    <phoneticPr fontId="3"/>
  </si>
  <si>
    <t>(解釈通知)
対象福祉用具の提案を行う際、利用者へのアセスメントの結果に加え、医師やリハビリテーション専門職等からの意見徴収、退院・退所前カンファレンス又はサービス担当者会議等の結果を踏まえているか。</t>
    <phoneticPr fontId="3"/>
  </si>
  <si>
    <t>介護支援専門員は、利用者が提示する被保険者証に、認定審査会意見又は居宅サービス若しくは地域密着型サービスの種類についての記載がある場合には、利用者にその趣旨を説明し、理解を得た上で、その内容に沿って居宅サービス計画を作成しているか。</t>
    <phoneticPr fontId="3"/>
  </si>
  <si>
    <t>介護保険法第115条の48第4項の規定により、地域ケア会議から資料又は情報の提供等の必要な協力の求めがあった場合に協力するよう努めているか。</t>
    <rPh sb="0" eb="2">
      <t>カイゴ</t>
    </rPh>
    <rPh sb="2" eb="4">
      <t>ホケン</t>
    </rPh>
    <rPh sb="4" eb="5">
      <t>ホウ</t>
    </rPh>
    <rPh sb="5" eb="6">
      <t>ダイ</t>
    </rPh>
    <rPh sb="9" eb="10">
      <t>ジョウ</t>
    </rPh>
    <rPh sb="13" eb="14">
      <t>ダイ</t>
    </rPh>
    <rPh sb="15" eb="16">
      <t>コウ</t>
    </rPh>
    <rPh sb="17" eb="19">
      <t>キテイ</t>
    </rPh>
    <rPh sb="23" eb="25">
      <t>チイキ</t>
    </rPh>
    <rPh sb="27" eb="29">
      <t>カイギ</t>
    </rPh>
    <rPh sb="31" eb="33">
      <t>シリョウ</t>
    </rPh>
    <rPh sb="33" eb="34">
      <t>マタ</t>
    </rPh>
    <rPh sb="35" eb="37">
      <t>ジョウホウ</t>
    </rPh>
    <rPh sb="38" eb="40">
      <t>テイキョウ</t>
    </rPh>
    <rPh sb="40" eb="41">
      <t>トウ</t>
    </rPh>
    <rPh sb="42" eb="44">
      <t>ヒツヨウ</t>
    </rPh>
    <rPh sb="45" eb="47">
      <t>キョウリョク</t>
    </rPh>
    <rPh sb="48" eb="49">
      <t>モト</t>
    </rPh>
    <rPh sb="54" eb="56">
      <t>バアイ</t>
    </rPh>
    <rPh sb="57" eb="59">
      <t>キョウリョク</t>
    </rPh>
    <rPh sb="63" eb="64">
      <t>ツト</t>
    </rPh>
    <phoneticPr fontId="3"/>
  </si>
  <si>
    <r>
      <t>介護支援専門員は、</t>
    </r>
    <r>
      <rPr>
        <sz val="10"/>
        <color rgb="FFFF0000"/>
        <rFont val="BIZ UDPゴシック"/>
        <family val="3"/>
        <charset val="128"/>
      </rPr>
      <t>(12)</t>
    </r>
    <r>
      <rPr>
        <sz val="10"/>
        <color theme="1"/>
        <rFont val="BIZ UDPゴシック"/>
        <family val="3"/>
        <charset val="128"/>
      </rPr>
      <t>のやむを得ない理由がある場合を除いて、サービス担当者会議の開催により、利用者の状況等に関する情報を担当者と共有するとともに、当該居宅サービス計画の原案の内容について、担当者から、専門的な見地からの意見を求めているか。【松阪市重点項目】
※サービス担当者会議はテレビ電話装置その他の情報通信機器(以下「テレビ電話装置等」という。)を活用して行うことができるものとする。ただし、利用者又はその家族が参加する場合にあっては、テレビ電話装置等の活用について当該利用者等の同意を得ること。</t>
    </r>
    <phoneticPr fontId="3"/>
  </si>
  <si>
    <r>
      <rPr>
        <sz val="10"/>
        <color rgb="FFFF0000"/>
        <rFont val="BIZ UDPゴシック"/>
        <family val="3"/>
        <charset val="128"/>
      </rPr>
      <t>(5)</t>
    </r>
    <r>
      <rPr>
        <sz val="10"/>
        <rFont val="BIZ UDPゴシック"/>
        <family val="3"/>
        <charset val="128"/>
      </rPr>
      <t>から</t>
    </r>
    <r>
      <rPr>
        <sz val="10"/>
        <color rgb="FFFF0000"/>
        <rFont val="BIZ UDPゴシック"/>
        <family val="3"/>
        <charset val="128"/>
      </rPr>
      <t>(15)</t>
    </r>
    <r>
      <rPr>
        <sz val="10"/>
        <rFont val="BIZ UDPゴシック"/>
        <family val="3"/>
        <charset val="128"/>
      </rPr>
      <t>までは、</t>
    </r>
    <r>
      <rPr>
        <sz val="10"/>
        <color rgb="FFFF0000"/>
        <rFont val="BIZ UDPゴシック"/>
        <family val="3"/>
        <charset val="128"/>
      </rPr>
      <t>(16)</t>
    </r>
    <r>
      <rPr>
        <sz val="10"/>
        <rFont val="BIZ UDPゴシック"/>
        <family val="3"/>
        <charset val="128"/>
      </rPr>
      <t>の居宅サービス計画の変更についても、同様に取り扱っているか。【松阪市重点項目】</t>
    </r>
    <phoneticPr fontId="3"/>
  </si>
  <si>
    <r>
      <t>利用者に対する居宅サービス計画等の書類の交付
(介)第</t>
    </r>
    <r>
      <rPr>
        <sz val="8"/>
        <color theme="1"/>
        <rFont val="BIZ UDゴシック"/>
        <family val="3"/>
        <charset val="128"/>
      </rPr>
      <t>95</t>
    </r>
    <r>
      <rPr>
        <sz val="8"/>
        <color theme="1"/>
        <rFont val="BIZ UDPゴシック"/>
        <family val="3"/>
        <charset val="128"/>
      </rPr>
      <t>条
(予)第</t>
    </r>
    <r>
      <rPr>
        <sz val="8"/>
        <color theme="1"/>
        <rFont val="BIZ UDゴシック"/>
        <family val="3"/>
        <charset val="128"/>
      </rPr>
      <t>55</t>
    </r>
    <r>
      <rPr>
        <sz val="8"/>
        <color theme="1"/>
        <rFont val="BIZ UDPゴシック"/>
        <family val="3"/>
        <charset val="128"/>
      </rPr>
      <t>条</t>
    </r>
    <rPh sb="24" eb="25">
      <t>カイ</t>
    </rPh>
    <rPh sb="26" eb="27">
      <t>ダイ</t>
    </rPh>
    <rPh sb="29" eb="30">
      <t>ジョウ</t>
    </rPh>
    <rPh sb="32" eb="33">
      <t>ヨ</t>
    </rPh>
    <rPh sb="34" eb="35">
      <t>ダイ</t>
    </rPh>
    <rPh sb="37" eb="38">
      <t>ジョウ</t>
    </rPh>
    <phoneticPr fontId="3"/>
  </si>
  <si>
    <t>利用者が日常生活を営む上で必要な行政機関に対する手続等について、その者又はその家族が行うことが困難な場合には、その者の同意を得て代行しているか。</t>
    <phoneticPr fontId="3"/>
  </si>
  <si>
    <t>常に利用者の家族との連携を図るとともに、利用者とその家族との交流等の機会の確保するよう努めているか。</t>
    <phoneticPr fontId="3"/>
  </si>
  <si>
    <t>利用者が次のいずれかに該当する場合は、遅延なく、意見を付してその旨を市に通知しているか。
①正当な理由なしに(介護予防)小規模多機能型居宅介護の利用に関する指示に従わないことにより、要介護(支援)状態等の程度を増進させた又は要介護状態になったと認められるとき。
②偽りその他不正な行為によって保険給付を受け、又は受けようとしたとき。</t>
    <rPh sb="60" eb="71">
      <t>ショウキボタキノウガタキョタクカイゴ</t>
    </rPh>
    <phoneticPr fontId="3"/>
  </si>
  <si>
    <r>
      <t>利用者に関する市への通知
(介)第</t>
    </r>
    <r>
      <rPr>
        <sz val="8"/>
        <color theme="1"/>
        <rFont val="BIZ UDゴシック"/>
        <family val="3"/>
        <charset val="128"/>
      </rPr>
      <t>28</t>
    </r>
    <r>
      <rPr>
        <sz val="8"/>
        <color theme="1"/>
        <rFont val="BIZ UDPゴシック"/>
        <family val="3"/>
        <charset val="128"/>
      </rPr>
      <t>条※
(予)第</t>
    </r>
    <r>
      <rPr>
        <sz val="8"/>
        <color theme="1"/>
        <rFont val="BIZ UDゴシック"/>
        <family val="3"/>
        <charset val="128"/>
      </rPr>
      <t>24</t>
    </r>
    <r>
      <rPr>
        <sz val="8"/>
        <color theme="1"/>
        <rFont val="BIZ UDPゴシック"/>
        <family val="3"/>
        <charset val="128"/>
      </rPr>
      <t>条※</t>
    </r>
    <rPh sb="14" eb="15">
      <t>カイ</t>
    </rPh>
    <rPh sb="16" eb="17">
      <t>ダイ</t>
    </rPh>
    <rPh sb="19" eb="20">
      <t>ジョウ</t>
    </rPh>
    <rPh sb="23" eb="24">
      <t>ヨ</t>
    </rPh>
    <rPh sb="25" eb="26">
      <t>ダイ</t>
    </rPh>
    <rPh sb="28" eb="29">
      <t>ジョウ</t>
    </rPh>
    <phoneticPr fontId="3"/>
  </si>
  <si>
    <r>
      <t>管理者の責務
(介)第</t>
    </r>
    <r>
      <rPr>
        <sz val="8"/>
        <color theme="1"/>
        <rFont val="BIZ UDゴシック"/>
        <family val="3"/>
        <charset val="128"/>
      </rPr>
      <t>59</t>
    </r>
    <r>
      <rPr>
        <sz val="8"/>
        <color theme="1"/>
        <rFont val="BIZ UDPゴシック"/>
        <family val="3"/>
        <charset val="128"/>
      </rPr>
      <t>条の</t>
    </r>
    <r>
      <rPr>
        <sz val="8"/>
        <color theme="1"/>
        <rFont val="BIZ UDゴシック"/>
        <family val="3"/>
        <charset val="128"/>
      </rPr>
      <t>11</t>
    </r>
    <r>
      <rPr>
        <sz val="8"/>
        <color theme="1"/>
        <rFont val="BIZ UDPゴシック"/>
        <family val="3"/>
        <charset val="128"/>
      </rPr>
      <t>※
(予)第</t>
    </r>
    <r>
      <rPr>
        <sz val="8"/>
        <color theme="1"/>
        <rFont val="BIZ UDゴシック"/>
        <family val="3"/>
        <charset val="128"/>
      </rPr>
      <t>26</t>
    </r>
    <r>
      <rPr>
        <sz val="8"/>
        <color theme="1"/>
        <rFont val="BIZ UDPゴシック"/>
        <family val="3"/>
        <charset val="128"/>
      </rPr>
      <t>条※</t>
    </r>
    <rPh sb="8" eb="9">
      <t>カイ</t>
    </rPh>
    <rPh sb="10" eb="11">
      <t>ダイ</t>
    </rPh>
    <rPh sb="13" eb="14">
      <t>ジョウ</t>
    </rPh>
    <rPh sb="20" eb="21">
      <t>ヨ</t>
    </rPh>
    <rPh sb="22" eb="23">
      <t>ダイ</t>
    </rPh>
    <rPh sb="25" eb="26">
      <t>ジョウ</t>
    </rPh>
    <phoneticPr fontId="3"/>
  </si>
  <si>
    <r>
      <t>協力医療機関等　　　　　(介)第</t>
    </r>
    <r>
      <rPr>
        <sz val="9"/>
        <color theme="1"/>
        <rFont val="BIZ UDゴシック"/>
        <family val="3"/>
        <charset val="128"/>
      </rPr>
      <t>103</t>
    </r>
    <r>
      <rPr>
        <sz val="9"/>
        <color theme="1"/>
        <rFont val="BIZ UDPゴシック"/>
        <family val="3"/>
        <charset val="128"/>
      </rPr>
      <t>条　
(予)第</t>
    </r>
    <r>
      <rPr>
        <sz val="9"/>
        <color theme="1"/>
        <rFont val="BIZ UDゴシック"/>
        <family val="3"/>
        <charset val="128"/>
      </rPr>
      <t>60</t>
    </r>
    <r>
      <rPr>
        <sz val="9"/>
        <color theme="1"/>
        <rFont val="BIZ UDPゴシック"/>
        <family val="3"/>
        <charset val="128"/>
      </rPr>
      <t>条</t>
    </r>
    <rPh sb="25" eb="26">
      <t>ダイ</t>
    </rPh>
    <phoneticPr fontId="3"/>
  </si>
  <si>
    <r>
      <t>掲示
(介)第</t>
    </r>
    <r>
      <rPr>
        <sz val="8"/>
        <color theme="1"/>
        <rFont val="BIZ UDゴシック"/>
        <family val="3"/>
        <charset val="128"/>
      </rPr>
      <t>34</t>
    </r>
    <r>
      <rPr>
        <sz val="8"/>
        <color theme="1"/>
        <rFont val="BIZ UDPゴシック"/>
        <family val="3"/>
        <charset val="128"/>
      </rPr>
      <t>条※
(予)第</t>
    </r>
    <r>
      <rPr>
        <sz val="8"/>
        <color theme="1"/>
        <rFont val="BIZ UDゴシック"/>
        <family val="3"/>
        <charset val="128"/>
      </rPr>
      <t>32</t>
    </r>
    <r>
      <rPr>
        <sz val="8"/>
        <color theme="1"/>
        <rFont val="BIZ UDPゴシック"/>
        <family val="3"/>
        <charset val="128"/>
      </rPr>
      <t>条※</t>
    </r>
    <rPh sb="4" eb="5">
      <t>カイ</t>
    </rPh>
    <rPh sb="6" eb="7">
      <t>ダイ</t>
    </rPh>
    <rPh sb="9" eb="10">
      <t>ジョウ</t>
    </rPh>
    <rPh sb="13" eb="14">
      <t>ヨ</t>
    </rPh>
    <rPh sb="15" eb="16">
      <t>ダイ</t>
    </rPh>
    <rPh sb="18" eb="19">
      <t>ジョウ</t>
    </rPh>
    <phoneticPr fontId="3"/>
  </si>
  <si>
    <t>事業所の見やすい場所に、運営規程の概要、従業者の勤務の体制その他の利用申込者のサービスの選択に資すると認められる重要事項（以下「重要事項」という。）を掲示し又は備え付け、かつ、これをいつでも関係者に自由に閲覧させているか。</t>
    <rPh sb="61" eb="63">
      <t>イカ</t>
    </rPh>
    <rPh sb="64" eb="66">
      <t>ジュウヨウ</t>
    </rPh>
    <rPh sb="66" eb="68">
      <t>ジコウ</t>
    </rPh>
    <phoneticPr fontId="3"/>
  </si>
  <si>
    <r>
      <t>居宅介護支援事業者に対する利益供与の禁止
(介)第</t>
    </r>
    <r>
      <rPr>
        <sz val="8"/>
        <color theme="1"/>
        <rFont val="BIZ UDゴシック"/>
        <family val="3"/>
        <charset val="128"/>
      </rPr>
      <t>37</t>
    </r>
    <r>
      <rPr>
        <sz val="8"/>
        <color theme="1"/>
        <rFont val="BIZ UDPゴシック"/>
        <family val="3"/>
        <charset val="128"/>
      </rPr>
      <t>条※
(予)第</t>
    </r>
    <r>
      <rPr>
        <sz val="8"/>
        <color theme="1"/>
        <rFont val="BIZ UDゴシック"/>
        <family val="3"/>
        <charset val="128"/>
      </rPr>
      <t>35</t>
    </r>
    <r>
      <rPr>
        <sz val="8"/>
        <color theme="1"/>
        <rFont val="BIZ UDPゴシック"/>
        <family val="3"/>
        <charset val="128"/>
      </rPr>
      <t>条※</t>
    </r>
    <rPh sb="22" eb="23">
      <t>カイ</t>
    </rPh>
    <rPh sb="24" eb="25">
      <t>ダイ</t>
    </rPh>
    <rPh sb="27" eb="28">
      <t>ジョウ</t>
    </rPh>
    <rPh sb="31" eb="32">
      <t>ヨ</t>
    </rPh>
    <rPh sb="33" eb="34">
      <t>ダイ</t>
    </rPh>
    <rPh sb="36" eb="37">
      <t>ジョウ</t>
    </rPh>
    <phoneticPr fontId="3"/>
  </si>
  <si>
    <t>居宅介護支援事業者又はその従業者に対し、利用者に特定の事業者によるサービスを利用させることの対償として、金品その他の財産上の利益を供与していないか。</t>
    <phoneticPr fontId="3"/>
  </si>
  <si>
    <t>従業者、設備、備品及び会計に関する諸記録を整備しているか。</t>
    <phoneticPr fontId="3"/>
  </si>
  <si>
    <t>可能な限り利用者が在宅生活を継続できるよう支援しているか。
また施設入所希望時は、円滑に入所できるよう努めているか。</t>
    <phoneticPr fontId="3"/>
  </si>
  <si>
    <r>
      <t>居住機能を担う併設施設等への入居
(介)第</t>
    </r>
    <r>
      <rPr>
        <sz val="8"/>
        <color theme="1"/>
        <rFont val="BIZ UDゴシック"/>
        <family val="3"/>
        <charset val="128"/>
      </rPr>
      <t>106</t>
    </r>
    <r>
      <rPr>
        <sz val="8"/>
        <color theme="1"/>
        <rFont val="BIZ UDPゴシック"/>
        <family val="3"/>
        <charset val="128"/>
      </rPr>
      <t>条
(予)第</t>
    </r>
    <r>
      <rPr>
        <sz val="8"/>
        <color theme="1"/>
        <rFont val="BIZ UDゴシック"/>
        <family val="3"/>
        <charset val="128"/>
      </rPr>
      <t>63</t>
    </r>
    <r>
      <rPr>
        <sz val="8"/>
        <color theme="1"/>
        <rFont val="BIZ UDPゴシック"/>
        <family val="3"/>
        <charset val="128"/>
      </rPr>
      <t>条</t>
    </r>
    <rPh sb="0" eb="2">
      <t>キョジュウ</t>
    </rPh>
    <rPh sb="2" eb="4">
      <t>キノウ</t>
    </rPh>
    <rPh sb="5" eb="6">
      <t>ニナ</t>
    </rPh>
    <rPh sb="7" eb="9">
      <t>ヘイセツ</t>
    </rPh>
    <rPh sb="9" eb="11">
      <t>シセツ</t>
    </rPh>
    <rPh sb="11" eb="12">
      <t>トウ</t>
    </rPh>
    <rPh sb="14" eb="16">
      <t>ニュウキョ</t>
    </rPh>
    <rPh sb="18" eb="19">
      <t>カイ</t>
    </rPh>
    <rPh sb="20" eb="21">
      <t>ダイ</t>
    </rPh>
    <rPh sb="24" eb="25">
      <t>ジョウ</t>
    </rPh>
    <rPh sb="27" eb="28">
      <t>ヨ</t>
    </rPh>
    <rPh sb="29" eb="30">
      <t>ダイ</t>
    </rPh>
    <rPh sb="32" eb="33">
      <t>ジョウ</t>
    </rPh>
    <phoneticPr fontId="3"/>
  </si>
  <si>
    <t>利用者に対するサービスの提供に関する次の記録を整備し、その完結の日から2年間保存しているか。
①居宅サービス計画又は介護予防サービス等の利用に係る計画
②(介護予防)小規模多機能型居宅介護計画
③提供した具体的なサービスの内容等の記録
④身体拘束等の態様及び時間、その際の利用者の心身の状況並びに緊急やむを得ない理由の記録
⑤市への通知に係る記録
⑥苦情の内容等の記録
⑦事故の状況及び事故に際して採った処置についての記録
⑧運営推進会議に係る報告、評価、要望、助言等の記録</t>
    <rPh sb="48" eb="50">
      <t>キョタク</t>
    </rPh>
    <rPh sb="56" eb="57">
      <t>マタ</t>
    </rPh>
    <rPh sb="58" eb="60">
      <t>カイゴ</t>
    </rPh>
    <rPh sb="60" eb="62">
      <t>ヨボウ</t>
    </rPh>
    <rPh sb="66" eb="67">
      <t>トウ</t>
    </rPh>
    <rPh sb="68" eb="70">
      <t>リヨウ</t>
    </rPh>
    <rPh sb="71" eb="72">
      <t>カカ</t>
    </rPh>
    <rPh sb="73" eb="75">
      <t>ケイカク</t>
    </rPh>
    <rPh sb="78" eb="80">
      <t>カイゴ</t>
    </rPh>
    <rPh sb="80" eb="82">
      <t>ヨボウ</t>
    </rPh>
    <rPh sb="83" eb="86">
      <t>ショウキボ</t>
    </rPh>
    <rPh sb="86" eb="90">
      <t>タキノウガタ</t>
    </rPh>
    <rPh sb="90" eb="92">
      <t>キョタク</t>
    </rPh>
    <rPh sb="92" eb="94">
      <t>カイゴ</t>
    </rPh>
    <rPh sb="94" eb="96">
      <t>ケイカク</t>
    </rPh>
    <rPh sb="119" eb="121">
      <t>シンタイ</t>
    </rPh>
    <rPh sb="121" eb="123">
      <t>コウソク</t>
    </rPh>
    <rPh sb="123" eb="124">
      <t>トウ</t>
    </rPh>
    <rPh sb="125" eb="127">
      <t>タイヨウ</t>
    </rPh>
    <rPh sb="127" eb="128">
      <t>オヨ</t>
    </rPh>
    <rPh sb="129" eb="131">
      <t>ジカン</t>
    </rPh>
    <rPh sb="134" eb="135">
      <t>サイ</t>
    </rPh>
    <rPh sb="136" eb="139">
      <t>リヨウシャ</t>
    </rPh>
    <rPh sb="140" eb="142">
      <t>シンシン</t>
    </rPh>
    <rPh sb="143" eb="145">
      <t>ジョウキョウ</t>
    </rPh>
    <rPh sb="145" eb="146">
      <t>ナラ</t>
    </rPh>
    <rPh sb="148" eb="150">
      <t>キンキュウ</t>
    </rPh>
    <rPh sb="153" eb="154">
      <t>エ</t>
    </rPh>
    <rPh sb="156" eb="158">
      <t>リユウ</t>
    </rPh>
    <rPh sb="159" eb="161">
      <t>キロク</t>
    </rPh>
    <phoneticPr fontId="3"/>
  </si>
  <si>
    <t>・平面図(行政機関側が保存しているもの)</t>
    <rPh sb="1" eb="4">
      <t>ヘイメンズ</t>
    </rPh>
    <rPh sb="5" eb="7">
      <t>ギョウセイ</t>
    </rPh>
    <rPh sb="7" eb="9">
      <t>キカン</t>
    </rPh>
    <rPh sb="9" eb="10">
      <t>ガワ</t>
    </rPh>
    <rPh sb="11" eb="13">
      <t>ホゾン</t>
    </rPh>
    <phoneticPr fontId="3"/>
  </si>
  <si>
    <t>・重要事項説明書(利用申込者の同意があったことがわかるもの)
・利用契約書</t>
    <rPh sb="1" eb="3">
      <t>ジュウヨウ</t>
    </rPh>
    <rPh sb="3" eb="5">
      <t>ジコウ</t>
    </rPh>
    <rPh sb="5" eb="8">
      <t>セツメイショ</t>
    </rPh>
    <rPh sb="9" eb="11">
      <t>リヨウ</t>
    </rPh>
    <rPh sb="11" eb="13">
      <t>モウシコミ</t>
    </rPh>
    <rPh sb="13" eb="14">
      <t>シャ</t>
    </rPh>
    <rPh sb="15" eb="17">
      <t>ドウイ</t>
    </rPh>
    <rPh sb="33" eb="35">
      <t>リヨウ</t>
    </rPh>
    <rPh sb="35" eb="38">
      <t>ケイヤクショ</t>
    </rPh>
    <phoneticPr fontId="3"/>
  </si>
  <si>
    <t>・サービス担当者会議の記録</t>
    <rPh sb="5" eb="8">
      <t>タントウシャ</t>
    </rPh>
    <rPh sb="8" eb="10">
      <t>カイギ</t>
    </rPh>
    <rPh sb="11" eb="13">
      <t>キロク</t>
    </rPh>
    <phoneticPr fontId="3"/>
  </si>
  <si>
    <t>・身体的拘束等の記録(身体的拘束等がある場合)
・身体的拘束等の適正化のための指針
・身体的拘束等の適正化検討委員会の開催状況及び結果がわかるもの
・身体的拘束等の適正化のための研修の開催状況及び結果がわかるもの</t>
    <rPh sb="1" eb="4">
      <t>シンタイテキ</t>
    </rPh>
    <rPh sb="4" eb="6">
      <t>コウソク</t>
    </rPh>
    <rPh sb="6" eb="7">
      <t>トウ</t>
    </rPh>
    <rPh sb="8" eb="10">
      <t>キロク</t>
    </rPh>
    <rPh sb="11" eb="14">
      <t>シンタイテキ</t>
    </rPh>
    <rPh sb="14" eb="16">
      <t>コウソク</t>
    </rPh>
    <rPh sb="16" eb="17">
      <t>トウ</t>
    </rPh>
    <rPh sb="20" eb="22">
      <t>バアイ</t>
    </rPh>
    <rPh sb="26" eb="29">
      <t>シンタイテキ</t>
    </rPh>
    <rPh sb="29" eb="31">
      <t>コウソク</t>
    </rPh>
    <rPh sb="31" eb="32">
      <t>トウ</t>
    </rPh>
    <rPh sb="33" eb="36">
      <t>テキセイカ</t>
    </rPh>
    <rPh sb="40" eb="42">
      <t>シシン</t>
    </rPh>
    <rPh sb="45" eb="48">
      <t>シンタイテキ</t>
    </rPh>
    <rPh sb="48" eb="50">
      <t>コウソク</t>
    </rPh>
    <rPh sb="50" eb="51">
      <t>トウ</t>
    </rPh>
    <rPh sb="52" eb="55">
      <t>テキセイカ</t>
    </rPh>
    <rPh sb="55" eb="57">
      <t>ケントウ</t>
    </rPh>
    <rPh sb="57" eb="60">
      <t>イインカイ</t>
    </rPh>
    <rPh sb="61" eb="63">
      <t>カイサイ</t>
    </rPh>
    <rPh sb="63" eb="65">
      <t>ジョウキョウ</t>
    </rPh>
    <rPh sb="65" eb="66">
      <t>オヨ</t>
    </rPh>
    <rPh sb="67" eb="69">
      <t>ケッカ</t>
    </rPh>
    <rPh sb="78" eb="81">
      <t>シンタイテキ</t>
    </rPh>
    <rPh sb="81" eb="83">
      <t>コウソク</t>
    </rPh>
    <rPh sb="83" eb="84">
      <t>トウ</t>
    </rPh>
    <rPh sb="85" eb="88">
      <t>テキセイカ</t>
    </rPh>
    <rPh sb="92" eb="94">
      <t>ケンシュウ</t>
    </rPh>
    <rPh sb="95" eb="97">
      <t>カイサイ</t>
    </rPh>
    <rPh sb="97" eb="99">
      <t>ジョウキョウ</t>
    </rPh>
    <rPh sb="99" eb="100">
      <t>オヨ</t>
    </rPh>
    <rPh sb="101" eb="103">
      <t>ケッカ</t>
    </rPh>
    <phoneticPr fontId="3"/>
  </si>
  <si>
    <t>・アセスメントの結果記録
・サービス担当者会議の記録
・居宅サービス計画
・支援経過記録等
・モニタリングの結果がわかるもの
・個別サービス計画</t>
    <rPh sb="8" eb="10">
      <t>ケッカ</t>
    </rPh>
    <rPh sb="10" eb="12">
      <t>キロク</t>
    </rPh>
    <rPh sb="19" eb="24">
      <t>タントウシャカイギ</t>
    </rPh>
    <rPh sb="25" eb="27">
      <t>キロク</t>
    </rPh>
    <rPh sb="30" eb="32">
      <t>キョタク</t>
    </rPh>
    <rPh sb="36" eb="38">
      <t>ケイカク</t>
    </rPh>
    <rPh sb="41" eb="43">
      <t>シエン</t>
    </rPh>
    <rPh sb="43" eb="45">
      <t>ケイカ</t>
    </rPh>
    <rPh sb="45" eb="47">
      <t>キロク</t>
    </rPh>
    <rPh sb="47" eb="48">
      <t>トウ</t>
    </rPh>
    <rPh sb="58" eb="60">
      <t>ケッカ</t>
    </rPh>
    <rPh sb="69" eb="71">
      <t>コベツ</t>
    </rPh>
    <rPh sb="75" eb="77">
      <t>ケイカク</t>
    </rPh>
    <phoneticPr fontId="3"/>
  </si>
  <si>
    <t>・居宅サービス計画
・小規模多機能型居宅介護計画(利用者の同意があったことがわかるもの)
・アセスメントの結果がわかるもの
・モニタリングの結果がわかるもの
・サービス提供記録</t>
    <rPh sb="1" eb="3">
      <t>キョタク</t>
    </rPh>
    <rPh sb="7" eb="9">
      <t>ケイカク</t>
    </rPh>
    <rPh sb="12" eb="15">
      <t>ショウキボ</t>
    </rPh>
    <rPh sb="15" eb="19">
      <t>タキノウガタ</t>
    </rPh>
    <rPh sb="19" eb="21">
      <t>キョタク</t>
    </rPh>
    <rPh sb="21" eb="23">
      <t>カイゴ</t>
    </rPh>
    <rPh sb="23" eb="25">
      <t>ケイカク</t>
    </rPh>
    <rPh sb="26" eb="29">
      <t>リヨウシャ</t>
    </rPh>
    <rPh sb="30" eb="32">
      <t>ドウイ</t>
    </rPh>
    <rPh sb="55" eb="57">
      <t>ケッカ</t>
    </rPh>
    <rPh sb="73" eb="75">
      <t>ケッカ</t>
    </rPh>
    <rPh sb="88" eb="90">
      <t>テイキョウ</t>
    </rPh>
    <rPh sb="90" eb="92">
      <t>キロク</t>
    </rPh>
    <phoneticPr fontId="3"/>
  </si>
  <si>
    <t>・雇用の形態(常勤・非常勤)がわかるもの
・サービス提供記録</t>
    <rPh sb="1" eb="3">
      <t>コヨウ</t>
    </rPh>
    <rPh sb="4" eb="6">
      <t>ケイタイ</t>
    </rPh>
    <rPh sb="7" eb="9">
      <t>ジョウキン</t>
    </rPh>
    <rPh sb="10" eb="13">
      <t>ヒジョウキン</t>
    </rPh>
    <rPh sb="27" eb="29">
      <t>テイキョウ</t>
    </rPh>
    <rPh sb="29" eb="31">
      <t>キロク</t>
    </rPh>
    <phoneticPr fontId="3"/>
  </si>
  <si>
    <t>・従業者の勤務体制及び勤務実績がわかるもの(例：勤務体制一覧表、勤務実績表)
・従業者の勤怠状況がわかるもの(例：タイムカード、勤怠管理システム)
・資格要件に合致していることがわかるもの(例：資格証の写し、研修を修了したことがわかるもの)</t>
    <rPh sb="1" eb="4">
      <t>ジュウギョウシャ</t>
    </rPh>
    <rPh sb="5" eb="7">
      <t>キンム</t>
    </rPh>
    <rPh sb="7" eb="9">
      <t>タイセイ</t>
    </rPh>
    <rPh sb="9" eb="10">
      <t>オヨ</t>
    </rPh>
    <rPh sb="11" eb="15">
      <t>キンムジッセキ</t>
    </rPh>
    <rPh sb="22" eb="23">
      <t>レイ</t>
    </rPh>
    <rPh sb="24" eb="31">
      <t>キンムタイセイイチランヒョウ</t>
    </rPh>
    <rPh sb="32" eb="37">
      <t>キンムジッセキヒョウ</t>
    </rPh>
    <rPh sb="41" eb="44">
      <t>ジュウギョウシャ</t>
    </rPh>
    <rPh sb="45" eb="49">
      <t>キンタイジョウキョウ</t>
    </rPh>
    <rPh sb="56" eb="57">
      <t>レイ</t>
    </rPh>
    <rPh sb="65" eb="69">
      <t>キンタイカンリ</t>
    </rPh>
    <rPh sb="77" eb="79">
      <t>シカク</t>
    </rPh>
    <rPh sb="79" eb="81">
      <t>ヨウケン</t>
    </rPh>
    <rPh sb="82" eb="84">
      <t>ガッチ</t>
    </rPh>
    <rPh sb="97" eb="98">
      <t>レイ</t>
    </rPh>
    <rPh sb="99" eb="101">
      <t>シカク</t>
    </rPh>
    <rPh sb="101" eb="102">
      <t>ショウ</t>
    </rPh>
    <rPh sb="103" eb="104">
      <t>ウツ</t>
    </rPh>
    <rPh sb="106" eb="108">
      <t>ケンシュウ</t>
    </rPh>
    <rPh sb="109" eb="111">
      <t>シュウリョウ</t>
    </rPh>
    <phoneticPr fontId="3"/>
  </si>
  <si>
    <t>・管理者の雇用形態がわかるもの
・管理者の勤務体制及び勤務実績がわかるもの(例：勤務体制一覧表、勤務実績表)
・管理者の勤怠状況がわかるもの(例：タイムカード、勤怠管理システム)
・研修を修了したことがわかるもの</t>
    <rPh sb="1" eb="4">
      <t>カンリシャ</t>
    </rPh>
    <rPh sb="5" eb="7">
      <t>コヨウ</t>
    </rPh>
    <rPh sb="7" eb="9">
      <t>ケイタイ</t>
    </rPh>
    <rPh sb="18" eb="21">
      <t>カンリシャ</t>
    </rPh>
    <rPh sb="22" eb="26">
      <t>キンムタイセイ</t>
    </rPh>
    <rPh sb="26" eb="27">
      <t>オヨ</t>
    </rPh>
    <rPh sb="28" eb="32">
      <t>キンムジッセキ</t>
    </rPh>
    <rPh sb="39" eb="40">
      <t>レイ</t>
    </rPh>
    <rPh sb="41" eb="48">
      <t>キンムタイセイイチランヒョウ</t>
    </rPh>
    <rPh sb="49" eb="54">
      <t>キンムジッセキヒョウ</t>
    </rPh>
    <rPh sb="58" eb="61">
      <t>カンリシャ</t>
    </rPh>
    <rPh sb="62" eb="66">
      <t>キンタイジョウキョウ</t>
    </rPh>
    <rPh sb="73" eb="74">
      <t>レイ</t>
    </rPh>
    <rPh sb="82" eb="86">
      <t>キンタイカンリ</t>
    </rPh>
    <rPh sb="94" eb="96">
      <t>ケンシュウ</t>
    </rPh>
    <rPh sb="97" eb="99">
      <t>シュウリョウ</t>
    </rPh>
    <phoneticPr fontId="3"/>
  </si>
  <si>
    <t>・介護保険番号、有効期限等を確認している記録等</t>
    <rPh sb="1" eb="3">
      <t>カイゴ</t>
    </rPh>
    <rPh sb="3" eb="5">
      <t>ホケン</t>
    </rPh>
    <rPh sb="5" eb="7">
      <t>バンゴウ</t>
    </rPh>
    <rPh sb="8" eb="10">
      <t>ユウコウ</t>
    </rPh>
    <rPh sb="10" eb="12">
      <t>キゲン</t>
    </rPh>
    <rPh sb="12" eb="13">
      <t>トウ</t>
    </rPh>
    <rPh sb="14" eb="16">
      <t>カクニン</t>
    </rPh>
    <rPh sb="20" eb="22">
      <t>キロク</t>
    </rPh>
    <rPh sb="22" eb="23">
      <t>トウ</t>
    </rPh>
    <phoneticPr fontId="3"/>
  </si>
  <si>
    <t>・請求書
・領収書</t>
    <rPh sb="1" eb="4">
      <t>セイキュウショ</t>
    </rPh>
    <rPh sb="7" eb="10">
      <t>リョウシュウショ</t>
    </rPh>
    <phoneticPr fontId="3"/>
  </si>
  <si>
    <t>・運営規程
・サービス提供記録</t>
    <rPh sb="1" eb="5">
      <t>ウンエイキテイ</t>
    </rPh>
    <rPh sb="12" eb="16">
      <t>テイキョウキロク</t>
    </rPh>
    <phoneticPr fontId="3"/>
  </si>
  <si>
    <t>・運営規程</t>
    <rPh sb="1" eb="5">
      <t>ウンエイキテイ</t>
    </rPh>
    <phoneticPr fontId="3"/>
  </si>
  <si>
    <t>・従業者の勤務体制及び勤務実績がわかるもの例(例：勤務体制一覧表、勤務実績表)
・雇用の形態(常勤・非常勤)がわかるもの
・研修の計画及び実績がわかるもの
・職場におけるハラスメントによる就業環境悪化防止のための方針</t>
    <rPh sb="1" eb="4">
      <t>ジュウギョウシャ</t>
    </rPh>
    <rPh sb="5" eb="10">
      <t>キンムタイセイオヨ</t>
    </rPh>
    <rPh sb="11" eb="15">
      <t>キンムジッセキ</t>
    </rPh>
    <rPh sb="21" eb="22">
      <t>レイ</t>
    </rPh>
    <rPh sb="23" eb="24">
      <t>レイ</t>
    </rPh>
    <rPh sb="25" eb="32">
      <t>キンムタイセイイチランヒョウ</t>
    </rPh>
    <rPh sb="33" eb="38">
      <t>キンムジッセキヒョウ</t>
    </rPh>
    <rPh sb="42" eb="44">
      <t>コヨウ</t>
    </rPh>
    <rPh sb="45" eb="47">
      <t>ケイタイ</t>
    </rPh>
    <rPh sb="48" eb="50">
      <t>ジョウキン</t>
    </rPh>
    <rPh sb="51" eb="54">
      <t>ヒジョウキン</t>
    </rPh>
    <rPh sb="64" eb="66">
      <t>ケンシュウ</t>
    </rPh>
    <rPh sb="67" eb="70">
      <t>ケイカクオヨ</t>
    </rPh>
    <rPh sb="71" eb="73">
      <t>ジッセキ</t>
    </rPh>
    <rPh sb="82" eb="84">
      <t>ショクバ</t>
    </rPh>
    <rPh sb="97" eb="99">
      <t>シュウギョウ</t>
    </rPh>
    <rPh sb="99" eb="101">
      <t>カンキョウ</t>
    </rPh>
    <rPh sb="101" eb="103">
      <t>アッカ</t>
    </rPh>
    <rPh sb="103" eb="105">
      <t>ボウシ</t>
    </rPh>
    <rPh sb="109" eb="111">
      <t>ホウシン</t>
    </rPh>
    <phoneticPr fontId="3"/>
  </si>
  <si>
    <t>・国保連への請求書控え</t>
    <rPh sb="1" eb="4">
      <t>コクホレン</t>
    </rPh>
    <rPh sb="6" eb="9">
      <t>セイキュウショ</t>
    </rPh>
    <rPh sb="9" eb="10">
      <t>ヒカ</t>
    </rPh>
    <phoneticPr fontId="3"/>
  </si>
  <si>
    <t>・業務継続計画
・研修の計画及び実績がわかるもの
・訓練の計画及び実績がわかるもの</t>
    <rPh sb="1" eb="7">
      <t>ギョウムケイゾクケイカク</t>
    </rPh>
    <rPh sb="10" eb="12">
      <t>ケンシュウ</t>
    </rPh>
    <rPh sb="13" eb="15">
      <t>ケイカク</t>
    </rPh>
    <rPh sb="15" eb="16">
      <t>オヨ</t>
    </rPh>
    <rPh sb="17" eb="19">
      <t>ジッセキ</t>
    </rPh>
    <rPh sb="28" eb="30">
      <t>クンレン</t>
    </rPh>
    <rPh sb="31" eb="34">
      <t>ケイカクオヨ</t>
    </rPh>
    <rPh sb="35" eb="37">
      <t>ジッセキ</t>
    </rPh>
    <phoneticPr fontId="3"/>
  </si>
  <si>
    <t>・非常災害時の対応計画(管轄消防署へ届け出た消防計画(風水害・地震対策含む)又はこれに準ずる計画)
・運営規程
・避難・救出等訓練の実施状況がわかるもの
・通報、連絡体制がわかるもの</t>
    <rPh sb="1" eb="3">
      <t>ヒジョウ</t>
    </rPh>
    <rPh sb="3" eb="5">
      <t>サイガイ</t>
    </rPh>
    <rPh sb="5" eb="6">
      <t>ジ</t>
    </rPh>
    <rPh sb="7" eb="9">
      <t>タイオウ</t>
    </rPh>
    <rPh sb="9" eb="11">
      <t>ケイカク</t>
    </rPh>
    <rPh sb="12" eb="17">
      <t>カンカツショウボウショ</t>
    </rPh>
    <rPh sb="18" eb="19">
      <t>トド</t>
    </rPh>
    <rPh sb="20" eb="21">
      <t>デ</t>
    </rPh>
    <rPh sb="22" eb="24">
      <t>ショウボウ</t>
    </rPh>
    <rPh sb="24" eb="26">
      <t>ケイカク</t>
    </rPh>
    <rPh sb="27" eb="30">
      <t>フウスイガイ</t>
    </rPh>
    <rPh sb="31" eb="33">
      <t>ジシン</t>
    </rPh>
    <rPh sb="33" eb="35">
      <t>タイサク</t>
    </rPh>
    <rPh sb="35" eb="36">
      <t>フク</t>
    </rPh>
    <rPh sb="38" eb="39">
      <t>マタ</t>
    </rPh>
    <rPh sb="43" eb="44">
      <t>ジュン</t>
    </rPh>
    <rPh sb="46" eb="48">
      <t>ケイカク</t>
    </rPh>
    <rPh sb="52" eb="54">
      <t>ウンエイ</t>
    </rPh>
    <rPh sb="54" eb="56">
      <t>キテイ</t>
    </rPh>
    <rPh sb="59" eb="61">
      <t>ヒナン</t>
    </rPh>
    <rPh sb="62" eb="64">
      <t>キュウシュツ</t>
    </rPh>
    <rPh sb="64" eb="65">
      <t>トウ</t>
    </rPh>
    <rPh sb="65" eb="67">
      <t>クンレン</t>
    </rPh>
    <rPh sb="68" eb="70">
      <t>ジッシ</t>
    </rPh>
    <rPh sb="70" eb="72">
      <t>ジョウキョウ</t>
    </rPh>
    <rPh sb="81" eb="83">
      <t>ツウホウ</t>
    </rPh>
    <rPh sb="84" eb="86">
      <t>レンラク</t>
    </rPh>
    <rPh sb="86" eb="88">
      <t>タイセイ</t>
    </rPh>
    <phoneticPr fontId="3"/>
  </si>
  <si>
    <t>非常災害（火災・風水害・地震等）に関する具体的計画を立て、非常災害時の関係機関への通報及び連携体制を整備し、定期的に従業者に周知するとともに、定期的に避難、救出その他必要な訓練を行っているか。
(解釈通知)
消防計画の策定及びこれに基づく消防業務の実施は、消防法第８条の規定により防火管理者を置くこととされている事業所にあってはその者に行わせているか。
防火管理者を置かなくてもよいとされている事業所においても、防火管理について責任者を定め、その者に消防計画に準ずる計画の樹立等の業務を行わせているか。【松阪市重点項目】</t>
    <rPh sb="5" eb="7">
      <t>カサイ</t>
    </rPh>
    <rPh sb="8" eb="11">
      <t>フウスイガイ</t>
    </rPh>
    <rPh sb="12" eb="14">
      <t>ジシン</t>
    </rPh>
    <rPh sb="14" eb="15">
      <t>トウ</t>
    </rPh>
    <rPh sb="99" eb="101">
      <t>カイシャク</t>
    </rPh>
    <rPh sb="101" eb="103">
      <t>ツウチ</t>
    </rPh>
    <phoneticPr fontId="3"/>
  </si>
  <si>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rPh sb="1" eb="4">
      <t>カンセンショウ</t>
    </rPh>
    <rPh sb="5" eb="7">
      <t>ヨボウ</t>
    </rPh>
    <rPh sb="7" eb="8">
      <t>オヨ</t>
    </rPh>
    <phoneticPr fontId="3"/>
  </si>
  <si>
    <t>・個人情報の利用のための同意書
・従業者の秘密保持誓約書</t>
    <rPh sb="1" eb="3">
      <t>コジン</t>
    </rPh>
    <rPh sb="3" eb="5">
      <t>ジョウホウ</t>
    </rPh>
    <rPh sb="6" eb="8">
      <t>リヨウ</t>
    </rPh>
    <rPh sb="12" eb="15">
      <t>ドウイショ</t>
    </rPh>
    <rPh sb="18" eb="21">
      <t>ジュウギョウシャ</t>
    </rPh>
    <rPh sb="22" eb="24">
      <t>ヒミツ</t>
    </rPh>
    <rPh sb="24" eb="26">
      <t>ホジ</t>
    </rPh>
    <rPh sb="26" eb="29">
      <t>セイヤクショ</t>
    </rPh>
    <phoneticPr fontId="3"/>
  </si>
  <si>
    <t>・パンフレット/チラシ
・Web広告</t>
    <rPh sb="17" eb="19">
      <t>コウコク</t>
    </rPh>
    <phoneticPr fontId="3"/>
  </si>
  <si>
    <t>・苦情の受付簿
・苦情への対応記録</t>
    <rPh sb="1" eb="3">
      <t>クジョウ</t>
    </rPh>
    <rPh sb="4" eb="7">
      <t>ウケツケボ</t>
    </rPh>
    <rPh sb="10" eb="12">
      <t>クジョウ</t>
    </rPh>
    <rPh sb="14" eb="16">
      <t>タイオウ</t>
    </rPh>
    <rPh sb="16" eb="18">
      <t>キロク</t>
    </rPh>
    <phoneticPr fontId="3"/>
  </si>
  <si>
    <t>・運営推進会議の記録</t>
    <rPh sb="1" eb="7">
      <t>ウンエイスイシンカイギ</t>
    </rPh>
    <rPh sb="8" eb="10">
      <t>キロク</t>
    </rPh>
    <phoneticPr fontId="3"/>
  </si>
  <si>
    <t>・市町村、利用者家族、居宅介護支援事業者等への連絡状況がわかるもの
・事故に際して採った処置の記録
・損害賠償の実施状況が分かるもの</t>
    <rPh sb="1" eb="4">
      <t>シチョウソン</t>
    </rPh>
    <rPh sb="5" eb="8">
      <t>リヨウシャ</t>
    </rPh>
    <rPh sb="8" eb="10">
      <t>カゾク</t>
    </rPh>
    <rPh sb="11" eb="13">
      <t>キョタク</t>
    </rPh>
    <rPh sb="13" eb="15">
      <t>カイゴ</t>
    </rPh>
    <rPh sb="15" eb="17">
      <t>シエン</t>
    </rPh>
    <rPh sb="17" eb="20">
      <t>ジギョウシャ</t>
    </rPh>
    <rPh sb="20" eb="21">
      <t>トウ</t>
    </rPh>
    <rPh sb="23" eb="27">
      <t>レンラクジョウキョウ</t>
    </rPh>
    <rPh sb="36" eb="38">
      <t>ジコ</t>
    </rPh>
    <rPh sb="39" eb="40">
      <t>サイ</t>
    </rPh>
    <rPh sb="42" eb="43">
      <t>ト</t>
    </rPh>
    <rPh sb="45" eb="47">
      <t>ショチ</t>
    </rPh>
    <rPh sb="48" eb="50">
      <t>キロク</t>
    </rPh>
    <rPh sb="53" eb="55">
      <t>ソンガイ</t>
    </rPh>
    <rPh sb="55" eb="57">
      <t>バイショウ</t>
    </rPh>
    <rPh sb="58" eb="60">
      <t>ジッシ</t>
    </rPh>
    <rPh sb="60" eb="62">
      <t>ジョウキョウ</t>
    </rPh>
    <rPh sb="63" eb="64">
      <t>ワ</t>
    </rPh>
    <phoneticPr fontId="3"/>
  </si>
  <si>
    <t>・虐待の防止のための対策を検討する委員会の開催状況及び結果がわかるもの
・虐待の防止のための指針
・虐待の防止のための研修の計画及び実績がわかるもの
・担当者を置いていることがわかるもの</t>
    <rPh sb="1" eb="3">
      <t>ギャクタイ</t>
    </rPh>
    <rPh sb="4" eb="6">
      <t>ボウシ</t>
    </rPh>
    <rPh sb="10" eb="12">
      <t>タイサク</t>
    </rPh>
    <rPh sb="13" eb="15">
      <t>ケントウ</t>
    </rPh>
    <rPh sb="17" eb="20">
      <t>イインカイ</t>
    </rPh>
    <rPh sb="21" eb="23">
      <t>カイサイ</t>
    </rPh>
    <rPh sb="23" eb="25">
      <t>ジョウキョウ</t>
    </rPh>
    <rPh sb="25" eb="26">
      <t>オヨ</t>
    </rPh>
    <rPh sb="27" eb="29">
      <t>ケッカ</t>
    </rPh>
    <rPh sb="38" eb="40">
      <t>ギャクタイ</t>
    </rPh>
    <rPh sb="41" eb="43">
      <t>ボウシ</t>
    </rPh>
    <rPh sb="47" eb="49">
      <t>シシン</t>
    </rPh>
    <rPh sb="52" eb="54">
      <t>ギャクタイ</t>
    </rPh>
    <rPh sb="55" eb="57">
      <t>ボウシ</t>
    </rPh>
    <rPh sb="61" eb="63">
      <t>ケンシュウ</t>
    </rPh>
    <rPh sb="64" eb="66">
      <t>ケイカク</t>
    </rPh>
    <rPh sb="66" eb="67">
      <t>オヨ</t>
    </rPh>
    <rPh sb="68" eb="70">
      <t>ジッセキ</t>
    </rPh>
    <rPh sb="79" eb="82">
      <t>タントウシャ</t>
    </rPh>
    <rPh sb="83" eb="84">
      <t>オ</t>
    </rPh>
    <phoneticPr fontId="3"/>
  </si>
  <si>
    <t>・居宅サービス計画
・介護予防サービス計画
・サービス提供記録
・送迎記録がわかるもの</t>
    <rPh sb="1" eb="3">
      <t>キョタク</t>
    </rPh>
    <rPh sb="7" eb="9">
      <t>ケイカク</t>
    </rPh>
    <rPh sb="11" eb="15">
      <t>カイゴヨボウ</t>
    </rPh>
    <rPh sb="19" eb="21">
      <t>ケイカク</t>
    </rPh>
    <rPh sb="27" eb="29">
      <t>テイキョウ</t>
    </rPh>
    <rPh sb="29" eb="31">
      <t>キロク</t>
    </rPh>
    <rPh sb="33" eb="35">
      <t>ソウゲイ</t>
    </rPh>
    <rPh sb="35" eb="37">
      <t>キロク</t>
    </rPh>
    <phoneticPr fontId="3"/>
  </si>
  <si>
    <t>・介護予防サービス計画
・介護予防小規模多機能型居宅介護計画(利用者の同意があったことがわかるもの)
・アセスメントの結果がわかるもの
・モニタリングの結果がわかるもの
・サービス提供記録</t>
    <rPh sb="1" eb="3">
      <t>カイゴ</t>
    </rPh>
    <rPh sb="3" eb="5">
      <t>ヨボウ</t>
    </rPh>
    <rPh sb="9" eb="11">
      <t>ケイカク</t>
    </rPh>
    <rPh sb="14" eb="16">
      <t>カイゴ</t>
    </rPh>
    <rPh sb="16" eb="18">
      <t>ヨボウ</t>
    </rPh>
    <rPh sb="18" eb="24">
      <t>ショウキボタキノウ</t>
    </rPh>
    <rPh sb="24" eb="25">
      <t>ガタ</t>
    </rPh>
    <rPh sb="25" eb="29">
      <t>キョタクカイゴ</t>
    </rPh>
    <rPh sb="29" eb="31">
      <t>ケイカク</t>
    </rPh>
    <rPh sb="32" eb="35">
      <t>リヨウシャ</t>
    </rPh>
    <rPh sb="36" eb="38">
      <t>ドウイ</t>
    </rPh>
    <rPh sb="61" eb="63">
      <t>ケッカ</t>
    </rPh>
    <rPh sb="79" eb="81">
      <t>ケッカ</t>
    </rPh>
    <rPh sb="94" eb="96">
      <t>テイキョウ</t>
    </rPh>
    <rPh sb="96" eb="98">
      <t>キロク</t>
    </rPh>
    <phoneticPr fontId="3"/>
  </si>
  <si>
    <t>サービスの提供に当たっては、居宅サービス事業者（又は介護予防サービス事業者)その他保健医療サービス又は福祉サービスを提供する者との密接な連携に努めているか。</t>
    <rPh sb="24" eb="25">
      <t>マタ</t>
    </rPh>
    <rPh sb="26" eb="30">
      <t>カイゴヨボウ</t>
    </rPh>
    <rPh sb="34" eb="37">
      <t>ジギョウシャ</t>
    </rPh>
    <phoneticPr fontId="3"/>
  </si>
  <si>
    <t>11-5</t>
    <phoneticPr fontId="3"/>
  </si>
  <si>
    <t>11-6</t>
    <phoneticPr fontId="3"/>
  </si>
  <si>
    <t>11-7</t>
    <phoneticPr fontId="3"/>
  </si>
  <si>
    <t>12-3</t>
    <phoneticPr fontId="3"/>
  </si>
  <si>
    <t>18-2</t>
    <phoneticPr fontId="3"/>
  </si>
  <si>
    <t>24-3</t>
    <phoneticPr fontId="3"/>
  </si>
  <si>
    <t>24-5</t>
    <phoneticPr fontId="3"/>
  </si>
  <si>
    <t>24-6</t>
    <phoneticPr fontId="3"/>
  </si>
  <si>
    <t>35-1</t>
    <phoneticPr fontId="3"/>
  </si>
  <si>
    <t>35-2</t>
    <phoneticPr fontId="3"/>
  </si>
  <si>
    <t>45-1</t>
    <phoneticPr fontId="3"/>
  </si>
  <si>
    <t>50-1</t>
    <phoneticPr fontId="3"/>
  </si>
  <si>
    <t>50-2</t>
    <phoneticPr fontId="3"/>
  </si>
  <si>
    <r>
      <t>緊急時等の対応
(介)第</t>
    </r>
    <r>
      <rPr>
        <sz val="9"/>
        <color theme="1"/>
        <rFont val="BIZ UDゴシック"/>
        <family val="3"/>
        <charset val="128"/>
      </rPr>
      <t>99</t>
    </r>
    <r>
      <rPr>
        <sz val="9"/>
        <color theme="1"/>
        <rFont val="BIZ UDPゴシック"/>
        <family val="3"/>
        <charset val="128"/>
      </rPr>
      <t>条
(予)第</t>
    </r>
    <r>
      <rPr>
        <sz val="9"/>
        <color theme="1"/>
        <rFont val="BIZ UDゴシック"/>
        <family val="3"/>
        <charset val="128"/>
      </rPr>
      <t>56</t>
    </r>
    <r>
      <rPr>
        <sz val="9"/>
        <color theme="1"/>
        <rFont val="BIZ UDPゴシック"/>
        <family val="3"/>
        <charset val="128"/>
      </rPr>
      <t>条</t>
    </r>
    <rPh sb="9" eb="10">
      <t>カイ</t>
    </rPh>
    <rPh sb="11" eb="12">
      <t>ダイ</t>
    </rPh>
    <rPh sb="14" eb="15">
      <t>ジョウ</t>
    </rPh>
    <rPh sb="17" eb="18">
      <t>ヨ</t>
    </rPh>
    <rPh sb="19" eb="20">
      <t>ダイ</t>
    </rPh>
    <rPh sb="22" eb="23">
      <t>ジョウ</t>
    </rPh>
    <phoneticPr fontId="3"/>
  </si>
  <si>
    <r>
      <t>非常災害対策
(介)第</t>
    </r>
    <r>
      <rPr>
        <sz val="9"/>
        <color theme="1"/>
        <rFont val="BIZ UDゴシック"/>
        <family val="3"/>
        <charset val="128"/>
      </rPr>
      <t>102</t>
    </r>
    <r>
      <rPr>
        <sz val="9"/>
        <color theme="1"/>
        <rFont val="BIZ UDPゴシック"/>
        <family val="3"/>
        <charset val="128"/>
      </rPr>
      <t>条
(予)第</t>
    </r>
    <r>
      <rPr>
        <sz val="9"/>
        <color theme="1"/>
        <rFont val="BIZ UDゴシック"/>
        <family val="3"/>
        <charset val="128"/>
      </rPr>
      <t>59</t>
    </r>
    <r>
      <rPr>
        <sz val="9"/>
        <color theme="1"/>
        <rFont val="BIZ UDPゴシック"/>
        <family val="3"/>
        <charset val="128"/>
      </rPr>
      <t>条</t>
    </r>
    <rPh sb="8" eb="9">
      <t>カイ</t>
    </rPh>
    <rPh sb="10" eb="11">
      <t>ダイ</t>
    </rPh>
    <rPh sb="14" eb="15">
      <t>ジョウ</t>
    </rPh>
    <rPh sb="17" eb="18">
      <t>ヨ</t>
    </rPh>
    <rPh sb="19" eb="20">
      <t>ダイ</t>
    </rPh>
    <rPh sb="22" eb="23">
      <t>ジョウ</t>
    </rPh>
    <phoneticPr fontId="3"/>
  </si>
  <si>
    <r>
      <t>調査への協力
(介)第</t>
    </r>
    <r>
      <rPr>
        <sz val="8"/>
        <color theme="1"/>
        <rFont val="BIZ UDゴシック"/>
        <family val="3"/>
        <charset val="128"/>
      </rPr>
      <t>104</t>
    </r>
    <r>
      <rPr>
        <sz val="8"/>
        <color theme="1"/>
        <rFont val="BIZ UDPゴシック"/>
        <family val="3"/>
        <charset val="128"/>
      </rPr>
      <t>条
(予)第</t>
    </r>
    <r>
      <rPr>
        <sz val="8"/>
        <color theme="1"/>
        <rFont val="BIZ UDゴシック"/>
        <family val="3"/>
        <charset val="128"/>
      </rPr>
      <t>61</t>
    </r>
    <r>
      <rPr>
        <sz val="8"/>
        <color theme="1"/>
        <rFont val="BIZ UDPゴシック"/>
        <family val="3"/>
        <charset val="128"/>
      </rPr>
      <t>条</t>
    </r>
    <rPh sb="0" eb="2">
      <t>チョウサ</t>
    </rPh>
    <rPh sb="4" eb="6">
      <t>キョウリョク</t>
    </rPh>
    <rPh sb="8" eb="9">
      <t>カイ</t>
    </rPh>
    <rPh sb="10" eb="11">
      <t>ダイ</t>
    </rPh>
    <rPh sb="14" eb="15">
      <t>ジョウ</t>
    </rPh>
    <rPh sb="17" eb="18">
      <t>ヨ</t>
    </rPh>
    <rPh sb="19" eb="20">
      <t>ダイ</t>
    </rPh>
    <rPh sb="22" eb="23">
      <t>ジョウ</t>
    </rPh>
    <phoneticPr fontId="3"/>
  </si>
  <si>
    <r>
      <t>介護現場の生産性の向上
(介)第</t>
    </r>
    <r>
      <rPr>
        <sz val="8.5"/>
        <rFont val="BIZ UDゴシック"/>
        <family val="3"/>
        <charset val="128"/>
      </rPr>
      <t>106</t>
    </r>
    <r>
      <rPr>
        <sz val="8.5"/>
        <rFont val="BIZ UDPゴシック"/>
        <family val="3"/>
        <charset val="128"/>
      </rPr>
      <t>条の</t>
    </r>
    <r>
      <rPr>
        <sz val="8.5"/>
        <rFont val="BIZ UDゴシック"/>
        <family val="3"/>
        <charset val="128"/>
      </rPr>
      <t xml:space="preserve">2
</t>
    </r>
    <r>
      <rPr>
        <sz val="8.5"/>
        <rFont val="BIZ UDPゴシック"/>
        <family val="3"/>
        <charset val="128"/>
      </rPr>
      <t>(予)第</t>
    </r>
    <r>
      <rPr>
        <sz val="8.5"/>
        <rFont val="BIZ UDゴシック"/>
        <family val="3"/>
        <charset val="128"/>
      </rPr>
      <t>63</t>
    </r>
    <r>
      <rPr>
        <sz val="8.5"/>
        <rFont val="BIZ UDPゴシック"/>
        <family val="3"/>
        <charset val="128"/>
      </rPr>
      <t>条の</t>
    </r>
    <r>
      <rPr>
        <sz val="8.5"/>
        <rFont val="BIZ UDゴシック"/>
        <family val="3"/>
        <charset val="128"/>
      </rPr>
      <t>2</t>
    </r>
    <r>
      <rPr>
        <sz val="8.5"/>
        <rFont val="BIZ UDPゴシック"/>
        <family val="3"/>
        <charset val="128"/>
      </rPr>
      <t xml:space="preserve">
</t>
    </r>
    <rPh sb="13" eb="14">
      <t>カイ</t>
    </rPh>
    <rPh sb="15" eb="16">
      <t>ダイ</t>
    </rPh>
    <rPh sb="19" eb="20">
      <t>ジョウ</t>
    </rPh>
    <rPh sb="24" eb="25">
      <t>ヨ</t>
    </rPh>
    <rPh sb="26" eb="27">
      <t>ダイ</t>
    </rPh>
    <rPh sb="29" eb="30">
      <t>ジョウ</t>
    </rPh>
    <phoneticPr fontId="3"/>
  </si>
  <si>
    <t>10-1</t>
    <phoneticPr fontId="3"/>
  </si>
  <si>
    <t>10-2</t>
    <phoneticPr fontId="3"/>
  </si>
  <si>
    <t>10-3</t>
    <phoneticPr fontId="3"/>
  </si>
  <si>
    <t>10-4</t>
    <phoneticPr fontId="3"/>
  </si>
  <si>
    <t>10-5</t>
    <phoneticPr fontId="3"/>
  </si>
  <si>
    <t>11-1</t>
    <phoneticPr fontId="3"/>
  </si>
  <si>
    <t>11-2</t>
    <phoneticPr fontId="3"/>
  </si>
  <si>
    <t>11-3</t>
    <phoneticPr fontId="3"/>
  </si>
  <si>
    <t>11-4</t>
    <phoneticPr fontId="3"/>
  </si>
  <si>
    <t>11-8</t>
    <phoneticPr fontId="3"/>
  </si>
  <si>
    <t>11-9</t>
    <phoneticPr fontId="3"/>
  </si>
  <si>
    <t>11-10</t>
    <phoneticPr fontId="3"/>
  </si>
  <si>
    <t>11-13</t>
    <phoneticPr fontId="3"/>
  </si>
  <si>
    <t>11-11</t>
    <phoneticPr fontId="3"/>
  </si>
  <si>
    <t>11-12</t>
    <phoneticPr fontId="3"/>
  </si>
  <si>
    <t>11-14</t>
    <phoneticPr fontId="3"/>
  </si>
  <si>
    <t>11-15</t>
    <phoneticPr fontId="3"/>
  </si>
  <si>
    <t>11-16</t>
    <phoneticPr fontId="3"/>
  </si>
  <si>
    <t>11-17</t>
    <phoneticPr fontId="3"/>
  </si>
  <si>
    <t>11-18</t>
    <phoneticPr fontId="3"/>
  </si>
  <si>
    <t>11-19</t>
    <phoneticPr fontId="3"/>
  </si>
  <si>
    <t>11-20</t>
    <phoneticPr fontId="3"/>
  </si>
  <si>
    <t>11-21</t>
    <phoneticPr fontId="3"/>
  </si>
  <si>
    <t>11-22</t>
    <phoneticPr fontId="3"/>
  </si>
  <si>
    <t>11-23</t>
    <phoneticPr fontId="3"/>
  </si>
  <si>
    <t>11-24</t>
    <phoneticPr fontId="3"/>
  </si>
  <si>
    <t>11-25</t>
    <phoneticPr fontId="3"/>
  </si>
  <si>
    <t>11-26</t>
    <phoneticPr fontId="3"/>
  </si>
  <si>
    <t>11-27</t>
    <phoneticPr fontId="3"/>
  </si>
  <si>
    <t>11-28</t>
    <phoneticPr fontId="3"/>
  </si>
  <si>
    <t>11-29</t>
    <phoneticPr fontId="3"/>
  </si>
  <si>
    <t>12-1</t>
    <phoneticPr fontId="3"/>
  </si>
  <si>
    <t>12-2</t>
    <phoneticPr fontId="3"/>
  </si>
  <si>
    <t>12-4</t>
    <phoneticPr fontId="3"/>
  </si>
  <si>
    <t>12-5</t>
    <phoneticPr fontId="3"/>
  </si>
  <si>
    <t>12-6</t>
    <phoneticPr fontId="3"/>
  </si>
  <si>
    <t>12-7</t>
    <phoneticPr fontId="3"/>
  </si>
  <si>
    <t>13-1</t>
    <phoneticPr fontId="3"/>
  </si>
  <si>
    <t>13-2</t>
    <phoneticPr fontId="3"/>
  </si>
  <si>
    <t>13-3</t>
    <phoneticPr fontId="3"/>
  </si>
  <si>
    <t>16-1</t>
    <phoneticPr fontId="3"/>
  </si>
  <si>
    <t>16-2</t>
    <phoneticPr fontId="3"/>
  </si>
  <si>
    <t>16-3</t>
    <phoneticPr fontId="3"/>
  </si>
  <si>
    <t>16-4</t>
    <phoneticPr fontId="3"/>
  </si>
  <si>
    <t>16-5</t>
    <phoneticPr fontId="3"/>
  </si>
  <si>
    <t>16-6</t>
    <phoneticPr fontId="3"/>
  </si>
  <si>
    <t>16-7</t>
    <phoneticPr fontId="3"/>
  </si>
  <si>
    <t>16-8</t>
    <phoneticPr fontId="3"/>
  </si>
  <si>
    <t>18-3</t>
    <phoneticPr fontId="3"/>
  </si>
  <si>
    <t>19-1</t>
    <phoneticPr fontId="3"/>
  </si>
  <si>
    <t>19-2</t>
    <phoneticPr fontId="3"/>
  </si>
  <si>
    <t>21-1</t>
    <phoneticPr fontId="3"/>
  </si>
  <si>
    <t>21-2</t>
    <phoneticPr fontId="3"/>
  </si>
  <si>
    <t>21-3</t>
    <phoneticPr fontId="3"/>
  </si>
  <si>
    <t>21-4</t>
    <phoneticPr fontId="3"/>
  </si>
  <si>
    <t>21-5</t>
    <phoneticPr fontId="3"/>
  </si>
  <si>
    <t>21-6</t>
    <phoneticPr fontId="3"/>
  </si>
  <si>
    <t>21-7</t>
    <phoneticPr fontId="3"/>
  </si>
  <si>
    <t>21-8</t>
    <phoneticPr fontId="3"/>
  </si>
  <si>
    <t>22-1</t>
    <phoneticPr fontId="3"/>
  </si>
  <si>
    <t>22-2</t>
    <phoneticPr fontId="3"/>
  </si>
  <si>
    <t>22-3</t>
    <phoneticPr fontId="3"/>
  </si>
  <si>
    <t>24-4</t>
    <phoneticPr fontId="3"/>
  </si>
  <si>
    <t>24-7</t>
    <phoneticPr fontId="3"/>
  </si>
  <si>
    <t>25-1</t>
    <phoneticPr fontId="3"/>
  </si>
  <si>
    <t>25-2</t>
    <phoneticPr fontId="3"/>
  </si>
  <si>
    <t>25-3</t>
    <phoneticPr fontId="3"/>
  </si>
  <si>
    <t>25-4</t>
    <phoneticPr fontId="3"/>
  </si>
  <si>
    <t>25-5</t>
    <phoneticPr fontId="3"/>
  </si>
  <si>
    <t>25-6</t>
    <phoneticPr fontId="3"/>
  </si>
  <si>
    <t>25-7</t>
    <phoneticPr fontId="3"/>
  </si>
  <si>
    <t>26-1</t>
    <phoneticPr fontId="3"/>
  </si>
  <si>
    <t>26-4</t>
    <phoneticPr fontId="3"/>
  </si>
  <si>
    <t>27-1</t>
    <phoneticPr fontId="3"/>
  </si>
  <si>
    <t>27-2</t>
    <phoneticPr fontId="3"/>
  </si>
  <si>
    <t>27-3</t>
    <phoneticPr fontId="3"/>
  </si>
  <si>
    <t>27-4</t>
    <phoneticPr fontId="3"/>
  </si>
  <si>
    <t>27-5</t>
    <phoneticPr fontId="3"/>
  </si>
  <si>
    <t>29-1</t>
    <phoneticPr fontId="3"/>
  </si>
  <si>
    <t>29-2</t>
    <phoneticPr fontId="3"/>
  </si>
  <si>
    <t>29-3</t>
    <phoneticPr fontId="3"/>
  </si>
  <si>
    <t>29-4</t>
    <phoneticPr fontId="3"/>
  </si>
  <si>
    <t>29-5</t>
    <phoneticPr fontId="3"/>
  </si>
  <si>
    <t>確認項目1-1～27-5は、介護保険施設等運営指導マニュアル令和6年7月（厚生労働省老健局総務課介護保険指導室）別添に基づき作成しています。</t>
    <phoneticPr fontId="3"/>
  </si>
  <si>
    <t>31-1</t>
    <phoneticPr fontId="3"/>
  </si>
  <si>
    <t>31-2</t>
    <phoneticPr fontId="3"/>
  </si>
  <si>
    <t>32-1</t>
    <phoneticPr fontId="3"/>
  </si>
  <si>
    <t>32-2</t>
    <phoneticPr fontId="3"/>
  </si>
  <si>
    <t>32-3</t>
    <phoneticPr fontId="3"/>
  </si>
  <si>
    <t>35-3</t>
    <phoneticPr fontId="3"/>
  </si>
  <si>
    <t>36-1</t>
    <phoneticPr fontId="3"/>
  </si>
  <si>
    <t>36-2</t>
    <phoneticPr fontId="3"/>
  </si>
  <si>
    <t>36-3</t>
    <phoneticPr fontId="3"/>
  </si>
  <si>
    <t>39-1</t>
    <phoneticPr fontId="3"/>
  </si>
  <si>
    <t>39-2</t>
    <phoneticPr fontId="3"/>
  </si>
  <si>
    <t>39-1</t>
    <phoneticPr fontId="3"/>
  </si>
  <si>
    <t>39-2</t>
    <phoneticPr fontId="3"/>
  </si>
  <si>
    <t>39-3</t>
    <phoneticPr fontId="3"/>
  </si>
  <si>
    <t>39-4</t>
    <phoneticPr fontId="3"/>
  </si>
  <si>
    <t>39-5</t>
    <phoneticPr fontId="3"/>
  </si>
  <si>
    <t>42-1</t>
    <phoneticPr fontId="3"/>
  </si>
  <si>
    <t>42-2</t>
    <phoneticPr fontId="3"/>
  </si>
  <si>
    <t>42-3</t>
    <phoneticPr fontId="3"/>
  </si>
  <si>
    <t>44-1</t>
    <phoneticPr fontId="3"/>
  </si>
  <si>
    <t>44-2</t>
    <phoneticPr fontId="3"/>
  </si>
  <si>
    <t>45-2</t>
    <phoneticPr fontId="3"/>
  </si>
  <si>
    <t>45-3</t>
    <phoneticPr fontId="3"/>
  </si>
  <si>
    <t>46-1</t>
    <phoneticPr fontId="3"/>
  </si>
  <si>
    <t>46-2</t>
    <phoneticPr fontId="3"/>
  </si>
  <si>
    <t>51-1</t>
    <phoneticPr fontId="3"/>
  </si>
  <si>
    <t>51-2</t>
    <phoneticPr fontId="3"/>
  </si>
  <si>
    <t>/50</t>
    <phoneticPr fontId="3"/>
  </si>
  <si>
    <t>減算については、すべての項目を確認し、該当していれば〇をつけてください。
その他の加算は、前回運営指導以降、取得したことがある加算について、該当するものに〇をつけてください。介護予防について、該当がある場合は、予防欄に〇をつけてください。取得したことがない加算は空欄のままで結構です。</t>
    <rPh sb="39" eb="40">
      <t>タ</t>
    </rPh>
    <rPh sb="41" eb="43">
      <t>カサン</t>
    </rPh>
    <rPh sb="45" eb="47">
      <t>ゼンカイ</t>
    </rPh>
    <rPh sb="47" eb="49">
      <t>ウンエイ</t>
    </rPh>
    <rPh sb="49" eb="51">
      <t>シドウ</t>
    </rPh>
    <rPh sb="51" eb="53">
      <t>イコウ</t>
    </rPh>
    <rPh sb="54" eb="56">
      <t>シュトク</t>
    </rPh>
    <rPh sb="63" eb="65">
      <t>カサン</t>
    </rPh>
    <rPh sb="70" eb="72">
      <t>ガイトウ</t>
    </rPh>
    <rPh sb="87" eb="89">
      <t>カイゴ</t>
    </rPh>
    <rPh sb="89" eb="91">
      <t>ヨボウ</t>
    </rPh>
    <rPh sb="96" eb="98">
      <t>ガイトウ</t>
    </rPh>
    <rPh sb="101" eb="103">
      <t>バアイ</t>
    </rPh>
    <rPh sb="105" eb="107">
      <t>ヨボウ</t>
    </rPh>
    <rPh sb="107" eb="108">
      <t>ラン</t>
    </rPh>
    <rPh sb="119" eb="121">
      <t>シュトク</t>
    </rPh>
    <rPh sb="128" eb="130">
      <t>カサン</t>
    </rPh>
    <rPh sb="131" eb="133">
      <t>クウラン</t>
    </rPh>
    <rPh sb="137" eb="139">
      <t>ケッコウ</t>
    </rPh>
    <phoneticPr fontId="3"/>
  </si>
  <si>
    <t>根拠となる法令等について</t>
    <phoneticPr fontId="3"/>
  </si>
  <si>
    <t>〇指定地域密着型介護予防サービスに要する費用の額の算定に関する基準(平18.3.14厚生労働省告示第126号）</t>
    <rPh sb="1" eb="3">
      <t>シテイ</t>
    </rPh>
    <rPh sb="3" eb="5">
      <t>チイキ</t>
    </rPh>
    <rPh sb="5" eb="8">
      <t>ミッチャクガタ</t>
    </rPh>
    <rPh sb="8" eb="10">
      <t>カイゴ</t>
    </rPh>
    <rPh sb="10" eb="12">
      <t>ヨボウ</t>
    </rPh>
    <rPh sb="17" eb="18">
      <t>ヨウ</t>
    </rPh>
    <rPh sb="20" eb="22">
      <t>ヒヨウ</t>
    </rPh>
    <rPh sb="23" eb="24">
      <t>ガク</t>
    </rPh>
    <rPh sb="25" eb="27">
      <t>サンテイ</t>
    </rPh>
    <rPh sb="28" eb="29">
      <t>カン</t>
    </rPh>
    <rPh sb="31" eb="33">
      <t>キジュン</t>
    </rPh>
    <rPh sb="34" eb="35">
      <t>ヘイ</t>
    </rPh>
    <rPh sb="42" eb="47">
      <t>コウセイロウドウショウ</t>
    </rPh>
    <rPh sb="47" eb="49">
      <t>コクジ</t>
    </rPh>
    <rPh sb="49" eb="50">
      <t>ダイ</t>
    </rPh>
    <rPh sb="53" eb="54">
      <t>ゴウ</t>
    </rPh>
    <phoneticPr fontId="3"/>
  </si>
  <si>
    <t>予防</t>
    <rPh sb="0" eb="2">
      <t>ヨボウ</t>
    </rPh>
    <phoneticPr fontId="3"/>
  </si>
  <si>
    <t>定員超過又は人員基準欠如による減算(70/100)</t>
    <rPh sb="0" eb="2">
      <t>テイイン</t>
    </rPh>
    <rPh sb="2" eb="4">
      <t>チョウカ</t>
    </rPh>
    <rPh sb="4" eb="5">
      <t>マタ</t>
    </rPh>
    <rPh sb="6" eb="8">
      <t>ジンイン</t>
    </rPh>
    <rPh sb="8" eb="10">
      <t>キジュン</t>
    </rPh>
    <rPh sb="10" eb="12">
      <t>ケツジョ</t>
    </rPh>
    <rPh sb="15" eb="17">
      <t>ゲンサン</t>
    </rPh>
    <phoneticPr fontId="3"/>
  </si>
  <si>
    <t>介護従業者及び計画作成担当者(資格要件を満たしている)の配置数が、人員基準上満たすべき員数確保されている</t>
    <rPh sb="0" eb="2">
      <t>カイゴ</t>
    </rPh>
    <rPh sb="2" eb="5">
      <t>ジュウギョウシャ</t>
    </rPh>
    <rPh sb="5" eb="6">
      <t>オヨ</t>
    </rPh>
    <rPh sb="7" eb="9">
      <t>ケイカク</t>
    </rPh>
    <rPh sb="9" eb="11">
      <t>サクセイ</t>
    </rPh>
    <rPh sb="11" eb="14">
      <t>タントウシャ</t>
    </rPh>
    <rPh sb="15" eb="17">
      <t>シカク</t>
    </rPh>
    <rPh sb="17" eb="19">
      <t>ヨウケン</t>
    </rPh>
    <rPh sb="20" eb="21">
      <t>ミ</t>
    </rPh>
    <rPh sb="28" eb="30">
      <t>ハイチ</t>
    </rPh>
    <rPh sb="30" eb="31">
      <t>スウ</t>
    </rPh>
    <rPh sb="33" eb="35">
      <t>ジンイン</t>
    </rPh>
    <rPh sb="35" eb="37">
      <t>キジュン</t>
    </rPh>
    <rPh sb="37" eb="38">
      <t>ジョウ</t>
    </rPh>
    <rPh sb="38" eb="39">
      <t>ミ</t>
    </rPh>
    <rPh sb="43" eb="45">
      <t>インスウ</t>
    </rPh>
    <rPh sb="45" eb="47">
      <t>カクホ</t>
    </rPh>
    <phoneticPr fontId="3"/>
  </si>
  <si>
    <t>高齢者虐待防止措置未実施減算
(1/100)</t>
    <rPh sb="0" eb="3">
      <t>コウレイシャ</t>
    </rPh>
    <rPh sb="3" eb="5">
      <t>ギャクタイ</t>
    </rPh>
    <rPh sb="5" eb="7">
      <t>ボウシ</t>
    </rPh>
    <rPh sb="7" eb="9">
      <t>ソチ</t>
    </rPh>
    <rPh sb="9" eb="12">
      <t>ミジッシ</t>
    </rPh>
    <rPh sb="12" eb="14">
      <t>ゲンサン</t>
    </rPh>
    <phoneticPr fontId="3"/>
  </si>
  <si>
    <t>業務継続計画未策定減算(1/100)</t>
    <rPh sb="0" eb="2">
      <t>ギョウム</t>
    </rPh>
    <rPh sb="2" eb="4">
      <t>ケイゾク</t>
    </rPh>
    <rPh sb="4" eb="6">
      <t>ケイカク</t>
    </rPh>
    <rPh sb="6" eb="7">
      <t>ミ</t>
    </rPh>
    <rPh sb="7" eb="9">
      <t>サクテイ</t>
    </rPh>
    <rPh sb="9" eb="11">
      <t>ゲンサン</t>
    </rPh>
    <phoneticPr fontId="3"/>
  </si>
  <si>
    <t>認知症行動・心理症状緊急対応加算</t>
    <phoneticPr fontId="3"/>
  </si>
  <si>
    <t>利用開始日から起算して7日以内</t>
    <phoneticPr fontId="3"/>
  </si>
  <si>
    <t>若年性認知症利用者ごとに個別に担当者を定めている</t>
    <phoneticPr fontId="3"/>
  </si>
  <si>
    <t>担当者中心に利用者の特性やニーズに応じた適切なサービス提供</t>
    <phoneticPr fontId="3"/>
  </si>
  <si>
    <t>初期加算</t>
    <phoneticPr fontId="3"/>
  </si>
  <si>
    <t>生活機能向上連携加算(Ⅰ)</t>
    <phoneticPr fontId="3"/>
  </si>
  <si>
    <t>生活機能向上連携加算(Ⅱ)</t>
    <phoneticPr fontId="3"/>
  </si>
  <si>
    <t>各月における目標の達成度合いについて、利用者及び理学療法士等に報告している</t>
    <rPh sb="0" eb="2">
      <t>カクツキ</t>
    </rPh>
    <phoneticPr fontId="3"/>
  </si>
  <si>
    <t>生活機能向上連携加算(Ⅰ)(Ⅱ)</t>
    <rPh sb="0" eb="2">
      <t>セイカツ</t>
    </rPh>
    <rPh sb="2" eb="4">
      <t>キノウ</t>
    </rPh>
    <rPh sb="4" eb="6">
      <t>コウジョウ</t>
    </rPh>
    <rPh sb="6" eb="8">
      <t>レンケイ</t>
    </rPh>
    <rPh sb="8" eb="10">
      <t>カサン</t>
    </rPh>
    <phoneticPr fontId="3"/>
  </si>
  <si>
    <t>目標は、利用者の意向も踏まえ策定し、利用者自身がその達成度合いを客観視でき、利用者の意欲向上につながるよう例えば当該目標に係る生活行為の回数や当該生活行為を行うために必要な動作の時間数といった数値を用いる等、可能な限り具体的かつ客観的な指標を用いて設定している</t>
    <rPh sb="0" eb="2">
      <t>モクヒョウ</t>
    </rPh>
    <rPh sb="4" eb="6">
      <t>リヨウ</t>
    </rPh>
    <rPh sb="6" eb="7">
      <t>モノ</t>
    </rPh>
    <rPh sb="8" eb="10">
      <t>イコウ</t>
    </rPh>
    <rPh sb="11" eb="12">
      <t>フ</t>
    </rPh>
    <rPh sb="14" eb="16">
      <t>サクテイ</t>
    </rPh>
    <rPh sb="18" eb="21">
      <t>リヨウシャ</t>
    </rPh>
    <rPh sb="21" eb="23">
      <t>ジシン</t>
    </rPh>
    <rPh sb="26" eb="28">
      <t>タッセイ</t>
    </rPh>
    <rPh sb="28" eb="30">
      <t>ドア</t>
    </rPh>
    <rPh sb="32" eb="35">
      <t>キャッカンシ</t>
    </rPh>
    <rPh sb="38" eb="41">
      <t>リヨウシャ</t>
    </rPh>
    <rPh sb="42" eb="44">
      <t>イヨク</t>
    </rPh>
    <rPh sb="44" eb="46">
      <t>コウジョウ</t>
    </rPh>
    <rPh sb="53" eb="54">
      <t>タト</t>
    </rPh>
    <rPh sb="56" eb="58">
      <t>トウガイ</t>
    </rPh>
    <rPh sb="58" eb="60">
      <t>モクヒョウ</t>
    </rPh>
    <rPh sb="61" eb="62">
      <t>カカ</t>
    </rPh>
    <rPh sb="63" eb="65">
      <t>セイカツ</t>
    </rPh>
    <rPh sb="65" eb="67">
      <t>コウイ</t>
    </rPh>
    <rPh sb="68" eb="70">
      <t>カイスウ</t>
    </rPh>
    <rPh sb="71" eb="73">
      <t>トウガイ</t>
    </rPh>
    <rPh sb="73" eb="75">
      <t>セイカツ</t>
    </rPh>
    <rPh sb="75" eb="77">
      <t>コウイ</t>
    </rPh>
    <rPh sb="78" eb="79">
      <t>オコナ</t>
    </rPh>
    <rPh sb="83" eb="85">
      <t>ヒツヨウ</t>
    </rPh>
    <rPh sb="86" eb="88">
      <t>ドウサ</t>
    </rPh>
    <rPh sb="89" eb="91">
      <t>ジカン</t>
    </rPh>
    <rPh sb="91" eb="92">
      <t>スウ</t>
    </rPh>
    <rPh sb="96" eb="98">
      <t>スウチ</t>
    </rPh>
    <rPh sb="99" eb="100">
      <t>モチ</t>
    </rPh>
    <rPh sb="102" eb="103">
      <t>トウ</t>
    </rPh>
    <rPh sb="104" eb="106">
      <t>カノウ</t>
    </rPh>
    <rPh sb="107" eb="108">
      <t>カギ</t>
    </rPh>
    <rPh sb="109" eb="112">
      <t>グタイテキ</t>
    </rPh>
    <rPh sb="114" eb="117">
      <t>キャッカンテキ</t>
    </rPh>
    <rPh sb="118" eb="120">
      <t>シヒョウ</t>
    </rPh>
    <rPh sb="121" eb="122">
      <t>モチ</t>
    </rPh>
    <rPh sb="124" eb="126">
      <t>セッテイ</t>
    </rPh>
    <phoneticPr fontId="3"/>
  </si>
  <si>
    <t>他の事業所での口腔・栄養スクリーニング加算の算定していない</t>
    <rPh sb="7" eb="9">
      <t>コウクウ</t>
    </rPh>
    <phoneticPr fontId="3"/>
  </si>
  <si>
    <t>1</t>
    <phoneticPr fontId="3"/>
  </si>
  <si>
    <t>2</t>
    <phoneticPr fontId="3"/>
  </si>
  <si>
    <t>(1)の情報その他サービスを適切かつ有効に提供するために必要な情報を活用して、次のような取組を行うことで質の高いサービスを実施する体制を構築するとともに、その更なる向上に努めている</t>
    <rPh sb="39" eb="40">
      <t>ツギ</t>
    </rPh>
    <rPh sb="44" eb="45">
      <t>ト</t>
    </rPh>
    <rPh sb="45" eb="46">
      <t>クミ</t>
    </rPh>
    <rPh sb="47" eb="48">
      <t>オコナ</t>
    </rPh>
    <rPh sb="85" eb="86">
      <t>ツト</t>
    </rPh>
    <phoneticPr fontId="3"/>
  </si>
  <si>
    <t>2-1</t>
    <phoneticPr fontId="3"/>
  </si>
  <si>
    <t>利用者の心身の状況等に係る基本的な情報に基づき、サービス計画を作成（Plan)</t>
    <phoneticPr fontId="3"/>
  </si>
  <si>
    <t>2-2</t>
    <phoneticPr fontId="3"/>
  </si>
  <si>
    <t>サービス計画に基づいて、利用者の自立支援や重度化防止に資する介護を実施（Do)</t>
    <phoneticPr fontId="3"/>
  </si>
  <si>
    <t>2-3</t>
    <phoneticPr fontId="3"/>
  </si>
  <si>
    <t>2-4</t>
    <phoneticPr fontId="3"/>
  </si>
  <si>
    <t>生産性向上推進体制加算(Ⅰ)(Ⅱ)</t>
    <rPh sb="0" eb="5">
      <t>セイサンセイコウジョウ</t>
    </rPh>
    <rPh sb="5" eb="7">
      <t>スイシン</t>
    </rPh>
    <rPh sb="7" eb="9">
      <t>タイセイ</t>
    </rPh>
    <rPh sb="9" eb="11">
      <t>カサン</t>
    </rPh>
    <phoneticPr fontId="3"/>
  </si>
  <si>
    <t>利用者の安全並びに介護サービスの質の確保及び職員の負担軽減に資する方策を検討するための委員会を3月に1回以上開催し、次に掲げる事項について必要な検討を行い、及び当該事項の実施を定期的に確認</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8" eb="49">
      <t>ツキ</t>
    </rPh>
    <rPh sb="51" eb="54">
      <t>カイイジョウ</t>
    </rPh>
    <rPh sb="54" eb="56">
      <t>カイサイ</t>
    </rPh>
    <rPh sb="58" eb="59">
      <t>ツギ</t>
    </rPh>
    <rPh sb="60" eb="61">
      <t>カカ</t>
    </rPh>
    <rPh sb="63" eb="65">
      <t>ジコウ</t>
    </rPh>
    <rPh sb="69" eb="71">
      <t>ヒツヨウ</t>
    </rPh>
    <rPh sb="72" eb="74">
      <t>ケントウ</t>
    </rPh>
    <rPh sb="75" eb="76">
      <t>オコナ</t>
    </rPh>
    <rPh sb="78" eb="79">
      <t>オヨ</t>
    </rPh>
    <rPh sb="80" eb="82">
      <t>トウガイ</t>
    </rPh>
    <rPh sb="82" eb="84">
      <t>ジコウ</t>
    </rPh>
    <rPh sb="85" eb="87">
      <t>ジッシ</t>
    </rPh>
    <rPh sb="88" eb="91">
      <t>テイキテキ</t>
    </rPh>
    <rPh sb="92" eb="94">
      <t>カクニン</t>
    </rPh>
    <phoneticPr fontId="3"/>
  </si>
  <si>
    <t>1-1</t>
    <phoneticPr fontId="3"/>
  </si>
  <si>
    <t>介護機器を活用する場合における利用者の安全及びケアの質の確保
①見守り機器等から得られる離床の状況、睡眠状態やバイタルサイン等の情報を基に、介護職員、看護職員、介護支援専門員その他の職種が連携して、見守り機器等の導入後の利用者等の状態が維持されているか確認
②利用者の状態の変化等を踏まえた介護機器の活用方法の変更の必要性の有無等を確認し、必要な対応を検討
③見守り機器を活用する場合、安全面から特に留意すべき利用者については、定時巡回の実施についても検討
④介護機器の使用に起因する施設内で発生したヒヤリ・ハット事例等の状況を把握し、その原因を分析して再発の防止策を検討</t>
    <rPh sb="33" eb="35">
      <t>ミマモ</t>
    </rPh>
    <rPh sb="36" eb="38">
      <t>キキ</t>
    </rPh>
    <rPh sb="38" eb="39">
      <t>トウ</t>
    </rPh>
    <rPh sb="41" eb="42">
      <t>エ</t>
    </rPh>
    <rPh sb="45" eb="47">
      <t>リショウ</t>
    </rPh>
    <rPh sb="48" eb="50">
      <t>ジョウキョウ</t>
    </rPh>
    <rPh sb="51" eb="53">
      <t>スイミン</t>
    </rPh>
    <rPh sb="53" eb="55">
      <t>ジョウタイ</t>
    </rPh>
    <rPh sb="63" eb="64">
      <t>トウ</t>
    </rPh>
    <rPh sb="65" eb="67">
      <t>ジョウホウ</t>
    </rPh>
    <rPh sb="68" eb="69">
      <t>モト</t>
    </rPh>
    <rPh sb="71" eb="73">
      <t>カイゴ</t>
    </rPh>
    <rPh sb="73" eb="75">
      <t>ショクイン</t>
    </rPh>
    <rPh sb="76" eb="78">
      <t>カンゴ</t>
    </rPh>
    <rPh sb="78" eb="80">
      <t>ショクイン</t>
    </rPh>
    <rPh sb="81" eb="88">
      <t>カイゴシエンセンモンイン</t>
    </rPh>
    <rPh sb="90" eb="91">
      <t>ホカ</t>
    </rPh>
    <rPh sb="92" eb="94">
      <t>ショクシュ</t>
    </rPh>
    <rPh sb="95" eb="97">
      <t>レンケイ</t>
    </rPh>
    <rPh sb="100" eb="102">
      <t>ミマモ</t>
    </rPh>
    <rPh sb="103" eb="105">
      <t>キキ</t>
    </rPh>
    <rPh sb="105" eb="106">
      <t>トウ</t>
    </rPh>
    <rPh sb="107" eb="109">
      <t>ドウニュウ</t>
    </rPh>
    <rPh sb="109" eb="110">
      <t>ゴ</t>
    </rPh>
    <rPh sb="111" eb="114">
      <t>リヨウシャ</t>
    </rPh>
    <rPh sb="114" eb="115">
      <t>トウ</t>
    </rPh>
    <rPh sb="116" eb="118">
      <t>ジョウタイ</t>
    </rPh>
    <rPh sb="119" eb="121">
      <t>イジ</t>
    </rPh>
    <rPh sb="127" eb="129">
      <t>カクニン</t>
    </rPh>
    <rPh sb="131" eb="134">
      <t>リヨウシャ</t>
    </rPh>
    <rPh sb="135" eb="137">
      <t>ジョウタイ</t>
    </rPh>
    <rPh sb="138" eb="140">
      <t>ヘンカ</t>
    </rPh>
    <rPh sb="140" eb="141">
      <t>トウ</t>
    </rPh>
    <rPh sb="142" eb="143">
      <t>フ</t>
    </rPh>
    <rPh sb="146" eb="148">
      <t>カイゴ</t>
    </rPh>
    <rPh sb="148" eb="150">
      <t>キキ</t>
    </rPh>
    <rPh sb="151" eb="153">
      <t>カツヨウ</t>
    </rPh>
    <rPh sb="153" eb="155">
      <t>ホウホウ</t>
    </rPh>
    <rPh sb="156" eb="158">
      <t>ヘンコウ</t>
    </rPh>
    <rPh sb="159" eb="162">
      <t>ヒツヨウセイ</t>
    </rPh>
    <rPh sb="163" eb="165">
      <t>ウム</t>
    </rPh>
    <rPh sb="165" eb="166">
      <t>トウ</t>
    </rPh>
    <rPh sb="167" eb="169">
      <t>カクニン</t>
    </rPh>
    <rPh sb="171" eb="173">
      <t>ヒツヨウ</t>
    </rPh>
    <rPh sb="174" eb="176">
      <t>タイオウ</t>
    </rPh>
    <rPh sb="177" eb="179">
      <t>ケントウ</t>
    </rPh>
    <rPh sb="181" eb="183">
      <t>ミマモ</t>
    </rPh>
    <rPh sb="184" eb="186">
      <t>キキ</t>
    </rPh>
    <rPh sb="187" eb="189">
      <t>カツヨウ</t>
    </rPh>
    <rPh sb="191" eb="193">
      <t>バアイ</t>
    </rPh>
    <rPh sb="194" eb="197">
      <t>アンゼンメン</t>
    </rPh>
    <rPh sb="199" eb="200">
      <t>トク</t>
    </rPh>
    <rPh sb="201" eb="203">
      <t>リュウイ</t>
    </rPh>
    <rPh sb="206" eb="209">
      <t>リヨウシャ</t>
    </rPh>
    <rPh sb="215" eb="217">
      <t>テイジ</t>
    </rPh>
    <rPh sb="217" eb="219">
      <t>ジュンカイ</t>
    </rPh>
    <rPh sb="220" eb="222">
      <t>ジッシ</t>
    </rPh>
    <rPh sb="227" eb="229">
      <t>ケントウ</t>
    </rPh>
    <rPh sb="231" eb="233">
      <t>カイゴ</t>
    </rPh>
    <rPh sb="233" eb="235">
      <t>キキ</t>
    </rPh>
    <rPh sb="236" eb="238">
      <t>シヨウ</t>
    </rPh>
    <rPh sb="239" eb="241">
      <t>キイン</t>
    </rPh>
    <rPh sb="243" eb="245">
      <t>シセツ</t>
    </rPh>
    <rPh sb="245" eb="246">
      <t>ナイ</t>
    </rPh>
    <rPh sb="247" eb="249">
      <t>ハッセイ</t>
    </rPh>
    <rPh sb="258" eb="260">
      <t>ジレイ</t>
    </rPh>
    <rPh sb="260" eb="261">
      <t>トウ</t>
    </rPh>
    <rPh sb="262" eb="264">
      <t>ジョウキョウ</t>
    </rPh>
    <rPh sb="265" eb="267">
      <t>ハアク</t>
    </rPh>
    <rPh sb="271" eb="273">
      <t>ゲンイン</t>
    </rPh>
    <rPh sb="274" eb="276">
      <t>ブンセキ</t>
    </rPh>
    <rPh sb="278" eb="280">
      <t>サイハツ</t>
    </rPh>
    <rPh sb="281" eb="283">
      <t>ボウシ</t>
    </rPh>
    <rPh sb="283" eb="284">
      <t>サク</t>
    </rPh>
    <rPh sb="285" eb="287">
      <t>ケントウ</t>
    </rPh>
    <phoneticPr fontId="3"/>
  </si>
  <si>
    <t>1-2</t>
    <phoneticPr fontId="3"/>
  </si>
  <si>
    <t>職員の負担の軽減及び勤務状況への配慮
実際に勤務する職員に対して、介護機器等の導入後におけるストレスや体調不安等、職員の心身の負担の増加の有無、職員の負担が過度に増えている時間帯の有無、休憩時間及び時間外勤務等の状況について、アンケート調査やヒヤリング等を行っている</t>
    <rPh sb="20" eb="22">
      <t>ジッサイ</t>
    </rPh>
    <rPh sb="23" eb="25">
      <t>キンム</t>
    </rPh>
    <rPh sb="27" eb="29">
      <t>ショクイン</t>
    </rPh>
    <rPh sb="30" eb="31">
      <t>タイ</t>
    </rPh>
    <rPh sb="34" eb="36">
      <t>カイゴ</t>
    </rPh>
    <rPh sb="36" eb="38">
      <t>キキ</t>
    </rPh>
    <rPh sb="38" eb="39">
      <t>トウ</t>
    </rPh>
    <rPh sb="40" eb="42">
      <t>ドウニュウ</t>
    </rPh>
    <rPh sb="42" eb="43">
      <t>ゴ</t>
    </rPh>
    <rPh sb="52" eb="54">
      <t>タイチョウ</t>
    </rPh>
    <rPh sb="54" eb="56">
      <t>フアン</t>
    </rPh>
    <rPh sb="56" eb="57">
      <t>トウ</t>
    </rPh>
    <rPh sb="58" eb="60">
      <t>ショクイン</t>
    </rPh>
    <rPh sb="61" eb="63">
      <t>シンシン</t>
    </rPh>
    <rPh sb="64" eb="66">
      <t>フタン</t>
    </rPh>
    <rPh sb="67" eb="69">
      <t>ゾウカ</t>
    </rPh>
    <rPh sb="70" eb="72">
      <t>ウム</t>
    </rPh>
    <rPh sb="73" eb="75">
      <t>ショクイン</t>
    </rPh>
    <rPh sb="76" eb="78">
      <t>フタン</t>
    </rPh>
    <rPh sb="79" eb="81">
      <t>カド</t>
    </rPh>
    <rPh sb="82" eb="83">
      <t>フ</t>
    </rPh>
    <rPh sb="87" eb="90">
      <t>ジカンタイ</t>
    </rPh>
    <rPh sb="91" eb="93">
      <t>ウム</t>
    </rPh>
    <rPh sb="94" eb="96">
      <t>キュウケイ</t>
    </rPh>
    <rPh sb="96" eb="98">
      <t>ジカン</t>
    </rPh>
    <rPh sb="98" eb="99">
      <t>オヨ</t>
    </rPh>
    <rPh sb="100" eb="103">
      <t>ジカンガイ</t>
    </rPh>
    <rPh sb="103" eb="105">
      <t>キンム</t>
    </rPh>
    <rPh sb="105" eb="106">
      <t>トウ</t>
    </rPh>
    <rPh sb="107" eb="109">
      <t>ジョウキョウ</t>
    </rPh>
    <rPh sb="119" eb="121">
      <t>チョウサ</t>
    </rPh>
    <rPh sb="127" eb="128">
      <t>トウ</t>
    </rPh>
    <rPh sb="129" eb="130">
      <t>オコナ</t>
    </rPh>
    <phoneticPr fontId="3"/>
  </si>
  <si>
    <t>1-3</t>
    <phoneticPr fontId="3"/>
  </si>
  <si>
    <t>介護機器の定期的な点検
①日々の業務の中で、あらかじめ時間を定めて介護機器の不具合がないことを確認するなどの不具合のチェックを行う仕組みを設けること
②使用する介護機器の開発メーカー等と連携し、定期的に点検</t>
    <rPh sb="0" eb="2">
      <t>カイゴ</t>
    </rPh>
    <rPh sb="2" eb="4">
      <t>キキ</t>
    </rPh>
    <rPh sb="5" eb="8">
      <t>テイキテキ</t>
    </rPh>
    <rPh sb="9" eb="11">
      <t>テンケン</t>
    </rPh>
    <rPh sb="14" eb="16">
      <t>ヒビ</t>
    </rPh>
    <rPh sb="17" eb="19">
      <t>ギョウム</t>
    </rPh>
    <rPh sb="20" eb="21">
      <t>ナカ</t>
    </rPh>
    <rPh sb="28" eb="30">
      <t>ジカン</t>
    </rPh>
    <rPh sb="31" eb="32">
      <t>サダ</t>
    </rPh>
    <rPh sb="34" eb="36">
      <t>カイゴ</t>
    </rPh>
    <rPh sb="36" eb="38">
      <t>キキ</t>
    </rPh>
    <rPh sb="39" eb="42">
      <t>フグアイ</t>
    </rPh>
    <rPh sb="48" eb="50">
      <t>カクニン</t>
    </rPh>
    <rPh sb="55" eb="58">
      <t>フグアイ</t>
    </rPh>
    <rPh sb="64" eb="65">
      <t>オコナ</t>
    </rPh>
    <rPh sb="66" eb="68">
      <t>シク</t>
    </rPh>
    <rPh sb="70" eb="71">
      <t>モウ</t>
    </rPh>
    <rPh sb="77" eb="79">
      <t>シヨウ</t>
    </rPh>
    <rPh sb="81" eb="83">
      <t>カイゴ</t>
    </rPh>
    <rPh sb="83" eb="85">
      <t>キキ</t>
    </rPh>
    <rPh sb="86" eb="88">
      <t>カイハツ</t>
    </rPh>
    <rPh sb="92" eb="93">
      <t>トウ</t>
    </rPh>
    <rPh sb="94" eb="96">
      <t>レンケイ</t>
    </rPh>
    <rPh sb="98" eb="101">
      <t>テイキテキ</t>
    </rPh>
    <rPh sb="102" eb="104">
      <t>テンケン</t>
    </rPh>
    <phoneticPr fontId="3"/>
  </si>
  <si>
    <t>1-4</t>
    <phoneticPr fontId="3"/>
  </si>
  <si>
    <t>業務の効率化及び質の向上並びに職員の負担軽減を図るための職員研修
介護機器の使用方法の講習やヒヤリ・ハット事例等の周知、その事例を通じた再発防止策の実習等を含む職員研修を定期的に実施</t>
    <rPh sb="0" eb="2">
      <t>ギョウム</t>
    </rPh>
    <rPh sb="3" eb="6">
      <t>コウリツカ</t>
    </rPh>
    <rPh sb="6" eb="7">
      <t>オヨ</t>
    </rPh>
    <rPh sb="8" eb="9">
      <t>シツ</t>
    </rPh>
    <rPh sb="10" eb="12">
      <t>コウジョウ</t>
    </rPh>
    <rPh sb="12" eb="13">
      <t>ナラ</t>
    </rPh>
    <rPh sb="15" eb="17">
      <t>ショクイン</t>
    </rPh>
    <rPh sb="18" eb="20">
      <t>フタン</t>
    </rPh>
    <rPh sb="20" eb="22">
      <t>ケイゲン</t>
    </rPh>
    <rPh sb="23" eb="24">
      <t>ハカ</t>
    </rPh>
    <rPh sb="28" eb="30">
      <t>ショクイン</t>
    </rPh>
    <rPh sb="30" eb="32">
      <t>ケンシュウ</t>
    </rPh>
    <rPh sb="34" eb="36">
      <t>カイゴ</t>
    </rPh>
    <rPh sb="36" eb="38">
      <t>キキ</t>
    </rPh>
    <rPh sb="39" eb="41">
      <t>シヨウ</t>
    </rPh>
    <rPh sb="41" eb="43">
      <t>ホウホウ</t>
    </rPh>
    <rPh sb="44" eb="46">
      <t>コウシュウ</t>
    </rPh>
    <rPh sb="54" eb="56">
      <t>ジレイ</t>
    </rPh>
    <rPh sb="56" eb="57">
      <t>トウ</t>
    </rPh>
    <rPh sb="58" eb="60">
      <t>シュウチ</t>
    </rPh>
    <rPh sb="63" eb="65">
      <t>ジレイ</t>
    </rPh>
    <rPh sb="66" eb="67">
      <t>ツウ</t>
    </rPh>
    <rPh sb="69" eb="71">
      <t>サイハツ</t>
    </rPh>
    <rPh sb="71" eb="73">
      <t>ボウシ</t>
    </rPh>
    <rPh sb="73" eb="74">
      <t>サク</t>
    </rPh>
    <rPh sb="75" eb="77">
      <t>ジッシュウ</t>
    </rPh>
    <rPh sb="77" eb="78">
      <t>トウ</t>
    </rPh>
    <rPh sb="79" eb="80">
      <t>フク</t>
    </rPh>
    <rPh sb="81" eb="83">
      <t>ショクイン</t>
    </rPh>
    <rPh sb="83" eb="85">
      <t>ケンシュウ</t>
    </rPh>
    <rPh sb="86" eb="89">
      <t>テイキテキ</t>
    </rPh>
    <rPh sb="90" eb="92">
      <t>ジッシ</t>
    </rPh>
    <phoneticPr fontId="3"/>
  </si>
  <si>
    <t>生産性向上推進体制加算(Ⅰ)</t>
    <rPh sb="0" eb="5">
      <t>セイサンセイコウジョウ</t>
    </rPh>
    <rPh sb="5" eb="7">
      <t>スイシン</t>
    </rPh>
    <rPh sb="7" eb="9">
      <t>タイセイ</t>
    </rPh>
    <rPh sb="9" eb="11">
      <t>カサン</t>
    </rPh>
    <phoneticPr fontId="3"/>
  </si>
  <si>
    <t>共通事項の取組及び介護機器の活用による業務の効率化及びケアの質の確保並びに職員の負担軽減に関する実績がある</t>
    <rPh sb="0" eb="2">
      <t>キョウツウ</t>
    </rPh>
    <rPh sb="2" eb="4">
      <t>ジコウ</t>
    </rPh>
    <rPh sb="5" eb="7">
      <t>トリクミ</t>
    </rPh>
    <rPh sb="7" eb="8">
      <t>オヨ</t>
    </rPh>
    <rPh sb="9" eb="11">
      <t>カイゴ</t>
    </rPh>
    <rPh sb="11" eb="13">
      <t>キキ</t>
    </rPh>
    <rPh sb="14" eb="16">
      <t>カツヨウ</t>
    </rPh>
    <rPh sb="19" eb="21">
      <t>ギョウム</t>
    </rPh>
    <rPh sb="22" eb="25">
      <t>コウリツカ</t>
    </rPh>
    <rPh sb="25" eb="26">
      <t>オヨ</t>
    </rPh>
    <rPh sb="30" eb="31">
      <t>シツ</t>
    </rPh>
    <rPh sb="32" eb="34">
      <t>カクホ</t>
    </rPh>
    <rPh sb="34" eb="35">
      <t>ナラ</t>
    </rPh>
    <rPh sb="37" eb="39">
      <t>ショクイン</t>
    </rPh>
    <rPh sb="40" eb="42">
      <t>フタン</t>
    </rPh>
    <rPh sb="42" eb="44">
      <t>ケイゲン</t>
    </rPh>
    <rPh sb="45" eb="46">
      <t>カン</t>
    </rPh>
    <rPh sb="48" eb="50">
      <t>ジッセキ</t>
    </rPh>
    <phoneticPr fontId="3"/>
  </si>
  <si>
    <t>以下の介護機器を全て使用している
①全ての居室に見守り機器の設置
②インカム等の職員間の連絡調整の迅速化に資するICT機器を同一の時間帯に勤務する全ての介護職員が使用
③介護記録ソフトウェアやスマートフォン等の介護記録の作成の効率化に資するICT機器</t>
    <rPh sb="0" eb="2">
      <t>イカ</t>
    </rPh>
    <rPh sb="3" eb="5">
      <t>カイゴ</t>
    </rPh>
    <rPh sb="5" eb="7">
      <t>キキ</t>
    </rPh>
    <rPh sb="8" eb="9">
      <t>スベ</t>
    </rPh>
    <rPh sb="10" eb="12">
      <t>シヨウ</t>
    </rPh>
    <rPh sb="19" eb="20">
      <t>スベ</t>
    </rPh>
    <rPh sb="22" eb="24">
      <t>キョシツ</t>
    </rPh>
    <rPh sb="25" eb="27">
      <t>ミマモ</t>
    </rPh>
    <rPh sb="28" eb="30">
      <t>キキ</t>
    </rPh>
    <rPh sb="31" eb="33">
      <t>セッチ</t>
    </rPh>
    <rPh sb="39" eb="40">
      <t>トウ</t>
    </rPh>
    <rPh sb="41" eb="43">
      <t>ショクイン</t>
    </rPh>
    <rPh sb="43" eb="44">
      <t>カン</t>
    </rPh>
    <rPh sb="45" eb="47">
      <t>レンラク</t>
    </rPh>
    <rPh sb="47" eb="49">
      <t>チョウセイ</t>
    </rPh>
    <rPh sb="50" eb="53">
      <t>ジンソクカ</t>
    </rPh>
    <rPh sb="54" eb="55">
      <t>シ</t>
    </rPh>
    <rPh sb="60" eb="62">
      <t>キキ</t>
    </rPh>
    <rPh sb="63" eb="65">
      <t>ドウイツ</t>
    </rPh>
    <rPh sb="66" eb="69">
      <t>ジカンタイ</t>
    </rPh>
    <rPh sb="70" eb="72">
      <t>キンム</t>
    </rPh>
    <rPh sb="74" eb="75">
      <t>スベ</t>
    </rPh>
    <rPh sb="77" eb="79">
      <t>カイゴ</t>
    </rPh>
    <rPh sb="79" eb="81">
      <t>ショクイン</t>
    </rPh>
    <rPh sb="82" eb="84">
      <t>シヨウ</t>
    </rPh>
    <rPh sb="86" eb="88">
      <t>カイゴ</t>
    </rPh>
    <rPh sb="88" eb="90">
      <t>キロク</t>
    </rPh>
    <rPh sb="104" eb="105">
      <t>トウ</t>
    </rPh>
    <rPh sb="106" eb="108">
      <t>カイゴ</t>
    </rPh>
    <rPh sb="108" eb="110">
      <t>キロク</t>
    </rPh>
    <rPh sb="111" eb="113">
      <t>サクセイ</t>
    </rPh>
    <rPh sb="114" eb="117">
      <t>コウリツカ</t>
    </rPh>
    <rPh sb="118" eb="119">
      <t>シ</t>
    </rPh>
    <rPh sb="124" eb="126">
      <t>キキ</t>
    </rPh>
    <phoneticPr fontId="3"/>
  </si>
  <si>
    <t>委員会において、職員の業務分担の明確化等による業務の効率化及びケアの質の確保並びに負担軽減について必要な検討を行い、当該検討を踏まえ、必要な取組を実施し、及び当該取組の実施を定期的に確認</t>
    <rPh sb="0" eb="3">
      <t>イインカイ</t>
    </rPh>
    <rPh sb="8" eb="10">
      <t>ショクイン</t>
    </rPh>
    <rPh sb="11" eb="13">
      <t>ギョウム</t>
    </rPh>
    <rPh sb="13" eb="15">
      <t>ブンタン</t>
    </rPh>
    <rPh sb="16" eb="18">
      <t>メイカク</t>
    </rPh>
    <rPh sb="18" eb="19">
      <t>カ</t>
    </rPh>
    <rPh sb="19" eb="20">
      <t>トウ</t>
    </rPh>
    <rPh sb="23" eb="25">
      <t>ギョウム</t>
    </rPh>
    <rPh sb="26" eb="29">
      <t>コウリツカ</t>
    </rPh>
    <rPh sb="29" eb="30">
      <t>オヨ</t>
    </rPh>
    <rPh sb="34" eb="35">
      <t>シツ</t>
    </rPh>
    <rPh sb="36" eb="38">
      <t>カクホ</t>
    </rPh>
    <rPh sb="38" eb="39">
      <t>ナラ</t>
    </rPh>
    <rPh sb="41" eb="45">
      <t>フタンケイゲン</t>
    </rPh>
    <rPh sb="49" eb="51">
      <t>ヒツヨウ</t>
    </rPh>
    <rPh sb="52" eb="54">
      <t>ケントウ</t>
    </rPh>
    <rPh sb="55" eb="56">
      <t>オコナ</t>
    </rPh>
    <rPh sb="58" eb="60">
      <t>トウガイ</t>
    </rPh>
    <rPh sb="60" eb="62">
      <t>ケントウ</t>
    </rPh>
    <rPh sb="63" eb="64">
      <t>フ</t>
    </rPh>
    <rPh sb="67" eb="69">
      <t>ヒツヨウ</t>
    </rPh>
    <rPh sb="70" eb="72">
      <t>トリクミ</t>
    </rPh>
    <rPh sb="73" eb="75">
      <t>ジッシ</t>
    </rPh>
    <rPh sb="77" eb="78">
      <t>オヨ</t>
    </rPh>
    <rPh sb="79" eb="81">
      <t>トウガイ</t>
    </rPh>
    <rPh sb="81" eb="83">
      <t>トリクミ</t>
    </rPh>
    <rPh sb="84" eb="86">
      <t>ジッシ</t>
    </rPh>
    <rPh sb="87" eb="90">
      <t>テイキテキ</t>
    </rPh>
    <rPh sb="91" eb="93">
      <t>カクニン</t>
    </rPh>
    <phoneticPr fontId="3"/>
  </si>
  <si>
    <t>事業年度ごとに以下の取組に関する実績を厚生労働省に報告
①利用者の満足度の調査
②総業務時間及び当該時間に含まれる超過勤務時間の調査
③年次有給休暇の取得状況の調査
④介護職員の心理的負担等の評価
⑤機器の導入等による業務時間（直接介護、間接業務、休憩等）の調査</t>
    <rPh sb="0" eb="2">
      <t>ジギョウ</t>
    </rPh>
    <rPh sb="2" eb="4">
      <t>ネンド</t>
    </rPh>
    <rPh sb="7" eb="9">
      <t>イカ</t>
    </rPh>
    <rPh sb="10" eb="12">
      <t>トリクミ</t>
    </rPh>
    <rPh sb="13" eb="14">
      <t>カン</t>
    </rPh>
    <rPh sb="16" eb="18">
      <t>ジッセキ</t>
    </rPh>
    <rPh sb="19" eb="21">
      <t>コウセイ</t>
    </rPh>
    <rPh sb="21" eb="24">
      <t>ロウドウショウ</t>
    </rPh>
    <rPh sb="25" eb="27">
      <t>ホウコク</t>
    </rPh>
    <rPh sb="30" eb="33">
      <t>リヨウシャ</t>
    </rPh>
    <rPh sb="34" eb="37">
      <t>マンゾクド</t>
    </rPh>
    <rPh sb="38" eb="40">
      <t>チョウサ</t>
    </rPh>
    <rPh sb="42" eb="43">
      <t>ソウ</t>
    </rPh>
    <rPh sb="43" eb="45">
      <t>ギョウム</t>
    </rPh>
    <rPh sb="45" eb="47">
      <t>ジカン</t>
    </rPh>
    <rPh sb="47" eb="48">
      <t>オヨ</t>
    </rPh>
    <rPh sb="49" eb="51">
      <t>トウガイ</t>
    </rPh>
    <rPh sb="51" eb="53">
      <t>ジカン</t>
    </rPh>
    <rPh sb="54" eb="55">
      <t>フク</t>
    </rPh>
    <rPh sb="58" eb="60">
      <t>チョウカ</t>
    </rPh>
    <rPh sb="60" eb="62">
      <t>キンム</t>
    </rPh>
    <rPh sb="62" eb="64">
      <t>ジカン</t>
    </rPh>
    <rPh sb="65" eb="67">
      <t>チョウサ</t>
    </rPh>
    <rPh sb="69" eb="71">
      <t>ネンジ</t>
    </rPh>
    <rPh sb="71" eb="73">
      <t>ユウキュウ</t>
    </rPh>
    <rPh sb="73" eb="75">
      <t>キュウカ</t>
    </rPh>
    <rPh sb="76" eb="78">
      <t>シュトク</t>
    </rPh>
    <rPh sb="78" eb="80">
      <t>ジョウキョウ</t>
    </rPh>
    <rPh sb="81" eb="83">
      <t>チョウサ</t>
    </rPh>
    <rPh sb="85" eb="87">
      <t>カイゴ</t>
    </rPh>
    <rPh sb="87" eb="89">
      <t>ショクイン</t>
    </rPh>
    <rPh sb="90" eb="93">
      <t>シンリテキ</t>
    </rPh>
    <rPh sb="93" eb="95">
      <t>フタン</t>
    </rPh>
    <rPh sb="95" eb="96">
      <t>トウ</t>
    </rPh>
    <rPh sb="97" eb="99">
      <t>ヒョウカ</t>
    </rPh>
    <rPh sb="101" eb="103">
      <t>キキ</t>
    </rPh>
    <rPh sb="104" eb="106">
      <t>ドウニュウ</t>
    </rPh>
    <rPh sb="106" eb="107">
      <t>トウ</t>
    </rPh>
    <rPh sb="110" eb="112">
      <t>ギョウム</t>
    </rPh>
    <rPh sb="112" eb="114">
      <t>ジカン</t>
    </rPh>
    <rPh sb="115" eb="117">
      <t>チョクセツ</t>
    </rPh>
    <rPh sb="117" eb="119">
      <t>カイゴ</t>
    </rPh>
    <rPh sb="120" eb="122">
      <t>カンセツ</t>
    </rPh>
    <rPh sb="122" eb="124">
      <t>ギョウム</t>
    </rPh>
    <rPh sb="125" eb="127">
      <t>キュウケイ</t>
    </rPh>
    <rPh sb="127" eb="128">
      <t>トウ</t>
    </rPh>
    <rPh sb="130" eb="132">
      <t>チョウサ</t>
    </rPh>
    <phoneticPr fontId="3"/>
  </si>
  <si>
    <t>生産性向上推進体制加算(Ⅱ)</t>
    <rPh sb="0" eb="5">
      <t>セイサンセイコウジョウ</t>
    </rPh>
    <rPh sb="5" eb="7">
      <t>スイシン</t>
    </rPh>
    <rPh sb="7" eb="9">
      <t>タイセイ</t>
    </rPh>
    <rPh sb="9" eb="11">
      <t>カサン</t>
    </rPh>
    <phoneticPr fontId="3"/>
  </si>
  <si>
    <t>以下の介護機器のうち、1つ以上使用している
①見守り機器
②インカム等の職員間の連絡調整の迅速化に資するICT機器を同一の時間帯に勤務する全ての介護職員が使用
③介護記録ソフトウェアやスマートフォン等の介護記録の作成の効率化に資するICT機器</t>
    <rPh sb="0" eb="2">
      <t>イカ</t>
    </rPh>
    <rPh sb="3" eb="5">
      <t>カイゴ</t>
    </rPh>
    <rPh sb="5" eb="7">
      <t>キキ</t>
    </rPh>
    <rPh sb="13" eb="15">
      <t>イジョウ</t>
    </rPh>
    <rPh sb="15" eb="17">
      <t>シヨウ</t>
    </rPh>
    <rPh sb="24" eb="26">
      <t>ミマモ</t>
    </rPh>
    <rPh sb="27" eb="29">
      <t>キキ</t>
    </rPh>
    <rPh sb="35" eb="36">
      <t>トウ</t>
    </rPh>
    <rPh sb="37" eb="39">
      <t>ショクイン</t>
    </rPh>
    <rPh sb="39" eb="40">
      <t>カン</t>
    </rPh>
    <rPh sb="41" eb="43">
      <t>レンラク</t>
    </rPh>
    <rPh sb="43" eb="45">
      <t>チョウセイ</t>
    </rPh>
    <rPh sb="46" eb="49">
      <t>ジンソクカ</t>
    </rPh>
    <rPh sb="50" eb="51">
      <t>シ</t>
    </rPh>
    <rPh sb="56" eb="58">
      <t>キキ</t>
    </rPh>
    <rPh sb="59" eb="61">
      <t>ドウイツ</t>
    </rPh>
    <rPh sb="62" eb="65">
      <t>ジカンタイ</t>
    </rPh>
    <rPh sb="66" eb="68">
      <t>キンム</t>
    </rPh>
    <rPh sb="70" eb="71">
      <t>スベ</t>
    </rPh>
    <rPh sb="73" eb="75">
      <t>カイゴ</t>
    </rPh>
    <rPh sb="75" eb="77">
      <t>ショクイン</t>
    </rPh>
    <rPh sb="78" eb="80">
      <t>シヨウ</t>
    </rPh>
    <rPh sb="82" eb="84">
      <t>カイゴ</t>
    </rPh>
    <rPh sb="84" eb="86">
      <t>キロク</t>
    </rPh>
    <rPh sb="100" eb="101">
      <t>トウ</t>
    </rPh>
    <rPh sb="102" eb="104">
      <t>カイゴ</t>
    </rPh>
    <rPh sb="104" eb="106">
      <t>キロク</t>
    </rPh>
    <rPh sb="107" eb="109">
      <t>サクセイ</t>
    </rPh>
    <rPh sb="110" eb="113">
      <t>コウリツカ</t>
    </rPh>
    <rPh sb="114" eb="115">
      <t>シ</t>
    </rPh>
    <rPh sb="120" eb="122">
      <t>キキ</t>
    </rPh>
    <phoneticPr fontId="3"/>
  </si>
  <si>
    <t>事業年度ごとに以下の取組に関する実績を厚生労働省に報告
①利用者の満足度の調査
②総業務時間及び当該時間に含まれる超過勤務時間の調査
③年次有給休暇の取得状況の調査</t>
    <rPh sb="0" eb="2">
      <t>ジギョウ</t>
    </rPh>
    <rPh sb="2" eb="4">
      <t>ネンド</t>
    </rPh>
    <rPh sb="7" eb="9">
      <t>イカ</t>
    </rPh>
    <rPh sb="10" eb="12">
      <t>トリクミ</t>
    </rPh>
    <rPh sb="13" eb="14">
      <t>カン</t>
    </rPh>
    <rPh sb="16" eb="18">
      <t>ジッセキ</t>
    </rPh>
    <rPh sb="19" eb="21">
      <t>コウセイ</t>
    </rPh>
    <rPh sb="21" eb="24">
      <t>ロウドウショウ</t>
    </rPh>
    <rPh sb="25" eb="27">
      <t>ホウコク</t>
    </rPh>
    <rPh sb="30" eb="33">
      <t>リヨウシャ</t>
    </rPh>
    <rPh sb="34" eb="37">
      <t>マンゾクド</t>
    </rPh>
    <rPh sb="38" eb="40">
      <t>チョウサ</t>
    </rPh>
    <rPh sb="42" eb="43">
      <t>ソウ</t>
    </rPh>
    <rPh sb="43" eb="45">
      <t>ギョウム</t>
    </rPh>
    <rPh sb="45" eb="47">
      <t>ジカン</t>
    </rPh>
    <rPh sb="47" eb="48">
      <t>オヨ</t>
    </rPh>
    <rPh sb="49" eb="51">
      <t>トウガイ</t>
    </rPh>
    <rPh sb="51" eb="53">
      <t>ジカン</t>
    </rPh>
    <rPh sb="54" eb="55">
      <t>フク</t>
    </rPh>
    <rPh sb="58" eb="60">
      <t>チョウカ</t>
    </rPh>
    <rPh sb="60" eb="62">
      <t>キンム</t>
    </rPh>
    <rPh sb="62" eb="64">
      <t>ジカン</t>
    </rPh>
    <rPh sb="65" eb="67">
      <t>チョウサ</t>
    </rPh>
    <rPh sb="69" eb="71">
      <t>ネンジ</t>
    </rPh>
    <rPh sb="71" eb="73">
      <t>ユウキュウ</t>
    </rPh>
    <rPh sb="73" eb="75">
      <t>キュウカ</t>
    </rPh>
    <rPh sb="76" eb="78">
      <t>シュトク</t>
    </rPh>
    <rPh sb="78" eb="80">
      <t>ジョウキョウ</t>
    </rPh>
    <rPh sb="81" eb="83">
      <t>チョウサ</t>
    </rPh>
    <phoneticPr fontId="3"/>
  </si>
  <si>
    <t>1-2</t>
    <phoneticPr fontId="3"/>
  </si>
  <si>
    <t>1-2</t>
    <phoneticPr fontId="3"/>
  </si>
  <si>
    <t>1-3</t>
  </si>
  <si>
    <t>介護職員処遇改善加算Ⅰ・Ⅱ・Ⅲ
令和6年5月まで</t>
    <rPh sb="0" eb="2">
      <t>カイゴ</t>
    </rPh>
    <rPh sb="2" eb="4">
      <t>ショクイン</t>
    </rPh>
    <rPh sb="4" eb="6">
      <t>ショグウ</t>
    </rPh>
    <rPh sb="6" eb="8">
      <t>カイゼン</t>
    </rPh>
    <rPh sb="8" eb="10">
      <t>カサン</t>
    </rPh>
    <rPh sb="17" eb="19">
      <t>レイワ</t>
    </rPh>
    <rPh sb="20" eb="21">
      <t>ネン</t>
    </rPh>
    <rPh sb="22" eb="23">
      <t>ガツ</t>
    </rPh>
    <phoneticPr fontId="3"/>
  </si>
  <si>
    <t>介護職員処遇改善加算Ⅰは1～10に該当
介護職員処遇改善加算Ⅱは1～9に該当
介護職員処遇改善加算Ⅲは1～7に加えて8又は9いずれかに該当</t>
    <rPh sb="20" eb="30">
      <t>カイゴショクインショグウカイゼンカサン</t>
    </rPh>
    <rPh sb="36" eb="38">
      <t>ガイトウ</t>
    </rPh>
    <phoneticPr fontId="3"/>
  </si>
  <si>
    <t>賃金改善に要する見込み額が、処遇改善加算算定見込み額を上回る計画を策定し実施している</t>
    <phoneticPr fontId="3"/>
  </si>
  <si>
    <t>上記計画及び、計画に係る実施期間・方法他を記載した介護職員処遇改善計画書を作成し、全職員に周知し、市長に届け出ている</t>
    <phoneticPr fontId="3"/>
  </si>
  <si>
    <t>介護職員処遇改善加算の算定額に相当する賃金改善を実施している</t>
    <phoneticPr fontId="3"/>
  </si>
  <si>
    <t>事業年度ごとに介護職員の処遇改善に関する実績を市長に報告している</t>
    <phoneticPr fontId="3"/>
  </si>
  <si>
    <t>算定日が属する月の前１２月間において、労働基準法、労働者災害補償保険法、最低賃金法、労働安全衛生法、雇用保険法その他の労働に関する法令に違反し、罰金以上の刑に処せられていない</t>
    <phoneticPr fontId="3"/>
  </si>
  <si>
    <t>労働保険料の納付が適正に行われている</t>
    <phoneticPr fontId="3"/>
  </si>
  <si>
    <t>介護職員から処遇改善加算等に係る賃金改善に関する照会があった場合は、当該職員についての賃金改善の内容について、書面を用いるなど分かりやすく回答している</t>
    <phoneticPr fontId="3"/>
  </si>
  <si>
    <t>介護職員の任用の際における職責又は職務内容等に応じた任用等の要件及び賃金体系について定め、書面をもって作成し全ての介護職員に周知している</t>
    <rPh sb="23" eb="24">
      <t>オウ</t>
    </rPh>
    <rPh sb="26" eb="28">
      <t>ニンヨウ</t>
    </rPh>
    <rPh sb="28" eb="29">
      <t>トウ</t>
    </rPh>
    <rPh sb="30" eb="32">
      <t>ヨウケン</t>
    </rPh>
    <rPh sb="32" eb="33">
      <t>オヨ</t>
    </rPh>
    <rPh sb="34" eb="36">
      <t>チンギン</t>
    </rPh>
    <rPh sb="36" eb="38">
      <t>タイケイ</t>
    </rPh>
    <rPh sb="42" eb="43">
      <t>サダ</t>
    </rPh>
    <phoneticPr fontId="3"/>
  </si>
  <si>
    <t>介護職員の資質向上の支援に関する計画を策定し、研修の実施又は研修の機会を確保し全ての介護職員に周知している</t>
    <phoneticPr fontId="3"/>
  </si>
  <si>
    <t>介護職員の経験若しくは資格等に応じて昇給する仕組み又は一定の基準に基づき定期に昇給を判定する仕組みを設け、書面をもって作成し全ての介護職員に周知している</t>
    <phoneticPr fontId="3"/>
  </si>
  <si>
    <t>介護職員等特定処遇改善加算Ⅰ・Ⅱ
令和6年5月まで</t>
    <rPh sb="18" eb="20">
      <t>レイワ</t>
    </rPh>
    <rPh sb="21" eb="22">
      <t>ネン</t>
    </rPh>
    <rPh sb="23" eb="24">
      <t>ガツ</t>
    </rPh>
    <phoneticPr fontId="3"/>
  </si>
  <si>
    <t>介護職員等特定処遇改善加算Ⅰは1～11に該当
介護職員等特定処遇改善加算Ⅱは1～10に該当</t>
    <rPh sb="0" eb="2">
      <t>カイゴ</t>
    </rPh>
    <rPh sb="2" eb="4">
      <t>ショクイン</t>
    </rPh>
    <rPh sb="4" eb="5">
      <t>トウ</t>
    </rPh>
    <rPh sb="5" eb="7">
      <t>トクテイ</t>
    </rPh>
    <rPh sb="7" eb="9">
      <t>ショグウ</t>
    </rPh>
    <rPh sb="9" eb="11">
      <t>カイゼン</t>
    </rPh>
    <rPh sb="11" eb="13">
      <t>カサン</t>
    </rPh>
    <rPh sb="20" eb="22">
      <t>ガイトウ</t>
    </rPh>
    <rPh sb="23" eb="25">
      <t>カイゴ</t>
    </rPh>
    <rPh sb="25" eb="27">
      <t>ショクイン</t>
    </rPh>
    <rPh sb="27" eb="28">
      <t>トウ</t>
    </rPh>
    <rPh sb="28" eb="30">
      <t>トクテイ</t>
    </rPh>
    <rPh sb="30" eb="32">
      <t>ショグウ</t>
    </rPh>
    <rPh sb="32" eb="34">
      <t>カイゼン</t>
    </rPh>
    <rPh sb="34" eb="36">
      <t>カサン</t>
    </rPh>
    <rPh sb="43" eb="45">
      <t>ガイトウ</t>
    </rPh>
    <phoneticPr fontId="3"/>
  </si>
  <si>
    <t>賃金改善に要する見込み額が、特定処遇改善加算算定見込み額を上回る計画を策定し実施している</t>
    <phoneticPr fontId="3"/>
  </si>
  <si>
    <t>計画及び、計画に係る実施期間・方法他を記載した介護職員等特定処遇改善計画書を作成し、全職員に周知し、市長に届け出ている</t>
    <phoneticPr fontId="3"/>
  </si>
  <si>
    <t>介護職員等特定処遇改善加算の算定額に相当する賃金改善を実施している</t>
    <phoneticPr fontId="3"/>
  </si>
  <si>
    <t>事業年度ごとに介護職員の処遇改善に関する実績を市長に報告する</t>
    <phoneticPr fontId="3"/>
  </si>
  <si>
    <t>職場環境等の改善に係る取組について、インターネットの利用その他の適切な方法により公表</t>
    <rPh sb="0" eb="2">
      <t>ショクバ</t>
    </rPh>
    <rPh sb="2" eb="4">
      <t>カンキョウ</t>
    </rPh>
    <rPh sb="4" eb="5">
      <t>トウ</t>
    </rPh>
    <rPh sb="6" eb="8">
      <t>カイゼン</t>
    </rPh>
    <rPh sb="9" eb="10">
      <t>カカ</t>
    </rPh>
    <rPh sb="11" eb="13">
      <t>トリクミ</t>
    </rPh>
    <phoneticPr fontId="3"/>
  </si>
  <si>
    <t>介護職員処遇改善加算ⅠからⅢまでのいずれかの算定</t>
    <phoneticPr fontId="3"/>
  </si>
  <si>
    <t>サービス提供体制強化加算Ⅰ又はⅡの算定</t>
    <phoneticPr fontId="3"/>
  </si>
  <si>
    <t>介護職員等ベースアップ等支援加算
令和6年5月まで</t>
    <rPh sb="0" eb="2">
      <t>カイゴ</t>
    </rPh>
    <rPh sb="2" eb="4">
      <t>ショクイン</t>
    </rPh>
    <rPh sb="4" eb="5">
      <t>トウ</t>
    </rPh>
    <rPh sb="11" eb="12">
      <t>トウ</t>
    </rPh>
    <rPh sb="12" eb="14">
      <t>シエン</t>
    </rPh>
    <rPh sb="14" eb="16">
      <t>カサン</t>
    </rPh>
    <rPh sb="18" eb="20">
      <t>レイワ</t>
    </rPh>
    <rPh sb="21" eb="22">
      <t>ネン</t>
    </rPh>
    <rPh sb="23" eb="24">
      <t>ガツ</t>
    </rPh>
    <phoneticPr fontId="3"/>
  </si>
  <si>
    <t>1</t>
    <phoneticPr fontId="3"/>
  </si>
  <si>
    <t>2</t>
    <phoneticPr fontId="3"/>
  </si>
  <si>
    <t>3</t>
    <phoneticPr fontId="3"/>
  </si>
  <si>
    <t>4</t>
    <phoneticPr fontId="3"/>
  </si>
  <si>
    <t>5</t>
    <phoneticPr fontId="3"/>
  </si>
  <si>
    <t>介護職員処遇改善加算ⅠからⅢまでのいずれかの算定</t>
    <phoneticPr fontId="3"/>
  </si>
  <si>
    <t>介護職員等処遇改善加算等Ⅰ～Ⅳ
令和6年6月から</t>
    <rPh sb="0" eb="2">
      <t>カイゴ</t>
    </rPh>
    <rPh sb="2" eb="4">
      <t>ショクイン</t>
    </rPh>
    <rPh sb="4" eb="5">
      <t>トウ</t>
    </rPh>
    <rPh sb="5" eb="7">
      <t>ショグウ</t>
    </rPh>
    <rPh sb="7" eb="9">
      <t>カイゼン</t>
    </rPh>
    <rPh sb="9" eb="11">
      <t>カサン</t>
    </rPh>
    <rPh sb="11" eb="12">
      <t>トウ</t>
    </rPh>
    <rPh sb="17" eb="19">
      <t>レイワ</t>
    </rPh>
    <rPh sb="20" eb="21">
      <t>ネン</t>
    </rPh>
    <rPh sb="22" eb="23">
      <t>ガツ</t>
    </rPh>
    <phoneticPr fontId="3"/>
  </si>
  <si>
    <t>介護職員等処遇改善加算Ⅰは1～16に該当
介護職員等処遇改善加算Ⅱは1～9、11～16に該当
介護職員等処遇改善加算Ⅲは1～8、11～16に該当
介護職員等処遇改善加算Ⅳは1～7、11～16に該当</t>
    <rPh sb="0" eb="2">
      <t>カイゴ</t>
    </rPh>
    <rPh sb="2" eb="4">
      <t>ショクイン</t>
    </rPh>
    <rPh sb="4" eb="5">
      <t>トウ</t>
    </rPh>
    <rPh sb="5" eb="7">
      <t>ショグウ</t>
    </rPh>
    <rPh sb="7" eb="9">
      <t>カイゼン</t>
    </rPh>
    <rPh sb="9" eb="11">
      <t>カサン</t>
    </rPh>
    <rPh sb="18" eb="20">
      <t>ガイトウ</t>
    </rPh>
    <rPh sb="21" eb="23">
      <t>カイゴ</t>
    </rPh>
    <rPh sb="23" eb="25">
      <t>ショクイン</t>
    </rPh>
    <rPh sb="25" eb="26">
      <t>トウ</t>
    </rPh>
    <rPh sb="26" eb="28">
      <t>ショグウ</t>
    </rPh>
    <rPh sb="28" eb="30">
      <t>カイゼン</t>
    </rPh>
    <rPh sb="30" eb="32">
      <t>カサン</t>
    </rPh>
    <rPh sb="44" eb="46">
      <t>ガイトウ</t>
    </rPh>
    <rPh sb="47" eb="49">
      <t>カイゴ</t>
    </rPh>
    <rPh sb="49" eb="51">
      <t>ショクイン</t>
    </rPh>
    <rPh sb="51" eb="52">
      <t>トウ</t>
    </rPh>
    <rPh sb="52" eb="54">
      <t>ショグウ</t>
    </rPh>
    <rPh sb="54" eb="56">
      <t>カイゼン</t>
    </rPh>
    <rPh sb="56" eb="58">
      <t>カサン</t>
    </rPh>
    <rPh sb="70" eb="72">
      <t>ガイトウ</t>
    </rPh>
    <rPh sb="73" eb="84">
      <t>カイゴショクイントウショグウカイゼンカサン</t>
    </rPh>
    <rPh sb="96" eb="98">
      <t>ガイトウ</t>
    </rPh>
    <phoneticPr fontId="3"/>
  </si>
  <si>
    <t>賃金改善に要する見込み額が、介護職員等処遇改善加算等算定見込み額を上回る計画を策定し実施している</t>
    <rPh sb="14" eb="16">
      <t>カイゴ</t>
    </rPh>
    <rPh sb="16" eb="18">
      <t>ショクイン</t>
    </rPh>
    <rPh sb="18" eb="19">
      <t>トウ</t>
    </rPh>
    <rPh sb="19" eb="21">
      <t>ショグウ</t>
    </rPh>
    <rPh sb="21" eb="23">
      <t>カイゼン</t>
    </rPh>
    <rPh sb="23" eb="25">
      <t>カサン</t>
    </rPh>
    <rPh sb="25" eb="26">
      <t>トウ</t>
    </rPh>
    <rPh sb="26" eb="28">
      <t>サンテイ</t>
    </rPh>
    <phoneticPr fontId="3"/>
  </si>
  <si>
    <t>令和6年度に令和5年度と比較して増加した加算の見込み額を原資としてベースアップにより行うことを基本とした新たな賃金改善計画を策定し実施している</t>
    <rPh sb="6" eb="8">
      <t>レイワ</t>
    </rPh>
    <rPh sb="9" eb="11">
      <t>ネンド</t>
    </rPh>
    <rPh sb="12" eb="14">
      <t>ヒカク</t>
    </rPh>
    <rPh sb="16" eb="18">
      <t>ゾウカ</t>
    </rPh>
    <rPh sb="20" eb="22">
      <t>カサン</t>
    </rPh>
    <rPh sb="23" eb="25">
      <t>ミコ</t>
    </rPh>
    <rPh sb="26" eb="27">
      <t>ガク</t>
    </rPh>
    <rPh sb="28" eb="30">
      <t>ゲンシ</t>
    </rPh>
    <rPh sb="42" eb="43">
      <t>オコナ</t>
    </rPh>
    <rPh sb="47" eb="49">
      <t>キホン</t>
    </rPh>
    <rPh sb="52" eb="53">
      <t>アラ</t>
    </rPh>
    <rPh sb="55" eb="57">
      <t>チンギン</t>
    </rPh>
    <rPh sb="57" eb="59">
      <t>カイゼン</t>
    </rPh>
    <rPh sb="59" eb="61">
      <t>ケイカク</t>
    </rPh>
    <rPh sb="62" eb="64">
      <t>サクテイ</t>
    </rPh>
    <rPh sb="65" eb="67">
      <t>ジッシ</t>
    </rPh>
    <phoneticPr fontId="3"/>
  </si>
  <si>
    <t>令和7年度に賃金改善の原資として繰り越す場合は、令和6年度に旧3加算を継続して算定する場合に見込まれる加算額と、令和6年度の新加算等の加算額を比較して増加した額を上限としている</t>
    <rPh sb="0" eb="2">
      <t>レイワ</t>
    </rPh>
    <rPh sb="3" eb="5">
      <t>ネンド</t>
    </rPh>
    <rPh sb="6" eb="8">
      <t>チンギン</t>
    </rPh>
    <rPh sb="8" eb="10">
      <t>カイゼン</t>
    </rPh>
    <rPh sb="11" eb="13">
      <t>ゲンシ</t>
    </rPh>
    <rPh sb="16" eb="17">
      <t>ク</t>
    </rPh>
    <rPh sb="18" eb="19">
      <t>コ</t>
    </rPh>
    <rPh sb="20" eb="22">
      <t>バアイ</t>
    </rPh>
    <rPh sb="24" eb="26">
      <t>レイワ</t>
    </rPh>
    <rPh sb="27" eb="29">
      <t>ネンド</t>
    </rPh>
    <rPh sb="30" eb="31">
      <t>キュウ</t>
    </rPh>
    <rPh sb="32" eb="34">
      <t>カサン</t>
    </rPh>
    <rPh sb="35" eb="37">
      <t>ケイゾク</t>
    </rPh>
    <rPh sb="39" eb="41">
      <t>サンテイ</t>
    </rPh>
    <rPh sb="43" eb="45">
      <t>バアイ</t>
    </rPh>
    <rPh sb="46" eb="48">
      <t>ミコ</t>
    </rPh>
    <rPh sb="51" eb="54">
      <t>カサンガク</t>
    </rPh>
    <rPh sb="56" eb="58">
      <t>レイワ</t>
    </rPh>
    <rPh sb="59" eb="61">
      <t>ネンド</t>
    </rPh>
    <rPh sb="62" eb="63">
      <t>シン</t>
    </rPh>
    <rPh sb="63" eb="65">
      <t>カサン</t>
    </rPh>
    <rPh sb="65" eb="66">
      <t>トウ</t>
    </rPh>
    <rPh sb="67" eb="70">
      <t>カサンガク</t>
    </rPh>
    <rPh sb="71" eb="73">
      <t>ヒカク</t>
    </rPh>
    <rPh sb="75" eb="77">
      <t>ゾウカ</t>
    </rPh>
    <rPh sb="79" eb="80">
      <t>ガク</t>
    </rPh>
    <rPh sb="81" eb="83">
      <t>ジョウゲン</t>
    </rPh>
    <phoneticPr fontId="3"/>
  </si>
  <si>
    <t>（月額賃金要件Ⅰ：令和6年度は適用を猶予）
新加算Ⅳの加算額の2分の1以上を基本給又は毎月決まって支払われる手当の改善に充てている</t>
    <rPh sb="9" eb="11">
      <t>レイワ</t>
    </rPh>
    <rPh sb="12" eb="14">
      <t>ネンド</t>
    </rPh>
    <rPh sb="15" eb="17">
      <t>テキヨウ</t>
    </rPh>
    <rPh sb="18" eb="20">
      <t>ユウヨ</t>
    </rPh>
    <rPh sb="22" eb="23">
      <t>シン</t>
    </rPh>
    <rPh sb="23" eb="25">
      <t>カサン</t>
    </rPh>
    <rPh sb="27" eb="30">
      <t>カサンガク</t>
    </rPh>
    <rPh sb="32" eb="33">
      <t>ブン</t>
    </rPh>
    <rPh sb="35" eb="37">
      <t>イジョウ</t>
    </rPh>
    <rPh sb="38" eb="41">
      <t>キホンキュウ</t>
    </rPh>
    <rPh sb="41" eb="42">
      <t>マタ</t>
    </rPh>
    <rPh sb="43" eb="45">
      <t>マイツキ</t>
    </rPh>
    <rPh sb="45" eb="46">
      <t>キ</t>
    </rPh>
    <rPh sb="49" eb="51">
      <t>シハラ</t>
    </rPh>
    <rPh sb="54" eb="56">
      <t>テアテ</t>
    </rPh>
    <rPh sb="57" eb="59">
      <t>カイゼン</t>
    </rPh>
    <rPh sb="60" eb="61">
      <t>ア</t>
    </rPh>
    <phoneticPr fontId="3"/>
  </si>
  <si>
    <t>（月額賃金要件Ⅲ：令和6年5月までに旧ベースアップ等支援加算を算定していた場合）
賃金改善の合計額の3分の2以上は、基本給又は決まって毎月支払われる手当の引上げに充てている</t>
    <rPh sb="41" eb="43">
      <t>チンギン</t>
    </rPh>
    <rPh sb="43" eb="45">
      <t>カイゼン</t>
    </rPh>
    <rPh sb="46" eb="48">
      <t>ゴウケイ</t>
    </rPh>
    <rPh sb="48" eb="49">
      <t>ガク</t>
    </rPh>
    <rPh sb="51" eb="52">
      <t>ブン</t>
    </rPh>
    <rPh sb="54" eb="56">
      <t>イジョウ</t>
    </rPh>
    <rPh sb="58" eb="61">
      <t>キホンキュウ</t>
    </rPh>
    <rPh sb="61" eb="62">
      <t>マタ</t>
    </rPh>
    <rPh sb="63" eb="64">
      <t>キ</t>
    </rPh>
    <rPh sb="67" eb="69">
      <t>マイツキ</t>
    </rPh>
    <rPh sb="69" eb="71">
      <t>シハラ</t>
    </rPh>
    <rPh sb="74" eb="76">
      <t>テアテ</t>
    </rPh>
    <rPh sb="77" eb="79">
      <t>ヒキア</t>
    </rPh>
    <rPh sb="81" eb="82">
      <t>ア</t>
    </rPh>
    <phoneticPr fontId="3"/>
  </si>
  <si>
    <t>（キャリパス要件Ⅰ：令和6年度中は年度内の対応の誓約で可）
介護職員の任用の際における職責又は職務内容等に応じた任用等の要件及び賃金体系について定め、書面をもって作成し全ての介護職員に周知している</t>
    <rPh sb="10" eb="12">
      <t>レイワ</t>
    </rPh>
    <rPh sb="13" eb="15">
      <t>ネンド</t>
    </rPh>
    <rPh sb="15" eb="16">
      <t>チュウ</t>
    </rPh>
    <rPh sb="17" eb="20">
      <t>ネンドナイ</t>
    </rPh>
    <rPh sb="21" eb="23">
      <t>タイオウ</t>
    </rPh>
    <rPh sb="24" eb="26">
      <t>セイヤク</t>
    </rPh>
    <rPh sb="27" eb="28">
      <t>カ</t>
    </rPh>
    <rPh sb="53" eb="54">
      <t>オウ</t>
    </rPh>
    <rPh sb="56" eb="58">
      <t>ニンヨウ</t>
    </rPh>
    <rPh sb="58" eb="59">
      <t>トウ</t>
    </rPh>
    <rPh sb="60" eb="62">
      <t>ヨウケン</t>
    </rPh>
    <rPh sb="62" eb="63">
      <t>オヨ</t>
    </rPh>
    <rPh sb="64" eb="66">
      <t>チンギン</t>
    </rPh>
    <rPh sb="66" eb="68">
      <t>タイケイ</t>
    </rPh>
    <rPh sb="72" eb="73">
      <t>サダ</t>
    </rPh>
    <phoneticPr fontId="3"/>
  </si>
  <si>
    <t>（キャリパス要件Ⅱ：令和6年度中は年度内の対応の誓約で可）
介護職員の資質向上の支援に関する計画を策定し、研修の実施又は研修の機会を確保し全ての介護職員に周知している</t>
    <phoneticPr fontId="3"/>
  </si>
  <si>
    <t>（キャリパス要件Ⅲ：令和6年度中は年度内の対応の誓約で可）
介護職員の経験若しくは資格等に応じて昇給する仕組み又は一定の基準に基づき定期に昇給を判定する仕組みを設け、書面をもって作成し全ての介護職員に周知している</t>
    <phoneticPr fontId="3"/>
  </si>
  <si>
    <t>（キャリパス要件Ⅳ）経験・技能のある介護職員のうち一人以上は、賃金改善に要する費用の見込み額が年額440万円以上</t>
    <rPh sb="6" eb="8">
      <t>ヨウケン</t>
    </rPh>
    <rPh sb="10" eb="12">
      <t>ケイケン</t>
    </rPh>
    <rPh sb="13" eb="15">
      <t>ギノウ</t>
    </rPh>
    <rPh sb="18" eb="20">
      <t>カイゴ</t>
    </rPh>
    <rPh sb="20" eb="22">
      <t>ショクイン</t>
    </rPh>
    <rPh sb="25" eb="27">
      <t>ヒトリ</t>
    </rPh>
    <rPh sb="27" eb="29">
      <t>イジョウ</t>
    </rPh>
    <rPh sb="31" eb="33">
      <t>チンギン</t>
    </rPh>
    <rPh sb="33" eb="35">
      <t>カイゼン</t>
    </rPh>
    <rPh sb="36" eb="37">
      <t>ヨウ</t>
    </rPh>
    <rPh sb="39" eb="41">
      <t>ヒヨウ</t>
    </rPh>
    <rPh sb="42" eb="44">
      <t>ミコ</t>
    </rPh>
    <rPh sb="45" eb="46">
      <t>ガク</t>
    </rPh>
    <rPh sb="47" eb="49">
      <t>ネンガク</t>
    </rPh>
    <rPh sb="52" eb="54">
      <t>マンエン</t>
    </rPh>
    <rPh sb="54" eb="56">
      <t>イジョウ</t>
    </rPh>
    <phoneticPr fontId="3"/>
  </si>
  <si>
    <t>（キャリパス要件Ⅴ）サービス提供体制強化加算Ⅰ又はⅡの算定</t>
    <rPh sb="6" eb="8">
      <t>ヨウケン</t>
    </rPh>
    <phoneticPr fontId="3"/>
  </si>
  <si>
    <t>新加算等の区分ごとに必要な数以上の職場環境等要件の取組を行っている</t>
    <rPh sb="0" eb="1">
      <t>シン</t>
    </rPh>
    <rPh sb="1" eb="3">
      <t>カサン</t>
    </rPh>
    <rPh sb="3" eb="4">
      <t>トウ</t>
    </rPh>
    <rPh sb="5" eb="7">
      <t>クブン</t>
    </rPh>
    <rPh sb="10" eb="12">
      <t>ヒツヨウ</t>
    </rPh>
    <rPh sb="13" eb="14">
      <t>カズ</t>
    </rPh>
    <rPh sb="14" eb="16">
      <t>イジョウ</t>
    </rPh>
    <rPh sb="17" eb="19">
      <t>ショクバ</t>
    </rPh>
    <rPh sb="19" eb="21">
      <t>カンキョウ</t>
    </rPh>
    <rPh sb="21" eb="22">
      <t>トウ</t>
    </rPh>
    <rPh sb="22" eb="24">
      <t>ヨウケン</t>
    </rPh>
    <rPh sb="25" eb="27">
      <t>トリクミ</t>
    </rPh>
    <rPh sb="28" eb="29">
      <t>オコナ</t>
    </rPh>
    <phoneticPr fontId="3"/>
  </si>
  <si>
    <t>介護職員から処遇改善加算等に係る賃金改善に関する照会があった場合は、当該職員についての賃金改善の内容について、書面を用いるなど分かりやすく回答している</t>
    <phoneticPr fontId="3"/>
  </si>
  <si>
    <t>算定日が属する月の前１２月間において、労働基準法、労働者災害補償保険法、最低賃金法、労働安全衛生法、雇用保険法その他の労働に関する法令に違反し、罰金以上の刑に処せられていない</t>
    <phoneticPr fontId="3"/>
  </si>
  <si>
    <t>月平均の登録者数について、定員を上回って利用させていない</t>
    <rPh sb="0" eb="3">
      <t>ツキヘイキン</t>
    </rPh>
    <rPh sb="4" eb="6">
      <t>トウロク</t>
    </rPh>
    <rPh sb="6" eb="7">
      <t>シャ</t>
    </rPh>
    <rPh sb="7" eb="8">
      <t>カズ</t>
    </rPh>
    <rPh sb="13" eb="15">
      <t>テイイン</t>
    </rPh>
    <rPh sb="16" eb="18">
      <t>ウワマワ</t>
    </rPh>
    <rPh sb="20" eb="22">
      <t>リヨウ</t>
    </rPh>
    <phoneticPr fontId="3"/>
  </si>
  <si>
    <t>サービス提供が過少である場合の減算を算定していない</t>
    <rPh sb="4" eb="6">
      <t>テイキョウ</t>
    </rPh>
    <rPh sb="7" eb="9">
      <t>カショウ</t>
    </rPh>
    <rPh sb="12" eb="14">
      <t>バアイ</t>
    </rPh>
    <rPh sb="15" eb="17">
      <t>ゲンサン</t>
    </rPh>
    <rPh sb="18" eb="20">
      <t>サンテイ</t>
    </rPh>
    <phoneticPr fontId="3"/>
  </si>
  <si>
    <t>(介)条例第82条、(予)条例第44条に規定する基準に適合している
（従業者の員数は、自主点検表のチェック項目1-1から1-8参照）</t>
    <rPh sb="1" eb="2">
      <t>カイ</t>
    </rPh>
    <rPh sb="3" eb="5">
      <t>ジョウレイ</t>
    </rPh>
    <rPh sb="11" eb="12">
      <t>ヨ</t>
    </rPh>
    <rPh sb="13" eb="15">
      <t>ジョウレイ</t>
    </rPh>
    <rPh sb="15" eb="16">
      <t>ダイ</t>
    </rPh>
    <rPh sb="18" eb="19">
      <t>ジョウ</t>
    </rPh>
    <rPh sb="35" eb="38">
      <t>ジュウギョウシャ</t>
    </rPh>
    <rPh sb="39" eb="41">
      <t>インスウ</t>
    </rPh>
    <phoneticPr fontId="3"/>
  </si>
  <si>
    <t>宿泊サービスの利用定員の範囲内で、空いている宿泊室を利用している</t>
    <rPh sb="0" eb="2">
      <t>シュクハク</t>
    </rPh>
    <rPh sb="7" eb="9">
      <t>リヨウ</t>
    </rPh>
    <rPh sb="9" eb="11">
      <t>テイイン</t>
    </rPh>
    <rPh sb="22" eb="25">
      <t>シュクハクシツ</t>
    </rPh>
    <phoneticPr fontId="3"/>
  </si>
  <si>
    <t>身体拘束廃止未実施減算(1/100)</t>
    <rPh sb="0" eb="4">
      <t>シンタイコウソク</t>
    </rPh>
    <rPh sb="4" eb="6">
      <t>ハイシ</t>
    </rPh>
    <rPh sb="6" eb="9">
      <t>ミジッシ</t>
    </rPh>
    <rPh sb="9" eb="11">
      <t>ゲンサン</t>
    </rPh>
    <phoneticPr fontId="3"/>
  </si>
  <si>
    <t>(介)条例第40条の2、(予)条例第37条の2に規定する基準に適合している
（取り組むべき事項は、自主点検表のチェック項目27-1から27-5を参照）</t>
    <rPh sb="1" eb="2">
      <t>カイ</t>
    </rPh>
    <rPh sb="3" eb="5">
      <t>ジョウレイ</t>
    </rPh>
    <rPh sb="5" eb="6">
      <t>ダイ</t>
    </rPh>
    <rPh sb="8" eb="9">
      <t>ジョウ</t>
    </rPh>
    <rPh sb="13" eb="14">
      <t>ヨ</t>
    </rPh>
    <rPh sb="15" eb="17">
      <t>ジョウレイ</t>
    </rPh>
    <rPh sb="17" eb="18">
      <t>ダイ</t>
    </rPh>
    <rPh sb="20" eb="21">
      <t>ジョウ</t>
    </rPh>
    <rPh sb="24" eb="26">
      <t>キテイ</t>
    </rPh>
    <rPh sb="28" eb="30">
      <t>キジュン</t>
    </rPh>
    <rPh sb="31" eb="33">
      <t>テキゴウ</t>
    </rPh>
    <rPh sb="39" eb="40">
      <t>ト</t>
    </rPh>
    <rPh sb="41" eb="42">
      <t>ク</t>
    </rPh>
    <rPh sb="45" eb="47">
      <t>ジコウ</t>
    </rPh>
    <rPh sb="49" eb="51">
      <t>ジシュ</t>
    </rPh>
    <rPh sb="51" eb="53">
      <t>テンケン</t>
    </rPh>
    <rPh sb="53" eb="54">
      <t>ヒョウ</t>
    </rPh>
    <rPh sb="59" eb="61">
      <t>コウモク</t>
    </rPh>
    <rPh sb="72" eb="74">
      <t>サンショウ</t>
    </rPh>
    <phoneticPr fontId="3"/>
  </si>
  <si>
    <t>過少サービスに対する減算(70/100)</t>
    <phoneticPr fontId="3"/>
  </si>
  <si>
    <t>登録者１人あたりの平均提供回数が、週４回に満たない場合</t>
    <phoneticPr fontId="3"/>
  </si>
  <si>
    <t>特別地域小規模多機能型居宅介護加算</t>
    <phoneticPr fontId="3"/>
  </si>
  <si>
    <t>厚生労働大臣が定める地域(平成24年告示第120号)に所在している</t>
    <phoneticPr fontId="3"/>
  </si>
  <si>
    <t>登録者が厚生労働大臣が定める地域(平成21年告示第83号2)に居住している</t>
    <rPh sb="0" eb="2">
      <t>トウロク</t>
    </rPh>
    <rPh sb="2" eb="3">
      <t>シャ</t>
    </rPh>
    <phoneticPr fontId="3"/>
  </si>
  <si>
    <t>登録者に事前に説明を行い、同意を得てサービス提供を行っている</t>
    <rPh sb="0" eb="2">
      <t>トウロク</t>
    </rPh>
    <rPh sb="2" eb="3">
      <t>シャ</t>
    </rPh>
    <phoneticPr fontId="3"/>
  </si>
  <si>
    <t xml:space="preserve">(1)に該当する登録者に対し、通常の事業の実施地域を越えてサービス提供を行った </t>
    <rPh sb="8" eb="11">
      <t>トウロクシャ</t>
    </rPh>
    <phoneticPr fontId="3"/>
  </si>
  <si>
    <t>登録した日から起算して３０日以内</t>
    <phoneticPr fontId="3"/>
  </si>
  <si>
    <t>当該事業者の従業者に対する認知症ケアに関する留意事項の伝達又は技術的指導に係る会議を定期的に開催している</t>
    <rPh sb="0" eb="2">
      <t>トウガイ</t>
    </rPh>
    <rPh sb="2" eb="5">
      <t>ジギョウシャ</t>
    </rPh>
    <rPh sb="6" eb="9">
      <t>ジュウギョウシャ</t>
    </rPh>
    <rPh sb="10" eb="11">
      <t>タイ</t>
    </rPh>
    <rPh sb="13" eb="16">
      <t>ニンチショウ</t>
    </rPh>
    <rPh sb="19" eb="20">
      <t>カン</t>
    </rPh>
    <rPh sb="22" eb="24">
      <t>リュウイ</t>
    </rPh>
    <rPh sb="24" eb="26">
      <t>ジコウ</t>
    </rPh>
    <rPh sb="27" eb="29">
      <t>デンタツ</t>
    </rPh>
    <rPh sb="29" eb="30">
      <t>マタ</t>
    </rPh>
    <rPh sb="31" eb="34">
      <t>ギジュツテキ</t>
    </rPh>
    <rPh sb="34" eb="36">
      <t>シドウ</t>
    </rPh>
    <rPh sb="37" eb="38">
      <t>カカ</t>
    </rPh>
    <rPh sb="39" eb="41">
      <t>カイギ</t>
    </rPh>
    <rPh sb="42" eb="45">
      <t>テイキテキ</t>
    </rPh>
    <rPh sb="46" eb="48">
      <t>カイサイ</t>
    </rPh>
    <phoneticPr fontId="3"/>
  </si>
  <si>
    <t>「認知症介護指導者養成研修」「認知症看護に係る適切な研修」の修了者を１名以上配置し、事業所全体の認知症ケアの指導等を実施</t>
    <rPh sb="38" eb="40">
      <t>ハイチ</t>
    </rPh>
    <rPh sb="42" eb="45">
      <t>ジギョウショ</t>
    </rPh>
    <rPh sb="45" eb="47">
      <t>ゼンタイ</t>
    </rPh>
    <rPh sb="48" eb="51">
      <t>ニンチショウ</t>
    </rPh>
    <rPh sb="54" eb="56">
      <t>シドウ</t>
    </rPh>
    <rPh sb="56" eb="57">
      <t>トウ</t>
    </rPh>
    <rPh sb="58" eb="60">
      <t>ジッシ</t>
    </rPh>
    <phoneticPr fontId="3"/>
  </si>
  <si>
    <t>当該事業所における介護職員、看護職員ごとの認知症ケアに関する研修計画を作成し、当該計画に従い、研修（外部における研修を含む。）を実施又は実施を予定</t>
    <rPh sb="0" eb="2">
      <t>トウガイ</t>
    </rPh>
    <rPh sb="2" eb="5">
      <t>ジギョウショ</t>
    </rPh>
    <rPh sb="9" eb="11">
      <t>カイゴ</t>
    </rPh>
    <rPh sb="11" eb="13">
      <t>ショクイン</t>
    </rPh>
    <rPh sb="14" eb="16">
      <t>カンゴ</t>
    </rPh>
    <rPh sb="16" eb="18">
      <t>ショクイン</t>
    </rPh>
    <rPh sb="21" eb="24">
      <t>ニンチショウ</t>
    </rPh>
    <rPh sb="27" eb="28">
      <t>カン</t>
    </rPh>
    <rPh sb="30" eb="32">
      <t>ケンシュウ</t>
    </rPh>
    <rPh sb="32" eb="34">
      <t>ケイカク</t>
    </rPh>
    <rPh sb="35" eb="37">
      <t>サクセイ</t>
    </rPh>
    <rPh sb="39" eb="41">
      <t>トウガイ</t>
    </rPh>
    <rPh sb="41" eb="43">
      <t>ケイカク</t>
    </rPh>
    <rPh sb="44" eb="45">
      <t>シタガ</t>
    </rPh>
    <rPh sb="47" eb="49">
      <t>ケンシュウ</t>
    </rPh>
    <rPh sb="50" eb="52">
      <t>ガイブ</t>
    </rPh>
    <rPh sb="56" eb="58">
      <t>ケンシュウ</t>
    </rPh>
    <rPh sb="59" eb="60">
      <t>フク</t>
    </rPh>
    <rPh sb="64" eb="66">
      <t>ジッシ</t>
    </rPh>
    <rPh sb="66" eb="67">
      <t>マタ</t>
    </rPh>
    <rPh sb="68" eb="70">
      <t>ジッシ</t>
    </rPh>
    <rPh sb="71" eb="73">
      <t>ヨテイ</t>
    </rPh>
    <phoneticPr fontId="3"/>
  </si>
  <si>
    <t>日常生活自立度Ⅲ以上の者（以下「対象者」という。）に対して専門的な認知症ケアを実施</t>
    <rPh sb="11" eb="12">
      <t>モノ</t>
    </rPh>
    <rPh sb="26" eb="27">
      <t>タイ</t>
    </rPh>
    <rPh sb="29" eb="32">
      <t>センモンテキ</t>
    </rPh>
    <rPh sb="33" eb="36">
      <t>ニンチショウ</t>
    </rPh>
    <rPh sb="39" eb="41">
      <t>ジッシ</t>
    </rPh>
    <phoneticPr fontId="3"/>
  </si>
  <si>
    <t>「認知症介護実践リーダー研修」「認知症看護に係る適切な研修」の修了者を対象者の数が20人未満である場合は１名以上、対象者の数が20人以上である場合は1に対象者の数が19を超えて10又はその端数を増すごとに1を加えて得た数以上配置</t>
    <rPh sb="35" eb="38">
      <t>タイショウシャ</t>
    </rPh>
    <rPh sb="39" eb="40">
      <t>カズ</t>
    </rPh>
    <rPh sb="43" eb="44">
      <t>ニン</t>
    </rPh>
    <rPh sb="44" eb="46">
      <t>ミマン</t>
    </rPh>
    <rPh sb="49" eb="51">
      <t>バアイ</t>
    </rPh>
    <rPh sb="57" eb="60">
      <t>タイショウシャ</t>
    </rPh>
    <rPh sb="61" eb="62">
      <t>カズ</t>
    </rPh>
    <rPh sb="65" eb="68">
      <t>ニンイジョウ</t>
    </rPh>
    <rPh sb="71" eb="73">
      <t>バアイ</t>
    </rPh>
    <rPh sb="76" eb="79">
      <t>タイショウシャ</t>
    </rPh>
    <rPh sb="80" eb="81">
      <t>カズ</t>
    </rPh>
    <rPh sb="85" eb="86">
      <t>コ</t>
    </rPh>
    <rPh sb="90" eb="91">
      <t>マタ</t>
    </rPh>
    <rPh sb="94" eb="96">
      <t>ハスウ</t>
    </rPh>
    <rPh sb="97" eb="98">
      <t>マ</t>
    </rPh>
    <rPh sb="104" eb="105">
      <t>クワ</t>
    </rPh>
    <rPh sb="107" eb="108">
      <t>エ</t>
    </rPh>
    <rPh sb="109" eb="110">
      <t>カズ</t>
    </rPh>
    <rPh sb="110" eb="112">
      <t>イジョウ</t>
    </rPh>
    <rPh sb="112" eb="114">
      <t>ハイチ</t>
    </rPh>
    <phoneticPr fontId="3"/>
  </si>
  <si>
    <t>認知症加算Ⅰ・Ⅱ</t>
    <phoneticPr fontId="3"/>
  </si>
  <si>
    <t>認知症加算Ⅰ</t>
    <phoneticPr fontId="3"/>
  </si>
  <si>
    <t>認知症加算Ⅲ</t>
    <phoneticPr fontId="3"/>
  </si>
  <si>
    <t>認知症加算Ⅳ</t>
    <phoneticPr fontId="3"/>
  </si>
  <si>
    <t>日常生活自立度Ⅲ以上の者に対して指定小規模多機能型居宅介護を提供</t>
    <rPh sb="13" eb="14">
      <t>タイ</t>
    </rPh>
    <rPh sb="16" eb="18">
      <t>シテイ</t>
    </rPh>
    <rPh sb="18" eb="21">
      <t>ショウキボ</t>
    </rPh>
    <rPh sb="21" eb="25">
      <t>タキノウガタ</t>
    </rPh>
    <rPh sb="25" eb="27">
      <t>キョタク</t>
    </rPh>
    <rPh sb="27" eb="29">
      <t>カイゴ</t>
    </rPh>
    <rPh sb="30" eb="32">
      <t>テイキョウ</t>
    </rPh>
    <phoneticPr fontId="3"/>
  </si>
  <si>
    <t>要介護2であって、日常生活自立度Ⅱである者に対して指定小規模多機能型居宅介護を提供</t>
    <rPh sb="0" eb="1">
      <t>ヨウ</t>
    </rPh>
    <rPh sb="1" eb="3">
      <t>カイゴ</t>
    </rPh>
    <rPh sb="9" eb="11">
      <t>ニチジョウ</t>
    </rPh>
    <rPh sb="11" eb="13">
      <t>セイカツ</t>
    </rPh>
    <rPh sb="13" eb="16">
      <t>ジリツド</t>
    </rPh>
    <rPh sb="20" eb="21">
      <t>モノ</t>
    </rPh>
    <rPh sb="22" eb="23">
      <t>タイ</t>
    </rPh>
    <rPh sb="25" eb="38">
      <t>シテイショウキボタキノウガタキョタクカイゴ</t>
    </rPh>
    <rPh sb="39" eb="41">
      <t>テイキョウ</t>
    </rPh>
    <phoneticPr fontId="3"/>
  </si>
  <si>
    <t>認知症加算を算定していない</t>
    <rPh sb="0" eb="3">
      <t>ニンチショウ</t>
    </rPh>
    <rPh sb="3" eb="5">
      <t>カサン</t>
    </rPh>
    <rPh sb="6" eb="8">
      <t>サンテイ</t>
    </rPh>
    <phoneticPr fontId="3"/>
  </si>
  <si>
    <t>定員超過利用・人員基準欠如に該当していないこと</t>
    <phoneticPr fontId="3"/>
  </si>
  <si>
    <t>専ら当該事業所の職務に従事する常勤の看護師を1名以上配置</t>
    <rPh sb="0" eb="1">
      <t>モッパ</t>
    </rPh>
    <rPh sb="2" eb="4">
      <t>トウガイ</t>
    </rPh>
    <rPh sb="8" eb="10">
      <t>ショクム</t>
    </rPh>
    <rPh sb="11" eb="13">
      <t>ジュウジ</t>
    </rPh>
    <rPh sb="15" eb="17">
      <t>ジョウキン</t>
    </rPh>
    <rPh sb="18" eb="21">
      <t>カンゴシ</t>
    </rPh>
    <phoneticPr fontId="3"/>
  </si>
  <si>
    <t>専ら当該事業所の職務に従事する常勤の准看護師を1名以上配置</t>
    <rPh sb="18" eb="19">
      <t>ジュン</t>
    </rPh>
    <phoneticPr fontId="3"/>
  </si>
  <si>
    <t>定員超過利用・人員基準欠如に該当していないこと</t>
    <phoneticPr fontId="3"/>
  </si>
  <si>
    <t>看護職員を常勤換算方法で1名以上配置</t>
    <rPh sb="0" eb="2">
      <t>カンゴ</t>
    </rPh>
    <rPh sb="2" eb="4">
      <t>ショクイン</t>
    </rPh>
    <rPh sb="5" eb="7">
      <t>ジョウキン</t>
    </rPh>
    <rPh sb="7" eb="9">
      <t>カンサン</t>
    </rPh>
    <rPh sb="9" eb="11">
      <t>ホウホウ</t>
    </rPh>
    <rPh sb="13" eb="16">
      <t>メイイジョウ</t>
    </rPh>
    <rPh sb="16" eb="18">
      <t>ハイチ</t>
    </rPh>
    <phoneticPr fontId="3"/>
  </si>
  <si>
    <t>看護職員配置加算Ⅰ</t>
    <rPh sb="0" eb="2">
      <t>カンゴ</t>
    </rPh>
    <rPh sb="2" eb="4">
      <t>ショクイン</t>
    </rPh>
    <rPh sb="4" eb="6">
      <t>ハイチ</t>
    </rPh>
    <rPh sb="6" eb="8">
      <t>カサン</t>
    </rPh>
    <phoneticPr fontId="3"/>
  </si>
  <si>
    <t>看護職員配置加算Ⅱ</t>
    <rPh sb="0" eb="4">
      <t>カンゴショクイン</t>
    </rPh>
    <rPh sb="4" eb="8">
      <t>ハイチカサン</t>
    </rPh>
    <phoneticPr fontId="3"/>
  </si>
  <si>
    <t>看護職員配置加算Ⅲ</t>
    <rPh sb="0" eb="8">
      <t>カンゴショクインハイチカサン</t>
    </rPh>
    <phoneticPr fontId="3"/>
  </si>
  <si>
    <t>看護師により24時間連絡できる体制を確保</t>
    <phoneticPr fontId="3"/>
  </si>
  <si>
    <t>医師が医学的知見に基づき回復の見込みがないと診断した者</t>
    <phoneticPr fontId="3"/>
  </si>
  <si>
    <t>看取り期の利用者に対するサービス提供においては、次に掲げる事項を介護記録等に記録し、多職種連携のための情報共有を行っている
・利用者の身体状況の変化及びこれに対する介護についての記録
・看取り期におけるサービス提供の各プロセスにおいて登録者及び家族の意向を把握し、それに基づくアセスメント及び対応の経過の記録</t>
    <rPh sb="3" eb="4">
      <t>キ</t>
    </rPh>
    <rPh sb="5" eb="8">
      <t>リヨウシャ</t>
    </rPh>
    <rPh sb="9" eb="10">
      <t>タイ</t>
    </rPh>
    <rPh sb="16" eb="18">
      <t>テイキョウ</t>
    </rPh>
    <rPh sb="42" eb="43">
      <t>タ</t>
    </rPh>
    <rPh sb="43" eb="45">
      <t>ショクシュ</t>
    </rPh>
    <rPh sb="45" eb="47">
      <t>レンケイ</t>
    </rPh>
    <rPh sb="51" eb="53">
      <t>ジョウホウ</t>
    </rPh>
    <rPh sb="53" eb="55">
      <t>キョウユウ</t>
    </rPh>
    <rPh sb="56" eb="57">
      <t>オコナ</t>
    </rPh>
    <rPh sb="64" eb="67">
      <t>リヨウシャ</t>
    </rPh>
    <rPh sb="68" eb="72">
      <t>シンタイジョウキョウ</t>
    </rPh>
    <rPh sb="97" eb="98">
      <t>キ</t>
    </rPh>
    <rPh sb="106" eb="108">
      <t>テイキョウ</t>
    </rPh>
    <rPh sb="118" eb="121">
      <t>トウロクシャ</t>
    </rPh>
    <rPh sb="121" eb="122">
      <t>オヨ</t>
    </rPh>
    <rPh sb="123" eb="125">
      <t>カゾク</t>
    </rPh>
    <rPh sb="129" eb="131">
      <t>ハアク</t>
    </rPh>
    <rPh sb="150" eb="152">
      <t>ケイカ</t>
    </rPh>
    <phoneticPr fontId="3"/>
  </si>
  <si>
    <t>看取り期の利用者に対するケアカンファレンス、看取り期における対応の実践を振り返る等により、看取り期における対応方針の内容その他看取り期におけるサービス提供体制について、適宜見直しを行っている</t>
    <rPh sb="0" eb="2">
      <t>ミト</t>
    </rPh>
    <rPh sb="3" eb="4">
      <t>キ</t>
    </rPh>
    <rPh sb="5" eb="8">
      <t>リヨウシャ</t>
    </rPh>
    <rPh sb="9" eb="10">
      <t>タイ</t>
    </rPh>
    <rPh sb="22" eb="24">
      <t>ミト</t>
    </rPh>
    <rPh sb="25" eb="26">
      <t>キ</t>
    </rPh>
    <rPh sb="30" eb="32">
      <t>タイオウ</t>
    </rPh>
    <rPh sb="33" eb="35">
      <t>ジッセン</t>
    </rPh>
    <rPh sb="36" eb="37">
      <t>フ</t>
    </rPh>
    <rPh sb="38" eb="39">
      <t>カエ</t>
    </rPh>
    <rPh sb="40" eb="41">
      <t>トウ</t>
    </rPh>
    <rPh sb="45" eb="47">
      <t>ミト</t>
    </rPh>
    <rPh sb="48" eb="49">
      <t>キ</t>
    </rPh>
    <rPh sb="53" eb="55">
      <t>タイオウ</t>
    </rPh>
    <rPh sb="55" eb="57">
      <t>ホウシン</t>
    </rPh>
    <rPh sb="58" eb="60">
      <t>ナイヨウ</t>
    </rPh>
    <rPh sb="62" eb="63">
      <t>ホカ</t>
    </rPh>
    <rPh sb="63" eb="65">
      <t>ミト</t>
    </rPh>
    <rPh sb="66" eb="67">
      <t>キ</t>
    </rPh>
    <rPh sb="75" eb="77">
      <t>テイキョウ</t>
    </rPh>
    <rPh sb="77" eb="79">
      <t>タイセイ</t>
    </rPh>
    <rPh sb="84" eb="86">
      <t>テキギ</t>
    </rPh>
    <rPh sb="86" eb="88">
      <t>ミナオ</t>
    </rPh>
    <rPh sb="90" eb="91">
      <t>オコナ</t>
    </rPh>
    <phoneticPr fontId="3"/>
  </si>
  <si>
    <t>登録者が入院する際、入院した月の翌月になくなった場合に、前月分の看取り連携体制加算に係る一部負担の請求を行う場合があることを説明し、文書にて同意を得ている</t>
    <rPh sb="0" eb="2">
      <t>トウロク</t>
    </rPh>
    <rPh sb="2" eb="3">
      <t>シャ</t>
    </rPh>
    <rPh sb="4" eb="6">
      <t>ニュウイン</t>
    </rPh>
    <rPh sb="10" eb="12">
      <t>ニュウイン</t>
    </rPh>
    <rPh sb="14" eb="15">
      <t>ツキ</t>
    </rPh>
    <rPh sb="16" eb="17">
      <t>ヨク</t>
    </rPh>
    <rPh sb="17" eb="18">
      <t>ツキ</t>
    </rPh>
    <rPh sb="35" eb="37">
      <t>レンケイ</t>
    </rPh>
    <rPh sb="37" eb="39">
      <t>タイセイ</t>
    </rPh>
    <phoneticPr fontId="3"/>
  </si>
  <si>
    <t>事業所が入院する医療機関等に利用者の状態を尋ねたときに、当該医療機関等が事業所に対して本人の状態を伝えることについて、入院の際、本人又はその家族に対して説明をし、文書にて同意を得ている</t>
    <rPh sb="59" eb="61">
      <t>ニュウイン</t>
    </rPh>
    <rPh sb="64" eb="66">
      <t>ホンニン</t>
    </rPh>
    <rPh sb="66" eb="67">
      <t>マタ</t>
    </rPh>
    <rPh sb="70" eb="72">
      <t>カゾク</t>
    </rPh>
    <phoneticPr fontId="3"/>
  </si>
  <si>
    <t>看取り期における対応方針に基づき、登録者の状態又は家族の求め等に応じ、医師等の相互の連携の下、介護記録等登録者に関する記録を活用し行われる介護についての説明を受け、同意した上で介護を受けている者</t>
    <rPh sb="3" eb="4">
      <t>キ</t>
    </rPh>
    <rPh sb="8" eb="10">
      <t>タイオウ</t>
    </rPh>
    <rPh sb="10" eb="12">
      <t>ホウシン</t>
    </rPh>
    <rPh sb="17" eb="19">
      <t>トウロク</t>
    </rPh>
    <rPh sb="19" eb="20">
      <t>シャ</t>
    </rPh>
    <rPh sb="52" eb="54">
      <t>トウロク</t>
    </rPh>
    <rPh sb="69" eb="71">
      <t>カイゴ</t>
    </rPh>
    <phoneticPr fontId="3"/>
  </si>
  <si>
    <t>本人又はその家族に対する随時の説明に係る同意については、口頭で同意を得た場合は、介護記録にその説明日時、内容等を記載するとともに、同意を得た旨を記載している</t>
    <rPh sb="0" eb="2">
      <t>ホンニン</t>
    </rPh>
    <rPh sb="2" eb="3">
      <t>マタ</t>
    </rPh>
    <rPh sb="6" eb="8">
      <t>カゾク</t>
    </rPh>
    <phoneticPr fontId="3"/>
  </si>
  <si>
    <t>本人が十分に判断をできる状態になく、かつ、家族に連絡しても来てもらえないような場合に算定する場合は、医師、看護職員、介護職員等が利用者の状況等に応じて随時、看取り期における登録者に対する介護の内容について相談し、共同して介護を行っており、家族に対する情報提供を行っている。
この場合には、介護記録に職員間の相談日時、内容、本人の状態、家族に対する連絡状況等について記載している</t>
    <rPh sb="0" eb="2">
      <t>ホンニン</t>
    </rPh>
    <rPh sb="24" eb="26">
      <t>レンラク</t>
    </rPh>
    <rPh sb="29" eb="30">
      <t>キ</t>
    </rPh>
    <rPh sb="39" eb="41">
      <t>バアイ</t>
    </rPh>
    <rPh sb="42" eb="44">
      <t>サンテイ</t>
    </rPh>
    <rPh sb="46" eb="48">
      <t>バアイ</t>
    </rPh>
    <rPh sb="50" eb="52">
      <t>イシ</t>
    </rPh>
    <rPh sb="53" eb="55">
      <t>カンゴ</t>
    </rPh>
    <rPh sb="55" eb="57">
      <t>ショクイン</t>
    </rPh>
    <rPh sb="58" eb="60">
      <t>カイゴ</t>
    </rPh>
    <rPh sb="60" eb="62">
      <t>ショクイン</t>
    </rPh>
    <rPh sb="62" eb="63">
      <t>トウ</t>
    </rPh>
    <rPh sb="64" eb="67">
      <t>リヨウシャ</t>
    </rPh>
    <rPh sb="68" eb="70">
      <t>ジョウキョウ</t>
    </rPh>
    <rPh sb="70" eb="71">
      <t>トウ</t>
    </rPh>
    <rPh sb="72" eb="73">
      <t>オウ</t>
    </rPh>
    <rPh sb="75" eb="77">
      <t>ズイジ</t>
    </rPh>
    <rPh sb="78" eb="80">
      <t>ミト</t>
    </rPh>
    <rPh sb="81" eb="82">
      <t>キ</t>
    </rPh>
    <rPh sb="86" eb="88">
      <t>トウロク</t>
    </rPh>
    <rPh sb="88" eb="89">
      <t>シャ</t>
    </rPh>
    <rPh sb="90" eb="91">
      <t>タイ</t>
    </rPh>
    <rPh sb="93" eb="95">
      <t>カイゴ</t>
    </rPh>
    <rPh sb="96" eb="98">
      <t>ナイヨウ</t>
    </rPh>
    <rPh sb="102" eb="104">
      <t>ソウダン</t>
    </rPh>
    <rPh sb="106" eb="108">
      <t>キョウドウ</t>
    </rPh>
    <rPh sb="110" eb="112">
      <t>カイゴ</t>
    </rPh>
    <rPh sb="113" eb="114">
      <t>オコナ</t>
    </rPh>
    <rPh sb="119" eb="121">
      <t>カゾク</t>
    </rPh>
    <rPh sb="122" eb="123">
      <t>タイ</t>
    </rPh>
    <rPh sb="125" eb="127">
      <t>ジョウホウ</t>
    </rPh>
    <rPh sb="127" eb="129">
      <t>テイキョウ</t>
    </rPh>
    <rPh sb="130" eb="131">
      <t>オコナ</t>
    </rPh>
    <rPh sb="139" eb="141">
      <t>バアイ</t>
    </rPh>
    <rPh sb="161" eb="163">
      <t>ホンニン</t>
    </rPh>
    <rPh sb="170" eb="171">
      <t>タイ</t>
    </rPh>
    <rPh sb="173" eb="175">
      <t>レンラク</t>
    </rPh>
    <rPh sb="175" eb="177">
      <t>ジョウキョウ</t>
    </rPh>
    <phoneticPr fontId="3"/>
  </si>
  <si>
    <t>宿泊室等において看取りを行う際には、プライバシーの確保及び家族への配慮について十分留意している</t>
    <rPh sb="0" eb="3">
      <t>シュクハクシツ</t>
    </rPh>
    <rPh sb="3" eb="4">
      <t>トウ</t>
    </rPh>
    <rPh sb="8" eb="10">
      <t>ミト</t>
    </rPh>
    <rPh sb="12" eb="13">
      <t>オコナ</t>
    </rPh>
    <rPh sb="14" eb="15">
      <t>サイ</t>
    </rPh>
    <rPh sb="25" eb="27">
      <t>カクホ</t>
    </rPh>
    <rPh sb="27" eb="28">
      <t>オヨ</t>
    </rPh>
    <rPh sb="29" eb="31">
      <t>カゾク</t>
    </rPh>
    <rPh sb="33" eb="35">
      <t>ハイリョ</t>
    </rPh>
    <rPh sb="39" eb="41">
      <t>ジュウブン</t>
    </rPh>
    <rPh sb="41" eb="43">
      <t>リュウイ</t>
    </rPh>
    <phoneticPr fontId="3"/>
  </si>
  <si>
    <t>看護職員配置加算Ⅰを算定している</t>
    <rPh sb="0" eb="2">
      <t>カンゴ</t>
    </rPh>
    <rPh sb="2" eb="4">
      <t>ショクイン</t>
    </rPh>
    <rPh sb="4" eb="6">
      <t>ハイチ</t>
    </rPh>
    <rPh sb="6" eb="8">
      <t>カサン</t>
    </rPh>
    <rPh sb="10" eb="12">
      <t>サンテイ</t>
    </rPh>
    <phoneticPr fontId="3"/>
  </si>
  <si>
    <t>看取り連携加算</t>
    <rPh sb="0" eb="2">
      <t>ミト</t>
    </rPh>
    <rPh sb="3" eb="5">
      <t>レンケイ</t>
    </rPh>
    <rPh sb="5" eb="7">
      <t>カサン</t>
    </rPh>
    <phoneticPr fontId="3"/>
  </si>
  <si>
    <t>訪問サービスの提供に当たる常勤の従業者を２名以上配置</t>
    <rPh sb="0" eb="2">
      <t>ホウモン</t>
    </rPh>
    <rPh sb="7" eb="9">
      <t>テイキョウ</t>
    </rPh>
    <rPh sb="10" eb="11">
      <t>ア</t>
    </rPh>
    <rPh sb="13" eb="15">
      <t>ジョウキン</t>
    </rPh>
    <rPh sb="16" eb="19">
      <t>ジュウギョウシャ</t>
    </rPh>
    <rPh sb="21" eb="24">
      <t>メイイジョウ</t>
    </rPh>
    <rPh sb="24" eb="26">
      <t>ハイチ</t>
    </rPh>
    <phoneticPr fontId="3"/>
  </si>
  <si>
    <t>訪問体制強化加算</t>
    <rPh sb="0" eb="2">
      <t>ホウモン</t>
    </rPh>
    <rPh sb="2" eb="4">
      <t>タイセイ</t>
    </rPh>
    <rPh sb="4" eb="6">
      <t>キョウカ</t>
    </rPh>
    <rPh sb="6" eb="8">
      <t>カサン</t>
    </rPh>
    <phoneticPr fontId="3"/>
  </si>
  <si>
    <t>訪問サービスの内容を記録している</t>
    <phoneticPr fontId="3"/>
  </si>
  <si>
    <t>全ての従業者に対し、従業者ごとに研修計画を作成し、研修（外部における研修を含む。）を実施又は実施を予定している</t>
    <rPh sb="0" eb="1">
      <t>スベ</t>
    </rPh>
    <rPh sb="3" eb="6">
      <t>ジュウギョウシャ</t>
    </rPh>
    <rPh sb="7" eb="8">
      <t>タイ</t>
    </rPh>
    <rPh sb="10" eb="13">
      <t>ジュウギョウシャ</t>
    </rPh>
    <rPh sb="16" eb="18">
      <t>ケンシュウ</t>
    </rPh>
    <rPh sb="18" eb="20">
      <t>ケイカク</t>
    </rPh>
    <rPh sb="21" eb="23">
      <t>サクセイ</t>
    </rPh>
    <rPh sb="25" eb="27">
      <t>ケンシュウ</t>
    </rPh>
    <rPh sb="28" eb="30">
      <t>ガイブ</t>
    </rPh>
    <rPh sb="34" eb="36">
      <t>ケンシュウ</t>
    </rPh>
    <rPh sb="37" eb="38">
      <t>フク</t>
    </rPh>
    <rPh sb="42" eb="44">
      <t>ジッシ</t>
    </rPh>
    <rPh sb="44" eb="45">
      <t>マタ</t>
    </rPh>
    <rPh sb="46" eb="48">
      <t>ジッシ</t>
    </rPh>
    <rPh sb="49" eb="51">
      <t>ヨテイ</t>
    </rPh>
    <phoneticPr fontId="3"/>
  </si>
  <si>
    <t>研修計画については、サービス従事者の資質向上のための研修内容と当該研修実施のための勤務体制の確保を定めるとともに、個別具体的な研修の目標、内容、研修期間、実施時期等を定めた計画を策定</t>
    <rPh sb="0" eb="2">
      <t>ケンシュウ</t>
    </rPh>
    <rPh sb="2" eb="4">
      <t>ケイカク</t>
    </rPh>
    <rPh sb="14" eb="17">
      <t>ジュウジシャ</t>
    </rPh>
    <rPh sb="18" eb="20">
      <t>シシツ</t>
    </rPh>
    <rPh sb="20" eb="22">
      <t>コウジョウ</t>
    </rPh>
    <rPh sb="26" eb="28">
      <t>ケンシュウ</t>
    </rPh>
    <rPh sb="28" eb="30">
      <t>ナイヨウ</t>
    </rPh>
    <rPh sb="31" eb="33">
      <t>トウガイ</t>
    </rPh>
    <rPh sb="33" eb="35">
      <t>ケンシュウ</t>
    </rPh>
    <rPh sb="35" eb="37">
      <t>ジッシ</t>
    </rPh>
    <rPh sb="41" eb="43">
      <t>キンム</t>
    </rPh>
    <rPh sb="43" eb="45">
      <t>タイセイ</t>
    </rPh>
    <rPh sb="46" eb="48">
      <t>カクホ</t>
    </rPh>
    <rPh sb="49" eb="50">
      <t>サダ</t>
    </rPh>
    <rPh sb="57" eb="59">
      <t>コベツ</t>
    </rPh>
    <rPh sb="59" eb="62">
      <t>グタイテキ</t>
    </rPh>
    <rPh sb="63" eb="65">
      <t>ケンシュウ</t>
    </rPh>
    <rPh sb="66" eb="68">
      <t>モクヒョウ</t>
    </rPh>
    <rPh sb="69" eb="71">
      <t>ナイヨウ</t>
    </rPh>
    <rPh sb="72" eb="74">
      <t>ケンシュウ</t>
    </rPh>
    <rPh sb="74" eb="76">
      <t>キカン</t>
    </rPh>
    <rPh sb="77" eb="79">
      <t>ジッシ</t>
    </rPh>
    <rPh sb="79" eb="82">
      <t>ジキトウ</t>
    </rPh>
    <rPh sb="83" eb="84">
      <t>サダ</t>
    </rPh>
    <rPh sb="86" eb="88">
      <t>ケイカク</t>
    </rPh>
    <rPh sb="89" eb="91">
      <t>サクテイ</t>
    </rPh>
    <phoneticPr fontId="3"/>
  </si>
  <si>
    <t>利用者に関する情報若しくはサービス提供に当たっての留意事項の伝達又は従業者の技術指導を目的とした会議を定期的(１月に１回以上)に開催し、その概要を記録</t>
    <rPh sb="0" eb="3">
      <t>リヨウシャ</t>
    </rPh>
    <rPh sb="4" eb="5">
      <t>カン</t>
    </rPh>
    <rPh sb="7" eb="9">
      <t>ジョウホウ</t>
    </rPh>
    <rPh sb="9" eb="10">
      <t>モ</t>
    </rPh>
    <rPh sb="17" eb="19">
      <t>テイキョウ</t>
    </rPh>
    <rPh sb="20" eb="21">
      <t>ア</t>
    </rPh>
    <rPh sb="25" eb="27">
      <t>リュウイ</t>
    </rPh>
    <rPh sb="27" eb="29">
      <t>ジコウ</t>
    </rPh>
    <rPh sb="30" eb="32">
      <t>デンタツ</t>
    </rPh>
    <rPh sb="32" eb="33">
      <t>マタ</t>
    </rPh>
    <rPh sb="34" eb="37">
      <t>ジュウギョウシャ</t>
    </rPh>
    <rPh sb="38" eb="40">
      <t>ギジュツ</t>
    </rPh>
    <rPh sb="40" eb="42">
      <t>シドウ</t>
    </rPh>
    <rPh sb="43" eb="45">
      <t>モクテキ</t>
    </rPh>
    <rPh sb="48" eb="50">
      <t>カイギ</t>
    </rPh>
    <rPh sb="51" eb="54">
      <t>テイキテキ</t>
    </rPh>
    <rPh sb="56" eb="57">
      <t>ガツ</t>
    </rPh>
    <rPh sb="59" eb="62">
      <t>カイイジョウ</t>
    </rPh>
    <rPh sb="64" eb="66">
      <t>カイサイ</t>
    </rPh>
    <rPh sb="70" eb="72">
      <t>ガイヨウ</t>
    </rPh>
    <rPh sb="73" eb="75">
      <t>キロク</t>
    </rPh>
    <phoneticPr fontId="3"/>
  </si>
  <si>
    <t>利用者に関する情報若しくはサービス提供に当たっての留意事項について、少なくとも、利用者のADLや意欲、利用者の主な訴えやサービス提供時の特段の要望、家庭環境、前回サービス提供時の状況、その他サービス提供に当たって必要な事項を示し、その変化の動向を含め記載している</t>
    <phoneticPr fontId="3"/>
  </si>
  <si>
    <t>以下のいずれかに該当</t>
    <phoneticPr fontId="3"/>
  </si>
  <si>
    <t>従業者（看護師又は准看護師を除く。）の総数のうち介護福祉士の割合が70/100以上　</t>
    <rPh sb="0" eb="3">
      <t>ジュウギョウシャ</t>
    </rPh>
    <rPh sb="4" eb="7">
      <t>カンゴシ</t>
    </rPh>
    <rPh sb="7" eb="8">
      <t>マタ</t>
    </rPh>
    <rPh sb="9" eb="10">
      <t>ジュン</t>
    </rPh>
    <rPh sb="10" eb="13">
      <t>カンゴシ</t>
    </rPh>
    <rPh sb="14" eb="15">
      <t>ノゾ</t>
    </rPh>
    <rPh sb="30" eb="32">
      <t>ワリアイ</t>
    </rPh>
    <phoneticPr fontId="3"/>
  </si>
  <si>
    <t>従業者（看護師又は准看護師を除く。）の総数のうち勤続年数10年以上の介護福祉士の割合が25/100以上</t>
    <rPh sb="0" eb="3">
      <t>ジュウギョウシャ</t>
    </rPh>
    <rPh sb="4" eb="7">
      <t>カンゴシ</t>
    </rPh>
    <rPh sb="7" eb="8">
      <t>マタ</t>
    </rPh>
    <rPh sb="9" eb="10">
      <t>ジュン</t>
    </rPh>
    <rPh sb="10" eb="13">
      <t>カンゴシ</t>
    </rPh>
    <rPh sb="14" eb="15">
      <t>ノゾ</t>
    </rPh>
    <rPh sb="19" eb="21">
      <t>ソウスウ</t>
    </rPh>
    <rPh sb="24" eb="26">
      <t>キンゾク</t>
    </rPh>
    <rPh sb="26" eb="28">
      <t>ネンスウ</t>
    </rPh>
    <rPh sb="30" eb="33">
      <t>ネンイジョウ</t>
    </rPh>
    <rPh sb="34" eb="36">
      <t>カイゴ</t>
    </rPh>
    <rPh sb="36" eb="38">
      <t>フクシ</t>
    </rPh>
    <rPh sb="38" eb="39">
      <t>シ</t>
    </rPh>
    <rPh sb="40" eb="42">
      <t>ワリアイ</t>
    </rPh>
    <rPh sb="49" eb="51">
      <t>イジョウ</t>
    </rPh>
    <phoneticPr fontId="3"/>
  </si>
  <si>
    <t>サービス提供体制強化加算Ⅰ</t>
    <phoneticPr fontId="3"/>
  </si>
  <si>
    <t>サービス提供体制強化加算Ⅰ・Ⅱ・Ⅲ</t>
    <phoneticPr fontId="3"/>
  </si>
  <si>
    <t>サービス提供体制強化加算Ⅱ</t>
    <phoneticPr fontId="3"/>
  </si>
  <si>
    <t>従業者(看護師又は准看護師を除く。)の総数のうち介護福祉士の割合が50/100以上</t>
    <rPh sb="30" eb="32">
      <t>ワリアイ</t>
    </rPh>
    <phoneticPr fontId="3"/>
  </si>
  <si>
    <t>サービス提供体制強化加算Ⅲ</t>
    <phoneticPr fontId="3"/>
  </si>
  <si>
    <t>従業者(看護師又は准看護師を除く。)の総数のうち介護福祉士の割合が40/100以上　</t>
    <rPh sb="30" eb="32">
      <t>ワリアイ</t>
    </rPh>
    <phoneticPr fontId="3"/>
  </si>
  <si>
    <r>
      <t>従業者の総数のうち常勤職員の割合が60/100以上</t>
    </r>
    <r>
      <rPr>
        <b/>
        <sz val="10"/>
        <rFont val="BIZ UDPゴシック"/>
        <family val="3"/>
        <charset val="128"/>
      </rPr>
      <t>　</t>
    </r>
    <rPh sb="0" eb="3">
      <t>ジュウギョウシャ</t>
    </rPh>
    <rPh sb="4" eb="6">
      <t>ソウスウ</t>
    </rPh>
    <rPh sb="9" eb="11">
      <t>ジョウキン</t>
    </rPh>
    <rPh sb="11" eb="13">
      <t>ショクイン</t>
    </rPh>
    <rPh sb="14" eb="16">
      <t>ワリアイ</t>
    </rPh>
    <rPh sb="23" eb="25">
      <t>イジョウ</t>
    </rPh>
    <phoneticPr fontId="3"/>
  </si>
  <si>
    <t>従業者の総数のうち、勤続年数7年以上の者の割合が30/100以上</t>
    <rPh sb="0" eb="3">
      <t>ジュウギョウシャ</t>
    </rPh>
    <rPh sb="4" eb="6">
      <t>ソウスウ</t>
    </rPh>
    <rPh sb="10" eb="12">
      <t>キンゾク</t>
    </rPh>
    <rPh sb="12" eb="14">
      <t>ネンスウ</t>
    </rPh>
    <rPh sb="15" eb="18">
      <t>ネンイジョウ</t>
    </rPh>
    <rPh sb="19" eb="20">
      <t>モノ</t>
    </rPh>
    <rPh sb="21" eb="23">
      <t>ワリアイ</t>
    </rPh>
    <rPh sb="30" eb="32">
      <t>イジョウ</t>
    </rPh>
    <phoneticPr fontId="3"/>
  </si>
  <si>
    <t>利用者の口腔の健康状態及び栄養状態に関する情報を当該利用者を担当する介護支援専門員に提供している</t>
    <phoneticPr fontId="3"/>
  </si>
  <si>
    <t>従業者が、利用開始時及び利用中６月ごとに利用者の口腔の健康状態及び栄養状態について確認している</t>
    <rPh sb="0" eb="3">
      <t>ジュウギョウシャ</t>
    </rPh>
    <rPh sb="5" eb="7">
      <t>リヨウ</t>
    </rPh>
    <rPh sb="7" eb="9">
      <t>カイシ</t>
    </rPh>
    <rPh sb="9" eb="10">
      <t>ジ</t>
    </rPh>
    <rPh sb="10" eb="11">
      <t>オヨ</t>
    </rPh>
    <rPh sb="12" eb="15">
      <t>リヨウチュウ</t>
    </rPh>
    <rPh sb="16" eb="17">
      <t>ツキ</t>
    </rPh>
    <rPh sb="20" eb="23">
      <t>リヨウシャ</t>
    </rPh>
    <rPh sb="24" eb="26">
      <t>コウクウ</t>
    </rPh>
    <rPh sb="27" eb="29">
      <t>ケンコウ</t>
    </rPh>
    <rPh sb="29" eb="31">
      <t>ジョウタイ</t>
    </rPh>
    <rPh sb="31" eb="32">
      <t>オヨ</t>
    </rPh>
    <rPh sb="33" eb="35">
      <t>エイヨウ</t>
    </rPh>
    <rPh sb="35" eb="37">
      <t>ジョウタイ</t>
    </rPh>
    <rPh sb="41" eb="43">
      <t>カクニン</t>
    </rPh>
    <phoneticPr fontId="3"/>
  </si>
  <si>
    <t>訪問リハビリテーション事業所、通所リハビリテーション事業所又はリハビリテーションを実施している医療提供施設の理学療法士等の助言に基づき、介護支援専門員が、生活機能アセスメントを行った上で、生活機能の向上を目的とした小規模多機能型居宅介護計画を作成し、計画に基づくサービスを提供</t>
    <rPh sb="11" eb="14">
      <t>ジギョウショ</t>
    </rPh>
    <rPh sb="26" eb="29">
      <t>ジギョウショ</t>
    </rPh>
    <rPh sb="29" eb="30">
      <t>マタ</t>
    </rPh>
    <rPh sb="61" eb="63">
      <t>ジョゲン</t>
    </rPh>
    <rPh sb="64" eb="65">
      <t>モト</t>
    </rPh>
    <rPh sb="68" eb="75">
      <t>カイゴシエンセンモンイン</t>
    </rPh>
    <rPh sb="77" eb="79">
      <t>セイカツ</t>
    </rPh>
    <rPh sb="79" eb="81">
      <t>キノウ</t>
    </rPh>
    <rPh sb="88" eb="89">
      <t>オコナ</t>
    </rPh>
    <rPh sb="91" eb="92">
      <t>ウエ</t>
    </rPh>
    <rPh sb="94" eb="96">
      <t>セイカツ</t>
    </rPh>
    <rPh sb="96" eb="98">
      <t>キノウ</t>
    </rPh>
    <rPh sb="99" eb="101">
      <t>コウジョウ</t>
    </rPh>
    <rPh sb="102" eb="104">
      <t>モクテキ</t>
    </rPh>
    <rPh sb="107" eb="118">
      <t>ショウキボタキノウガタキョタクカイゴ</t>
    </rPh>
    <rPh sb="118" eb="120">
      <t>ケイカク</t>
    </rPh>
    <rPh sb="121" eb="123">
      <t>サクセイ</t>
    </rPh>
    <rPh sb="125" eb="127">
      <t>ケイカク</t>
    </rPh>
    <rPh sb="128" eb="129">
      <t>モト</t>
    </rPh>
    <rPh sb="136" eb="138">
      <t>テイキョウ</t>
    </rPh>
    <phoneticPr fontId="3"/>
  </si>
  <si>
    <t>計画の作成に当たっては、理学療法士等は当該利用者のADL及びIADLに関する状況について、訪問リハビリテーション事業所等の場において把握し、又は当該事業所の介護支援専門員と連携してICTを活用した動画やテレビ電話を用いて把握した上で、当該事業所の介護支援専門員に助言</t>
    <rPh sb="0" eb="2">
      <t>ケイカク</t>
    </rPh>
    <rPh sb="3" eb="5">
      <t>サクセイ</t>
    </rPh>
    <rPh sb="6" eb="7">
      <t>ア</t>
    </rPh>
    <rPh sb="12" eb="14">
      <t>リガク</t>
    </rPh>
    <rPh sb="14" eb="17">
      <t>リョウホウシ</t>
    </rPh>
    <rPh sb="17" eb="18">
      <t>トウ</t>
    </rPh>
    <rPh sb="19" eb="21">
      <t>トウガイ</t>
    </rPh>
    <rPh sb="21" eb="24">
      <t>リヨウシャ</t>
    </rPh>
    <rPh sb="28" eb="29">
      <t>オヨ</t>
    </rPh>
    <rPh sb="35" eb="36">
      <t>カン</t>
    </rPh>
    <rPh sb="38" eb="40">
      <t>ジョウキョウ</t>
    </rPh>
    <rPh sb="45" eb="47">
      <t>ホウモン</t>
    </rPh>
    <rPh sb="56" eb="59">
      <t>ジギョウショ</t>
    </rPh>
    <rPh sb="59" eb="60">
      <t>トウ</t>
    </rPh>
    <rPh sb="61" eb="62">
      <t>バ</t>
    </rPh>
    <rPh sb="66" eb="68">
      <t>ハアク</t>
    </rPh>
    <rPh sb="70" eb="71">
      <t>マタ</t>
    </rPh>
    <rPh sb="72" eb="74">
      <t>トウガイ</t>
    </rPh>
    <rPh sb="74" eb="77">
      <t>ジギョウショ</t>
    </rPh>
    <rPh sb="78" eb="85">
      <t>カイゴシエンセンモンイン</t>
    </rPh>
    <rPh sb="86" eb="88">
      <t>レンケイ</t>
    </rPh>
    <rPh sb="94" eb="96">
      <t>カツヨウ</t>
    </rPh>
    <rPh sb="98" eb="100">
      <t>ドウガ</t>
    </rPh>
    <rPh sb="104" eb="106">
      <t>デンワ</t>
    </rPh>
    <rPh sb="107" eb="108">
      <t>モチ</t>
    </rPh>
    <rPh sb="110" eb="112">
      <t>ハアク</t>
    </rPh>
    <rPh sb="114" eb="115">
      <t>ウエ</t>
    </rPh>
    <rPh sb="117" eb="119">
      <t>トウガイ</t>
    </rPh>
    <rPh sb="119" eb="122">
      <t>ジギョウショ</t>
    </rPh>
    <rPh sb="123" eb="130">
      <t>カイゴシエンセンモンイン</t>
    </rPh>
    <rPh sb="131" eb="133">
      <t>ジョゲン</t>
    </rPh>
    <phoneticPr fontId="3"/>
  </si>
  <si>
    <t>（１）の後に共同してカンファレンスを行い、当該利用者のADL及びIADLに関する状況につき、理学療法士等と介護支援専門員が共同して、生活機能アセスメントを行っている</t>
    <rPh sb="4" eb="5">
      <t>ノチ</t>
    </rPh>
    <rPh sb="6" eb="8">
      <t>キョウドウ</t>
    </rPh>
    <rPh sb="18" eb="19">
      <t>オコナ</t>
    </rPh>
    <rPh sb="53" eb="60">
      <t>カイゴシエンセンモンイン</t>
    </rPh>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</si>
  <si>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</si>
  <si>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</si>
  <si>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定員超過利用・人員基準欠如に該当していないこと</t>
    <phoneticPr fontId="3"/>
  </si>
  <si>
    <t>総合マネジメント体制強化加算Ⅰ・Ⅱ</t>
    <rPh sb="0" eb="2">
      <t>ソウゴウ</t>
    </rPh>
    <rPh sb="8" eb="10">
      <t>タイセイ</t>
    </rPh>
    <rPh sb="10" eb="12">
      <t>キョウカ</t>
    </rPh>
    <rPh sb="12" eb="14">
      <t>カサン</t>
    </rPh>
    <phoneticPr fontId="3"/>
  </si>
  <si>
    <t>日常的に利用者と関わりのある地域住民等の相談に対応する体制を確保している</t>
    <rPh sb="0" eb="3">
      <t>ニチジョウテキ</t>
    </rPh>
    <rPh sb="4" eb="7">
      <t>リヨウシャ</t>
    </rPh>
    <rPh sb="8" eb="9">
      <t>カカ</t>
    </rPh>
    <rPh sb="14" eb="16">
      <t>チイキ</t>
    </rPh>
    <rPh sb="16" eb="18">
      <t>ジュウミン</t>
    </rPh>
    <rPh sb="18" eb="19">
      <t>トウ</t>
    </rPh>
    <rPh sb="20" eb="22">
      <t>ソウダン</t>
    </rPh>
    <rPh sb="23" eb="25">
      <t>タイオウ</t>
    </rPh>
    <rPh sb="27" eb="29">
      <t>タイセイ</t>
    </rPh>
    <rPh sb="30" eb="32">
      <t>カクホ</t>
    </rPh>
    <phoneticPr fontId="3"/>
  </si>
  <si>
    <t>必要に応じて、多様な主体により提供される登録者の生活全般を支援するサービス（介護給付費等対象サービス（法第24条第2項に規定する介護給付費等対象サービスをいう。）以外の保健医療サービス又は福祉サービス、当該地域の住民による自発的な活動によるサービス等をいう。）が包括的に提供されるような居宅サービス計画を作成</t>
    <rPh sb="0" eb="2">
      <t>ヒツヨウ</t>
    </rPh>
    <rPh sb="3" eb="4">
      <t>オウ</t>
    </rPh>
    <rPh sb="7" eb="9">
      <t>タヨウ</t>
    </rPh>
    <rPh sb="10" eb="12">
      <t>シュタイ</t>
    </rPh>
    <rPh sb="15" eb="17">
      <t>テイキョウ</t>
    </rPh>
    <rPh sb="20" eb="22">
      <t>トウロク</t>
    </rPh>
    <rPh sb="22" eb="23">
      <t>シャ</t>
    </rPh>
    <rPh sb="24" eb="26">
      <t>セイカツ</t>
    </rPh>
    <rPh sb="26" eb="28">
      <t>ゼンパン</t>
    </rPh>
    <rPh sb="29" eb="31">
      <t>シエン</t>
    </rPh>
    <rPh sb="38" eb="40">
      <t>カイゴ</t>
    </rPh>
    <rPh sb="40" eb="42">
      <t>キュウフ</t>
    </rPh>
    <rPh sb="42" eb="43">
      <t>ヒ</t>
    </rPh>
    <rPh sb="43" eb="44">
      <t>トウ</t>
    </rPh>
    <rPh sb="44" eb="46">
      <t>タイショウ</t>
    </rPh>
    <rPh sb="51" eb="52">
      <t>ホウ</t>
    </rPh>
    <rPh sb="52" eb="53">
      <t>ダイ</t>
    </rPh>
    <rPh sb="55" eb="56">
      <t>ジョウ</t>
    </rPh>
    <rPh sb="56" eb="57">
      <t>ダイ</t>
    </rPh>
    <rPh sb="58" eb="59">
      <t>コウ</t>
    </rPh>
    <rPh sb="60" eb="62">
      <t>キテイ</t>
    </rPh>
    <rPh sb="64" eb="72">
      <t>カイゴキュウフヒトウタイショウ</t>
    </rPh>
    <rPh sb="81" eb="83">
      <t>イガイ</t>
    </rPh>
    <rPh sb="84" eb="88">
      <t>ホケンイリョウ</t>
    </rPh>
    <rPh sb="92" eb="93">
      <t>マタ</t>
    </rPh>
    <rPh sb="94" eb="96">
      <t>フクシ</t>
    </rPh>
    <rPh sb="101" eb="105">
      <t>トウガイチイキ</t>
    </rPh>
    <rPh sb="106" eb="108">
      <t>ジュウミン</t>
    </rPh>
    <rPh sb="111" eb="114">
      <t>ジハツテキ</t>
    </rPh>
    <rPh sb="115" eb="117">
      <t>カツドウ</t>
    </rPh>
    <rPh sb="124" eb="125">
      <t>トウ</t>
    </rPh>
    <rPh sb="131" eb="134">
      <t>ホウカツテキ</t>
    </rPh>
    <rPh sb="135" eb="137">
      <t>テイキョウ</t>
    </rPh>
    <rPh sb="143" eb="145">
      <t>キョタク</t>
    </rPh>
    <rPh sb="149" eb="151">
      <t>ケイカク</t>
    </rPh>
    <rPh sb="152" eb="154">
      <t>サクセイ</t>
    </rPh>
    <phoneticPr fontId="3"/>
  </si>
  <si>
    <t>以下のいずれかに該当</t>
    <phoneticPr fontId="3"/>
  </si>
  <si>
    <t>以下のいずれかに該当</t>
    <phoneticPr fontId="3"/>
  </si>
  <si>
    <t>3-1</t>
    <phoneticPr fontId="3"/>
  </si>
  <si>
    <t>3-2</t>
  </si>
  <si>
    <t>3-3</t>
  </si>
  <si>
    <t>3-4</t>
  </si>
  <si>
    <t>総合マネジメント体制強化加算Ⅰ</t>
    <phoneticPr fontId="3"/>
  </si>
  <si>
    <t>地域住民等との連携により、地域資源を効果的に活用し、利用者の状態に応じた支援を行っている</t>
    <rPh sb="0" eb="2">
      <t>チイキ</t>
    </rPh>
    <rPh sb="2" eb="4">
      <t>ジュウミン</t>
    </rPh>
    <rPh sb="4" eb="5">
      <t>トウ</t>
    </rPh>
    <rPh sb="7" eb="9">
      <t>レンケイ</t>
    </rPh>
    <rPh sb="13" eb="15">
      <t>チイキ</t>
    </rPh>
    <rPh sb="15" eb="17">
      <t>シゲン</t>
    </rPh>
    <rPh sb="18" eb="21">
      <t>コウカテキ</t>
    </rPh>
    <rPh sb="22" eb="24">
      <t>カツヨウ</t>
    </rPh>
    <rPh sb="26" eb="29">
      <t>リヨウシャ</t>
    </rPh>
    <rPh sb="30" eb="32">
      <t>ジョウタイ</t>
    </rPh>
    <rPh sb="33" eb="34">
      <t>オウ</t>
    </rPh>
    <rPh sb="36" eb="38">
      <t>シエン</t>
    </rPh>
    <rPh sb="39" eb="40">
      <t>オコナ</t>
    </rPh>
    <phoneticPr fontId="3"/>
  </si>
  <si>
    <t>障害福祉サービス事業所、児童福祉施設等と協働し、地域において世代間の交流の場の拠点になっている</t>
    <rPh sb="0" eb="4">
      <t>ショウガイフクシ</t>
    </rPh>
    <rPh sb="8" eb="11">
      <t>ジギョウショ</t>
    </rPh>
    <rPh sb="12" eb="18">
      <t>ジドウフクシシセツ</t>
    </rPh>
    <rPh sb="18" eb="19">
      <t>トウ</t>
    </rPh>
    <rPh sb="20" eb="22">
      <t>キョウドウ</t>
    </rPh>
    <rPh sb="24" eb="26">
      <t>チイキ</t>
    </rPh>
    <rPh sb="30" eb="33">
      <t>セダイカン</t>
    </rPh>
    <rPh sb="34" eb="36">
      <t>コウリュウ</t>
    </rPh>
    <rPh sb="37" eb="38">
      <t>バ</t>
    </rPh>
    <rPh sb="39" eb="41">
      <t>キョテン</t>
    </rPh>
    <phoneticPr fontId="3"/>
  </si>
  <si>
    <t>地域住民等、当該事業所以外の他の指定居宅サービス事業者、指定地域密着型サービス事業者等と共同で事例検討会、研修会等を実施</t>
    <rPh sb="0" eb="5">
      <t>チイキジュウミントウ</t>
    </rPh>
    <rPh sb="6" eb="10">
      <t>トウガイジギョウ</t>
    </rPh>
    <rPh sb="10" eb="11">
      <t>ショ</t>
    </rPh>
    <rPh sb="11" eb="13">
      <t>イガイ</t>
    </rPh>
    <rPh sb="14" eb="15">
      <t>ホカ</t>
    </rPh>
    <rPh sb="16" eb="20">
      <t>シテイキョタク</t>
    </rPh>
    <rPh sb="24" eb="27">
      <t>ジギョウシャ</t>
    </rPh>
    <rPh sb="28" eb="30">
      <t>シテイ</t>
    </rPh>
    <rPh sb="30" eb="32">
      <t>チイキ</t>
    </rPh>
    <rPh sb="32" eb="35">
      <t>ミッチャクガタ</t>
    </rPh>
    <rPh sb="39" eb="42">
      <t>ジギョウシャ</t>
    </rPh>
    <rPh sb="42" eb="43">
      <t>トウ</t>
    </rPh>
    <rPh sb="44" eb="46">
      <t>キョウドウ</t>
    </rPh>
    <rPh sb="47" eb="49">
      <t>ジレイ</t>
    </rPh>
    <rPh sb="49" eb="52">
      <t>ケントウカイ</t>
    </rPh>
    <rPh sb="53" eb="55">
      <t>ケンシュウ</t>
    </rPh>
    <rPh sb="55" eb="56">
      <t>カイ</t>
    </rPh>
    <rPh sb="56" eb="57">
      <t>トウ</t>
    </rPh>
    <rPh sb="58" eb="60">
      <t>ジッシ</t>
    </rPh>
    <phoneticPr fontId="3"/>
  </si>
  <si>
    <t>市町村が実施する通いの場、在宅医療・介護連携推進事業等の地域支援事業等において、介護予防に資する取組、指定小規模多機能型居宅介護事業所以外のサービス事業所又は医療機関との連携等をおこなっている</t>
    <rPh sb="0" eb="3">
      <t>シチョウソン</t>
    </rPh>
    <rPh sb="4" eb="6">
      <t>ジッシ</t>
    </rPh>
    <rPh sb="8" eb="9">
      <t>カヨ</t>
    </rPh>
    <rPh sb="11" eb="12">
      <t>バ</t>
    </rPh>
    <rPh sb="13" eb="15">
      <t>ザイタク</t>
    </rPh>
    <rPh sb="15" eb="17">
      <t>イリョウ</t>
    </rPh>
    <rPh sb="18" eb="20">
      <t>カイゴ</t>
    </rPh>
    <rPh sb="20" eb="22">
      <t>レンケイ</t>
    </rPh>
    <rPh sb="22" eb="24">
      <t>スイシン</t>
    </rPh>
    <rPh sb="24" eb="26">
      <t>ジギョウ</t>
    </rPh>
    <rPh sb="26" eb="27">
      <t>トウ</t>
    </rPh>
    <rPh sb="28" eb="30">
      <t>チイキ</t>
    </rPh>
    <rPh sb="30" eb="32">
      <t>シエン</t>
    </rPh>
    <rPh sb="32" eb="34">
      <t>ジギョウ</t>
    </rPh>
    <rPh sb="34" eb="35">
      <t>トウ</t>
    </rPh>
    <rPh sb="40" eb="42">
      <t>カイゴ</t>
    </rPh>
    <rPh sb="42" eb="44">
      <t>ヨボウ</t>
    </rPh>
    <rPh sb="45" eb="46">
      <t>シ</t>
    </rPh>
    <rPh sb="48" eb="50">
      <t>トリクミ</t>
    </rPh>
    <rPh sb="51" eb="64">
      <t>シテイショウキボタキノウガタキョタクカイゴ</t>
    </rPh>
    <rPh sb="64" eb="67">
      <t>ジギョウショ</t>
    </rPh>
    <rPh sb="67" eb="69">
      <t>イガイ</t>
    </rPh>
    <rPh sb="74" eb="76">
      <t>ジギョウ</t>
    </rPh>
    <rPh sb="76" eb="77">
      <t>ショ</t>
    </rPh>
    <rPh sb="77" eb="78">
      <t>マタ</t>
    </rPh>
    <rPh sb="79" eb="83">
      <t>イリョウキカン</t>
    </rPh>
    <rPh sb="85" eb="87">
      <t>レンケイ</t>
    </rPh>
    <rPh sb="87" eb="88">
      <t>トウ</t>
    </rPh>
    <phoneticPr fontId="3"/>
  </si>
  <si>
    <t>利用者に「認知症の行動・心理症状」が認められ、医師が緊急に指定（介護予防）小規模多機能型居宅介護を短期利用することが適当と判断した当該日か次の日に、利用者又は家族の同意を得て利用を開始している</t>
    <rPh sb="0" eb="3">
      <t>リヨウシャ</t>
    </rPh>
    <rPh sb="5" eb="8">
      <t>ニンチショウ</t>
    </rPh>
    <rPh sb="9" eb="11">
      <t>コウドウ</t>
    </rPh>
    <rPh sb="12" eb="14">
      <t>シンリ</t>
    </rPh>
    <rPh sb="14" eb="16">
      <t>ショウジョウ</t>
    </rPh>
    <rPh sb="18" eb="19">
      <t>ミト</t>
    </rPh>
    <rPh sb="29" eb="31">
      <t>シテイ</t>
    </rPh>
    <rPh sb="32" eb="34">
      <t>カイゴ</t>
    </rPh>
    <rPh sb="34" eb="36">
      <t>ヨボウ</t>
    </rPh>
    <rPh sb="37" eb="40">
      <t>ショウキボ</t>
    </rPh>
    <rPh sb="40" eb="44">
      <t>タキノウガタ</t>
    </rPh>
    <rPh sb="44" eb="46">
      <t>キョタク</t>
    </rPh>
    <rPh sb="46" eb="48">
      <t>カイゴ</t>
    </rPh>
    <rPh sb="65" eb="67">
      <t>トウガイ</t>
    </rPh>
    <rPh sb="67" eb="68">
      <t>ビ</t>
    </rPh>
    <rPh sb="69" eb="70">
      <t>ツギ</t>
    </rPh>
    <rPh sb="71" eb="72">
      <t>ヒ</t>
    </rPh>
    <rPh sb="87" eb="89">
      <t>リヨウ</t>
    </rPh>
    <rPh sb="90" eb="92">
      <t>カイシ</t>
    </rPh>
    <phoneticPr fontId="3"/>
  </si>
  <si>
    <t>介護支援専門員が、(1)の理学療法士等と共同して生活機能の向上を目的とした（介護予防）小規模多機能型居宅介護計画を作成及び計画に基づくサービスを提供</t>
    <rPh sb="0" eb="7">
      <t>カイゴシエンセンモンイン</t>
    </rPh>
    <rPh sb="20" eb="22">
      <t>キョウドウ</t>
    </rPh>
    <rPh sb="24" eb="26">
      <t>セイカツ</t>
    </rPh>
    <rPh sb="26" eb="28">
      <t>キノウ</t>
    </rPh>
    <rPh sb="29" eb="31">
      <t>コウジョウ</t>
    </rPh>
    <rPh sb="32" eb="34">
      <t>モクテキ</t>
    </rPh>
    <rPh sb="38" eb="40">
      <t>カイゴ</t>
    </rPh>
    <rPh sb="40" eb="42">
      <t>ヨボウ</t>
    </rPh>
    <rPh sb="43" eb="54">
      <t>ショウキボタキノウガタキョタクカイゴ</t>
    </rPh>
    <rPh sb="54" eb="56">
      <t>ケイカク</t>
    </rPh>
    <rPh sb="57" eb="59">
      <t>サクセイ</t>
    </rPh>
    <rPh sb="59" eb="60">
      <t>オヨ</t>
    </rPh>
    <rPh sb="61" eb="63">
      <t>ケイカク</t>
    </rPh>
    <rPh sb="64" eb="65">
      <t>モト</t>
    </rPh>
    <rPh sb="72" eb="74">
      <t>テイキョウ</t>
    </rPh>
    <phoneticPr fontId="3"/>
  </si>
  <si>
    <t>（介護予防）小規模多機能型居宅介護計画に、生活機能アセスメントの結果のほか、利用者が自立して行おうとする行為の内容、3月を目途とする達成目標及び各月の目標、介助の内容、計画作成担当者が受けた助言の内容を記載している</t>
    <rPh sb="1" eb="3">
      <t>カイゴ</t>
    </rPh>
    <rPh sb="3" eb="5">
      <t>ヨボウ</t>
    </rPh>
    <rPh sb="6" eb="17">
      <t>ショウキボタキノウガタキョタクカイゴ</t>
    </rPh>
    <rPh sb="84" eb="91">
      <t>ケイカクサクセイタントウシャ</t>
    </rPh>
    <rPh sb="92" eb="93">
      <t>ウ</t>
    </rPh>
    <rPh sb="95" eb="97">
      <t>ジョゲン</t>
    </rPh>
    <rPh sb="98" eb="100">
      <t>ナイヨウ</t>
    </rPh>
    <rPh sb="101" eb="103">
      <t>キサイ</t>
    </rPh>
    <phoneticPr fontId="3"/>
  </si>
  <si>
    <t>５　業務の効率化、介護サービスの質の向上その他の生産性の向上に資する取組の促進を図るため貴事業所での取組や</t>
    <phoneticPr fontId="3"/>
  </si>
  <si>
    <t>　　導入している介護機器があれば記入してください。</t>
    <phoneticPr fontId="3"/>
  </si>
  <si>
    <t>通いサービスの提供に当たる従業者を、常勤換算方法で、通いサービスの利用者の数が３又はその端数を増すごとに１以上配置しているか。
【松阪市重点項目】</t>
    <rPh sb="0" eb="1">
      <t>カヨ</t>
    </rPh>
    <phoneticPr fontId="3"/>
  </si>
  <si>
    <r>
      <t xml:space="preserve">兼務している場合、下記のいずれかの職務への従事であるか。また、管理上支障がないか。【松阪市重点項目】
</t>
    </r>
    <r>
      <rPr>
        <sz val="10"/>
        <color rgb="FFFF0000"/>
        <rFont val="BIZ UDPゴシック"/>
        <family val="3"/>
        <charset val="128"/>
      </rPr>
      <t>・当該事業所の従業者としての職務
・同一の事業者によって設置された他の事業所、施設等の管理者又は従業者</t>
    </r>
    <r>
      <rPr>
        <sz val="10"/>
        <rFont val="BIZ UDPゴシック"/>
        <family val="3"/>
        <charset val="128"/>
      </rPr>
      <t xml:space="preserve">
(兼務職名　　　　　　　　　　　　　　　　　　　　　　　)</t>
    </r>
    <phoneticPr fontId="3"/>
  </si>
  <si>
    <t>居間、食堂、便所、台所、宿泊室、浴室、消火設備等その他の非常災害に際して必要な設備その他サービスの提供に必要な設備及び備品等を備えているか。【松阪市重点項目】</t>
    <rPh sb="28" eb="30">
      <t>ヒジョウ</t>
    </rPh>
    <rPh sb="30" eb="32">
      <t>サイガイ</t>
    </rPh>
    <rPh sb="33" eb="34">
      <t>サイ</t>
    </rPh>
    <rPh sb="36" eb="38">
      <t>ヒツヨウ</t>
    </rPh>
    <rPh sb="39" eb="41">
      <t>セツビ</t>
    </rPh>
    <rPh sb="43" eb="44">
      <t>ホカ</t>
    </rPh>
    <rPh sb="49" eb="51">
      <t>テイキョウ</t>
    </rPh>
    <rPh sb="55" eb="57">
      <t>セツビ</t>
    </rPh>
    <rPh sb="57" eb="58">
      <t>オヨ</t>
    </rPh>
    <rPh sb="59" eb="61">
      <t>ビヒン</t>
    </rPh>
    <rPh sb="61" eb="62">
      <t>トウ</t>
    </rPh>
    <rPh sb="63" eb="64">
      <t>ソナ</t>
    </rPh>
    <phoneticPr fontId="3"/>
  </si>
  <si>
    <t>サービスの提供を求められた場合は、その者の掲示する被保険者証によって、被保険者資格、要介護認定の有無及び要介護認定の有効期間を確認しているか。</t>
    <phoneticPr fontId="3"/>
  </si>
  <si>
    <t>被保険者証に認定審査会意見が記載されているときは、サービス提供に際し､その意見を考慮しているか。</t>
    <phoneticPr fontId="3"/>
  </si>
  <si>
    <t>サービスの提供に当たっては、サービス担当者会議等を通じて、利用者の心身の状況、その置かれている環境、他の保健医療サービス又は福祉サービスの利用状況等の把握に努めているか。</t>
    <phoneticPr fontId="3"/>
  </si>
  <si>
    <t>利用料の他には、次の費用の額以外の支払を受けていないか。
①利用者の選定により通常の事業実施地域以外の地域に居住する利用者に対して行う送迎に要する費用
②利用者の選択により通常の事業実施地域以外の地域の居宅において訪問サービスを提供する場合の交通費
③食事の提供に要する費用
④宿泊に要する費用
⑤おむつ代
⑥①～⑤のほか、サービスの提供において、提供される便宜のうち、日常生活においても通常必要となるものに係る費用であって、その利用者に負担させることが適当と認められる費用</t>
    <phoneticPr fontId="3"/>
  </si>
  <si>
    <t>(解釈通知)
(3)⑥の費用は、「通所介護等における日常生活に要する費用の取扱いについて」によるものであるか。</t>
    <phoneticPr fontId="3"/>
  </si>
  <si>
    <t>次の項目を盛り込んだ、身体的拘束等の適正化のための対策を検討する委員会(テレビ電話装置等を活用して行うことができるものとする。)を３月に１回以上開催するとともに、その結果について介護従業者その他の従業者に周知徹底を図っているか。【松阪市重点項目】
(解釈通知)
イ　　身体的拘束等について報告するための様式を整備すること。
ロ 　介護従業者その他の従業者は、身体的拘束等の発生ごとにその状況、背景等を記録するとともに、イの様式に従い、身体的拘束等について報告すること。
ハ 　身体的拘束適正化検討委員会において、ロにより報告された事例を集計し、分析すること。
ニ　 事例の分析に当たっては、身体的拘束等の発生時の状況等を分析し、身体的拘束等の発生原因、結果等をとりまとめ、当該事例の適正性と適正化策を検討すること。
ホ 　報告された事例及び分析結果を従業者に周知徹底すること。
ヘ 　適正化策を講じた後に、その効果について評価すること</t>
    <phoneticPr fontId="3"/>
  </si>
  <si>
    <t>(解釈通知)
介護職員その他の従業者に対し、身体的拘束等の適正化のための指針に基づいた研修プログラムを作成し、年2回以上の定期的な教育を開催するとともに、新規採用時には必ず身体的拘束等の適正化の研修を実施し、研修の内容について記録しているか。【松阪市重点項目】</t>
    <phoneticPr fontId="3"/>
  </si>
  <si>
    <t>定期的に業務継続計画の見直しを行い、必要に応じて業務継続計画の変更を行っているか。【松阪市重点項目】</t>
    <phoneticPr fontId="3"/>
  </si>
  <si>
    <t>利用者及びその家族からの苦情に迅速かつ適切に対応するために、苦情受付窓口を設置する等の必要な措置を講じているか。</t>
    <phoneticPr fontId="3"/>
  </si>
  <si>
    <r>
      <t>(解釈通知)
・相談窓口、苦情処理の体制及び手順等事業所における苦情を処理するために講ずる措置の概要について明らかにする
・利用申込者又はその家族にサービスの内容を説明する文書に苦情に対する対応の内容についても併せて記載するとともに、</t>
    </r>
    <r>
      <rPr>
        <sz val="10"/>
        <color rgb="FFFF0000"/>
        <rFont val="BIZ UDPゴシック"/>
        <family val="3"/>
        <charset val="128"/>
      </rPr>
      <t>事業所に掲示し、かつ、ウェブサイトに掲載(ウェブサイトへの掲載は、令和7年4月1日より適用)</t>
    </r>
    <phoneticPr fontId="3"/>
  </si>
  <si>
    <t>提供したサービスに関し、介護保険法第23条の規定により市が行う文書その他の物件の提出若しくは提示の求め又は市の職員からの質問若しくは照会に応じているか。
また、利用者からの苦情に関して市が行う調査に協力するとともに、市から指導又は助言を受けた場合においては、当該指導又は助言に従って必要な改善を行っているか。</t>
    <phoneticPr fontId="3"/>
  </si>
  <si>
    <t>提供したサービスに係る利用者からの苦情に関して国民健康保険団体連合会が行う介護保険法第176条第1項第三号の調査に協力するとともに、国民健康保険団体連合会から指導又は助言を受けた場合においては、当該指導又は助言に従って必要な改善を行っているか。</t>
    <phoneticPr fontId="3"/>
  </si>
  <si>
    <r>
      <t xml:space="preserve">サービス提供時に事故が発生した場合は、市町村、当該利用者の家族、当該利用者に係る居宅介護支援事業者等に連絡を行うとともに、必要な措置を講じているか。【松阪市重点項目】
(指定作成時点の年度における件数について　
</t>
    </r>
    <r>
      <rPr>
        <b/>
        <u/>
        <sz val="10"/>
        <color theme="1"/>
        <rFont val="BIZ UDPゴシック"/>
        <family val="3"/>
        <charset val="128"/>
      </rPr>
      <t>(要報告事故　　件　報告不要事故　　件　ヒヤリハット　　件)</t>
    </r>
    <rPh sb="20" eb="21">
      <t>マチ</t>
    </rPh>
    <rPh sb="21" eb="22">
      <t>ムラ</t>
    </rPh>
    <phoneticPr fontId="3"/>
  </si>
  <si>
    <t>(1)の事故の状況及び事故に際して採った処置について記録しているか。
【松阪市重点項目】</t>
    <phoneticPr fontId="3"/>
  </si>
  <si>
    <t>認知症である者の介護に従事した経験を有する者又は保健医療サービス若しくは福祉サービスの提供を行う事業の経営に携わった経験を有する者であるか。
【松阪市重点項目】</t>
    <phoneticPr fontId="3"/>
  </si>
  <si>
    <t>正当な理由なく、サービスの提供を拒んではいないか。【松阪市重点項目】</t>
    <phoneticPr fontId="3"/>
  </si>
  <si>
    <t>サービスの提供の開始に際し、利用申込者が要介護認定の申請を行っているか確認しているか。</t>
    <phoneticPr fontId="3"/>
  </si>
  <si>
    <t>重要事項をウェブサイトに掲載しているか。
(令和7年4月1日より適用)</t>
    <phoneticPr fontId="3"/>
  </si>
  <si>
    <t>利用者の状態や利用者の家族等の事情により、指定居宅介護支援事業所の介護支援専門員が、緊急にサービスを受ける必要があると認めた者にのみ提供され、7日（利用者の日常生活上の世話を行う家族の疾病等やむを得ない事情がある場合は、14日）を限度に算定している</t>
    <phoneticPr fontId="3"/>
  </si>
  <si>
    <t>(3)③④の費用は「居住、滞在及び宿泊並びに食事の提供に係る利用料等に関する指針」によるものであるか。</t>
    <phoneticPr fontId="3"/>
  </si>
  <si>
    <t>(7)の領収書は、保険給付の対象額とその他の費用の額を区分して記載し、その他の費用の額についてはそれぞれ個別の費用ごとに区分して記載しているか。(介護保険法施行規則第65条)</t>
    <phoneticPr fontId="3"/>
  </si>
  <si>
    <t>利用料等の支払を受ける際、領収書を交付しているか。
(介護保険法第41条第8項)</t>
    <phoneticPr fontId="3"/>
  </si>
  <si>
    <t>次の項目を盛り込んだ身体的拘束等の適正化のための指針を整備しているか。【松阪市重点項目】
(解釈通知)
イ　 事業所における身体的拘束等の適正化に関する基本的考え方
ロ 　身体的拘束適正化検討委員会その他事業所内の組織に関する事項
ハ 　身体的拘束等の適正化のための職員研修に関する基本方針
ニ 　事業所内で発生した身体的拘束等の報告方法等のための方策に関する基本方針
ホ　 身体的拘束等発生時の対応に関する基本方針
ヘ 　利用者等に対する当該指針の閲覧に関する基本方針
ト 　その他身体的拘束等の適正化の推進のために必要な基本方針</t>
    <rPh sb="56" eb="59">
      <t>ジギョウショ</t>
    </rPh>
    <rPh sb="150" eb="153">
      <t>ジギョウショ</t>
    </rPh>
    <rPh sb="213" eb="216">
      <t>リヨウシャ</t>
    </rPh>
    <phoneticPr fontId="3"/>
  </si>
  <si>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るか。【松阪市重点項目】
(解釈通知)
業務継続計画には以下の項目等を記載していること。
イ　感染症に係る業務継続計画
①平時からの備え(体制構築・整備、感染症防止に向けた取組の実施、備蓄品の確保等)
②初動対応
③感染拡大防止体制の確立(保健所との連携、濃厚接触者への対応、関係者との情報共有)
ロ　災害に係る業務継続計画
①平常時の対応(建物・設備の安全対策、電気・水道等のライフラインが停止した場合の対策、必要品の備蓄等)
②緊急時の対応(業務継続計画発動基準、対応体制等)
③他施設及び地域との連携</t>
    <rPh sb="114" eb="117">
      <t>マツサカシ</t>
    </rPh>
    <rPh sb="117" eb="119">
      <t>ジュウテン</t>
    </rPh>
    <rPh sb="119" eb="121">
      <t>コウモク</t>
    </rPh>
    <phoneticPr fontId="3"/>
  </si>
  <si>
    <t xml:space="preserve">事業所における虐待の防止のための指針を整備しているか。【松阪市重点項目】
(解釈通知)
虐待の防止のための指針には、次のような項目を盛り込むこと。
①事業所における虐待の防止に関する基本的考え方
②虐待防止委員会その他事業所内の組織に関する事項
③虐待の防止のための職員研修に関する基本方針
④虐待等が発生した場合の対応方法に関する基本方針
⑤虐待等が発生した場合の相談・報告体制に関する事項
⑥成年後見制度の利用支援に関する事項
⑦虐待等に係る苦情解決方法に関する事項
⑧利用者等に対する当該指針の閲覧に関する事項
⑨その他虐待の防止の推進のために必要な事項 </t>
    <phoneticPr fontId="3"/>
  </si>
  <si>
    <r>
      <t>(介)条例第92条第6</t>
    </r>
    <r>
      <rPr>
        <sz val="10"/>
        <color rgb="FFFF0000"/>
        <rFont val="BIZ UDPゴシック"/>
        <family val="3"/>
        <charset val="128"/>
      </rPr>
      <t>号</t>
    </r>
    <r>
      <rPr>
        <sz val="10"/>
        <rFont val="BIZ UDPゴシック"/>
        <family val="3"/>
        <charset val="128"/>
      </rPr>
      <t>及び第7</t>
    </r>
    <r>
      <rPr>
        <sz val="10"/>
        <color rgb="FFFF0000"/>
        <rFont val="BIZ UDPゴシック"/>
        <family val="3"/>
        <charset val="128"/>
      </rPr>
      <t>号</t>
    </r>
    <r>
      <rPr>
        <sz val="10"/>
        <rFont val="BIZ UDPゴシック"/>
        <family val="3"/>
        <charset val="128"/>
      </rPr>
      <t>、(予)条例第53条第2項及び第3項に規定する基準に適合している
(取り組むべき事項は、自主点検表のチェック項目9-6から9-9を参照)</t>
    </r>
    <rPh sb="1" eb="2">
      <t>カイ</t>
    </rPh>
    <rPh sb="3" eb="5">
      <t>ジョウレイ</t>
    </rPh>
    <rPh sb="5" eb="6">
      <t>ダイ</t>
    </rPh>
    <rPh sb="8" eb="9">
      <t>ジョウ</t>
    </rPh>
    <rPh sb="9" eb="10">
      <t>ダイ</t>
    </rPh>
    <rPh sb="11" eb="12">
      <t>ゴウ</t>
    </rPh>
    <rPh sb="12" eb="13">
      <t>オヨ</t>
    </rPh>
    <rPh sb="14" eb="15">
      <t>ダイ</t>
    </rPh>
    <rPh sb="16" eb="17">
      <t>ゴウ</t>
    </rPh>
    <rPh sb="19" eb="20">
      <t>ヨ</t>
    </rPh>
    <rPh sb="21" eb="23">
      <t>ジョウレイ</t>
    </rPh>
    <rPh sb="23" eb="24">
      <t>ダイ</t>
    </rPh>
    <rPh sb="26" eb="27">
      <t>ジョウ</t>
    </rPh>
    <rPh sb="27" eb="28">
      <t>ダイ</t>
    </rPh>
    <rPh sb="29" eb="30">
      <t>コウ</t>
    </rPh>
    <rPh sb="30" eb="31">
      <t>オヨ</t>
    </rPh>
    <rPh sb="32" eb="33">
      <t>ダイ</t>
    </rPh>
    <rPh sb="34" eb="35">
      <t>コウ</t>
    </rPh>
    <rPh sb="36" eb="38">
      <t>キテイ</t>
    </rPh>
    <rPh sb="40" eb="42">
      <t>キジュン</t>
    </rPh>
    <rPh sb="43" eb="45">
      <t>テキゴウ</t>
    </rPh>
    <rPh sb="51" eb="52">
      <t>ト</t>
    </rPh>
    <rPh sb="53" eb="54">
      <t>ク</t>
    </rPh>
    <rPh sb="57" eb="59">
      <t>ジコウ</t>
    </rPh>
    <rPh sb="61" eb="63">
      <t>ジシュ</t>
    </rPh>
    <rPh sb="63" eb="65">
      <t>テンケン</t>
    </rPh>
    <rPh sb="65" eb="66">
      <t>ヒョウ</t>
    </rPh>
    <rPh sb="71" eb="73">
      <t>コウモク</t>
    </rPh>
    <rPh sb="82" eb="84">
      <t>サンショウ</t>
    </rPh>
    <phoneticPr fontId="3"/>
  </si>
  <si>
    <r>
      <t>(介)条例第32条の2第1項、(予)条例第28条の2第1項に規定する基準に適合している
（取り組むべき事項は、自主点検表のチェック項目1</t>
    </r>
    <r>
      <rPr>
        <sz val="10"/>
        <color rgb="FFFF0000"/>
        <rFont val="BIZ UDPゴシック"/>
        <family val="3"/>
        <charset val="128"/>
      </rPr>
      <t>8</t>
    </r>
    <r>
      <rPr>
        <sz val="10"/>
        <rFont val="BIZ UDPゴシック"/>
        <family val="3"/>
        <charset val="128"/>
      </rPr>
      <t>-1を参照）</t>
    </r>
    <rPh sb="1" eb="2">
      <t>カイ</t>
    </rPh>
    <rPh sb="3" eb="6">
      <t>ジョウレイダイ</t>
    </rPh>
    <rPh sb="8" eb="9">
      <t>ジョウ</t>
    </rPh>
    <rPh sb="11" eb="12">
      <t>ダイ</t>
    </rPh>
    <rPh sb="13" eb="14">
      <t>コウ</t>
    </rPh>
    <rPh sb="16" eb="17">
      <t>ヨ</t>
    </rPh>
    <rPh sb="18" eb="20">
      <t>ジョウレイ</t>
    </rPh>
    <rPh sb="20" eb="21">
      <t>ダイ</t>
    </rPh>
    <rPh sb="23" eb="24">
      <t>ジョウ</t>
    </rPh>
    <rPh sb="26" eb="27">
      <t>ダイ</t>
    </rPh>
    <rPh sb="28" eb="29">
      <t>コウ</t>
    </rPh>
    <rPh sb="30" eb="32">
      <t>キテイ</t>
    </rPh>
    <rPh sb="34" eb="36">
      <t>キジュン</t>
    </rPh>
    <rPh sb="37" eb="39">
      <t>テキゴウ</t>
    </rPh>
    <rPh sb="45" eb="46">
      <t>ト</t>
    </rPh>
    <rPh sb="47" eb="48">
      <t>ク</t>
    </rPh>
    <rPh sb="51" eb="53">
      <t>ジコウ</t>
    </rPh>
    <rPh sb="55" eb="60">
      <t>ジシュテンケンヒョウ</t>
    </rPh>
    <rPh sb="65" eb="67">
      <t>コウモク</t>
    </rPh>
    <rPh sb="72" eb="74">
      <t>サンショウ</t>
    </rPh>
    <phoneticPr fontId="3"/>
  </si>
  <si>
    <t>厚生労働大臣が定める地域(平成21年告示第83号1)所在している</t>
    <phoneticPr fontId="3"/>
  </si>
  <si>
    <t>利用者が次に掲げる者ではない
・病院又は診療所に入院中
・介護保険施設又は地域密着型介護老人福祉施設に入院又は入所中
・(短期利用)認知症対応型共同介護、(短期利用)地域密着型特定施設入居者生活介護、(短期利用)特定施設入居者生活介護、短期入所生活介護、短期入所療養介護の利用中</t>
    <rPh sb="0" eb="3">
      <t>リヨウシャ</t>
    </rPh>
    <rPh sb="4" eb="5">
      <t>ツギ</t>
    </rPh>
    <rPh sb="6" eb="7">
      <t>カカ</t>
    </rPh>
    <rPh sb="9" eb="10">
      <t>モノ</t>
    </rPh>
    <rPh sb="61" eb="63">
      <t>タンキ</t>
    </rPh>
    <rPh sb="63" eb="65">
      <t>リヨウ</t>
    </rPh>
    <rPh sb="78" eb="80">
      <t>タンキ</t>
    </rPh>
    <rPh sb="80" eb="82">
      <t>リヨウ</t>
    </rPh>
    <rPh sb="101" eb="105">
      <t>タンキリヨウ</t>
    </rPh>
    <phoneticPr fontId="3"/>
  </si>
  <si>
    <t>看取り期における対応方針を定め、利用開始の際に、登録者又はその家族等に対して、当該対応方針の内容を説明し、同意を得ている</t>
    <rPh sb="3" eb="4">
      <t>キ</t>
    </rPh>
    <rPh sb="8" eb="10">
      <t>タイオウ</t>
    </rPh>
    <rPh sb="10" eb="12">
      <t>ホウシン</t>
    </rPh>
    <rPh sb="16" eb="18">
      <t>リヨウ</t>
    </rPh>
    <rPh sb="18" eb="20">
      <t>カイシ</t>
    </rPh>
    <rPh sb="24" eb="26">
      <t>トウロク</t>
    </rPh>
    <rPh sb="26" eb="27">
      <t>シャ</t>
    </rPh>
    <rPh sb="41" eb="43">
      <t>タイオウ</t>
    </rPh>
    <rPh sb="43" eb="45">
      <t>ホウシン</t>
    </rPh>
    <phoneticPr fontId="3"/>
  </si>
  <si>
    <t>対応方針には、例えば以下の事項等を記載している
・当該事業所における看取り期における対応方針に関する考え方
・医師や医療機関との連携体制(夜間及び緊急時の対応を含む)
・登録者等との話し合いにおける同意、意思確認及び情報提供の方法
・登録者等への情報提供に供する資料及び同意書等の様式
・その他職員の具体的対応等</t>
    <rPh sb="0" eb="2">
      <t>タイオウ</t>
    </rPh>
    <rPh sb="7" eb="8">
      <t>タト</t>
    </rPh>
    <rPh sb="38" eb="39">
      <t>キ</t>
    </rPh>
    <rPh sb="43" eb="45">
      <t>タイオウ</t>
    </rPh>
    <rPh sb="45" eb="47">
      <t>ホウシン</t>
    </rPh>
    <rPh sb="48" eb="49">
      <t>カン</t>
    </rPh>
    <rPh sb="86" eb="88">
      <t>トウロク</t>
    </rPh>
    <rPh sb="88" eb="89">
      <t>シャ</t>
    </rPh>
    <rPh sb="89" eb="90">
      <t>トウ</t>
    </rPh>
    <rPh sb="92" eb="93">
      <t>ハナ</t>
    </rPh>
    <rPh sb="94" eb="95">
      <t>ア</t>
    </rPh>
    <rPh sb="100" eb="102">
      <t>ドウイ</t>
    </rPh>
    <rPh sb="103" eb="105">
      <t>イシ</t>
    </rPh>
    <rPh sb="105" eb="107">
      <t>カクニン</t>
    </rPh>
    <rPh sb="107" eb="108">
      <t>オヨ</t>
    </rPh>
    <rPh sb="109" eb="111">
      <t>ジョウホウ</t>
    </rPh>
    <rPh sb="111" eb="113">
      <t>テイキョウ</t>
    </rPh>
    <rPh sb="114" eb="116">
      <t>ホウホウ</t>
    </rPh>
    <rPh sb="118" eb="120">
      <t>トウロク</t>
    </rPh>
    <rPh sb="120" eb="121">
      <t>シャ</t>
    </rPh>
    <rPh sb="139" eb="140">
      <t>トウ</t>
    </rPh>
    <rPh sb="141" eb="143">
      <t>ヨウシキ</t>
    </rPh>
    <rPh sb="156" eb="157">
      <t>トウ</t>
    </rPh>
    <phoneticPr fontId="3"/>
  </si>
  <si>
    <r>
      <rPr>
        <sz val="10"/>
        <color rgb="FFFF0000"/>
        <rFont val="BIZ UDPゴシック"/>
        <family val="3"/>
        <charset val="128"/>
      </rPr>
      <t>死亡前に医療機関へ入院した後、入院先で死亡した場合には、</t>
    </r>
    <r>
      <rPr>
        <sz val="10"/>
        <rFont val="BIZ UDPゴシック"/>
        <family val="3"/>
        <charset val="128"/>
      </rPr>
      <t>入院した日の翌日から死亡日の間には算定していない</t>
    </r>
    <rPh sb="0" eb="2">
      <t>シボウ</t>
    </rPh>
    <rPh sb="2" eb="3">
      <t>マエ</t>
    </rPh>
    <rPh sb="4" eb="6">
      <t>イリョウ</t>
    </rPh>
    <rPh sb="6" eb="8">
      <t>キカン</t>
    </rPh>
    <rPh sb="9" eb="11">
      <t>ニュウイン</t>
    </rPh>
    <rPh sb="13" eb="14">
      <t>アト</t>
    </rPh>
    <rPh sb="15" eb="17">
      <t>ニュウイン</t>
    </rPh>
    <rPh sb="17" eb="18">
      <t>サキ</t>
    </rPh>
    <rPh sb="19" eb="21">
      <t>シボウ</t>
    </rPh>
    <rPh sb="23" eb="25">
      <t>バアイ</t>
    </rPh>
    <rPh sb="28" eb="30">
      <t>ニュウイン</t>
    </rPh>
    <phoneticPr fontId="3"/>
  </si>
  <si>
    <t>算定日が属する月における提供回数について、延べ訪問回数が１月当たり２００回以上であること。
ただし、小規模多機能型居宅介護事業所と同一建物に集合住宅(養護老人ホーム、軽費老人ホーム若しくは有料老人ホーム又はサービス付き高齢者向け住宅であって登録を受けたものに限る。)を併設する場合は、登録者の総数のうち同一建物居住者以外の者の占める割合が１００分の５０以上であって、かつ、同一建物居住者以外の者に対する延べ訪問回数が１月当たり２００回以上であること</t>
    <phoneticPr fontId="3"/>
  </si>
  <si>
    <t>訪問リハビリテーション事業所等の理学療法士等が当該利用者の居宅を訪問する際に、介護支援専門員が同行している</t>
    <rPh sb="0" eb="2">
      <t>ホウモン</t>
    </rPh>
    <rPh sb="11" eb="14">
      <t>ジギョウショ</t>
    </rPh>
    <rPh sb="14" eb="15">
      <t>トウ</t>
    </rPh>
    <rPh sb="16" eb="18">
      <t>リガク</t>
    </rPh>
    <rPh sb="18" eb="21">
      <t>リョウホウシ</t>
    </rPh>
    <rPh sb="21" eb="22">
      <t>トウ</t>
    </rPh>
    <rPh sb="23" eb="25">
      <t>トウガイ</t>
    </rPh>
    <rPh sb="25" eb="28">
      <t>リヨウシャ</t>
    </rPh>
    <rPh sb="29" eb="31">
      <t>キョタク</t>
    </rPh>
    <rPh sb="32" eb="34">
      <t>ホウモン</t>
    </rPh>
    <rPh sb="36" eb="37">
      <t>サイ</t>
    </rPh>
    <rPh sb="39" eb="46">
      <t>カイゴシエンセンモンイン</t>
    </rPh>
    <rPh sb="47" eb="49">
      <t>ドウコウ</t>
    </rPh>
    <phoneticPr fontId="3"/>
  </si>
  <si>
    <t>計画に基づきサービスを提供した初回の月に限り算定し、利用者の急性憎悪等により小規模多機能型居宅介護計画を見直した場合を除き、同計画に基づきサービスを提供した月の翌月及び翌々月は本加算を算定していない</t>
    <rPh sb="0" eb="2">
      <t>ケイカク</t>
    </rPh>
    <rPh sb="3" eb="4">
      <t>モト</t>
    </rPh>
    <rPh sb="26" eb="29">
      <t>リヨウシャ</t>
    </rPh>
    <rPh sb="30" eb="32">
      <t>キュウセイ</t>
    </rPh>
    <rPh sb="32" eb="34">
      <t>ゾウオ</t>
    </rPh>
    <rPh sb="34" eb="35">
      <t>トウ</t>
    </rPh>
    <rPh sb="52" eb="54">
      <t>ミナオ</t>
    </rPh>
    <rPh sb="56" eb="58">
      <t>バアイ</t>
    </rPh>
    <rPh sb="59" eb="60">
      <t>ノゾ</t>
    </rPh>
    <rPh sb="62" eb="63">
      <t>ドウ</t>
    </rPh>
    <rPh sb="63" eb="65">
      <t>ケイカク</t>
    </rPh>
    <rPh sb="66" eb="67">
      <t>モト</t>
    </rPh>
    <rPh sb="74" eb="76">
      <t>テイキョウ</t>
    </rPh>
    <rPh sb="78" eb="79">
      <t>ツキ</t>
    </rPh>
    <rPh sb="80" eb="81">
      <t>ヨク</t>
    </rPh>
    <rPh sb="81" eb="82">
      <t>ツキ</t>
    </rPh>
    <rPh sb="82" eb="83">
      <t>オヨ</t>
    </rPh>
    <rPh sb="84" eb="86">
      <t>ヨクヨク</t>
    </rPh>
    <rPh sb="86" eb="87">
      <t>ツキ</t>
    </rPh>
    <rPh sb="88" eb="89">
      <t>ホン</t>
    </rPh>
    <rPh sb="89" eb="91">
      <t>カサン</t>
    </rPh>
    <rPh sb="92" eb="94">
      <t>サンテイ</t>
    </rPh>
    <phoneticPr fontId="3"/>
  </si>
  <si>
    <t>LIFEへの提供情報及びフィードバック情報等を活用し、多職種が共同して、事業所の特性やサービス提供の在り方について検証（Check)</t>
    <phoneticPr fontId="3"/>
  </si>
  <si>
    <t>検証結果に基づき、利用者のサービス計画を適切に見直し、事業所全体として、サービスの質の更なる向上に努める（Action）</t>
    <rPh sb="41" eb="42">
      <t>シツ</t>
    </rPh>
    <rPh sb="43" eb="44">
      <t>サラ</t>
    </rPh>
    <phoneticPr fontId="3"/>
  </si>
  <si>
    <t>加算等自己点検シート（小規模多機能型居宅介護）</t>
    <rPh sb="11" eb="14">
      <t>ショウキボ</t>
    </rPh>
    <rPh sb="14" eb="18">
      <t>タキノウガタ</t>
    </rPh>
    <rPh sb="18" eb="20">
      <t>キョタク</t>
    </rPh>
    <rPh sb="20" eb="22">
      <t>カイゴ</t>
    </rPh>
    <phoneticPr fontId="3"/>
  </si>
  <si>
    <t>(解釈通知)
感染対策担当者を定めているか。</t>
    <rPh sb="1" eb="3">
      <t>カイシャク</t>
    </rPh>
    <rPh sb="3" eb="5">
      <t>ツウチ</t>
    </rPh>
    <rPh sb="7" eb="9">
      <t>カンセン</t>
    </rPh>
    <rPh sb="9" eb="11">
      <t>タイサク</t>
    </rPh>
    <rPh sb="11" eb="14">
      <t>タントウシャ</t>
    </rPh>
    <rPh sb="15" eb="16">
      <t>サダ</t>
    </rPh>
    <phoneticPr fontId="3"/>
  </si>
  <si>
    <t>夜勤職員・宿直職員が人員基準に定める員数に満たない事態が2日以上連続して発生していない</t>
    <rPh sb="0" eb="2">
      <t>ヤキン</t>
    </rPh>
    <rPh sb="2" eb="4">
      <t>ショクイン</t>
    </rPh>
    <rPh sb="5" eb="7">
      <t>シュクチョク</t>
    </rPh>
    <rPh sb="7" eb="9">
      <t>ショクイン</t>
    </rPh>
    <rPh sb="9" eb="10">
      <t>インスウ</t>
    </rPh>
    <rPh sb="10" eb="12">
      <t>ジンイン</t>
    </rPh>
    <rPh sb="12" eb="14">
      <t>キジュン</t>
    </rPh>
    <rPh sb="15" eb="16">
      <t>サダ</t>
    </rPh>
    <rPh sb="18" eb="20">
      <t>インスウ</t>
    </rPh>
    <rPh sb="21" eb="22">
      <t>ミ</t>
    </rPh>
    <rPh sb="25" eb="27">
      <t>ジタイ</t>
    </rPh>
    <rPh sb="29" eb="30">
      <t>ニチ</t>
    </rPh>
    <rPh sb="30" eb="32">
      <t>イジョウ</t>
    </rPh>
    <rPh sb="32" eb="34">
      <t>レンゾク</t>
    </rPh>
    <rPh sb="36" eb="38">
      <t>ハッセイ</t>
    </rPh>
    <phoneticPr fontId="3"/>
  </si>
  <si>
    <t>夜勤職員・宿直職員が人員基準に定める員数に満たない事態が暦月において4日以上発生していない</t>
    <rPh sb="0" eb="2">
      <t>ヤキン</t>
    </rPh>
    <rPh sb="2" eb="4">
      <t>ショクイン</t>
    </rPh>
    <rPh sb="5" eb="7">
      <t>シュクチョク</t>
    </rPh>
    <rPh sb="7" eb="9">
      <t>ショクイン</t>
    </rPh>
    <rPh sb="10" eb="12">
      <t>ジンイン</t>
    </rPh>
    <rPh sb="12" eb="14">
      <t>キジュン</t>
    </rPh>
    <rPh sb="15" eb="16">
      <t>サダ</t>
    </rPh>
    <rPh sb="18" eb="20">
      <t>インスウ</t>
    </rPh>
    <rPh sb="21" eb="22">
      <t>ミ</t>
    </rPh>
    <rPh sb="25" eb="27">
      <t>ジタイ</t>
    </rPh>
    <rPh sb="28" eb="29">
      <t>コヨミ</t>
    </rPh>
    <rPh sb="29" eb="30">
      <t>ヅキ</t>
    </rPh>
    <rPh sb="35" eb="36">
      <t>ニチ</t>
    </rPh>
    <rPh sb="36" eb="38">
      <t>イジョウ</t>
    </rPh>
    <rPh sb="38" eb="40">
      <t>ハッセイ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</si>
</sst>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
    <numFmt numFmtId="178" formatCode="#,##0.0#"/>
    <numFmt numFmtId="179" formatCode="h:mm;@"/>
    <numFmt numFmtId="180" formatCode="0_);[Red]\(0\)"/>
  </numFmts>
  <fonts count="62" x14ac:knownFonts="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000000"/>
      <name val="游ゴシック"/>
      <family val="3"/>
      <charset val="128"/>
    </font>
    <font>
      <sz val="11"/>
      <name val="ＭＳ Ｐゴシック"/>
      <family val="3"/>
      <charset val="128"/>
    </font>
    <font>
      <sz val="6"/>
      <name val="ＭＳ Ｐゴシック"/>
      <family val="3"/>
      <charset val="128"/>
    </font>
    <font>
      <sz val="16"/>
      <name val="HGSｺﾞｼｯｸM"/>
      <family val="3"/>
      <charset val="128"/>
    </font>
    <font>
      <b/>
      <sz val="16"/>
      <name val="HGSｺﾞｼｯｸM"/>
      <family val="3"/>
      <charset val="128"/>
    </font>
    <font>
      <sz val="6"/>
      <name val="游ゴシック"/>
      <family val="2"/>
      <charset val="128"/>
      <scheme val="minor"/>
    </font>
    <font>
      <sz val="14"/>
      <name val="HGSｺﾞｼｯｸM"/>
      <family val="3"/>
      <charset val="128"/>
    </font>
    <font>
      <sz val="12"/>
      <name val="HGSｺﾞｼｯｸM"/>
      <family val="3"/>
      <charset val="128"/>
    </font>
    <font>
      <sz val="11"/>
      <name val="HGSｺﾞｼｯｸM"/>
      <family val="3"/>
      <charset val="128"/>
    </font>
    <font>
      <b/>
      <sz val="16"/>
      <name val="ＭＳ Ｐゴシック"/>
      <family val="3"/>
      <charset val="128"/>
    </font>
    <font>
      <sz val="10"/>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4"/>
      <color theme="1"/>
      <name val="游ゴシック"/>
      <family val="3"/>
      <charset val="128"/>
      <scheme val="minor"/>
    </font>
    <font>
      <sz val="16"/>
      <name val="游ゴシック"/>
      <family val="3"/>
      <charset val="128"/>
      <scheme val="minor"/>
    </font>
    <font>
      <b/>
      <sz val="14"/>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sz val="16"/>
      <color theme="1"/>
      <name val="游ゴシック"/>
      <family val="2"/>
      <charset val="128"/>
      <scheme val="minor"/>
    </font>
    <font>
      <b/>
      <sz val="20"/>
      <name val="BIZ UDPゴシック"/>
      <family val="3"/>
      <charset val="128"/>
    </font>
    <font>
      <b/>
      <sz val="10"/>
      <name val="BIZ UDPゴシック"/>
      <family val="3"/>
      <charset val="128"/>
    </font>
    <font>
      <b/>
      <sz val="11"/>
      <color rgb="FFFF0000"/>
      <name val="BIZ UDPゴシック"/>
      <family val="3"/>
      <charset val="128"/>
    </font>
    <font>
      <sz val="11"/>
      <color theme="1"/>
      <name val="BIZ UDPゴシック"/>
      <family val="3"/>
      <charset val="128"/>
    </font>
    <font>
      <sz val="10"/>
      <color theme="1"/>
      <name val="BIZ UDPゴシック"/>
      <family val="3"/>
      <charset val="128"/>
    </font>
    <font>
      <sz val="10"/>
      <name val="BIZ UDPゴシック"/>
      <family val="3"/>
      <charset val="128"/>
    </font>
    <font>
      <b/>
      <sz val="14"/>
      <name val="BIZ UDPゴシック"/>
      <family val="3"/>
      <charset val="128"/>
    </font>
    <font>
      <b/>
      <sz val="12"/>
      <name val="BIZ UDPゴシック"/>
      <family val="3"/>
      <charset val="128"/>
    </font>
    <font>
      <sz val="14"/>
      <name val="BIZ UDPゴシック"/>
      <family val="3"/>
      <charset val="128"/>
    </font>
    <font>
      <sz val="10"/>
      <color theme="0"/>
      <name val="BIZ UDPゴシック"/>
      <family val="3"/>
      <charset val="128"/>
    </font>
    <font>
      <sz val="9"/>
      <name val="BIZ UDPゴシック"/>
      <family val="3"/>
      <charset val="128"/>
    </font>
    <font>
      <sz val="9"/>
      <color theme="1"/>
      <name val="BIZ UDPゴシック"/>
      <family val="3"/>
      <charset val="128"/>
    </font>
    <font>
      <sz val="10"/>
      <color rgb="FFFF0000"/>
      <name val="BIZ UDPゴシック"/>
      <family val="3"/>
      <charset val="128"/>
    </font>
    <font>
      <b/>
      <sz val="10"/>
      <color theme="1"/>
      <name val="BIZ UDPゴシック"/>
      <family val="3"/>
      <charset val="128"/>
    </font>
    <font>
      <b/>
      <u/>
      <sz val="10"/>
      <color theme="1"/>
      <name val="BIZ UDPゴシック"/>
      <family val="3"/>
      <charset val="128"/>
    </font>
    <font>
      <sz val="9"/>
      <color theme="1"/>
      <name val="BIZ UDゴシック"/>
      <family val="3"/>
      <charset val="128"/>
    </font>
    <font>
      <sz val="9"/>
      <name val="BIZ UDゴシック"/>
      <family val="3"/>
      <charset val="128"/>
    </font>
    <font>
      <sz val="14"/>
      <name val="BIZ UDゴシック"/>
      <family val="3"/>
      <charset val="128"/>
    </font>
    <font>
      <sz val="10"/>
      <color theme="1"/>
      <name val="BIZ UDゴシック"/>
      <family val="3"/>
      <charset val="128"/>
    </font>
    <font>
      <sz val="10"/>
      <name val="BIZ UDゴシック"/>
      <family val="3"/>
      <charset val="128"/>
    </font>
    <font>
      <sz val="10"/>
      <color rgb="FF00B050"/>
      <name val="BIZ UDゴシック"/>
      <family val="3"/>
      <charset val="128"/>
    </font>
    <font>
      <sz val="14"/>
      <color rgb="FFFF0000"/>
      <name val="BIZ UDゴシック"/>
      <family val="3"/>
      <charset val="128"/>
    </font>
    <font>
      <sz val="8.5"/>
      <name val="BIZ UDPゴシック"/>
      <family val="3"/>
      <charset val="128"/>
    </font>
    <font>
      <sz val="8.5"/>
      <name val="BIZ UDゴシック"/>
      <family val="3"/>
      <charset val="128"/>
    </font>
    <font>
      <sz val="8"/>
      <color theme="1"/>
      <name val="BIZ UDPゴシック"/>
      <family val="3"/>
      <charset val="128"/>
    </font>
    <font>
      <sz val="8"/>
      <color theme="1"/>
      <name val="BIZ UDゴシック"/>
      <family val="3"/>
      <charset val="128"/>
    </font>
    <font>
      <sz val="9"/>
      <color rgb="FF00B050"/>
      <name val="BIZ UDPゴシック"/>
      <family val="3"/>
      <charset val="128"/>
    </font>
    <font>
      <sz val="8"/>
      <name val="BIZ UDPゴシック"/>
      <family val="3"/>
      <charset val="128"/>
    </font>
    <font>
      <sz val="8"/>
      <name val="BIZ UDゴシック"/>
      <family val="3"/>
      <charset val="128"/>
    </font>
    <font>
      <sz val="12"/>
      <name val="BIZ UDPゴシック"/>
      <family val="3"/>
      <charset val="128"/>
    </font>
    <font>
      <b/>
      <sz val="18"/>
      <name val="BIZ UDPゴシック"/>
      <family val="3"/>
      <charset val="128"/>
    </font>
    <font>
      <b/>
      <sz val="10"/>
      <color rgb="FFFF0000"/>
      <name val="BIZ UDPゴシック"/>
      <family val="3"/>
      <charset val="128"/>
    </font>
    <font>
      <sz val="11"/>
      <name val="BIZ UDPゴシック"/>
      <family val="3"/>
      <charset val="128"/>
    </font>
    <font>
      <u/>
      <sz val="10"/>
      <name val="BIZ UDPゴシック"/>
      <family val="3"/>
      <charset val="128"/>
    </font>
    <font>
      <sz val="16"/>
      <name val="BIZ UDPゴシック"/>
      <family val="3"/>
      <charset val="128"/>
    </font>
    <font>
      <b/>
      <sz val="11"/>
      <name val="BIZ UDPゴシック"/>
      <family val="3"/>
      <charset val="128"/>
    </font>
  </fonts>
  <fills count="10">
    <fill>
      <patternFill patternType="none"/>
    </fill>
    <fill>
      <patternFill patternType="gray125"/>
    </fill>
    <fill>
      <patternFill patternType="solid">
        <fgColor theme="1" tint="0.249977111117893"/>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style="double">
        <color indexed="64"/>
      </right>
      <top style="thin">
        <color indexed="64"/>
      </top>
      <bottom/>
      <diagonal/>
    </border>
    <border>
      <left style="double">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6">
    <xf numFmtId="0" fontId="0" fillId="0" borderId="0"/>
    <xf numFmtId="0" fontId="2" fillId="0" borderId="0"/>
    <xf numFmtId="0" fontId="5" fillId="0" borderId="0">
      <alignment vertical="center"/>
    </xf>
    <xf numFmtId="0" fontId="5" fillId="0" borderId="0"/>
    <xf numFmtId="0" fontId="1" fillId="0" borderId="0">
      <alignment vertical="center"/>
    </xf>
    <xf numFmtId="38" fontId="1" fillId="0" borderId="0" applyFont="0" applyFill="0" applyBorder="0" applyAlignment="0" applyProtection="0">
      <alignment vertical="center"/>
    </xf>
  </cellStyleXfs>
  <cellXfs count="1078">
    <xf numFmtId="0" fontId="0" fillId="0" borderId="0" xfId="0"/>
    <xf numFmtId="0" fontId="7" fillId="0" borderId="0" xfId="4" applyFont="1">
      <alignment vertical="center"/>
    </xf>
    <xf numFmtId="0" fontId="7" fillId="0" borderId="0" xfId="4" applyFont="1" applyAlignment="1">
      <alignment horizontal="left" vertical="center"/>
    </xf>
    <xf numFmtId="0" fontId="8" fillId="0" borderId="0" xfId="4" applyFont="1" applyAlignment="1">
      <alignment horizontal="left" vertical="center"/>
    </xf>
    <xf numFmtId="0" fontId="8" fillId="0" borderId="0" xfId="4" applyFont="1" applyAlignment="1">
      <alignment horizontal="right" vertical="center"/>
    </xf>
    <xf numFmtId="0" fontId="8" fillId="0" borderId="0" xfId="4" applyFont="1">
      <alignment vertical="center"/>
    </xf>
    <xf numFmtId="0" fontId="8" fillId="0" borderId="0" xfId="4" applyFont="1" applyFill="1" applyAlignment="1">
      <alignment horizontal="right" vertical="center"/>
    </xf>
    <xf numFmtId="0" fontId="8" fillId="0" borderId="0" xfId="4" applyFont="1" applyFill="1" applyAlignment="1">
      <alignment vertical="center"/>
    </xf>
    <xf numFmtId="0" fontId="8" fillId="4" borderId="0" xfId="4" applyFont="1" applyFill="1" applyAlignment="1">
      <alignment vertical="center"/>
    </xf>
    <xf numFmtId="0" fontId="8" fillId="4" borderId="0" xfId="4" applyFont="1" applyFill="1">
      <alignment vertical="center"/>
    </xf>
    <xf numFmtId="0" fontId="8" fillId="4" borderId="0" xfId="4" applyFont="1" applyFill="1" applyAlignment="1">
      <alignment horizontal="center" vertical="center"/>
    </xf>
    <xf numFmtId="0" fontId="7" fillId="4" borderId="0" xfId="4" quotePrefix="1" applyFont="1" applyFill="1" applyBorder="1" applyAlignment="1">
      <alignment vertical="center"/>
    </xf>
    <xf numFmtId="0" fontId="8" fillId="0" borderId="0" xfId="4" applyFont="1" applyAlignment="1">
      <alignment horizontal="center" vertical="center"/>
    </xf>
    <xf numFmtId="0" fontId="7" fillId="0" borderId="0" xfId="4" applyFont="1" applyAlignment="1">
      <alignment horizontal="right" vertical="center"/>
    </xf>
    <xf numFmtId="0" fontId="7" fillId="0" borderId="0" xfId="4" applyFont="1" applyBorder="1" applyAlignment="1" applyProtection="1">
      <alignment horizontal="left" vertical="center"/>
    </xf>
    <xf numFmtId="0" fontId="7" fillId="0" borderId="0" xfId="4" applyFont="1" applyBorder="1" applyAlignment="1" applyProtection="1">
      <alignment vertical="center"/>
    </xf>
    <xf numFmtId="20" fontId="7" fillId="4" borderId="0" xfId="4" applyNumberFormat="1" applyFont="1" applyFill="1" applyBorder="1" applyAlignment="1" applyProtection="1">
      <alignment vertical="center"/>
    </xf>
    <xf numFmtId="0" fontId="7" fillId="4" borderId="0" xfId="4" applyFont="1" applyFill="1" applyBorder="1" applyAlignment="1" applyProtection="1">
      <alignment horizontal="center" vertical="center"/>
    </xf>
    <xf numFmtId="0" fontId="8" fillId="0" borderId="0" xfId="4" applyFont="1" applyProtection="1">
      <alignment vertical="center"/>
    </xf>
    <xf numFmtId="0" fontId="7" fillId="0" borderId="0" xfId="4" applyFont="1" applyProtection="1">
      <alignment vertical="center"/>
    </xf>
    <xf numFmtId="0" fontId="7" fillId="4" borderId="0" xfId="4" applyFont="1" applyFill="1" applyBorder="1" applyAlignment="1" applyProtection="1">
      <alignment vertical="center"/>
      <protection locked="0"/>
    </xf>
    <xf numFmtId="0" fontId="10" fillId="0" borderId="0" xfId="4" applyFont="1">
      <alignment vertical="center"/>
    </xf>
    <xf numFmtId="0" fontId="7" fillId="0" borderId="0" xfId="4" applyFont="1" applyBorder="1" applyAlignment="1" applyProtection="1">
      <alignment horizontal="center" vertical="center"/>
    </xf>
    <xf numFmtId="0" fontId="7" fillId="0" borderId="0" xfId="4" applyFont="1" applyAlignment="1" applyProtection="1">
      <alignment horizontal="right" vertical="center"/>
    </xf>
    <xf numFmtId="0" fontId="7" fillId="4" borderId="0" xfId="4" applyFont="1" applyFill="1" applyBorder="1" applyAlignment="1" applyProtection="1">
      <alignment horizontal="left" vertical="center"/>
    </xf>
    <xf numFmtId="20" fontId="7" fillId="0" borderId="0" xfId="4" applyNumberFormat="1" applyFont="1" applyBorder="1" applyAlignment="1" applyProtection="1">
      <alignment vertical="center"/>
    </xf>
    <xf numFmtId="0" fontId="7" fillId="0" borderId="0" xfId="4" applyFont="1" applyBorder="1" applyAlignment="1" applyProtection="1">
      <alignment horizontal="right" vertical="center"/>
    </xf>
    <xf numFmtId="177" fontId="7" fillId="0" borderId="0" xfId="4" applyNumberFormat="1" applyFont="1" applyBorder="1" applyAlignment="1" applyProtection="1">
      <alignment vertical="center"/>
    </xf>
    <xf numFmtId="0" fontId="7" fillId="4" borderId="0" xfId="4" applyFont="1" applyFill="1" applyBorder="1" applyAlignment="1" applyProtection="1">
      <alignment vertical="center"/>
    </xf>
    <xf numFmtId="0" fontId="10" fillId="0" borderId="0" xfId="4" applyFont="1" applyBorder="1" applyAlignment="1" applyProtection="1">
      <alignment horizontal="left" vertical="center"/>
    </xf>
    <xf numFmtId="0" fontId="7" fillId="4" borderId="0" xfId="4" applyFont="1" applyFill="1" applyBorder="1" applyProtection="1">
      <alignment vertical="center"/>
    </xf>
    <xf numFmtId="0" fontId="7" fillId="0" borderId="0" xfId="4" applyFont="1" applyBorder="1" applyProtection="1">
      <alignment vertical="center"/>
    </xf>
    <xf numFmtId="0" fontId="7" fillId="0" borderId="0" xfId="4" applyFont="1" applyAlignment="1" applyProtection="1">
      <alignment horizontal="center" vertical="center"/>
    </xf>
    <xf numFmtId="0" fontId="8" fillId="0" borderId="0" xfId="4" applyFont="1" applyBorder="1" applyProtection="1">
      <alignment vertical="center"/>
    </xf>
    <xf numFmtId="0" fontId="8" fillId="0" borderId="0" xfId="4" applyFont="1" applyBorder="1" applyAlignment="1" applyProtection="1">
      <alignment vertical="center"/>
    </xf>
    <xf numFmtId="0" fontId="11" fillId="0" borderId="0" xfId="4" applyFont="1" applyBorder="1" applyAlignment="1" applyProtection="1">
      <alignment vertical="center"/>
    </xf>
    <xf numFmtId="0" fontId="8" fillId="0" borderId="0" xfId="4" applyFont="1" applyBorder="1" applyAlignment="1" applyProtection="1">
      <alignment horizontal="center" vertical="center"/>
    </xf>
    <xf numFmtId="0" fontId="11" fillId="0" borderId="0" xfId="4" applyFont="1" applyProtection="1">
      <alignment vertical="center"/>
    </xf>
    <xf numFmtId="0" fontId="11" fillId="0" borderId="0" xfId="4" applyFont="1" applyAlignment="1" applyProtection="1">
      <alignment horizontal="left" vertical="center"/>
    </xf>
    <xf numFmtId="0" fontId="11" fillId="0" borderId="0" xfId="4" applyFont="1">
      <alignment vertical="center"/>
    </xf>
    <xf numFmtId="0" fontId="11" fillId="0" borderId="0" xfId="4" applyFont="1" applyAlignment="1">
      <alignment horizontal="left" vertical="center"/>
    </xf>
    <xf numFmtId="0" fontId="11" fillId="0" borderId="0" xfId="4" applyFont="1" applyAlignment="1">
      <alignment horizontal="right" vertical="center"/>
    </xf>
    <xf numFmtId="0" fontId="11" fillId="0" borderId="32" xfId="4" applyFont="1" applyBorder="1" applyAlignment="1">
      <alignment horizontal="center" vertical="center" wrapText="1"/>
    </xf>
    <xf numFmtId="0" fontId="7" fillId="0" borderId="36" xfId="4" applyFont="1" applyBorder="1" applyAlignment="1">
      <alignment vertical="center"/>
    </xf>
    <xf numFmtId="0" fontId="7" fillId="0" borderId="37" xfId="4" applyFont="1" applyBorder="1" applyAlignment="1">
      <alignment vertical="center"/>
    </xf>
    <xf numFmtId="0" fontId="7" fillId="0" borderId="37" xfId="4" quotePrefix="1" applyFont="1" applyBorder="1" applyAlignment="1">
      <alignment vertical="center"/>
    </xf>
    <xf numFmtId="0" fontId="7" fillId="4" borderId="37" xfId="4" applyFont="1" applyFill="1" applyBorder="1" applyAlignment="1">
      <alignment vertical="center"/>
    </xf>
    <xf numFmtId="0" fontId="7" fillId="9" borderId="37" xfId="4" applyFont="1" applyFill="1" applyBorder="1" applyAlignment="1">
      <alignment vertical="center"/>
    </xf>
    <xf numFmtId="0" fontId="7" fillId="0" borderId="38" xfId="4" applyFont="1" applyBorder="1" applyAlignment="1">
      <alignment vertical="center"/>
    </xf>
    <xf numFmtId="0" fontId="11" fillId="0" borderId="11" xfId="4" applyFont="1" applyBorder="1" applyAlignment="1">
      <alignment horizontal="center" vertical="center" wrapText="1"/>
    </xf>
    <xf numFmtId="0" fontId="10" fillId="0" borderId="15" xfId="4" applyFont="1" applyBorder="1" applyAlignment="1">
      <alignment horizontal="center" vertical="center"/>
    </xf>
    <xf numFmtId="0" fontId="10" fillId="0" borderId="9" xfId="4" applyFont="1" applyBorder="1" applyAlignment="1">
      <alignment horizontal="center" vertical="center"/>
    </xf>
    <xf numFmtId="0" fontId="10" fillId="0" borderId="45" xfId="4" applyFont="1" applyBorder="1" applyAlignment="1">
      <alignment horizontal="center" vertical="center"/>
    </xf>
    <xf numFmtId="0" fontId="10" fillId="0" borderId="46" xfId="4" applyFont="1" applyBorder="1" applyAlignment="1">
      <alignment horizontal="center" vertical="center"/>
    </xf>
    <xf numFmtId="0" fontId="10" fillId="0" borderId="46" xfId="4" applyFont="1" applyFill="1" applyBorder="1" applyAlignment="1">
      <alignment horizontal="center" vertical="center"/>
    </xf>
    <xf numFmtId="0" fontId="10" fillId="0" borderId="9" xfId="4" applyFont="1" applyFill="1" applyBorder="1" applyAlignment="1">
      <alignment horizontal="center" vertical="center"/>
    </xf>
    <xf numFmtId="0" fontId="10" fillId="0" borderId="45" xfId="4" applyFont="1" applyFill="1" applyBorder="1" applyAlignment="1">
      <alignment horizontal="center" vertical="center"/>
    </xf>
    <xf numFmtId="0" fontId="11" fillId="0" borderId="50" xfId="4" applyFont="1" applyBorder="1" applyAlignment="1">
      <alignment horizontal="center" vertical="center" wrapText="1"/>
    </xf>
    <xf numFmtId="0" fontId="10" fillId="0" borderId="54" xfId="4" applyNumberFormat="1" applyFont="1" applyFill="1" applyBorder="1" applyAlignment="1">
      <alignment horizontal="center" vertical="center" wrapText="1"/>
    </xf>
    <xf numFmtId="0" fontId="10" fillId="0" borderId="55" xfId="4" applyNumberFormat="1" applyFont="1" applyFill="1" applyBorder="1" applyAlignment="1">
      <alignment horizontal="center" vertical="center" wrapText="1"/>
    </xf>
    <xf numFmtId="0" fontId="10" fillId="0" borderId="56" xfId="4" applyNumberFormat="1" applyFont="1" applyFill="1" applyBorder="1" applyAlignment="1">
      <alignment horizontal="center" vertical="center" wrapText="1"/>
    </xf>
    <xf numFmtId="0" fontId="10" fillId="0" borderId="57" xfId="4" applyNumberFormat="1" applyFont="1" applyFill="1" applyBorder="1" applyAlignment="1">
      <alignment horizontal="center" vertical="center" wrapText="1"/>
    </xf>
    <xf numFmtId="0" fontId="7" fillId="0" borderId="59" xfId="4" applyFont="1" applyBorder="1" applyAlignment="1">
      <alignment vertical="center"/>
    </xf>
    <xf numFmtId="0" fontId="12" fillId="0" borderId="34" xfId="4" applyFont="1" applyBorder="1" applyAlignment="1">
      <alignment vertical="center"/>
    </xf>
    <xf numFmtId="0" fontId="12" fillId="0" borderId="31" xfId="4" applyFont="1" applyBorder="1" applyAlignment="1">
      <alignment vertical="center"/>
    </xf>
    <xf numFmtId="0" fontId="14" fillId="0" borderId="31" xfId="4" applyFont="1" applyBorder="1" applyAlignment="1">
      <alignment vertical="center"/>
    </xf>
    <xf numFmtId="0" fontId="14" fillId="0" borderId="35" xfId="4" applyFont="1" applyBorder="1" applyAlignment="1">
      <alignment vertical="center"/>
    </xf>
    <xf numFmtId="178" fontId="7" fillId="6" borderId="11" xfId="4" applyNumberFormat="1" applyFont="1" applyFill="1" applyBorder="1" applyAlignment="1" applyProtection="1">
      <alignment horizontal="center" vertical="center" shrinkToFit="1"/>
      <protection locked="0"/>
    </xf>
    <xf numFmtId="178" fontId="7" fillId="6" borderId="60" xfId="4" applyNumberFormat="1" applyFont="1" applyFill="1" applyBorder="1" applyAlignment="1" applyProtection="1">
      <alignment horizontal="center" vertical="center" shrinkToFit="1"/>
      <protection locked="0"/>
    </xf>
    <xf numFmtId="178" fontId="7" fillId="6" borderId="61" xfId="4" applyNumberFormat="1" applyFont="1" applyFill="1" applyBorder="1" applyAlignment="1" applyProtection="1">
      <alignment horizontal="center" vertical="center" shrinkToFit="1"/>
      <protection locked="0"/>
    </xf>
    <xf numFmtId="0" fontId="7" fillId="0" borderId="65" xfId="4" applyFont="1" applyBorder="1" applyAlignment="1">
      <alignment horizontal="center" vertical="center"/>
    </xf>
    <xf numFmtId="0" fontId="12" fillId="0" borderId="66" xfId="4" applyFont="1" applyBorder="1" applyAlignment="1">
      <alignment vertical="center"/>
    </xf>
    <xf numFmtId="0" fontId="12" fillId="0" borderId="67" xfId="4" applyFont="1" applyBorder="1" applyAlignment="1">
      <alignment vertical="center"/>
    </xf>
    <xf numFmtId="0" fontId="14" fillId="0" borderId="67" xfId="4" applyFont="1" applyBorder="1" applyAlignment="1">
      <alignment vertical="center"/>
    </xf>
    <xf numFmtId="0" fontId="14" fillId="0" borderId="68" xfId="4" applyFont="1" applyBorder="1" applyAlignment="1">
      <alignment vertical="center"/>
    </xf>
    <xf numFmtId="178" fontId="7" fillId="0" borderId="69" xfId="4" applyNumberFormat="1" applyFont="1" applyBorder="1" applyAlignment="1">
      <alignment horizontal="center" vertical="center" shrinkToFit="1"/>
    </xf>
    <xf numFmtId="178" fontId="7" fillId="0" borderId="70" xfId="4" applyNumberFormat="1" applyFont="1" applyBorder="1" applyAlignment="1">
      <alignment horizontal="center" vertical="center" shrinkToFit="1"/>
    </xf>
    <xf numFmtId="178" fontId="7" fillId="0" borderId="71" xfId="4" applyNumberFormat="1" applyFont="1" applyBorder="1" applyAlignment="1">
      <alignment horizontal="center" vertical="center" shrinkToFit="1"/>
    </xf>
    <xf numFmtId="0" fontId="7" fillId="0" borderId="74" xfId="4" applyFont="1" applyBorder="1" applyAlignment="1">
      <alignment horizontal="center" vertical="center"/>
    </xf>
    <xf numFmtId="0" fontId="12" fillId="0" borderId="76" xfId="4" applyFont="1" applyBorder="1" applyAlignment="1">
      <alignment vertical="center"/>
    </xf>
    <xf numFmtId="0" fontId="12" fillId="0" borderId="13" xfId="4" applyFont="1" applyBorder="1" applyAlignment="1">
      <alignment vertical="center"/>
    </xf>
    <xf numFmtId="0" fontId="14" fillId="0" borderId="77" xfId="4" applyFont="1" applyBorder="1" applyAlignment="1">
      <alignment vertical="center"/>
    </xf>
    <xf numFmtId="0" fontId="14" fillId="0" borderId="78" xfId="4" applyFont="1" applyBorder="1" applyAlignment="1">
      <alignment horizontal="center" vertical="center"/>
    </xf>
    <xf numFmtId="178" fontId="7" fillId="0" borderId="79" xfId="4" applyNumberFormat="1" applyFont="1" applyBorder="1" applyAlignment="1">
      <alignment horizontal="center" vertical="center" shrinkToFit="1"/>
    </xf>
    <xf numFmtId="178" fontId="7" fillId="0" borderId="80" xfId="4" applyNumberFormat="1" applyFont="1" applyBorder="1" applyAlignment="1">
      <alignment horizontal="center" vertical="center" shrinkToFit="1"/>
    </xf>
    <xf numFmtId="178" fontId="7" fillId="0" borderId="81" xfId="4" applyNumberFormat="1" applyFont="1" applyBorder="1" applyAlignment="1">
      <alignment horizontal="center" vertical="center" shrinkToFit="1"/>
    </xf>
    <xf numFmtId="0" fontId="7" fillId="0" borderId="86" xfId="4" applyFont="1" applyBorder="1" applyAlignment="1">
      <alignment vertical="center"/>
    </xf>
    <xf numFmtId="0" fontId="12" fillId="0" borderId="1" xfId="4" applyFont="1" applyBorder="1" applyAlignment="1">
      <alignment vertical="center"/>
    </xf>
    <xf numFmtId="0" fontId="12" fillId="0" borderId="2" xfId="4" applyFont="1" applyBorder="1" applyAlignment="1">
      <alignment vertical="center"/>
    </xf>
    <xf numFmtId="0" fontId="14" fillId="0" borderId="2" xfId="4" applyFont="1" applyBorder="1" applyAlignment="1">
      <alignment vertical="center"/>
    </xf>
    <xf numFmtId="0" fontId="14" fillId="0" borderId="88" xfId="4" applyFont="1" applyBorder="1" applyAlignment="1">
      <alignment vertical="center"/>
    </xf>
    <xf numFmtId="178" fontId="7" fillId="6" borderId="89" xfId="4" applyNumberFormat="1" applyFont="1" applyFill="1" applyBorder="1" applyAlignment="1" applyProtection="1">
      <alignment horizontal="center" vertical="center" shrinkToFit="1"/>
      <protection locked="0"/>
    </xf>
    <xf numFmtId="178" fontId="7" fillId="6" borderId="90" xfId="4" applyNumberFormat="1" applyFont="1" applyFill="1" applyBorder="1" applyAlignment="1" applyProtection="1">
      <alignment horizontal="center" vertical="center" shrinkToFit="1"/>
      <protection locked="0"/>
    </xf>
    <xf numFmtId="178" fontId="7" fillId="6" borderId="91" xfId="4" applyNumberFormat="1" applyFont="1" applyFill="1" applyBorder="1" applyAlignment="1" applyProtection="1">
      <alignment horizontal="center" vertical="center" shrinkToFit="1"/>
      <protection locked="0"/>
    </xf>
    <xf numFmtId="0" fontId="12" fillId="0" borderId="0" xfId="4" applyFont="1" applyBorder="1" applyAlignment="1">
      <alignment vertical="center"/>
    </xf>
    <xf numFmtId="0" fontId="14" fillId="0" borderId="0" xfId="4" applyFont="1" applyBorder="1" applyAlignment="1">
      <alignment vertical="center"/>
    </xf>
    <xf numFmtId="0" fontId="14" fillId="0" borderId="42" xfId="4" applyFont="1" applyBorder="1" applyAlignment="1">
      <alignment horizontal="center" vertical="center"/>
    </xf>
    <xf numFmtId="0" fontId="12" fillId="0" borderId="77" xfId="4" applyFont="1" applyBorder="1" applyAlignment="1">
      <alignment vertical="center"/>
    </xf>
    <xf numFmtId="0" fontId="14" fillId="0" borderId="13" xfId="4" applyFont="1" applyBorder="1" applyAlignment="1">
      <alignment vertical="center"/>
    </xf>
    <xf numFmtId="0" fontId="14" fillId="0" borderId="85" xfId="4" applyFont="1" applyBorder="1" applyAlignment="1">
      <alignment horizontal="center" vertical="center"/>
    </xf>
    <xf numFmtId="0" fontId="14" fillId="0" borderId="42" xfId="4" applyFont="1" applyBorder="1" applyAlignment="1">
      <alignment vertical="center"/>
    </xf>
    <xf numFmtId="0" fontId="12" fillId="0" borderId="95" xfId="4" applyFont="1" applyBorder="1" applyAlignment="1">
      <alignment vertical="center"/>
    </xf>
    <xf numFmtId="0" fontId="12" fillId="0" borderId="96" xfId="4" applyFont="1" applyBorder="1" applyAlignment="1">
      <alignment vertical="center"/>
    </xf>
    <xf numFmtId="0" fontId="14" fillId="0" borderId="96" xfId="4" applyFont="1" applyBorder="1" applyAlignment="1">
      <alignment vertical="center"/>
    </xf>
    <xf numFmtId="0" fontId="14" fillId="0" borderId="83" xfId="4" applyFont="1" applyBorder="1" applyAlignment="1">
      <alignment horizontal="center" vertical="center"/>
    </xf>
    <xf numFmtId="0" fontId="12" fillId="0" borderId="97" xfId="4" applyFont="1" applyBorder="1" applyAlignment="1">
      <alignment vertical="center"/>
    </xf>
    <xf numFmtId="0" fontId="12" fillId="0" borderId="98" xfId="4" applyFont="1" applyBorder="1" applyAlignment="1">
      <alignment vertical="center"/>
    </xf>
    <xf numFmtId="0" fontId="14" fillId="0" borderId="98" xfId="4" applyFont="1" applyBorder="1" applyAlignment="1">
      <alignment vertical="center"/>
    </xf>
    <xf numFmtId="0" fontId="14" fillId="0" borderId="99" xfId="4" applyFont="1" applyBorder="1" applyAlignment="1">
      <alignment vertical="center"/>
    </xf>
    <xf numFmtId="0" fontId="12" fillId="0" borderId="12" xfId="4" applyFont="1" applyBorder="1" applyAlignment="1">
      <alignment vertical="center"/>
    </xf>
    <xf numFmtId="178" fontId="10" fillId="8" borderId="103" xfId="4" applyNumberFormat="1" applyFont="1" applyFill="1" applyBorder="1" applyAlignment="1" applyProtection="1">
      <alignment horizontal="center" vertical="center" shrinkToFit="1"/>
      <protection locked="0"/>
    </xf>
    <xf numFmtId="178" fontId="10" fillId="8" borderId="101" xfId="4" applyNumberFormat="1" applyFont="1" applyFill="1" applyBorder="1" applyAlignment="1" applyProtection="1">
      <alignment horizontal="center" vertical="center" shrinkToFit="1"/>
      <protection locked="0"/>
    </xf>
    <xf numFmtId="178" fontId="10" fillId="8" borderId="102" xfId="4" applyNumberFormat="1" applyFont="1" applyFill="1" applyBorder="1" applyAlignment="1" applyProtection="1">
      <alignment horizontal="center" vertical="center" shrinkToFit="1"/>
      <protection locked="0"/>
    </xf>
    <xf numFmtId="178" fontId="10" fillId="8" borderId="100" xfId="4" applyNumberFormat="1" applyFont="1" applyFill="1" applyBorder="1" applyAlignment="1" applyProtection="1">
      <alignment horizontal="center" vertical="center" shrinkToFit="1"/>
      <protection locked="0"/>
    </xf>
    <xf numFmtId="178" fontId="10" fillId="8" borderId="104" xfId="4" applyNumberFormat="1" applyFont="1" applyFill="1" applyBorder="1" applyAlignment="1" applyProtection="1">
      <alignment horizontal="center" vertical="center" shrinkToFit="1"/>
      <protection locked="0"/>
    </xf>
    <xf numFmtId="178" fontId="10" fillId="8" borderId="109" xfId="4" applyNumberFormat="1" applyFont="1" applyFill="1" applyBorder="1" applyAlignment="1" applyProtection="1">
      <alignment horizontal="center" vertical="center" shrinkToFit="1"/>
      <protection locked="0"/>
    </xf>
    <xf numFmtId="178" fontId="10" fillId="8" borderId="80" xfId="4" applyNumberFormat="1" applyFont="1" applyFill="1" applyBorder="1" applyAlignment="1" applyProtection="1">
      <alignment horizontal="center" vertical="center" shrinkToFit="1"/>
      <protection locked="0"/>
    </xf>
    <xf numFmtId="178" fontId="10" fillId="8" borderId="81" xfId="4" applyNumberFormat="1" applyFont="1" applyFill="1" applyBorder="1" applyAlignment="1" applyProtection="1">
      <alignment horizontal="center" vertical="center" shrinkToFit="1"/>
      <protection locked="0"/>
    </xf>
    <xf numFmtId="178" fontId="10" fillId="8" borderId="79" xfId="4" applyNumberFormat="1" applyFont="1" applyFill="1" applyBorder="1" applyAlignment="1" applyProtection="1">
      <alignment horizontal="center" vertical="center" shrinkToFit="1"/>
      <protection locked="0"/>
    </xf>
    <xf numFmtId="178" fontId="10" fillId="8" borderId="110" xfId="4" applyNumberFormat="1" applyFont="1" applyFill="1" applyBorder="1" applyAlignment="1" applyProtection="1">
      <alignment horizontal="center" vertical="center" shrinkToFit="1"/>
      <protection locked="0"/>
    </xf>
    <xf numFmtId="178" fontId="10" fillId="8" borderId="45" xfId="4" applyNumberFormat="1" applyFont="1" applyFill="1" applyBorder="1" applyAlignment="1" applyProtection="1">
      <alignment horizontal="center" vertical="center" shrinkToFit="1"/>
      <protection locked="0"/>
    </xf>
    <xf numFmtId="178" fontId="10" fillId="8" borderId="46" xfId="4" applyNumberFormat="1" applyFont="1" applyFill="1" applyBorder="1" applyAlignment="1" applyProtection="1">
      <alignment horizontal="center" vertical="center" shrinkToFit="1"/>
      <protection locked="0"/>
    </xf>
    <xf numFmtId="178" fontId="10" fillId="0" borderId="109" xfId="4" applyNumberFormat="1" applyFont="1" applyBorder="1" applyAlignment="1">
      <alignment horizontal="center" vertical="center" shrinkToFit="1"/>
    </xf>
    <xf numFmtId="178" fontId="10" fillId="0" borderId="80" xfId="4" applyNumberFormat="1" applyFont="1" applyBorder="1" applyAlignment="1">
      <alignment horizontal="center" vertical="center" shrinkToFit="1"/>
    </xf>
    <xf numFmtId="178" fontId="10" fillId="0" borderId="45" xfId="4" applyNumberFormat="1" applyFont="1" applyBorder="1" applyAlignment="1">
      <alignment horizontal="center" vertical="center" shrinkToFit="1"/>
    </xf>
    <xf numFmtId="178" fontId="10" fillId="0" borderId="120" xfId="4" applyNumberFormat="1" applyFont="1" applyBorder="1" applyAlignment="1">
      <alignment horizontal="center" vertical="center" shrinkToFit="1"/>
    </xf>
    <xf numFmtId="178" fontId="10" fillId="0" borderId="118" xfId="4" applyNumberFormat="1" applyFont="1" applyBorder="1" applyAlignment="1">
      <alignment horizontal="center" vertical="center" shrinkToFit="1"/>
    </xf>
    <xf numFmtId="178" fontId="10" fillId="0" borderId="119" xfId="4" applyNumberFormat="1" applyFont="1" applyBorder="1" applyAlignment="1">
      <alignment horizontal="center" vertical="center" shrinkToFit="1"/>
    </xf>
    <xf numFmtId="178" fontId="10" fillId="0" borderId="117" xfId="4" applyNumberFormat="1" applyFont="1" applyBorder="1" applyAlignment="1">
      <alignment horizontal="center" vertical="center" shrinkToFit="1"/>
    </xf>
    <xf numFmtId="178" fontId="10" fillId="0" borderId="121" xfId="4" applyNumberFormat="1" applyFont="1" applyBorder="1" applyAlignment="1">
      <alignment horizontal="center" vertical="center" shrinkToFit="1"/>
    </xf>
    <xf numFmtId="0" fontId="14" fillId="0" borderId="0" xfId="4" applyFont="1">
      <alignment vertical="center"/>
    </xf>
    <xf numFmtId="0" fontId="12" fillId="0" borderId="0" xfId="4" applyFont="1">
      <alignment vertical="center"/>
    </xf>
    <xf numFmtId="0" fontId="12" fillId="0" borderId="0" xfId="4" applyFont="1" applyBorder="1">
      <alignment vertical="center"/>
    </xf>
    <xf numFmtId="0" fontId="12" fillId="0" borderId="0" xfId="4" applyFont="1" applyAlignment="1">
      <alignment horizontal="right" vertical="center"/>
    </xf>
    <xf numFmtId="0" fontId="11" fillId="0" borderId="0" xfId="4" applyFont="1" applyFill="1">
      <alignment vertical="center"/>
    </xf>
    <xf numFmtId="0" fontId="11" fillId="0" borderId="0" xfId="4" applyFont="1" applyFill="1" applyAlignment="1">
      <alignment horizontal="left" vertical="center"/>
    </xf>
    <xf numFmtId="0" fontId="11" fillId="0" borderId="0" xfId="4" applyFont="1" applyFill="1" applyAlignment="1">
      <alignment horizontal="left" vertical="center" wrapText="1"/>
    </xf>
    <xf numFmtId="0" fontId="11" fillId="0" borderId="0" xfId="4" applyFont="1" applyAlignment="1">
      <alignment horizontal="left" vertical="center" wrapText="1"/>
    </xf>
    <xf numFmtId="0" fontId="11" fillId="0" borderId="0" xfId="4" applyFont="1" applyFill="1" applyAlignment="1">
      <alignment vertical="center" textRotation="90"/>
    </xf>
    <xf numFmtId="0" fontId="12" fillId="0" borderId="52" xfId="4" applyFont="1" applyBorder="1" applyAlignment="1">
      <alignment vertical="center"/>
    </xf>
    <xf numFmtId="0" fontId="12" fillId="0" borderId="49" xfId="4" applyFont="1" applyBorder="1" applyAlignment="1">
      <alignment vertical="center"/>
    </xf>
    <xf numFmtId="0" fontId="14" fillId="0" borderId="49" xfId="4" applyFont="1" applyBorder="1" applyAlignment="1">
      <alignment vertical="center"/>
    </xf>
    <xf numFmtId="0" fontId="14" fillId="0" borderId="53" xfId="4" applyFont="1" applyBorder="1" applyAlignment="1">
      <alignment horizontal="center" vertical="center"/>
    </xf>
    <xf numFmtId="0" fontId="15" fillId="4" borderId="0" xfId="4" applyFont="1" applyFill="1" applyAlignment="1" applyProtection="1">
      <alignment horizontal="left" vertical="center"/>
    </xf>
    <xf numFmtId="0" fontId="16" fillId="4" borderId="0" xfId="4" applyFont="1" applyFill="1" applyAlignment="1" applyProtection="1">
      <alignment horizontal="center" vertical="center"/>
    </xf>
    <xf numFmtId="0" fontId="16" fillId="4" borderId="0" xfId="4" applyFont="1" applyFill="1" applyProtection="1">
      <alignment vertical="center"/>
    </xf>
    <xf numFmtId="0" fontId="16" fillId="4" borderId="0" xfId="4" applyFont="1" applyFill="1" applyAlignment="1" applyProtection="1">
      <alignment horizontal="left" vertical="center"/>
    </xf>
    <xf numFmtId="0" fontId="17" fillId="4" borderId="0" xfId="4" applyFont="1" applyFill="1">
      <alignment vertical="center"/>
    </xf>
    <xf numFmtId="0" fontId="16" fillId="4" borderId="0" xfId="4" applyFont="1" applyFill="1">
      <alignment vertical="center"/>
    </xf>
    <xf numFmtId="0" fontId="17" fillId="4" borderId="0" xfId="4" applyFont="1" applyFill="1" applyAlignment="1">
      <alignment horizontal="left" vertical="center"/>
    </xf>
    <xf numFmtId="0" fontId="18" fillId="4" borderId="17" xfId="4" applyFont="1" applyFill="1" applyBorder="1" applyAlignment="1" applyProtection="1">
      <alignment horizontal="center" vertical="center" shrinkToFit="1"/>
    </xf>
    <xf numFmtId="0" fontId="18" fillId="4" borderId="16" xfId="4" applyFont="1" applyFill="1" applyBorder="1" applyAlignment="1" applyProtection="1">
      <alignment horizontal="center" vertical="center"/>
    </xf>
    <xf numFmtId="0" fontId="16" fillId="4" borderId="0" xfId="4" applyFont="1" applyFill="1" applyAlignment="1" applyProtection="1">
      <alignment horizontal="center" vertical="center"/>
      <protection locked="0"/>
    </xf>
    <xf numFmtId="0" fontId="16" fillId="8" borderId="9" xfId="4" applyFont="1" applyFill="1" applyBorder="1" applyAlignment="1" applyProtection="1">
      <alignment horizontal="center" vertical="center"/>
      <protection locked="0"/>
    </xf>
    <xf numFmtId="0" fontId="16" fillId="8" borderId="0" xfId="4" applyFont="1" applyFill="1" applyBorder="1" applyAlignment="1" applyProtection="1">
      <alignment horizontal="center" vertical="center"/>
      <protection locked="0"/>
    </xf>
    <xf numFmtId="20" fontId="16" fillId="8" borderId="9" xfId="4" applyNumberFormat="1" applyFont="1" applyFill="1" applyBorder="1" applyAlignment="1" applyProtection="1">
      <alignment horizontal="center" vertical="center"/>
      <protection locked="0"/>
    </xf>
    <xf numFmtId="0" fontId="16" fillId="4" borderId="0" xfId="4" applyFont="1" applyFill="1" applyAlignment="1" applyProtection="1">
      <alignment horizontal="right" vertical="center"/>
      <protection locked="0"/>
    </xf>
    <xf numFmtId="0" fontId="16" fillId="4" borderId="0" xfId="4" applyFont="1" applyFill="1" applyProtection="1">
      <alignment vertical="center"/>
      <protection locked="0"/>
    </xf>
    <xf numFmtId="0" fontId="16" fillId="4" borderId="9" xfId="4" applyNumberFormat="1" applyFont="1" applyFill="1" applyBorder="1" applyAlignment="1" applyProtection="1">
      <alignment horizontal="center" vertical="center"/>
    </xf>
    <xf numFmtId="179" fontId="16" fillId="4" borderId="9" xfId="4" applyNumberFormat="1" applyFont="1" applyFill="1" applyBorder="1" applyAlignment="1" applyProtection="1">
      <alignment horizontal="center" vertical="center"/>
    </xf>
    <xf numFmtId="0" fontId="16" fillId="4" borderId="0" xfId="4" applyFont="1" applyFill="1" applyAlignment="1" applyProtection="1">
      <alignment horizontal="right" vertical="center"/>
    </xf>
    <xf numFmtId="0" fontId="16" fillId="8" borderId="9" xfId="4" applyFont="1" applyFill="1" applyBorder="1" applyAlignment="1" applyProtection="1">
      <alignment horizontal="left" vertical="center"/>
      <protection locked="0"/>
    </xf>
    <xf numFmtId="20" fontId="16" fillId="4" borderId="9" xfId="4" applyNumberFormat="1" applyFont="1" applyFill="1" applyBorder="1" applyAlignment="1" applyProtection="1">
      <alignment horizontal="center" vertical="center"/>
    </xf>
    <xf numFmtId="20" fontId="16" fillId="4" borderId="9" xfId="4" applyNumberFormat="1" applyFont="1" applyFill="1" applyBorder="1" applyAlignment="1" applyProtection="1">
      <alignment horizontal="center" vertical="center"/>
      <protection locked="0"/>
    </xf>
    <xf numFmtId="0" fontId="16" fillId="4" borderId="9" xfId="4" applyFont="1" applyFill="1" applyBorder="1" applyAlignment="1" applyProtection="1">
      <alignment horizontal="center" vertical="center"/>
      <protection locked="0"/>
    </xf>
    <xf numFmtId="0" fontId="16" fillId="8" borderId="9" xfId="4" applyNumberFormat="1" applyFont="1" applyFill="1" applyBorder="1" applyAlignment="1" applyProtection="1">
      <alignment horizontal="center" vertical="center"/>
      <protection locked="0"/>
    </xf>
    <xf numFmtId="0" fontId="19" fillId="8" borderId="17" xfId="4" applyFont="1" applyFill="1" applyBorder="1" applyAlignment="1" applyProtection="1">
      <alignment horizontal="center" vertical="center"/>
      <protection locked="0"/>
    </xf>
    <xf numFmtId="0" fontId="19" fillId="8" borderId="26" xfId="4" applyFont="1" applyFill="1" applyBorder="1" applyAlignment="1" applyProtection="1">
      <alignment horizontal="center" vertical="center"/>
      <protection locked="0"/>
    </xf>
    <xf numFmtId="0" fontId="19" fillId="8" borderId="16" xfId="4" applyFont="1" applyFill="1" applyBorder="1" applyAlignment="1" applyProtection="1">
      <alignment horizontal="center" vertical="center"/>
      <protection locked="0"/>
    </xf>
    <xf numFmtId="0" fontId="1" fillId="4" borderId="0" xfId="4" applyFill="1">
      <alignment vertical="center"/>
    </xf>
    <xf numFmtId="0" fontId="11" fillId="4" borderId="0" xfId="4" applyFont="1" applyFill="1" applyAlignment="1">
      <alignment horizontal="left" vertical="center"/>
    </xf>
    <xf numFmtId="0" fontId="20" fillId="4" borderId="0" xfId="4" applyFont="1" applyFill="1" applyAlignment="1">
      <alignment horizontal="left" vertical="center"/>
    </xf>
    <xf numFmtId="0" fontId="11" fillId="4" borderId="0" xfId="4" applyFont="1" applyFill="1">
      <alignment vertical="center"/>
    </xf>
    <xf numFmtId="0" fontId="11" fillId="8" borderId="9" xfId="4" applyFont="1" applyFill="1" applyBorder="1" applyAlignment="1">
      <alignment horizontal="left" vertical="center"/>
    </xf>
    <xf numFmtId="0" fontId="11" fillId="4" borderId="0" xfId="4" applyFont="1" applyFill="1" applyAlignment="1">
      <alignment vertical="center"/>
    </xf>
    <xf numFmtId="0" fontId="11" fillId="6" borderId="9" xfId="4" applyFont="1" applyFill="1" applyBorder="1" applyAlignment="1">
      <alignment horizontal="left" vertical="center"/>
    </xf>
    <xf numFmtId="0" fontId="21" fillId="4" borderId="0" xfId="4" applyFont="1" applyFill="1" applyAlignment="1">
      <alignment horizontal="left" vertical="center"/>
    </xf>
    <xf numFmtId="0" fontId="11" fillId="4" borderId="0" xfId="4" applyFont="1" applyFill="1" applyBorder="1" applyAlignment="1">
      <alignment horizontal="center" vertical="center"/>
    </xf>
    <xf numFmtId="0" fontId="11" fillId="4" borderId="0" xfId="4" applyFont="1" applyFill="1" applyBorder="1" applyAlignment="1">
      <alignment horizontal="left" vertical="center"/>
    </xf>
    <xf numFmtId="0" fontId="11" fillId="4" borderId="9" xfId="4" applyFont="1" applyFill="1" applyBorder="1" applyAlignment="1">
      <alignment horizontal="center" vertical="center"/>
    </xf>
    <xf numFmtId="0" fontId="11" fillId="4" borderId="9" xfId="4" applyFont="1" applyFill="1" applyBorder="1" applyAlignment="1">
      <alignment horizontal="left" vertical="center"/>
    </xf>
    <xf numFmtId="0" fontId="22" fillId="4" borderId="0" xfId="4" applyFont="1" applyFill="1">
      <alignment vertical="center"/>
    </xf>
    <xf numFmtId="0" fontId="22" fillId="4" borderId="0" xfId="4" applyFont="1" applyFill="1" applyAlignment="1">
      <alignment horizontal="left" vertical="center"/>
    </xf>
    <xf numFmtId="0" fontId="11" fillId="4" borderId="0" xfId="4" applyFont="1" applyFill="1" applyBorder="1">
      <alignment vertical="center"/>
    </xf>
    <xf numFmtId="0" fontId="24" fillId="4" borderId="0" xfId="4" applyFont="1" applyFill="1" applyAlignment="1">
      <alignment vertical="center"/>
    </xf>
    <xf numFmtId="0" fontId="22" fillId="4" borderId="0" xfId="4" applyFont="1" applyFill="1" applyBorder="1">
      <alignment vertical="center"/>
    </xf>
    <xf numFmtId="0" fontId="22" fillId="4" borderId="0" xfId="4" applyFont="1" applyFill="1" applyBorder="1" applyAlignment="1">
      <alignment vertical="center"/>
    </xf>
    <xf numFmtId="0" fontId="22" fillId="4" borderId="0" xfId="4" applyFont="1" applyFill="1" applyBorder="1" applyAlignment="1">
      <alignment vertical="center" shrinkToFit="1"/>
    </xf>
    <xf numFmtId="0" fontId="11" fillId="4" borderId="0" xfId="4" applyFont="1" applyFill="1" applyAlignment="1">
      <alignment vertical="center" wrapText="1"/>
    </xf>
    <xf numFmtId="0" fontId="11" fillId="9" borderId="0" xfId="4" applyFont="1" applyFill="1" applyAlignment="1">
      <alignment vertical="center" wrapText="1"/>
    </xf>
    <xf numFmtId="0" fontId="10" fillId="4" borderId="0" xfId="4" applyFont="1" applyFill="1" applyAlignment="1"/>
    <xf numFmtId="0" fontId="10" fillId="4" borderId="0" xfId="4" applyFont="1" applyFill="1">
      <alignment vertical="center"/>
    </xf>
    <xf numFmtId="0" fontId="10" fillId="4" borderId="0" xfId="4" applyFont="1" applyFill="1" applyAlignment="1">
      <alignment vertical="center" wrapText="1"/>
    </xf>
    <xf numFmtId="0" fontId="10" fillId="4" borderId="0" xfId="4" applyFont="1" applyFill="1" applyAlignment="1">
      <alignment horizontal="justify" vertical="center" wrapText="1"/>
    </xf>
    <xf numFmtId="0" fontId="7" fillId="4" borderId="0" xfId="4" applyFont="1" applyFill="1" applyBorder="1">
      <alignment vertical="center"/>
    </xf>
    <xf numFmtId="0" fontId="25" fillId="4" borderId="0" xfId="4" applyFont="1" applyFill="1">
      <alignment vertical="center"/>
    </xf>
    <xf numFmtId="0" fontId="7" fillId="4" borderId="9" xfId="4" applyFont="1" applyFill="1" applyBorder="1" applyAlignment="1">
      <alignment horizontal="center" vertical="center"/>
    </xf>
    <xf numFmtId="0" fontId="7" fillId="4" borderId="9" xfId="4" applyFont="1" applyFill="1" applyBorder="1">
      <alignment vertical="center"/>
    </xf>
    <xf numFmtId="0" fontId="7" fillId="4" borderId="9" xfId="4" applyFont="1" applyFill="1" applyBorder="1" applyAlignment="1">
      <alignment vertical="center" shrinkToFit="1"/>
    </xf>
    <xf numFmtId="0" fontId="25" fillId="4" borderId="125" xfId="4" applyFont="1" applyFill="1" applyBorder="1" applyAlignment="1">
      <alignment horizontal="center" vertical="center"/>
    </xf>
    <xf numFmtId="0" fontId="19" fillId="4" borderId="126" xfId="4" applyFont="1" applyFill="1" applyBorder="1" applyAlignment="1">
      <alignment horizontal="center" vertical="center"/>
    </xf>
    <xf numFmtId="0" fontId="19" fillId="4" borderId="127" xfId="4" applyFont="1" applyFill="1" applyBorder="1" applyAlignment="1">
      <alignment horizontal="center" vertical="center"/>
    </xf>
    <xf numFmtId="0" fontId="19" fillId="4" borderId="128" xfId="4" applyFont="1" applyFill="1" applyBorder="1" applyAlignment="1">
      <alignment horizontal="center" vertical="center"/>
    </xf>
    <xf numFmtId="0" fontId="16" fillId="4" borderId="129" xfId="4" applyFont="1" applyFill="1" applyBorder="1" applyAlignment="1">
      <alignment vertical="center" shrinkToFit="1"/>
    </xf>
    <xf numFmtId="0" fontId="16" fillId="4" borderId="130" xfId="4" applyFont="1" applyFill="1" applyBorder="1" applyAlignment="1">
      <alignment vertical="center" shrinkToFit="1"/>
    </xf>
    <xf numFmtId="0" fontId="16" fillId="4" borderId="9" xfId="4" applyFont="1" applyFill="1" applyBorder="1" applyAlignment="1">
      <alignment vertical="center" shrinkToFit="1"/>
    </xf>
    <xf numFmtId="0" fontId="16" fillId="4" borderId="45" xfId="4" applyFont="1" applyFill="1" applyBorder="1" applyAlignment="1">
      <alignment vertical="center" shrinkToFit="1"/>
    </xf>
    <xf numFmtId="0" fontId="16" fillId="4" borderId="15" xfId="4" applyFont="1" applyFill="1" applyBorder="1" applyAlignment="1">
      <alignment vertical="center" shrinkToFit="1"/>
    </xf>
    <xf numFmtId="0" fontId="25" fillId="4" borderId="54" xfId="4" applyFont="1" applyFill="1" applyBorder="1">
      <alignment vertical="center"/>
    </xf>
    <xf numFmtId="0" fontId="25" fillId="4" borderId="55" xfId="4" applyFont="1" applyFill="1" applyBorder="1">
      <alignment vertical="center"/>
    </xf>
    <xf numFmtId="0" fontId="25" fillId="4" borderId="56" xfId="4" applyFont="1" applyFill="1" applyBorder="1">
      <alignment vertical="center"/>
    </xf>
    <xf numFmtId="0" fontId="7" fillId="0" borderId="32"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50" xfId="4" applyFont="1" applyBorder="1" applyAlignment="1">
      <alignment horizontal="center" vertical="center" wrapText="1"/>
    </xf>
    <xf numFmtId="0" fontId="7" fillId="6" borderId="3" xfId="4" applyFont="1" applyFill="1" applyBorder="1" applyAlignment="1" applyProtection="1">
      <alignment horizontal="center" vertical="center" shrinkToFit="1"/>
      <protection locked="0"/>
    </xf>
    <xf numFmtId="0" fontId="7" fillId="6" borderId="11" xfId="4" applyFont="1" applyFill="1" applyBorder="1" applyAlignment="1" applyProtection="1">
      <alignment horizontal="center" vertical="center" shrinkToFit="1"/>
      <protection locked="0"/>
    </xf>
    <xf numFmtId="0" fontId="7" fillId="6" borderId="14" xfId="4" applyFont="1" applyFill="1" applyBorder="1" applyAlignment="1" applyProtection="1">
      <alignment horizontal="center" vertical="center" shrinkToFit="1"/>
      <protection locked="0"/>
    </xf>
    <xf numFmtId="0" fontId="7" fillId="6" borderId="3" xfId="4" applyFont="1" applyFill="1" applyBorder="1" applyAlignment="1" applyProtection="1">
      <alignment horizontal="center" vertical="center" wrapText="1"/>
      <protection locked="0"/>
    </xf>
    <xf numFmtId="0" fontId="7" fillId="6" borderId="11" xfId="4" applyFont="1" applyFill="1" applyBorder="1" applyAlignment="1" applyProtection="1">
      <alignment horizontal="center" vertical="center" wrapText="1"/>
      <protection locked="0"/>
    </xf>
    <xf numFmtId="0" fontId="7" fillId="6" borderId="14" xfId="4" applyFont="1" applyFill="1" applyBorder="1" applyAlignment="1" applyProtection="1">
      <alignment horizontal="center" vertical="center" wrapText="1"/>
      <protection locked="0"/>
    </xf>
    <xf numFmtId="0" fontId="7" fillId="6" borderId="32" xfId="4" applyFont="1" applyFill="1" applyBorder="1" applyAlignment="1" applyProtection="1">
      <alignment horizontal="center" vertical="center" shrinkToFit="1"/>
      <protection locked="0"/>
    </xf>
    <xf numFmtId="0" fontId="7" fillId="6" borderId="32" xfId="4" applyFont="1" applyFill="1" applyBorder="1" applyAlignment="1" applyProtection="1">
      <alignment horizontal="center" vertical="center" wrapText="1"/>
      <protection locked="0"/>
    </xf>
    <xf numFmtId="0" fontId="7" fillId="6" borderId="50" xfId="4" applyFont="1" applyFill="1" applyBorder="1" applyAlignment="1" applyProtection="1">
      <alignment horizontal="center" vertical="center" shrinkToFit="1"/>
      <protection locked="0"/>
    </xf>
    <xf numFmtId="0" fontId="7" fillId="6" borderId="50" xfId="4" applyFont="1" applyFill="1" applyBorder="1" applyAlignment="1" applyProtection="1">
      <alignment horizontal="center" vertical="center" wrapText="1"/>
      <protection locked="0"/>
    </xf>
    <xf numFmtId="0" fontId="27" fillId="0" borderId="0" xfId="0" applyFont="1" applyAlignment="1">
      <alignment vertical="top" wrapText="1"/>
    </xf>
    <xf numFmtId="0" fontId="27" fillId="0" borderId="0" xfId="0" applyFont="1" applyAlignment="1">
      <alignment horizontal="center" vertical="top" wrapText="1"/>
    </xf>
    <xf numFmtId="49" fontId="27" fillId="0" borderId="0" xfId="0" applyNumberFormat="1" applyFont="1" applyAlignment="1">
      <alignment horizontal="center" vertical="top" wrapText="1"/>
    </xf>
    <xf numFmtId="0" fontId="29" fillId="0" borderId="0" xfId="0" applyFont="1" applyAlignment="1">
      <alignment horizontal="left" vertical="top"/>
    </xf>
    <xf numFmtId="0" fontId="29" fillId="0" borderId="0" xfId="0" applyFont="1" applyAlignment="1">
      <alignment horizontal="left" vertical="center"/>
    </xf>
    <xf numFmtId="0" fontId="31" fillId="0" borderId="0" xfId="0" applyFont="1" applyAlignment="1">
      <alignment horizontal="left" vertical="top"/>
    </xf>
    <xf numFmtId="0" fontId="31" fillId="0" borderId="0" xfId="0" applyFont="1" applyAlignment="1">
      <alignment horizontal="left" vertical="top" wrapText="1"/>
    </xf>
    <xf numFmtId="49" fontId="31" fillId="0" borderId="0" xfId="0" applyNumberFormat="1" applyFont="1" applyAlignment="1">
      <alignment horizontal="center" vertical="center" wrapText="1"/>
    </xf>
    <xf numFmtId="0" fontId="31" fillId="0" borderId="0" xfId="0" applyFont="1" applyAlignment="1">
      <alignment horizontal="left" vertical="center" wrapText="1"/>
    </xf>
    <xf numFmtId="0" fontId="31" fillId="0" borderId="0" xfId="0" applyFont="1" applyAlignment="1">
      <alignment vertical="top" wrapText="1"/>
    </xf>
    <xf numFmtId="0" fontId="32" fillId="0" borderId="1" xfId="0" applyFont="1" applyFill="1" applyBorder="1" applyAlignment="1">
      <alignment vertical="center"/>
    </xf>
    <xf numFmtId="0" fontId="33" fillId="0" borderId="2" xfId="0" applyFont="1" applyFill="1" applyBorder="1" applyAlignment="1">
      <alignment vertical="center"/>
    </xf>
    <xf numFmtId="0" fontId="33" fillId="0" borderId="3" xfId="0" applyFont="1" applyFill="1" applyBorder="1" applyAlignment="1">
      <alignment horizontal="center" vertical="top" wrapText="1"/>
    </xf>
    <xf numFmtId="0" fontId="34" fillId="0" borderId="2" xfId="0" applyFont="1" applyFill="1" applyBorder="1" applyAlignment="1">
      <alignment horizontal="center" vertical="center" wrapText="1"/>
    </xf>
    <xf numFmtId="0" fontId="34" fillId="0" borderId="2" xfId="0" applyFont="1" applyFill="1" applyBorder="1" applyAlignment="1">
      <alignment horizontal="right" vertical="center"/>
    </xf>
    <xf numFmtId="0" fontId="31" fillId="0" borderId="2" xfId="0" applyFont="1" applyBorder="1" applyAlignment="1">
      <alignment vertical="top" wrapText="1"/>
    </xf>
    <xf numFmtId="0" fontId="31" fillId="0" borderId="5" xfId="0" applyFont="1" applyBorder="1" applyAlignment="1">
      <alignment vertical="top" wrapText="1"/>
    </xf>
    <xf numFmtId="0" fontId="34" fillId="0" borderId="3"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0" borderId="0" xfId="0" applyFont="1" applyAlignment="1">
      <alignment vertical="center" wrapText="1"/>
    </xf>
    <xf numFmtId="0" fontId="31" fillId="0" borderId="6" xfId="0" applyFont="1" applyFill="1" applyBorder="1" applyAlignment="1">
      <alignment horizontal="center" vertical="top" wrapText="1"/>
    </xf>
    <xf numFmtId="0" fontId="31" fillId="0" borderId="0" xfId="0" applyFont="1" applyFill="1" applyBorder="1" applyAlignment="1">
      <alignment vertical="top" wrapText="1"/>
    </xf>
    <xf numFmtId="0" fontId="31" fillId="0" borderId="0" xfId="0" applyFont="1" applyFill="1" applyAlignment="1">
      <alignment vertical="top" wrapText="1"/>
    </xf>
    <xf numFmtId="0" fontId="30" fillId="0" borderId="0" xfId="1" applyFont="1"/>
    <xf numFmtId="0" fontId="31" fillId="0" borderId="9" xfId="0" applyFont="1" applyFill="1" applyBorder="1" applyAlignment="1">
      <alignment horizontal="center" vertical="top" wrapText="1"/>
    </xf>
    <xf numFmtId="0" fontId="31" fillId="0" borderId="0" xfId="0" applyFont="1" applyBorder="1" applyAlignment="1">
      <alignment horizontal="left" vertical="top"/>
    </xf>
    <xf numFmtId="0" fontId="31" fillId="0" borderId="0" xfId="0" applyFont="1" applyFill="1" applyBorder="1" applyAlignment="1">
      <alignment horizontal="left" vertical="top" wrapText="1"/>
    </xf>
    <xf numFmtId="49" fontId="31" fillId="0" borderId="0" xfId="0" applyNumberFormat="1" applyFont="1" applyFill="1" applyBorder="1" applyAlignment="1">
      <alignment horizontal="center" vertical="center" wrapText="1"/>
    </xf>
    <xf numFmtId="0" fontId="30" fillId="0" borderId="0" xfId="0" applyFont="1" applyFill="1" applyBorder="1" applyAlignment="1">
      <alignment horizontal="left" vertical="center" wrapText="1"/>
    </xf>
    <xf numFmtId="0" fontId="31" fillId="0" borderId="0" xfId="0" applyFont="1" applyFill="1" applyBorder="1" applyAlignment="1">
      <alignment horizontal="center" vertical="top" wrapText="1"/>
    </xf>
    <xf numFmtId="0" fontId="31" fillId="0" borderId="7" xfId="0" applyFont="1" applyFill="1" applyBorder="1" applyAlignment="1">
      <alignment horizontal="center" vertical="top" wrapText="1"/>
    </xf>
    <xf numFmtId="0" fontId="35" fillId="2" borderId="6" xfId="0" applyFont="1" applyFill="1" applyBorder="1" applyAlignment="1">
      <alignment horizontal="center" vertical="center" wrapText="1"/>
    </xf>
    <xf numFmtId="0" fontId="35" fillId="0" borderId="0" xfId="0" applyFont="1" applyAlignment="1">
      <alignment vertical="top" wrapText="1"/>
    </xf>
    <xf numFmtId="0" fontId="31" fillId="0" borderId="12" xfId="0" applyFont="1" applyFill="1" applyBorder="1" applyAlignment="1">
      <alignment horizontal="center" vertical="top" wrapText="1"/>
    </xf>
    <xf numFmtId="0" fontId="31" fillId="0" borderId="6" xfId="0" applyFont="1" applyBorder="1" applyAlignment="1">
      <alignment horizontal="center" vertical="top" wrapText="1"/>
    </xf>
    <xf numFmtId="0" fontId="31" fillId="0" borderId="9" xfId="0" applyFont="1" applyBorder="1" applyAlignment="1">
      <alignment vertical="top" wrapText="1"/>
    </xf>
    <xf numFmtId="0" fontId="32" fillId="0" borderId="6" xfId="0" applyFont="1" applyFill="1" applyBorder="1" applyAlignment="1">
      <alignment vertical="center"/>
    </xf>
    <xf numFmtId="0" fontId="33" fillId="0" borderId="7" xfId="0" applyFont="1" applyFill="1" applyBorder="1" applyAlignment="1">
      <alignment vertical="center"/>
    </xf>
    <xf numFmtId="0" fontId="33" fillId="0" borderId="15" xfId="0" applyFont="1" applyFill="1" applyBorder="1" applyAlignment="1">
      <alignment horizontal="center" vertical="top" wrapText="1"/>
    </xf>
    <xf numFmtId="0" fontId="34" fillId="0" borderId="7" xfId="0" applyFont="1" applyFill="1" applyBorder="1" applyAlignment="1">
      <alignment horizontal="center" vertical="center" wrapText="1"/>
    </xf>
    <xf numFmtId="0" fontId="34" fillId="0" borderId="7" xfId="0" applyFont="1" applyFill="1" applyBorder="1" applyAlignment="1">
      <alignment horizontal="right" vertical="center"/>
    </xf>
    <xf numFmtId="0" fontId="31" fillId="0" borderId="7" xfId="0" applyFont="1" applyBorder="1" applyAlignment="1">
      <alignment vertical="top" wrapText="1"/>
    </xf>
    <xf numFmtId="0" fontId="34" fillId="0" borderId="19" xfId="0" applyFont="1" applyFill="1" applyBorder="1" applyAlignment="1">
      <alignment horizontal="center" vertical="center" wrapText="1"/>
    </xf>
    <xf numFmtId="0" fontId="31" fillId="0" borderId="20" xfId="0" applyFont="1" applyBorder="1" applyAlignment="1">
      <alignment vertical="top" wrapText="1"/>
    </xf>
    <xf numFmtId="0" fontId="34" fillId="0" borderId="15"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30" fillId="0" borderId="9" xfId="0" applyFont="1" applyFill="1" applyBorder="1" applyAlignment="1">
      <alignment horizontal="center" vertical="top" wrapText="1"/>
    </xf>
    <xf numFmtId="0" fontId="30" fillId="0" borderId="0" xfId="0" applyFont="1" applyAlignment="1">
      <alignment vertical="top" wrapText="1"/>
    </xf>
    <xf numFmtId="0" fontId="31" fillId="0" borderId="20" xfId="0" applyFont="1" applyBorder="1" applyAlignment="1">
      <alignment horizontal="center" vertical="top" wrapText="1"/>
    </xf>
    <xf numFmtId="0" fontId="31" fillId="0" borderId="6" xfId="0" applyFont="1" applyFill="1" applyBorder="1" applyAlignment="1">
      <alignment vertical="top" wrapText="1"/>
    </xf>
    <xf numFmtId="0" fontId="30" fillId="4" borderId="10" xfId="0" applyFont="1" applyFill="1" applyBorder="1" applyAlignment="1">
      <alignment horizontal="left" vertical="top" wrapText="1"/>
    </xf>
    <xf numFmtId="0" fontId="30" fillId="4" borderId="0" xfId="0" applyFont="1" applyFill="1" applyBorder="1" applyAlignment="1">
      <alignment horizontal="left" vertical="top" wrapText="1"/>
    </xf>
    <xf numFmtId="0" fontId="30" fillId="4" borderId="11" xfId="0" applyFont="1" applyFill="1" applyBorder="1" applyAlignment="1">
      <alignment horizontal="left" vertical="top" wrapText="1"/>
    </xf>
    <xf numFmtId="0" fontId="30" fillId="0" borderId="0" xfId="0" applyFont="1" applyAlignment="1"/>
    <xf numFmtId="49" fontId="30" fillId="0" borderId="0" xfId="0" applyNumberFormat="1" applyFont="1" applyAlignment="1">
      <alignment horizontal="center" vertical="top" wrapText="1"/>
    </xf>
    <xf numFmtId="0" fontId="31" fillId="0" borderId="0" xfId="0" applyFont="1" applyAlignment="1">
      <alignment horizontal="left" vertical="center"/>
    </xf>
    <xf numFmtId="0" fontId="31" fillId="0" borderId="9" xfId="0" applyFont="1" applyFill="1" applyBorder="1" applyAlignment="1">
      <alignment horizontal="center" vertical="top" wrapText="1"/>
    </xf>
    <xf numFmtId="0" fontId="31" fillId="0" borderId="10" xfId="0" applyFont="1" applyFill="1" applyBorder="1" applyAlignment="1">
      <alignment horizontal="center" vertical="top" wrapText="1"/>
    </xf>
    <xf numFmtId="0" fontId="30" fillId="0" borderId="9" xfId="0" applyFont="1" applyFill="1" applyBorder="1" applyAlignment="1">
      <alignment vertical="top" wrapText="1"/>
    </xf>
    <xf numFmtId="0" fontId="30" fillId="0" borderId="17" xfId="0" applyFont="1" applyFill="1" applyBorder="1" applyAlignment="1">
      <alignment horizontal="center" vertical="top" wrapText="1"/>
    </xf>
    <xf numFmtId="0" fontId="31" fillId="0" borderId="0" xfId="0" applyFont="1" applyBorder="1" applyAlignment="1">
      <alignment vertical="top" wrapText="1"/>
    </xf>
    <xf numFmtId="0" fontId="31" fillId="0" borderId="6" xfId="0" applyFont="1" applyBorder="1" applyAlignment="1">
      <alignment vertical="top" wrapText="1"/>
    </xf>
    <xf numFmtId="0" fontId="33" fillId="0" borderId="19" xfId="0" applyFont="1" applyFill="1" applyBorder="1" applyAlignment="1">
      <alignment vertical="center"/>
    </xf>
    <xf numFmtId="0" fontId="31" fillId="0" borderId="7" xfId="0" applyFont="1" applyFill="1" applyBorder="1" applyAlignment="1">
      <alignment horizontal="right" vertical="center"/>
    </xf>
    <xf numFmtId="0" fontId="31" fillId="0" borderId="7" xfId="0" applyFont="1" applyFill="1" applyBorder="1" applyAlignment="1">
      <alignment horizontal="center" vertical="center" wrapText="1"/>
    </xf>
    <xf numFmtId="0" fontId="43" fillId="0" borderId="2" xfId="0" applyFont="1" applyFill="1" applyBorder="1" applyAlignment="1">
      <alignment horizontal="center" vertical="center" wrapText="1"/>
    </xf>
    <xf numFmtId="0" fontId="43" fillId="0" borderId="4" xfId="0" applyFont="1" applyFill="1" applyBorder="1" applyAlignment="1">
      <alignment horizontal="center" vertical="center" wrapText="1"/>
    </xf>
    <xf numFmtId="49" fontId="44" fillId="0" borderId="9" xfId="0" applyNumberFormat="1" applyFont="1" applyFill="1" applyBorder="1" applyAlignment="1">
      <alignment horizontal="center" vertical="center" wrapText="1"/>
    </xf>
    <xf numFmtId="49" fontId="45" fillId="0" borderId="9"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31" fillId="0" borderId="9" xfId="0" applyFont="1" applyBorder="1" applyAlignment="1">
      <alignment vertical="top" wrapText="1"/>
    </xf>
    <xf numFmtId="0" fontId="43" fillId="3" borderId="2" xfId="0" applyFont="1" applyFill="1" applyBorder="1" applyAlignment="1">
      <alignment horizontal="center" vertical="center" wrapText="1"/>
    </xf>
    <xf numFmtId="49" fontId="42" fillId="0" borderId="9" xfId="0" applyNumberFormat="1" applyFont="1" applyFill="1" applyBorder="1" applyAlignment="1">
      <alignment horizontal="center" vertical="center" wrapText="1"/>
    </xf>
    <xf numFmtId="49" fontId="41" fillId="0" borderId="9" xfId="0" applyNumberFormat="1" applyFont="1" applyFill="1" applyBorder="1" applyAlignment="1">
      <alignment horizontal="center" vertical="center" wrapText="1"/>
    </xf>
    <xf numFmtId="49" fontId="44" fillId="0" borderId="7" xfId="0" applyNumberFormat="1" applyFont="1" applyFill="1" applyBorder="1" applyAlignment="1">
      <alignment horizontal="center" vertical="center" wrapText="1"/>
    </xf>
    <xf numFmtId="49" fontId="44" fillId="0" borderId="6" xfId="0" applyNumberFormat="1" applyFont="1" applyFill="1" applyBorder="1" applyAlignment="1">
      <alignment horizontal="center" vertical="center" wrapText="1"/>
    </xf>
    <xf numFmtId="49" fontId="45" fillId="0" borderId="9" xfId="0" applyNumberFormat="1" applyFont="1" applyFill="1" applyBorder="1" applyAlignment="1">
      <alignment horizontal="center" vertical="top" wrapText="1"/>
    </xf>
    <xf numFmtId="49" fontId="44" fillId="0" borderId="9" xfId="0" applyNumberFormat="1" applyFont="1" applyFill="1" applyBorder="1" applyAlignment="1">
      <alignment horizontal="center" vertical="top" wrapText="1"/>
    </xf>
    <xf numFmtId="0" fontId="45" fillId="0" borderId="2" xfId="0" applyFont="1" applyBorder="1" applyAlignment="1">
      <alignment vertical="top" wrapText="1"/>
    </xf>
    <xf numFmtId="49" fontId="45" fillId="0" borderId="17" xfId="0" applyNumberFormat="1" applyFont="1" applyFill="1" applyBorder="1" applyAlignment="1">
      <alignment horizontal="center" vertical="center" wrapText="1"/>
    </xf>
    <xf numFmtId="49" fontId="45" fillId="0" borderId="9" xfId="0" applyNumberFormat="1" applyFont="1" applyFill="1" applyBorder="1" applyAlignment="1">
      <alignment vertical="center" wrapText="1"/>
    </xf>
    <xf numFmtId="0" fontId="43" fillId="0" borderId="7" xfId="0" applyFont="1" applyFill="1" applyBorder="1" applyAlignment="1">
      <alignment horizontal="center" vertical="center" wrapText="1"/>
    </xf>
    <xf numFmtId="0" fontId="43" fillId="3" borderId="7" xfId="0" applyFont="1" applyFill="1" applyBorder="1" applyAlignment="1">
      <alignment horizontal="center" vertical="center" wrapText="1"/>
    </xf>
    <xf numFmtId="0" fontId="43" fillId="0" borderId="18" xfId="0" applyFont="1" applyFill="1" applyBorder="1" applyAlignment="1">
      <alignment horizontal="center" vertical="center" wrapText="1"/>
    </xf>
    <xf numFmtId="49" fontId="44" fillId="4" borderId="9" xfId="0" applyNumberFormat="1" applyFont="1" applyFill="1" applyBorder="1" applyAlignment="1">
      <alignment horizontal="center" vertical="center" wrapText="1"/>
    </xf>
    <xf numFmtId="49" fontId="44" fillId="0" borderId="9" xfId="0" applyNumberFormat="1" applyFont="1" applyBorder="1" applyAlignment="1">
      <alignment horizontal="center" vertical="center" wrapText="1"/>
    </xf>
    <xf numFmtId="49" fontId="45" fillId="0" borderId="7" xfId="0" applyNumberFormat="1" applyFont="1" applyFill="1" applyBorder="1" applyAlignment="1">
      <alignment horizontal="center" vertical="center" wrapText="1"/>
    </xf>
    <xf numFmtId="49" fontId="42" fillId="0" borderId="9" xfId="0" applyNumberFormat="1" applyFont="1" applyFill="1" applyBorder="1" applyAlignment="1">
      <alignment horizontal="center" vertical="top" wrapText="1"/>
    </xf>
    <xf numFmtId="49" fontId="41" fillId="0" borderId="9" xfId="0" applyNumberFormat="1" applyFont="1" applyBorder="1" applyAlignment="1">
      <alignment horizontal="center" vertical="top" wrapText="1"/>
    </xf>
    <xf numFmtId="49" fontId="42" fillId="0" borderId="16" xfId="0" applyNumberFormat="1" applyFont="1" applyFill="1" applyBorder="1" applyAlignment="1">
      <alignment horizontal="center" vertical="top" wrapText="1"/>
    </xf>
    <xf numFmtId="49" fontId="44" fillId="0" borderId="17" xfId="0" applyNumberFormat="1" applyFont="1" applyFill="1" applyBorder="1" applyAlignment="1">
      <alignment horizontal="center" vertical="top" wrapText="1"/>
    </xf>
    <xf numFmtId="49" fontId="44" fillId="0" borderId="9" xfId="0" applyNumberFormat="1" applyFont="1" applyBorder="1" applyAlignment="1">
      <alignment horizontal="center" vertical="top" wrapText="1"/>
    </xf>
    <xf numFmtId="0" fontId="45" fillId="0" borderId="18" xfId="0" applyFont="1" applyFill="1" applyBorder="1" applyAlignment="1">
      <alignment horizontal="center" vertical="center" wrapText="1"/>
    </xf>
    <xf numFmtId="10" fontId="42" fillId="0" borderId="7" xfId="0" applyNumberFormat="1" applyFont="1" applyBorder="1" applyAlignment="1">
      <alignment vertical="center" wrapText="1"/>
    </xf>
    <xf numFmtId="0" fontId="46" fillId="0" borderId="15" xfId="0" applyFont="1" applyFill="1" applyBorder="1" applyAlignment="1">
      <alignment horizontal="center" vertical="center" wrapText="1"/>
    </xf>
    <xf numFmtId="0" fontId="47" fillId="0" borderId="2" xfId="0" applyFont="1" applyFill="1" applyBorder="1" applyAlignment="1">
      <alignment horizontal="center" vertical="center" wrapText="1"/>
    </xf>
    <xf numFmtId="49" fontId="45" fillId="0" borderId="9" xfId="0" applyNumberFormat="1" applyFont="1" applyBorder="1" applyAlignment="1">
      <alignment horizontal="center" vertical="top" wrapText="1"/>
    </xf>
    <xf numFmtId="0" fontId="55" fillId="0" borderId="2" xfId="0" applyFont="1" applyFill="1" applyBorder="1" applyAlignment="1">
      <alignment horizontal="right" vertical="center"/>
    </xf>
    <xf numFmtId="0" fontId="35" fillId="2" borderId="2" xfId="0" applyFont="1" applyFill="1" applyBorder="1" applyAlignment="1">
      <alignment horizontal="center" vertical="center" wrapText="1"/>
    </xf>
    <xf numFmtId="0" fontId="31" fillId="0" borderId="12" xfId="0" applyFont="1" applyFill="1" applyBorder="1" applyAlignment="1">
      <alignment horizontal="center" vertical="top" wrapText="1"/>
    </xf>
    <xf numFmtId="0" fontId="31" fillId="0" borderId="9" xfId="0" applyFont="1" applyFill="1" applyBorder="1" applyAlignment="1">
      <alignment horizontal="center" vertical="top" wrapText="1"/>
    </xf>
    <xf numFmtId="0" fontId="31" fillId="0" borderId="9" xfId="0" applyFont="1" applyFill="1" applyBorder="1" applyAlignment="1">
      <alignment horizontal="left" vertical="center" wrapText="1"/>
    </xf>
    <xf numFmtId="0" fontId="44" fillId="0" borderId="9" xfId="0" applyNumberFormat="1" applyFont="1" applyFill="1" applyBorder="1" applyAlignment="1">
      <alignment horizontal="center" vertical="center" wrapText="1"/>
    </xf>
    <xf numFmtId="0" fontId="55" fillId="0" borderId="0" xfId="2" applyFont="1" applyFill="1">
      <alignment vertical="center"/>
    </xf>
    <xf numFmtId="0" fontId="38" fillId="0" borderId="0" xfId="2" applyFont="1" applyFill="1">
      <alignment vertical="center"/>
    </xf>
    <xf numFmtId="0" fontId="30" fillId="0" borderId="0" xfId="2" applyFont="1" applyFill="1">
      <alignment vertical="center"/>
    </xf>
    <xf numFmtId="0" fontId="31" fillId="0" borderId="0" xfId="2" applyFont="1" applyFill="1" applyBorder="1" applyAlignment="1">
      <alignment horizontal="left" vertical="center"/>
    </xf>
    <xf numFmtId="180" fontId="31" fillId="0" borderId="0" xfId="2" applyNumberFormat="1" applyFont="1" applyFill="1" applyBorder="1" applyAlignment="1">
      <alignment horizontal="left" vertical="center"/>
    </xf>
    <xf numFmtId="0" fontId="31" fillId="0" borderId="0" xfId="2" applyFont="1" applyFill="1" applyAlignment="1">
      <alignment horizontal="left" vertical="center"/>
    </xf>
    <xf numFmtId="0" fontId="31" fillId="0" borderId="9" xfId="2" applyFont="1" applyFill="1" applyBorder="1" applyAlignment="1">
      <alignment horizontal="center" vertical="center"/>
    </xf>
    <xf numFmtId="180" fontId="31" fillId="0" borderId="9" xfId="2" applyNumberFormat="1" applyFont="1" applyFill="1" applyBorder="1" applyAlignment="1">
      <alignment horizontal="center" vertical="center" wrapText="1"/>
    </xf>
    <xf numFmtId="0" fontId="31" fillId="0" borderId="9" xfId="2" applyFont="1" applyFill="1" applyBorder="1" applyAlignment="1">
      <alignment horizontal="center" vertical="center"/>
    </xf>
    <xf numFmtId="0" fontId="31" fillId="0" borderId="0" xfId="2" applyFont="1" applyFill="1" applyAlignment="1">
      <alignment horizontal="center" vertical="center"/>
    </xf>
    <xf numFmtId="180" fontId="45" fillId="0" borderId="9" xfId="0" applyNumberFormat="1" applyFont="1" applyFill="1" applyBorder="1" applyAlignment="1">
      <alignment horizontal="center" vertical="top" wrapText="1"/>
    </xf>
    <xf numFmtId="0" fontId="31" fillId="0" borderId="9" xfId="0" applyFont="1" applyFill="1" applyBorder="1" applyAlignment="1">
      <alignment horizontal="left" vertical="top" wrapText="1"/>
    </xf>
    <xf numFmtId="180" fontId="45" fillId="0" borderId="22" xfId="0" applyNumberFormat="1" applyFont="1" applyFill="1" applyBorder="1" applyAlignment="1">
      <alignment horizontal="center" vertical="top" wrapText="1"/>
    </xf>
    <xf numFmtId="0" fontId="31" fillId="0" borderId="22" xfId="0" applyFont="1" applyFill="1" applyBorder="1" applyAlignment="1">
      <alignment horizontal="left" vertical="top" wrapText="1"/>
    </xf>
    <xf numFmtId="0" fontId="45" fillId="0" borderId="22" xfId="0" applyNumberFormat="1" applyFont="1" applyFill="1" applyBorder="1" applyAlignment="1">
      <alignment horizontal="center" vertical="top" wrapText="1"/>
    </xf>
    <xf numFmtId="0" fontId="36" fillId="0" borderId="9" xfId="0" applyFont="1" applyFill="1" applyBorder="1" applyAlignment="1">
      <alignment horizontal="left" vertical="center" wrapText="1"/>
    </xf>
    <xf numFmtId="0" fontId="31" fillId="0" borderId="9" xfId="2" applyFont="1" applyFill="1" applyBorder="1" applyAlignment="1">
      <alignment horizontal="center" vertical="center" wrapText="1"/>
    </xf>
    <xf numFmtId="180" fontId="45" fillId="0" borderId="9" xfId="2" applyNumberFormat="1" applyFont="1" applyFill="1" applyBorder="1" applyAlignment="1">
      <alignment horizontal="center" vertical="center" wrapText="1"/>
    </xf>
    <xf numFmtId="180" fontId="45" fillId="0" borderId="9" xfId="2" applyNumberFormat="1" applyFont="1" applyFill="1" applyBorder="1" applyAlignment="1">
      <alignment horizontal="center" vertical="top"/>
    </xf>
    <xf numFmtId="0" fontId="31" fillId="0" borderId="9" xfId="2" applyFont="1" applyFill="1" applyBorder="1">
      <alignment vertical="center"/>
    </xf>
    <xf numFmtId="0" fontId="31" fillId="0" borderId="0" xfId="2" applyFont="1" applyFill="1">
      <alignment vertical="center"/>
    </xf>
    <xf numFmtId="180" fontId="45" fillId="0" borderId="16" xfId="2" applyNumberFormat="1" applyFont="1" applyFill="1" applyBorder="1" applyAlignment="1">
      <alignment horizontal="center" vertical="top"/>
    </xf>
    <xf numFmtId="0" fontId="31" fillId="0" borderId="16" xfId="2" applyFont="1" applyFill="1" applyBorder="1">
      <alignment vertical="center"/>
    </xf>
    <xf numFmtId="0" fontId="31" fillId="0" borderId="9" xfId="2" applyFont="1" applyFill="1" applyBorder="1" applyAlignment="1">
      <alignment vertical="center"/>
    </xf>
    <xf numFmtId="0" fontId="31" fillId="0" borderId="0" xfId="2" applyFont="1" applyFill="1" applyAlignment="1">
      <alignment vertical="center"/>
    </xf>
    <xf numFmtId="0" fontId="31" fillId="0" borderId="17" xfId="2" applyFont="1" applyFill="1" applyBorder="1" applyAlignment="1">
      <alignment horizontal="center" vertical="center" wrapText="1" shrinkToFit="1"/>
    </xf>
    <xf numFmtId="180" fontId="45" fillId="0" borderId="9" xfId="2" applyNumberFormat="1" applyFont="1" applyFill="1" applyBorder="1" applyAlignment="1">
      <alignment horizontal="center" vertical="center" shrinkToFit="1"/>
    </xf>
    <xf numFmtId="0" fontId="31" fillId="0" borderId="134" xfId="2" applyFont="1" applyFill="1" applyBorder="1">
      <alignment vertical="center"/>
    </xf>
    <xf numFmtId="180" fontId="45" fillId="0" borderId="9" xfId="2" applyNumberFormat="1" applyFont="1" applyFill="1" applyBorder="1" applyAlignment="1">
      <alignment horizontal="center" vertical="top" wrapText="1"/>
    </xf>
    <xf numFmtId="0" fontId="55" fillId="0" borderId="9" xfId="2" applyFont="1" applyFill="1" applyBorder="1">
      <alignment vertical="center"/>
    </xf>
    <xf numFmtId="180" fontId="45" fillId="0" borderId="9" xfId="2" applyNumberFormat="1" applyFont="1" applyFill="1" applyBorder="1" applyAlignment="1">
      <alignment horizontal="center" vertical="top" shrinkToFit="1"/>
    </xf>
    <xf numFmtId="180" fontId="45" fillId="0" borderId="9" xfId="2" applyNumberFormat="1" applyFont="1" applyFill="1" applyBorder="1" applyAlignment="1">
      <alignment horizontal="center" vertical="top" wrapText="1" shrinkToFit="1"/>
    </xf>
    <xf numFmtId="0" fontId="31" fillId="0" borderId="9" xfId="2" applyFont="1" applyFill="1" applyBorder="1" applyAlignment="1">
      <alignment vertical="center" wrapText="1"/>
    </xf>
    <xf numFmtId="0" fontId="30" fillId="0" borderId="0" xfId="2" applyFont="1" applyFill="1" applyAlignment="1">
      <alignment vertical="center"/>
    </xf>
    <xf numFmtId="0" fontId="31" fillId="0" borderId="9" xfId="2" applyFont="1" applyFill="1" applyBorder="1" applyAlignment="1">
      <alignment horizontal="left" vertical="center" wrapText="1"/>
    </xf>
    <xf numFmtId="49" fontId="45" fillId="0" borderId="9" xfId="2" applyNumberFormat="1" applyFont="1" applyFill="1" applyBorder="1" applyAlignment="1">
      <alignment horizontal="center" vertical="top" wrapText="1" shrinkToFit="1"/>
    </xf>
    <xf numFmtId="0" fontId="31" fillId="0" borderId="134" xfId="2" applyFont="1" applyFill="1" applyBorder="1" applyAlignment="1">
      <alignment horizontal="left" vertical="center" wrapText="1" shrinkToFit="1"/>
    </xf>
    <xf numFmtId="0" fontId="31" fillId="0" borderId="134" xfId="2" applyFont="1" applyFill="1" applyBorder="1" applyAlignment="1">
      <alignment horizontal="left" vertical="center" wrapText="1"/>
    </xf>
    <xf numFmtId="180" fontId="45" fillId="0" borderId="9" xfId="2" applyNumberFormat="1" applyFont="1" applyFill="1" applyBorder="1" applyAlignment="1">
      <alignment vertical="center" wrapText="1"/>
    </xf>
    <xf numFmtId="0" fontId="31" fillId="0" borderId="135" xfId="2" applyFont="1" applyFill="1" applyBorder="1" applyAlignment="1">
      <alignment vertical="center" wrapText="1"/>
    </xf>
    <xf numFmtId="0" fontId="31" fillId="0" borderId="9" xfId="2" applyFont="1" applyFill="1" applyBorder="1" applyAlignment="1">
      <alignment horizontal="left" vertical="center"/>
    </xf>
    <xf numFmtId="0" fontId="31" fillId="0" borderId="134" xfId="2" applyFont="1" applyFill="1" applyBorder="1" applyAlignment="1">
      <alignment horizontal="center" vertical="center"/>
    </xf>
    <xf numFmtId="0" fontId="31" fillId="0" borderId="9" xfId="2" applyFont="1" applyFill="1" applyBorder="1" applyAlignment="1">
      <alignment horizontal="center" vertical="center" wrapText="1" shrinkToFit="1"/>
    </xf>
    <xf numFmtId="0" fontId="31" fillId="0" borderId="9" xfId="2" applyFont="1" applyFill="1" applyBorder="1" applyAlignment="1">
      <alignment horizontal="center" vertical="center" wrapText="1"/>
    </xf>
    <xf numFmtId="0" fontId="31" fillId="0" borderId="9" xfId="2" applyFont="1" applyFill="1" applyBorder="1" applyAlignment="1">
      <alignment horizontal="center" vertical="center"/>
    </xf>
    <xf numFmtId="180" fontId="45" fillId="0" borderId="16" xfId="2" applyNumberFormat="1" applyFont="1" applyFill="1" applyBorder="1" applyAlignment="1">
      <alignment horizontal="center" vertical="top" shrinkToFit="1"/>
    </xf>
    <xf numFmtId="0" fontId="31" fillId="0" borderId="16" xfId="2" applyFont="1" applyFill="1" applyBorder="1" applyAlignment="1">
      <alignment horizontal="left" vertical="center" wrapText="1"/>
    </xf>
    <xf numFmtId="49" fontId="45" fillId="0" borderId="9" xfId="2" applyNumberFormat="1" applyFont="1" applyFill="1" applyBorder="1" applyAlignment="1">
      <alignment horizontal="center" vertical="top" shrinkToFit="1"/>
    </xf>
    <xf numFmtId="0" fontId="31" fillId="0" borderId="136" xfId="2" applyFont="1" applyFill="1" applyBorder="1" applyAlignment="1">
      <alignment vertical="center" wrapText="1" shrinkToFit="1"/>
    </xf>
    <xf numFmtId="0" fontId="31" fillId="0" borderId="134" xfId="2" applyFont="1" applyFill="1" applyBorder="1" applyAlignment="1">
      <alignment vertical="center" wrapText="1" shrinkToFit="1"/>
    </xf>
    <xf numFmtId="0" fontId="31" fillId="0" borderId="0" xfId="3" applyFont="1"/>
    <xf numFmtId="0" fontId="31" fillId="0" borderId="6" xfId="3" applyFont="1" applyBorder="1"/>
    <xf numFmtId="0" fontId="31" fillId="0" borderId="7" xfId="3" applyFont="1" applyBorder="1"/>
    <xf numFmtId="0" fontId="31" fillId="0" borderId="15" xfId="3" applyFont="1" applyBorder="1"/>
    <xf numFmtId="0" fontId="31" fillId="0" borderId="0" xfId="3" applyFont="1" applyBorder="1"/>
    <xf numFmtId="0" fontId="31" fillId="0" borderId="2" xfId="3" applyFont="1" applyBorder="1"/>
    <xf numFmtId="0" fontId="31" fillId="0" borderId="10" xfId="3" applyFont="1" applyBorder="1" applyAlignment="1">
      <alignment vertical="center"/>
    </xf>
    <xf numFmtId="0" fontId="31" fillId="0" borderId="0" xfId="3" applyFont="1" applyBorder="1" applyAlignment="1">
      <alignment vertical="center"/>
    </xf>
    <xf numFmtId="0" fontId="31" fillId="0" borderId="0" xfId="3" applyFont="1" applyAlignment="1">
      <alignment vertical="center"/>
    </xf>
    <xf numFmtId="0" fontId="31" fillId="0" borderId="13" xfId="3" applyFont="1" applyBorder="1"/>
    <xf numFmtId="0" fontId="55" fillId="0" borderId="1" xfId="3" applyFont="1" applyBorder="1" applyAlignment="1">
      <alignment vertical="center"/>
    </xf>
    <xf numFmtId="0" fontId="55" fillId="0" borderId="2" xfId="3" applyFont="1" applyBorder="1" applyAlignment="1">
      <alignment vertical="center"/>
    </xf>
    <xf numFmtId="0" fontId="55" fillId="0" borderId="3" xfId="3" applyFont="1" applyBorder="1" applyAlignment="1">
      <alignment vertical="center"/>
    </xf>
    <xf numFmtId="0" fontId="55" fillId="0" borderId="12" xfId="3" applyFont="1" applyBorder="1" applyAlignment="1">
      <alignment vertical="center"/>
    </xf>
    <xf numFmtId="0" fontId="55" fillId="0" borderId="13" xfId="3" applyFont="1" applyBorder="1" applyAlignment="1">
      <alignment vertical="center"/>
    </xf>
    <xf numFmtId="0" fontId="55" fillId="0" borderId="14" xfId="3" applyFont="1" applyBorder="1" applyAlignment="1">
      <alignment vertical="center"/>
    </xf>
    <xf numFmtId="0" fontId="31" fillId="0" borderId="0" xfId="3" applyFont="1" applyFill="1"/>
    <xf numFmtId="0" fontId="58" fillId="0" borderId="0" xfId="3" applyFont="1" applyFill="1"/>
    <xf numFmtId="0" fontId="31" fillId="0" borderId="6" xfId="3" applyFont="1" applyFill="1" applyBorder="1" applyAlignment="1">
      <alignment horizontal="center" vertical="center"/>
    </xf>
    <xf numFmtId="0" fontId="58" fillId="0" borderId="15" xfId="3" applyFont="1" applyFill="1" applyBorder="1" applyAlignment="1">
      <alignment horizontal="center" vertical="center"/>
    </xf>
    <xf numFmtId="0" fontId="31" fillId="0" borderId="9" xfId="3" applyFont="1" applyFill="1" applyBorder="1" applyAlignment="1">
      <alignment horizontal="center" vertical="center"/>
    </xf>
    <xf numFmtId="0" fontId="31" fillId="0" borderId="15" xfId="3" applyFont="1" applyFill="1" applyBorder="1" applyAlignment="1">
      <alignment horizontal="center" vertical="center"/>
    </xf>
    <xf numFmtId="0" fontId="31" fillId="0" borderId="12" xfId="3" applyFont="1" applyFill="1" applyBorder="1" applyAlignment="1">
      <alignment horizontal="center" vertical="center"/>
    </xf>
    <xf numFmtId="0" fontId="31" fillId="0" borderId="14" xfId="3" applyFont="1" applyFill="1" applyBorder="1" applyAlignment="1">
      <alignment horizontal="center" vertical="center"/>
    </xf>
    <xf numFmtId="0" fontId="31" fillId="0" borderId="0" xfId="3" applyFont="1" applyBorder="1" applyAlignment="1"/>
    <xf numFmtId="0" fontId="58" fillId="0" borderId="0" xfId="3" applyFont="1" applyBorder="1" applyAlignment="1">
      <alignment vertical="center"/>
    </xf>
    <xf numFmtId="0" fontId="58" fillId="0" borderId="0" xfId="3" applyFont="1" applyBorder="1" applyAlignment="1"/>
    <xf numFmtId="0" fontId="59" fillId="0" borderId="0" xfId="3" applyFont="1" applyAlignment="1">
      <alignment vertical="center"/>
    </xf>
    <xf numFmtId="0" fontId="31" fillId="0" borderId="1" xfId="3" applyFont="1" applyBorder="1" applyAlignment="1">
      <alignment vertical="center"/>
    </xf>
    <xf numFmtId="0" fontId="58" fillId="0" borderId="2" xfId="3" applyFont="1" applyBorder="1" applyAlignment="1">
      <alignment vertical="center"/>
    </xf>
    <xf numFmtId="0" fontId="58" fillId="0" borderId="2" xfId="3" applyFont="1" applyBorder="1" applyAlignment="1"/>
    <xf numFmtId="0" fontId="58" fillId="0" borderId="3" xfId="3" applyFont="1" applyBorder="1" applyAlignment="1"/>
    <xf numFmtId="0" fontId="58" fillId="0" borderId="11" xfId="3" applyFont="1" applyBorder="1" applyAlignment="1"/>
    <xf numFmtId="0" fontId="31" fillId="0" borderId="12" xfId="3" applyFont="1" applyBorder="1" applyAlignment="1">
      <alignment vertical="center"/>
    </xf>
    <xf numFmtId="0" fontId="58" fillId="0" borderId="13" xfId="3" applyFont="1" applyBorder="1" applyAlignment="1">
      <alignment vertical="center"/>
    </xf>
    <xf numFmtId="0" fontId="58" fillId="0" borderId="13" xfId="3" applyFont="1" applyBorder="1" applyAlignment="1"/>
    <xf numFmtId="0" fontId="58" fillId="0" borderId="14" xfId="3" applyFont="1" applyBorder="1" applyAlignment="1"/>
    <xf numFmtId="0" fontId="31" fillId="0" borderId="0" xfId="3" applyFont="1" applyBorder="1" applyAlignment="1">
      <alignment horizontal="left"/>
    </xf>
    <xf numFmtId="0" fontId="36" fillId="0" borderId="0" xfId="3" applyFont="1" applyBorder="1" applyAlignment="1">
      <alignment horizontal="center" vertical="center" wrapText="1" shrinkToFit="1"/>
    </xf>
    <xf numFmtId="0" fontId="31" fillId="0" borderId="0" xfId="3" applyFont="1" applyBorder="1" applyAlignment="1">
      <alignment horizontal="center" vertical="center"/>
    </xf>
    <xf numFmtId="0" fontId="30" fillId="0" borderId="0" xfId="0" applyFont="1" applyAlignment="1">
      <alignment horizontal="left"/>
    </xf>
    <xf numFmtId="0" fontId="29" fillId="0" borderId="0" xfId="0" applyFont="1"/>
    <xf numFmtId="0" fontId="31" fillId="0" borderId="0" xfId="0" applyFont="1"/>
    <xf numFmtId="0" fontId="58" fillId="0" borderId="0" xfId="0" applyFont="1" applyAlignment="1">
      <alignment horizontal="center" vertical="center"/>
    </xf>
    <xf numFmtId="0" fontId="58" fillId="0" borderId="0" xfId="3" applyFont="1"/>
    <xf numFmtId="0" fontId="56" fillId="0" borderId="0" xfId="3" applyFont="1" applyAlignment="1">
      <alignment horizontal="center" vertical="center"/>
    </xf>
    <xf numFmtId="0" fontId="34" fillId="0" borderId="0" xfId="3" applyFont="1" applyAlignment="1">
      <alignment horizontal="center" vertical="center"/>
    </xf>
    <xf numFmtId="0" fontId="34" fillId="0" borderId="0" xfId="3" applyFont="1"/>
    <xf numFmtId="0" fontId="58" fillId="0" borderId="9" xfId="3" applyFont="1" applyBorder="1" applyAlignment="1">
      <alignment horizontal="center" vertical="center"/>
    </xf>
    <xf numFmtId="0" fontId="58" fillId="0" borderId="6" xfId="3" applyFont="1" applyBorder="1" applyAlignment="1">
      <alignment horizontal="left" vertical="center" shrinkToFit="1"/>
    </xf>
    <xf numFmtId="0" fontId="58" fillId="0" borderId="7" xfId="3" applyFont="1" applyBorder="1" applyAlignment="1">
      <alignment horizontal="left" vertical="center" shrinkToFit="1"/>
    </xf>
    <xf numFmtId="0" fontId="58" fillId="0" borderId="15" xfId="3" applyFont="1" applyBorder="1" applyAlignment="1">
      <alignment horizontal="left" vertical="center" shrinkToFit="1"/>
    </xf>
    <xf numFmtId="0" fontId="58" fillId="0" borderId="6" xfId="3" applyFont="1" applyBorder="1" applyAlignment="1">
      <alignment horizontal="left" vertical="center"/>
    </xf>
    <xf numFmtId="0" fontId="58" fillId="0" borderId="7" xfId="3" applyFont="1" applyBorder="1" applyAlignment="1">
      <alignment horizontal="left" vertical="center"/>
    </xf>
    <xf numFmtId="0" fontId="58" fillId="0" borderId="2" xfId="3" applyFont="1" applyBorder="1" applyAlignment="1">
      <alignment horizontal="distributed" vertical="center"/>
    </xf>
    <xf numFmtId="0" fontId="58" fillId="0" borderId="9" xfId="3" applyFont="1" applyBorder="1" applyAlignment="1">
      <alignment horizontal="center" vertical="center" shrinkToFit="1"/>
    </xf>
    <xf numFmtId="0" fontId="58" fillId="5" borderId="9" xfId="3" applyFont="1" applyFill="1" applyBorder="1" applyAlignment="1">
      <alignment horizontal="left" vertical="center"/>
    </xf>
    <xf numFmtId="0" fontId="58" fillId="0" borderId="15" xfId="3" applyFont="1" applyBorder="1" applyAlignment="1">
      <alignment horizontal="left" vertical="center"/>
    </xf>
    <xf numFmtId="0" fontId="58" fillId="0" borderId="7" xfId="3" applyFont="1" applyBorder="1" applyAlignment="1">
      <alignment vertical="center"/>
    </xf>
    <xf numFmtId="0" fontId="58" fillId="0" borderId="15" xfId="3" applyFont="1" applyBorder="1" applyAlignment="1">
      <alignment vertical="center"/>
    </xf>
    <xf numFmtId="0" fontId="58" fillId="0" borderId="6" xfId="3" applyFont="1" applyBorder="1" applyAlignment="1">
      <alignment vertical="center"/>
    </xf>
    <xf numFmtId="0" fontId="36" fillId="0" borderId="0" xfId="3" applyFont="1" applyAlignment="1">
      <alignment vertical="center"/>
    </xf>
    <xf numFmtId="0" fontId="58" fillId="0" borderId="0" xfId="3" applyFont="1" applyAlignment="1">
      <alignment vertical="center"/>
    </xf>
    <xf numFmtId="0" fontId="31" fillId="0" borderId="0" xfId="3" applyFont="1" applyAlignment="1">
      <alignment horizontal="left" vertical="center"/>
    </xf>
    <xf numFmtId="0" fontId="58" fillId="0" borderId="0" xfId="3" applyFont="1" applyAlignment="1">
      <alignment vertical="center" wrapText="1"/>
    </xf>
    <xf numFmtId="0" fontId="36" fillId="0" borderId="0" xfId="3" applyFont="1" applyAlignment="1">
      <alignment horizontal="left"/>
    </xf>
    <xf numFmtId="0" fontId="36" fillId="0" borderId="0" xfId="3" applyFont="1" applyAlignment="1">
      <alignment vertical="center" wrapText="1"/>
    </xf>
    <xf numFmtId="0" fontId="58" fillId="0" borderId="6" xfId="3" applyFont="1" applyBorder="1" applyAlignment="1">
      <alignment horizontal="center" vertical="center"/>
    </xf>
    <xf numFmtId="0" fontId="58" fillId="0" borderId="7" xfId="3" applyFont="1" applyBorder="1" applyAlignment="1">
      <alignment horizontal="center" vertical="center"/>
    </xf>
    <xf numFmtId="0" fontId="58" fillId="0" borderId="15" xfId="3" applyFont="1" applyBorder="1" applyAlignment="1">
      <alignment horizontal="center" vertical="center"/>
    </xf>
    <xf numFmtId="0" fontId="61" fillId="0" borderId="7" xfId="3" applyFont="1" applyBorder="1" applyAlignment="1">
      <alignment horizontal="left" vertical="center"/>
    </xf>
    <xf numFmtId="0" fontId="61" fillId="0" borderId="15" xfId="3" applyFont="1" applyBorder="1" applyAlignment="1">
      <alignment horizontal="left" vertical="center"/>
    </xf>
    <xf numFmtId="0" fontId="61" fillId="0" borderId="0" xfId="3" applyFont="1" applyAlignment="1">
      <alignment horizontal="left" vertical="center"/>
    </xf>
    <xf numFmtId="0" fontId="35" fillId="2" borderId="2" xfId="0" applyFont="1" applyFill="1" applyBorder="1" applyAlignment="1">
      <alignment horizontal="center" vertical="center" wrapText="1"/>
    </xf>
    <xf numFmtId="0" fontId="31" fillId="0" borderId="12" xfId="0" applyFont="1" applyFill="1" applyBorder="1" applyAlignment="1">
      <alignment horizontal="center" vertical="top" wrapText="1"/>
    </xf>
    <xf numFmtId="0" fontId="35" fillId="2" borderId="7" xfId="0" applyFont="1" applyFill="1" applyBorder="1" applyAlignment="1">
      <alignment horizontal="center" vertical="center" wrapText="1"/>
    </xf>
    <xf numFmtId="49" fontId="45" fillId="0" borderId="16" xfId="0" applyNumberFormat="1" applyFont="1" applyFill="1" applyBorder="1" applyAlignment="1">
      <alignment horizontal="center" vertical="center" wrapText="1"/>
    </xf>
    <xf numFmtId="0" fontId="31" fillId="0" borderId="16" xfId="0" applyFont="1" applyFill="1" applyBorder="1" applyAlignment="1">
      <alignment vertical="top" wrapText="1"/>
    </xf>
    <xf numFmtId="0" fontId="31" fillId="0" borderId="9" xfId="2" applyFont="1" applyFill="1" applyBorder="1" applyAlignment="1">
      <alignment horizontal="center" vertical="center" wrapText="1"/>
    </xf>
    <xf numFmtId="0" fontId="31" fillId="0" borderId="9" xfId="2" applyFont="1" applyFill="1" applyBorder="1" applyAlignment="1">
      <alignment horizontal="center" vertical="center"/>
    </xf>
    <xf numFmtId="0" fontId="31" fillId="0" borderId="0" xfId="3" applyFont="1" applyAlignment="1">
      <alignment vertical="center" wrapText="1"/>
    </xf>
    <xf numFmtId="0" fontId="56" fillId="0" borderId="0" xfId="3" applyFont="1" applyAlignment="1">
      <alignment horizontal="center" shrinkToFit="1"/>
    </xf>
    <xf numFmtId="0" fontId="58" fillId="0" borderId="0" xfId="3" applyFont="1" applyAlignment="1">
      <alignment horizontal="center" shrinkToFit="1"/>
    </xf>
    <xf numFmtId="0" fontId="32" fillId="0" borderId="0" xfId="3" applyFont="1" applyAlignment="1">
      <alignment horizontal="center"/>
    </xf>
    <xf numFmtId="0" fontId="60" fillId="0" borderId="0" xfId="3" applyFont="1" applyAlignment="1">
      <alignment horizontal="right"/>
    </xf>
    <xf numFmtId="0" fontId="58" fillId="0" borderId="6" xfId="3" applyFont="1" applyBorder="1" applyAlignment="1">
      <alignment horizontal="center" vertical="center"/>
    </xf>
    <xf numFmtId="0" fontId="58" fillId="0" borderId="15" xfId="3" applyFont="1" applyBorder="1" applyAlignment="1">
      <alignment horizontal="center" vertical="center"/>
    </xf>
    <xf numFmtId="0" fontId="31" fillId="0" borderId="6" xfId="3" applyFont="1" applyBorder="1" applyAlignment="1">
      <alignment horizontal="center" vertical="center"/>
    </xf>
    <xf numFmtId="0" fontId="31" fillId="0" borderId="15" xfId="3" applyFont="1" applyBorder="1" applyAlignment="1">
      <alignment horizontal="center" vertical="center"/>
    </xf>
    <xf numFmtId="0" fontId="31" fillId="0" borderId="10" xfId="3" applyFont="1" applyBorder="1" applyAlignment="1">
      <alignment horizontal="center" vertical="center"/>
    </xf>
    <xf numFmtId="0" fontId="31" fillId="0" borderId="0" xfId="3" applyFont="1" applyBorder="1" applyAlignment="1">
      <alignment horizontal="center" vertical="center"/>
    </xf>
    <xf numFmtId="0" fontId="31" fillId="0" borderId="6" xfId="3" applyFont="1" applyBorder="1" applyAlignment="1">
      <alignment horizontal="center" vertical="center" wrapText="1"/>
    </xf>
    <xf numFmtId="0" fontId="31" fillId="0" borderId="15" xfId="3" applyFont="1" applyBorder="1" applyAlignment="1">
      <alignment horizontal="center" vertical="center" wrapText="1"/>
    </xf>
    <xf numFmtId="0" fontId="31" fillId="0" borderId="7" xfId="3" applyFont="1" applyBorder="1" applyAlignment="1">
      <alignment horizontal="center" vertical="center"/>
    </xf>
    <xf numFmtId="0" fontId="31" fillId="0" borderId="9" xfId="3" applyFont="1" applyBorder="1" applyAlignment="1">
      <alignment horizontal="center" vertical="center"/>
    </xf>
    <xf numFmtId="0" fontId="31" fillId="0" borderId="26" xfId="3" applyFont="1" applyBorder="1" applyAlignment="1">
      <alignment horizontal="center" vertical="center"/>
    </xf>
    <xf numFmtId="0" fontId="31" fillId="0" borderId="1" xfId="3" applyFont="1" applyBorder="1" applyAlignment="1">
      <alignment horizontal="center" vertical="center" wrapText="1"/>
    </xf>
    <xf numFmtId="0" fontId="31" fillId="0" borderId="3" xfId="3" applyFont="1" applyBorder="1" applyAlignment="1">
      <alignment horizontal="center" vertical="center" wrapText="1"/>
    </xf>
    <xf numFmtId="0" fontId="31" fillId="0" borderId="1" xfId="3" applyFont="1" applyBorder="1" applyAlignment="1">
      <alignment horizontal="center" vertical="center"/>
    </xf>
    <xf numFmtId="0" fontId="31" fillId="0" borderId="3" xfId="3" applyFont="1" applyBorder="1" applyAlignment="1">
      <alignment horizontal="center" vertical="center"/>
    </xf>
    <xf numFmtId="0" fontId="31" fillId="0" borderId="6" xfId="3" applyFont="1" applyFill="1" applyBorder="1" applyAlignment="1">
      <alignment horizontal="center" vertical="center"/>
    </xf>
    <xf numFmtId="0" fontId="31" fillId="0" borderId="15" xfId="3" applyFont="1" applyFill="1" applyBorder="1" applyAlignment="1">
      <alignment horizontal="center" vertical="center"/>
    </xf>
    <xf numFmtId="0" fontId="58" fillId="0" borderId="6" xfId="3" applyFont="1" applyFill="1" applyBorder="1" applyAlignment="1">
      <alignment horizontal="center" vertical="center"/>
    </xf>
    <xf numFmtId="0" fontId="58" fillId="0" borderId="15" xfId="3" applyFont="1" applyFill="1" applyBorder="1" applyAlignment="1">
      <alignment horizontal="center" vertical="center"/>
    </xf>
    <xf numFmtId="0" fontId="31" fillId="0" borderId="9" xfId="3" applyFont="1" applyFill="1" applyBorder="1" applyAlignment="1">
      <alignment horizontal="center" vertical="center"/>
    </xf>
    <xf numFmtId="0" fontId="31" fillId="0" borderId="9" xfId="3" applyFont="1" applyBorder="1" applyAlignment="1">
      <alignment horizontal="left" vertical="center"/>
    </xf>
    <xf numFmtId="0" fontId="31" fillId="0" borderId="9" xfId="3" applyFont="1" applyFill="1" applyBorder="1" applyAlignment="1">
      <alignment horizontal="left" vertical="center"/>
    </xf>
    <xf numFmtId="0" fontId="31" fillId="0" borderId="7" xfId="3" applyFont="1" applyFill="1" applyBorder="1" applyAlignment="1">
      <alignment horizontal="center" vertical="center"/>
    </xf>
    <xf numFmtId="0" fontId="58" fillId="0" borderId="7" xfId="3" applyFont="1" applyFill="1" applyBorder="1" applyAlignment="1">
      <alignment horizontal="center" vertical="center"/>
    </xf>
    <xf numFmtId="0" fontId="58" fillId="0" borderId="9" xfId="3" applyFont="1" applyFill="1" applyBorder="1" applyAlignment="1">
      <alignment horizontal="center" vertical="center"/>
    </xf>
    <xf numFmtId="0" fontId="8" fillId="6" borderId="0" xfId="4" applyFont="1" applyFill="1" applyAlignment="1" applyProtection="1">
      <alignment horizontal="center" vertical="center" shrinkToFit="1"/>
      <protection locked="0"/>
    </xf>
    <xf numFmtId="0" fontId="8" fillId="7" borderId="0" xfId="4" applyFont="1" applyFill="1" applyAlignment="1" applyProtection="1">
      <alignment horizontal="center" vertical="center" shrinkToFit="1"/>
      <protection locked="0"/>
    </xf>
    <xf numFmtId="0" fontId="8" fillId="8" borderId="0" xfId="4" applyFont="1" applyFill="1" applyAlignment="1" applyProtection="1">
      <alignment horizontal="center" vertical="center"/>
      <protection locked="0"/>
    </xf>
    <xf numFmtId="0" fontId="8" fillId="0" borderId="0" xfId="4" applyFont="1" applyFill="1" applyAlignment="1">
      <alignment horizontal="center" vertical="center"/>
    </xf>
    <xf numFmtId="0" fontId="7" fillId="6" borderId="6" xfId="4" applyFont="1" applyFill="1" applyBorder="1" applyAlignment="1" applyProtection="1">
      <alignment horizontal="center" vertical="center"/>
      <protection locked="0"/>
    </xf>
    <xf numFmtId="0" fontId="7" fillId="7" borderId="7" xfId="4" applyFont="1" applyFill="1" applyBorder="1" applyAlignment="1" applyProtection="1">
      <alignment horizontal="center" vertical="center"/>
      <protection locked="0"/>
    </xf>
    <xf numFmtId="0" fontId="7" fillId="7" borderId="15" xfId="4" applyFont="1" applyFill="1" applyBorder="1" applyAlignment="1" applyProtection="1">
      <alignment horizontal="center" vertical="center"/>
      <protection locked="0"/>
    </xf>
    <xf numFmtId="0" fontId="7" fillId="0" borderId="29" xfId="4" applyFont="1" applyBorder="1" applyAlignment="1">
      <alignment horizontal="center" vertical="center"/>
    </xf>
    <xf numFmtId="0" fontId="7" fillId="0" borderId="40" xfId="4" applyFont="1" applyBorder="1" applyAlignment="1">
      <alignment horizontal="center" vertical="center"/>
    </xf>
    <xf numFmtId="0" fontId="7" fillId="0" borderId="47" xfId="4" applyFont="1" applyBorder="1" applyAlignment="1">
      <alignment horizontal="center" vertical="center"/>
    </xf>
    <xf numFmtId="0" fontId="7" fillId="0" borderId="30" xfId="4" applyFont="1" applyBorder="1" applyAlignment="1">
      <alignment horizontal="center" vertical="center" wrapText="1"/>
    </xf>
    <xf numFmtId="0" fontId="7" fillId="0" borderId="31" xfId="4" applyFont="1" applyBorder="1" applyAlignment="1">
      <alignment horizontal="center" vertical="center" wrapText="1"/>
    </xf>
    <xf numFmtId="0" fontId="7" fillId="0" borderId="32" xfId="4" applyFont="1" applyBorder="1" applyAlignment="1">
      <alignment horizontal="center" vertical="center" wrapText="1"/>
    </xf>
    <xf numFmtId="0" fontId="7" fillId="0" borderId="41" xfId="4" applyFont="1" applyBorder="1" applyAlignment="1">
      <alignment horizontal="center" vertical="center" wrapText="1"/>
    </xf>
    <xf numFmtId="0" fontId="7" fillId="0" borderId="0" xfId="4" applyFont="1" applyBorder="1" applyAlignment="1">
      <alignment horizontal="center" vertical="center" wrapText="1"/>
    </xf>
    <xf numFmtId="0" fontId="7" fillId="0" borderId="11" xfId="4" applyFont="1" applyBorder="1" applyAlignment="1">
      <alignment horizontal="center" vertical="center" wrapText="1"/>
    </xf>
    <xf numFmtId="0" fontId="7" fillId="0" borderId="48" xfId="4" applyFont="1" applyBorder="1" applyAlignment="1">
      <alignment horizontal="center" vertical="center" wrapText="1"/>
    </xf>
    <xf numFmtId="0" fontId="7" fillId="0" borderId="49" xfId="4" applyFont="1" applyBorder="1" applyAlignment="1">
      <alignment horizontal="center" vertical="center" wrapText="1"/>
    </xf>
    <xf numFmtId="0" fontId="7" fillId="0" borderId="50" xfId="4" applyFont="1" applyBorder="1" applyAlignment="1">
      <alignment horizontal="center" vertical="center" wrapText="1"/>
    </xf>
    <xf numFmtId="0" fontId="11" fillId="0" borderId="33" xfId="4" applyFont="1" applyBorder="1" applyAlignment="1">
      <alignment horizontal="center" vertical="center" wrapText="1"/>
    </xf>
    <xf numFmtId="0" fontId="11" fillId="0" borderId="26" xfId="4" applyFont="1" applyBorder="1" applyAlignment="1">
      <alignment horizontal="center" vertical="center" wrapText="1"/>
    </xf>
    <xf numFmtId="0" fontId="11" fillId="0" borderId="51" xfId="4" applyFont="1" applyBorder="1" applyAlignment="1">
      <alignment horizontal="center" vertical="center" wrapText="1"/>
    </xf>
    <xf numFmtId="0" fontId="7" fillId="0" borderId="34" xfId="4" applyFont="1" applyBorder="1" applyAlignment="1">
      <alignment horizontal="center" vertical="center" wrapText="1"/>
    </xf>
    <xf numFmtId="0" fontId="7" fillId="0" borderId="10" xfId="4" applyFont="1" applyBorder="1" applyAlignment="1">
      <alignment horizontal="center" vertical="center" wrapText="1"/>
    </xf>
    <xf numFmtId="0" fontId="7" fillId="0" borderId="52" xfId="4" applyFont="1" applyBorder="1" applyAlignment="1">
      <alignment horizontal="center" vertical="center" wrapText="1"/>
    </xf>
    <xf numFmtId="0" fontId="7" fillId="0" borderId="35" xfId="4" applyFont="1" applyBorder="1" applyAlignment="1">
      <alignment horizontal="center" vertical="center" wrapText="1"/>
    </xf>
    <xf numFmtId="0" fontId="7" fillId="0" borderId="42" xfId="4" applyFont="1" applyBorder="1" applyAlignment="1">
      <alignment horizontal="center" vertical="center" wrapText="1"/>
    </xf>
    <xf numFmtId="0" fontId="7" fillId="0" borderId="53" xfId="4" applyFont="1" applyBorder="1" applyAlignment="1">
      <alignment horizontal="center" vertical="center" wrapText="1"/>
    </xf>
    <xf numFmtId="0" fontId="7" fillId="8" borderId="6" xfId="4" applyFont="1" applyFill="1" applyBorder="1" applyAlignment="1" applyProtection="1">
      <alignment horizontal="center" vertical="center"/>
      <protection locked="0"/>
    </xf>
    <xf numFmtId="0" fontId="7" fillId="8" borderId="15" xfId="4" applyFont="1" applyFill="1" applyBorder="1" applyAlignment="1" applyProtection="1">
      <alignment horizontal="center" vertical="center"/>
      <protection locked="0"/>
    </xf>
    <xf numFmtId="0" fontId="7" fillId="4" borderId="6" xfId="4" applyFont="1" applyFill="1" applyBorder="1" applyAlignment="1" applyProtection="1">
      <alignment horizontal="center" vertical="center"/>
    </xf>
    <xf numFmtId="0" fontId="7" fillId="4" borderId="15" xfId="4" applyFont="1" applyFill="1" applyBorder="1" applyAlignment="1" applyProtection="1">
      <alignment horizontal="center" vertical="center"/>
    </xf>
    <xf numFmtId="177" fontId="7" fillId="0" borderId="0" xfId="4" applyNumberFormat="1" applyFont="1" applyBorder="1" applyAlignment="1" applyProtection="1">
      <alignment horizontal="center" vertical="center"/>
    </xf>
    <xf numFmtId="0" fontId="11" fillId="0" borderId="39" xfId="4" applyFont="1" applyFill="1" applyBorder="1" applyAlignment="1">
      <alignment horizontal="center" vertical="center" wrapText="1"/>
    </xf>
    <xf numFmtId="0" fontId="11" fillId="0" borderId="35" xfId="4" applyFont="1" applyFill="1" applyBorder="1" applyAlignment="1">
      <alignment horizontal="center" vertical="center" wrapText="1"/>
    </xf>
    <xf numFmtId="0" fontId="11" fillId="0" borderId="44" xfId="4" applyFont="1" applyFill="1" applyBorder="1" applyAlignment="1">
      <alignment horizontal="center" vertical="center" wrapText="1"/>
    </xf>
    <xf numFmtId="0" fontId="11" fillId="0" borderId="42" xfId="4" applyFont="1" applyFill="1" applyBorder="1" applyAlignment="1">
      <alignment horizontal="center" vertical="center" wrapText="1"/>
    </xf>
    <xf numFmtId="0" fontId="11" fillId="0" borderId="58" xfId="4" applyFont="1" applyFill="1" applyBorder="1" applyAlignment="1">
      <alignment horizontal="center" vertical="center" wrapText="1"/>
    </xf>
    <xf numFmtId="0" fontId="11" fillId="0" borderId="53" xfId="4" applyFont="1" applyFill="1" applyBorder="1" applyAlignment="1">
      <alignment horizontal="center" vertical="center" wrapText="1"/>
    </xf>
    <xf numFmtId="0" fontId="11" fillId="0" borderId="30" xfId="4" applyFont="1" applyBorder="1" applyAlignment="1">
      <alignment horizontal="center" vertical="center" wrapText="1"/>
    </xf>
    <xf numFmtId="0" fontId="11" fillId="0" borderId="35" xfId="4" applyFont="1" applyBorder="1" applyAlignment="1">
      <alignment horizontal="center" vertical="center" wrapText="1"/>
    </xf>
    <xf numFmtId="0" fontId="11" fillId="0" borderId="41" xfId="4" applyFont="1" applyBorder="1" applyAlignment="1">
      <alignment horizontal="center" vertical="center" wrapText="1"/>
    </xf>
    <xf numFmtId="0" fontId="11" fillId="0" borderId="42" xfId="4" applyFont="1" applyBorder="1" applyAlignment="1">
      <alignment horizontal="center" vertical="center" wrapText="1"/>
    </xf>
    <xf numFmtId="0" fontId="11" fillId="0" borderId="48" xfId="4" applyFont="1" applyBorder="1" applyAlignment="1">
      <alignment horizontal="center" vertical="center" wrapText="1"/>
    </xf>
    <xf numFmtId="0" fontId="11" fillId="0" borderId="53" xfId="4" applyFont="1" applyBorder="1" applyAlignment="1">
      <alignment horizontal="center" vertical="center" wrapText="1"/>
    </xf>
    <xf numFmtId="0" fontId="7" fillId="0" borderId="7" xfId="4" applyFont="1" applyFill="1" applyBorder="1" applyAlignment="1">
      <alignment horizontal="center" vertical="center"/>
    </xf>
    <xf numFmtId="0" fontId="7" fillId="0" borderId="8" xfId="4" applyFont="1" applyFill="1" applyBorder="1" applyAlignment="1">
      <alignment horizontal="center" vertical="center"/>
    </xf>
    <xf numFmtId="0" fontId="7" fillId="0" borderId="43" xfId="4" applyFont="1" applyFill="1" applyBorder="1" applyAlignment="1">
      <alignment horizontal="center" vertical="center"/>
    </xf>
    <xf numFmtId="20" fontId="7" fillId="8" borderId="6" xfId="4" applyNumberFormat="1" applyFont="1" applyFill="1" applyBorder="1" applyAlignment="1" applyProtection="1">
      <alignment horizontal="center" vertical="center"/>
      <protection locked="0"/>
    </xf>
    <xf numFmtId="20" fontId="7" fillId="8" borderId="7" xfId="4" applyNumberFormat="1" applyFont="1" applyFill="1" applyBorder="1" applyAlignment="1" applyProtection="1">
      <alignment horizontal="center" vertical="center"/>
      <protection locked="0"/>
    </xf>
    <xf numFmtId="20" fontId="7" fillId="8" borderId="15" xfId="4" applyNumberFormat="1" applyFont="1" applyFill="1" applyBorder="1" applyAlignment="1" applyProtection="1">
      <alignment horizontal="center" vertical="center"/>
      <protection locked="0"/>
    </xf>
    <xf numFmtId="0" fontId="7" fillId="6" borderId="87" xfId="4" applyFont="1" applyFill="1" applyBorder="1" applyAlignment="1" applyProtection="1">
      <alignment horizontal="center" vertical="center" shrinkToFit="1"/>
      <protection locked="0"/>
    </xf>
    <xf numFmtId="0" fontId="7" fillId="6" borderId="2" xfId="4" applyFont="1" applyFill="1" applyBorder="1" applyAlignment="1" applyProtection="1">
      <alignment horizontal="center" vertical="center" shrinkToFit="1"/>
      <protection locked="0"/>
    </xf>
    <xf numFmtId="0" fontId="7" fillId="6" borderId="3" xfId="4" applyFont="1" applyFill="1" applyBorder="1" applyAlignment="1" applyProtection="1">
      <alignment horizontal="center" vertical="center" shrinkToFit="1"/>
      <protection locked="0"/>
    </xf>
    <xf numFmtId="0" fontId="7" fillId="6" borderId="41" xfId="4" applyFont="1" applyFill="1" applyBorder="1" applyAlignment="1" applyProtection="1">
      <alignment horizontal="center" vertical="center" shrinkToFit="1"/>
      <protection locked="0"/>
    </xf>
    <xf numFmtId="0" fontId="7" fillId="6" borderId="0" xfId="4" applyFont="1" applyFill="1" applyBorder="1" applyAlignment="1" applyProtection="1">
      <alignment horizontal="center" vertical="center" shrinkToFit="1"/>
      <protection locked="0"/>
    </xf>
    <xf numFmtId="0" fontId="7" fillId="6" borderId="11" xfId="4" applyFont="1" applyFill="1" applyBorder="1" applyAlignment="1" applyProtection="1">
      <alignment horizontal="center" vertical="center" shrinkToFit="1"/>
      <protection locked="0"/>
    </xf>
    <xf numFmtId="0" fontId="7" fillId="6" borderId="75" xfId="4" applyFont="1" applyFill="1" applyBorder="1" applyAlignment="1" applyProtection="1">
      <alignment horizontal="center" vertical="center" shrinkToFit="1"/>
      <protection locked="0"/>
    </xf>
    <xf numFmtId="0" fontId="7" fillId="6" borderId="13" xfId="4" applyFont="1" applyFill="1" applyBorder="1" applyAlignment="1" applyProtection="1">
      <alignment horizontal="center" vertical="center" shrinkToFit="1"/>
      <protection locked="0"/>
    </xf>
    <xf numFmtId="0" fontId="7" fillId="6" borderId="14" xfId="4" applyFont="1" applyFill="1" applyBorder="1" applyAlignment="1" applyProtection="1">
      <alignment horizontal="center" vertical="center" shrinkToFit="1"/>
      <protection locked="0"/>
    </xf>
    <xf numFmtId="0" fontId="7" fillId="6" borderId="17" xfId="4" applyFont="1" applyFill="1" applyBorder="1" applyAlignment="1" applyProtection="1">
      <alignment horizontal="center" vertical="center" wrapText="1"/>
      <protection locked="0"/>
    </xf>
    <xf numFmtId="0" fontId="7" fillId="7" borderId="26" xfId="4" applyFont="1" applyFill="1" applyBorder="1" applyAlignment="1" applyProtection="1">
      <alignment horizontal="center" vertical="center" wrapText="1"/>
      <protection locked="0"/>
    </xf>
    <xf numFmtId="0" fontId="7" fillId="7" borderId="16" xfId="4" applyFont="1" applyFill="1" applyBorder="1" applyAlignment="1" applyProtection="1">
      <alignment horizontal="center" vertical="center" wrapText="1"/>
      <protection locked="0"/>
    </xf>
    <xf numFmtId="0" fontId="7" fillId="6" borderId="1" xfId="4" applyFont="1" applyFill="1" applyBorder="1" applyAlignment="1" applyProtection="1">
      <alignment horizontal="center" vertical="center" wrapText="1"/>
      <protection locked="0"/>
    </xf>
    <xf numFmtId="0" fontId="7" fillId="6" borderId="2" xfId="4" applyFont="1" applyFill="1" applyBorder="1" applyAlignment="1" applyProtection="1">
      <alignment horizontal="center" vertical="center" wrapText="1"/>
      <protection locked="0"/>
    </xf>
    <xf numFmtId="0" fontId="7" fillId="6" borderId="3" xfId="4" applyFont="1" applyFill="1" applyBorder="1" applyAlignment="1" applyProtection="1">
      <alignment horizontal="center" vertical="center" wrapText="1"/>
      <protection locked="0"/>
    </xf>
    <xf numFmtId="0" fontId="7" fillId="6" borderId="10" xfId="4" applyFont="1" applyFill="1" applyBorder="1" applyAlignment="1" applyProtection="1">
      <alignment horizontal="center" vertical="center" wrapText="1"/>
      <protection locked="0"/>
    </xf>
    <xf numFmtId="0" fontId="7" fillId="6" borderId="0" xfId="4" applyFont="1" applyFill="1" applyBorder="1" applyAlignment="1" applyProtection="1">
      <alignment horizontal="center" vertical="center" wrapText="1"/>
      <protection locked="0"/>
    </xf>
    <xf numFmtId="0" fontId="7" fillId="6" borderId="11" xfId="4" applyFont="1" applyFill="1" applyBorder="1" applyAlignment="1" applyProtection="1">
      <alignment horizontal="center" vertical="center" wrapText="1"/>
      <protection locked="0"/>
    </xf>
    <xf numFmtId="0" fontId="7" fillId="6" borderId="12" xfId="4" applyFont="1" applyFill="1" applyBorder="1" applyAlignment="1" applyProtection="1">
      <alignment horizontal="center" vertical="center" wrapText="1"/>
      <protection locked="0"/>
    </xf>
    <xf numFmtId="0" fontId="7" fillId="6" borderId="13" xfId="4" applyFont="1" applyFill="1" applyBorder="1" applyAlignment="1" applyProtection="1">
      <alignment horizontal="center" vertical="center" wrapText="1"/>
      <protection locked="0"/>
    </xf>
    <xf numFmtId="0" fontId="7" fillId="6" borderId="14" xfId="4" applyFont="1" applyFill="1" applyBorder="1" applyAlignment="1" applyProtection="1">
      <alignment horizontal="center" vertical="center" wrapText="1"/>
      <protection locked="0"/>
    </xf>
    <xf numFmtId="0" fontId="7" fillId="8" borderId="1" xfId="4" applyFont="1" applyFill="1" applyBorder="1" applyAlignment="1" applyProtection="1">
      <alignment horizontal="left" vertical="center" shrinkToFit="1"/>
      <protection locked="0"/>
    </xf>
    <xf numFmtId="0" fontId="7" fillId="8" borderId="2" xfId="4" applyFont="1" applyFill="1" applyBorder="1" applyAlignment="1" applyProtection="1">
      <alignment horizontal="left" vertical="center" shrinkToFit="1"/>
      <protection locked="0"/>
    </xf>
    <xf numFmtId="0" fontId="7" fillId="8" borderId="3" xfId="4" applyFont="1" applyFill="1" applyBorder="1" applyAlignment="1" applyProtection="1">
      <alignment horizontal="left" vertical="center" shrinkToFit="1"/>
      <protection locked="0"/>
    </xf>
    <xf numFmtId="0" fontId="7" fillId="8" borderId="10" xfId="4" applyFont="1" applyFill="1" applyBorder="1" applyAlignment="1" applyProtection="1">
      <alignment horizontal="left" vertical="center" shrinkToFit="1"/>
      <protection locked="0"/>
    </xf>
    <xf numFmtId="0" fontId="7" fillId="8" borderId="0" xfId="4" applyFont="1" applyFill="1" applyBorder="1" applyAlignment="1" applyProtection="1">
      <alignment horizontal="left" vertical="center" shrinkToFit="1"/>
      <protection locked="0"/>
    </xf>
    <xf numFmtId="0" fontId="7" fillId="8" borderId="11" xfId="4" applyFont="1" applyFill="1" applyBorder="1" applyAlignment="1" applyProtection="1">
      <alignment horizontal="left" vertical="center" shrinkToFit="1"/>
      <protection locked="0"/>
    </xf>
    <xf numFmtId="0" fontId="7" fillId="8" borderId="12" xfId="4" applyFont="1" applyFill="1" applyBorder="1" applyAlignment="1" applyProtection="1">
      <alignment horizontal="left" vertical="center" shrinkToFit="1"/>
      <protection locked="0"/>
    </xf>
    <xf numFmtId="0" fontId="7" fillId="8" borderId="13" xfId="4" applyFont="1" applyFill="1" applyBorder="1" applyAlignment="1" applyProtection="1">
      <alignment horizontal="left" vertical="center" shrinkToFit="1"/>
      <protection locked="0"/>
    </xf>
    <xf numFmtId="0" fontId="7" fillId="8" borderId="14" xfId="4" applyFont="1" applyFill="1" applyBorder="1" applyAlignment="1" applyProtection="1">
      <alignment horizontal="left" vertical="center" shrinkToFit="1"/>
      <protection locked="0"/>
    </xf>
    <xf numFmtId="178" fontId="7" fillId="0" borderId="92" xfId="4" applyNumberFormat="1" applyFont="1" applyBorder="1" applyAlignment="1">
      <alignment horizontal="center" vertical="center" wrapText="1"/>
    </xf>
    <xf numFmtId="178" fontId="7" fillId="0" borderId="93" xfId="4" applyNumberFormat="1" applyFont="1" applyBorder="1" applyAlignment="1">
      <alignment horizontal="center" vertical="center" wrapText="1"/>
    </xf>
    <xf numFmtId="0" fontId="7" fillId="6" borderId="30" xfId="4" applyFont="1" applyFill="1" applyBorder="1" applyAlignment="1" applyProtection="1">
      <alignment horizontal="center" vertical="center" shrinkToFit="1"/>
      <protection locked="0"/>
    </xf>
    <xf numFmtId="0" fontId="7" fillId="6" borderId="31" xfId="4" applyFont="1" applyFill="1" applyBorder="1" applyAlignment="1" applyProtection="1">
      <alignment horizontal="center" vertical="center" shrinkToFit="1"/>
      <protection locked="0"/>
    </xf>
    <xf numFmtId="0" fontId="7" fillId="6" borderId="32" xfId="4" applyFont="1" applyFill="1" applyBorder="1" applyAlignment="1" applyProtection="1">
      <alignment horizontal="center" vertical="center" shrinkToFit="1"/>
      <protection locked="0"/>
    </xf>
    <xf numFmtId="0" fontId="7" fillId="6" borderId="33" xfId="4" applyFont="1" applyFill="1" applyBorder="1" applyAlignment="1" applyProtection="1">
      <alignment horizontal="center" vertical="center" wrapText="1"/>
      <protection locked="0"/>
    </xf>
    <xf numFmtId="0" fontId="7" fillId="6" borderId="34" xfId="4" applyFont="1" applyFill="1" applyBorder="1" applyAlignment="1" applyProtection="1">
      <alignment horizontal="center" vertical="center" wrapText="1"/>
      <protection locked="0"/>
    </xf>
    <xf numFmtId="0" fontId="7" fillId="6" borderId="31" xfId="4" applyFont="1" applyFill="1" applyBorder="1" applyAlignment="1" applyProtection="1">
      <alignment horizontal="center" vertical="center" wrapText="1"/>
      <protection locked="0"/>
    </xf>
    <xf numFmtId="0" fontId="7" fillId="6" borderId="32" xfId="4" applyFont="1" applyFill="1" applyBorder="1" applyAlignment="1" applyProtection="1">
      <alignment horizontal="center" vertical="center" wrapText="1"/>
      <protection locked="0"/>
    </xf>
    <xf numFmtId="0" fontId="7" fillId="8" borderId="34" xfId="4" applyFont="1" applyFill="1" applyBorder="1" applyAlignment="1" applyProtection="1">
      <alignment horizontal="left" vertical="center" shrinkToFit="1"/>
      <protection locked="0"/>
    </xf>
    <xf numFmtId="0" fontId="7" fillId="8" borderId="31" xfId="4" applyFont="1" applyFill="1" applyBorder="1" applyAlignment="1" applyProtection="1">
      <alignment horizontal="left" vertical="center" shrinkToFit="1"/>
      <protection locked="0"/>
    </xf>
    <xf numFmtId="0" fontId="7" fillId="8" borderId="32" xfId="4" applyFont="1" applyFill="1" applyBorder="1" applyAlignment="1" applyProtection="1">
      <alignment horizontal="left" vertical="center" shrinkToFit="1"/>
      <protection locked="0"/>
    </xf>
    <xf numFmtId="178" fontId="7" fillId="0" borderId="62" xfId="4" applyNumberFormat="1" applyFont="1" applyBorder="1" applyAlignment="1">
      <alignment horizontal="center" vertical="center" wrapText="1"/>
    </xf>
    <xf numFmtId="178" fontId="7" fillId="0" borderId="63" xfId="4" applyNumberFormat="1" applyFont="1" applyBorder="1" applyAlignment="1">
      <alignment horizontal="center" vertical="center" wrapText="1"/>
    </xf>
    <xf numFmtId="178" fontId="7" fillId="0" borderId="94" xfId="4" applyNumberFormat="1" applyFont="1" applyBorder="1" applyAlignment="1">
      <alignment horizontal="center" vertical="center" wrapText="1"/>
    </xf>
    <xf numFmtId="0" fontId="7" fillId="8" borderId="87" xfId="4" applyFont="1" applyFill="1" applyBorder="1" applyAlignment="1" applyProtection="1">
      <alignment horizontal="left" vertical="center" wrapText="1"/>
      <protection locked="0"/>
    </xf>
    <xf numFmtId="0" fontId="7" fillId="8" borderId="2" xfId="4" applyFont="1" applyFill="1" applyBorder="1" applyAlignment="1" applyProtection="1">
      <alignment horizontal="left" vertical="center" wrapText="1"/>
      <protection locked="0"/>
    </xf>
    <xf numFmtId="0" fontId="7" fillId="8" borderId="88" xfId="4" applyFont="1" applyFill="1" applyBorder="1" applyAlignment="1" applyProtection="1">
      <alignment horizontal="left" vertical="center" wrapText="1"/>
      <protection locked="0"/>
    </xf>
    <xf numFmtId="0" fontId="7" fillId="8" borderId="41" xfId="4" applyFont="1" applyFill="1" applyBorder="1" applyAlignment="1" applyProtection="1">
      <alignment horizontal="left" vertical="center" wrapText="1"/>
      <protection locked="0"/>
    </xf>
    <xf numFmtId="0" fontId="7" fillId="8" borderId="0" xfId="4" applyFont="1" applyFill="1" applyBorder="1" applyAlignment="1" applyProtection="1">
      <alignment horizontal="left" vertical="center" wrapText="1"/>
      <protection locked="0"/>
    </xf>
    <xf numFmtId="0" fontId="7" fillId="8" borderId="42" xfId="4" applyFont="1" applyFill="1" applyBorder="1" applyAlignment="1" applyProtection="1">
      <alignment horizontal="left" vertical="center" wrapText="1"/>
      <protection locked="0"/>
    </xf>
    <xf numFmtId="0" fontId="7" fillId="8" borderId="75" xfId="4" applyFont="1" applyFill="1" applyBorder="1" applyAlignment="1" applyProtection="1">
      <alignment horizontal="left" vertical="center" wrapText="1"/>
      <protection locked="0"/>
    </xf>
    <xf numFmtId="0" fontId="7" fillId="8" borderId="13" xfId="4" applyFont="1" applyFill="1" applyBorder="1" applyAlignment="1" applyProtection="1">
      <alignment horizontal="left" vertical="center" wrapText="1"/>
      <protection locked="0"/>
    </xf>
    <xf numFmtId="0" fontId="7" fillId="8" borderId="85" xfId="4" applyFont="1" applyFill="1" applyBorder="1" applyAlignment="1" applyProtection="1">
      <alignment horizontal="left" vertical="center" wrapText="1"/>
      <protection locked="0"/>
    </xf>
    <xf numFmtId="178" fontId="7" fillId="0" borderId="72" xfId="4" applyNumberFormat="1" applyFont="1" applyBorder="1" applyAlignment="1">
      <alignment horizontal="center" vertical="center" wrapText="1"/>
    </xf>
    <xf numFmtId="178" fontId="7" fillId="0" borderId="68" xfId="4" applyNumberFormat="1" applyFont="1" applyBorder="1" applyAlignment="1">
      <alignment horizontal="center" vertical="center" wrapText="1"/>
    </xf>
    <xf numFmtId="178" fontId="7" fillId="0" borderId="73" xfId="4" applyNumberFormat="1" applyFont="1" applyBorder="1" applyAlignment="1">
      <alignment horizontal="center" vertical="center" wrapText="1"/>
    </xf>
    <xf numFmtId="178" fontId="7" fillId="0" borderId="82" xfId="4" applyNumberFormat="1" applyFont="1" applyBorder="1" applyAlignment="1">
      <alignment horizontal="center" vertical="center" wrapText="1"/>
    </xf>
    <xf numFmtId="178" fontId="7" fillId="0" borderId="83" xfId="4" applyNumberFormat="1" applyFont="1" applyBorder="1" applyAlignment="1">
      <alignment horizontal="center" vertical="center" wrapText="1"/>
    </xf>
    <xf numFmtId="178" fontId="7" fillId="0" borderId="84" xfId="4" applyNumberFormat="1" applyFont="1" applyBorder="1" applyAlignment="1">
      <alignment horizontal="center" vertical="center" wrapText="1"/>
    </xf>
    <xf numFmtId="0" fontId="7" fillId="8" borderId="30" xfId="4" applyFont="1" applyFill="1" applyBorder="1" applyAlignment="1" applyProtection="1">
      <alignment horizontal="left" vertical="center" wrapText="1"/>
      <protection locked="0"/>
    </xf>
    <xf numFmtId="0" fontId="7" fillId="8" borderId="31" xfId="4" applyFont="1" applyFill="1" applyBorder="1" applyAlignment="1" applyProtection="1">
      <alignment horizontal="left" vertical="center" wrapText="1"/>
      <protection locked="0"/>
    </xf>
    <xf numFmtId="0" fontId="7" fillId="8" borderId="35" xfId="4" applyFont="1" applyFill="1" applyBorder="1" applyAlignment="1" applyProtection="1">
      <alignment horizontal="left" vertical="center" wrapText="1"/>
      <protection locked="0"/>
    </xf>
    <xf numFmtId="178" fontId="7" fillId="0" borderId="64" xfId="4" applyNumberFormat="1" applyFont="1" applyBorder="1" applyAlignment="1">
      <alignment horizontal="center" vertical="center" wrapText="1"/>
    </xf>
    <xf numFmtId="0" fontId="7" fillId="6" borderId="26" xfId="4" applyFont="1" applyFill="1" applyBorder="1" applyAlignment="1" applyProtection="1">
      <alignment horizontal="center" vertical="center" wrapText="1"/>
      <protection locked="0"/>
    </xf>
    <xf numFmtId="0" fontId="10" fillId="0" borderId="100" xfId="4" applyFont="1" applyBorder="1" applyAlignment="1">
      <alignment horizontal="center" vertical="center"/>
    </xf>
    <xf numFmtId="0" fontId="10" fillId="0" borderId="101" xfId="4" applyFont="1" applyBorder="1" applyAlignment="1">
      <alignment horizontal="center" vertical="center"/>
    </xf>
    <xf numFmtId="0" fontId="10" fillId="0" borderId="102" xfId="4" applyFont="1" applyBorder="1" applyAlignment="1">
      <alignment horizontal="center" vertical="center"/>
    </xf>
    <xf numFmtId="178" fontId="10" fillId="0" borderId="105" xfId="4" applyNumberFormat="1" applyFont="1" applyBorder="1" applyAlignment="1">
      <alignment horizontal="center" vertical="center" shrinkToFit="1"/>
    </xf>
    <xf numFmtId="178" fontId="10" fillId="0" borderId="106" xfId="4" applyNumberFormat="1" applyFont="1" applyBorder="1" applyAlignment="1">
      <alignment horizontal="center" vertical="center" shrinkToFit="1"/>
    </xf>
    <xf numFmtId="178" fontId="10" fillId="0" borderId="111" xfId="4" applyNumberFormat="1" applyFont="1" applyBorder="1" applyAlignment="1">
      <alignment horizontal="center" vertical="center" shrinkToFit="1"/>
    </xf>
    <xf numFmtId="178" fontId="10" fillId="0" borderId="112" xfId="4" applyNumberFormat="1" applyFont="1" applyBorder="1" applyAlignment="1">
      <alignment horizontal="center" vertical="center" shrinkToFit="1"/>
    </xf>
    <xf numFmtId="178" fontId="10" fillId="0" borderId="115" xfId="4" applyNumberFormat="1" applyFont="1" applyBorder="1" applyAlignment="1">
      <alignment horizontal="center" vertical="center" shrinkToFit="1"/>
    </xf>
    <xf numFmtId="178" fontId="10" fillId="0" borderId="116" xfId="4" applyNumberFormat="1" applyFont="1" applyBorder="1" applyAlignment="1">
      <alignment horizontal="center" vertical="center" shrinkToFit="1"/>
    </xf>
    <xf numFmtId="0" fontId="11" fillId="0" borderId="107" xfId="4" applyFont="1" applyBorder="1" applyAlignment="1">
      <alignment horizontal="center" vertical="center" wrapText="1"/>
    </xf>
    <xf numFmtId="0" fontId="11" fillId="0" borderId="106" xfId="4" applyFont="1" applyBorder="1" applyAlignment="1">
      <alignment horizontal="center" vertical="center" wrapText="1"/>
    </xf>
    <xf numFmtId="0" fontId="11" fillId="0" borderId="108" xfId="4" applyFont="1" applyBorder="1" applyAlignment="1">
      <alignment horizontal="center" vertical="center" wrapText="1"/>
    </xf>
    <xf numFmtId="0" fontId="11" fillId="0" borderId="113" xfId="4" applyFont="1" applyBorder="1" applyAlignment="1">
      <alignment horizontal="center" vertical="center" wrapText="1"/>
    </xf>
    <xf numFmtId="0" fontId="11" fillId="0" borderId="112" xfId="4" applyFont="1" applyBorder="1" applyAlignment="1">
      <alignment horizontal="center" vertical="center" wrapText="1"/>
    </xf>
    <xf numFmtId="0" fontId="11" fillId="0" borderId="114" xfId="4" applyFont="1" applyBorder="1" applyAlignment="1">
      <alignment horizontal="center" vertical="center" wrapText="1"/>
    </xf>
    <xf numFmtId="0" fontId="11" fillId="0" borderId="122" xfId="4" applyFont="1" applyBorder="1" applyAlignment="1">
      <alignment horizontal="center" vertical="center" wrapText="1"/>
    </xf>
    <xf numFmtId="0" fontId="11" fillId="0" borderId="123" xfId="4" applyFont="1" applyBorder="1" applyAlignment="1">
      <alignment horizontal="center" vertical="center" wrapText="1"/>
    </xf>
    <xf numFmtId="0" fontId="11" fillId="0" borderId="124" xfId="4" applyFont="1" applyBorder="1" applyAlignment="1">
      <alignment horizontal="center" vertical="center" wrapText="1"/>
    </xf>
    <xf numFmtId="0" fontId="10" fillId="0" borderId="79" xfId="4" applyFont="1" applyBorder="1" applyAlignment="1">
      <alignment horizontal="center" vertical="center"/>
    </xf>
    <xf numFmtId="0" fontId="10" fillId="0" borderId="80" xfId="4" applyFont="1" applyBorder="1" applyAlignment="1">
      <alignment horizontal="center" vertical="center"/>
    </xf>
    <xf numFmtId="0" fontId="10" fillId="0" borderId="81" xfId="4" applyFont="1" applyBorder="1" applyAlignment="1">
      <alignment horizontal="center" vertical="center"/>
    </xf>
    <xf numFmtId="178" fontId="10" fillId="0" borderId="19" xfId="5" applyNumberFormat="1" applyFont="1" applyBorder="1" applyAlignment="1">
      <alignment horizontal="right" vertical="center" shrinkToFit="1"/>
    </xf>
    <xf numFmtId="178" fontId="10" fillId="0" borderId="7" xfId="5" applyNumberFormat="1" applyFont="1" applyBorder="1" applyAlignment="1">
      <alignment horizontal="right" vertical="center" shrinkToFit="1"/>
    </xf>
    <xf numFmtId="0" fontId="10" fillId="0" borderId="117" xfId="4" applyFont="1" applyBorder="1" applyAlignment="1">
      <alignment horizontal="center" vertical="center"/>
    </xf>
    <xf numFmtId="0" fontId="10" fillId="0" borderId="118" xfId="4" applyFont="1" applyBorder="1" applyAlignment="1">
      <alignment horizontal="center" vertical="center"/>
    </xf>
    <xf numFmtId="0" fontId="10" fillId="0" borderId="119" xfId="4" applyFont="1" applyBorder="1" applyAlignment="1">
      <alignment horizontal="center" vertical="center"/>
    </xf>
    <xf numFmtId="178" fontId="10" fillId="0" borderId="58" xfId="5" applyNumberFormat="1" applyFont="1" applyBorder="1" applyAlignment="1">
      <alignment horizontal="right" vertical="center" shrinkToFit="1"/>
    </xf>
    <xf numFmtId="178" fontId="10" fillId="0" borderId="49" xfId="5" applyNumberFormat="1" applyFont="1" applyBorder="1" applyAlignment="1">
      <alignment horizontal="right" vertical="center" shrinkToFit="1"/>
    </xf>
    <xf numFmtId="0" fontId="7" fillId="6" borderId="48" xfId="4" applyFont="1" applyFill="1" applyBorder="1" applyAlignment="1" applyProtection="1">
      <alignment horizontal="center" vertical="center" shrinkToFit="1"/>
      <protection locked="0"/>
    </xf>
    <xf numFmtId="0" fontId="7" fillId="6" borderId="49" xfId="4" applyFont="1" applyFill="1" applyBorder="1" applyAlignment="1" applyProtection="1">
      <alignment horizontal="center" vertical="center" shrinkToFit="1"/>
      <protection locked="0"/>
    </xf>
    <xf numFmtId="0" fontId="7" fillId="6" borderId="50" xfId="4" applyFont="1" applyFill="1" applyBorder="1" applyAlignment="1" applyProtection="1">
      <alignment horizontal="center" vertical="center" shrinkToFit="1"/>
      <protection locked="0"/>
    </xf>
    <xf numFmtId="0" fontId="7" fillId="7" borderId="51" xfId="4" applyFont="1" applyFill="1" applyBorder="1" applyAlignment="1" applyProtection="1">
      <alignment horizontal="center" vertical="center" wrapText="1"/>
      <protection locked="0"/>
    </xf>
    <xf numFmtId="0" fontId="7" fillId="6" borderId="52" xfId="4" applyFont="1" applyFill="1" applyBorder="1" applyAlignment="1" applyProtection="1">
      <alignment horizontal="center" vertical="center" wrapText="1"/>
      <protection locked="0"/>
    </xf>
    <xf numFmtId="0" fontId="7" fillId="6" borderId="49" xfId="4" applyFont="1" applyFill="1" applyBorder="1" applyAlignment="1" applyProtection="1">
      <alignment horizontal="center" vertical="center" wrapText="1"/>
      <protection locked="0"/>
    </xf>
    <xf numFmtId="0" fontId="7" fillId="6" borderId="50" xfId="4" applyFont="1" applyFill="1" applyBorder="1" applyAlignment="1" applyProtection="1">
      <alignment horizontal="center" vertical="center" wrapText="1"/>
      <protection locked="0"/>
    </xf>
    <xf numFmtId="0" fontId="7" fillId="8" borderId="52" xfId="4" applyFont="1" applyFill="1" applyBorder="1" applyAlignment="1" applyProtection="1">
      <alignment horizontal="left" vertical="center" shrinkToFit="1"/>
      <protection locked="0"/>
    </xf>
    <xf numFmtId="0" fontId="7" fillId="8" borderId="49" xfId="4" applyFont="1" applyFill="1" applyBorder="1" applyAlignment="1" applyProtection="1">
      <alignment horizontal="left" vertical="center" shrinkToFit="1"/>
      <protection locked="0"/>
    </xf>
    <xf numFmtId="0" fontId="7" fillId="8" borderId="50" xfId="4" applyFont="1" applyFill="1" applyBorder="1" applyAlignment="1" applyProtection="1">
      <alignment horizontal="left" vertical="center" shrinkToFit="1"/>
      <protection locked="0"/>
    </xf>
    <xf numFmtId="0" fontId="16" fillId="4" borderId="9" xfId="4" applyFont="1" applyFill="1" applyBorder="1" applyAlignment="1" applyProtection="1">
      <alignment horizontal="center" vertical="center"/>
    </xf>
    <xf numFmtId="0" fontId="11" fillId="4" borderId="0" xfId="4" applyFont="1" applyFill="1" applyBorder="1" applyAlignment="1">
      <alignment horizontal="left" vertical="center" indent="1"/>
    </xf>
    <xf numFmtId="0" fontId="25" fillId="4" borderId="59" xfId="4" applyFont="1" applyFill="1" applyBorder="1" applyAlignment="1">
      <alignment horizontal="center" vertical="center"/>
    </xf>
    <xf numFmtId="0" fontId="25" fillId="4" borderId="65" xfId="4" applyFont="1" applyFill="1" applyBorder="1" applyAlignment="1">
      <alignment horizontal="center" vertical="center"/>
    </xf>
    <xf numFmtId="0" fontId="25" fillId="4" borderId="131" xfId="4" applyFont="1" applyFill="1" applyBorder="1" applyAlignment="1">
      <alignment horizontal="center" vertical="center"/>
    </xf>
    <xf numFmtId="0" fontId="31" fillId="0" borderId="23" xfId="0" applyFont="1" applyFill="1" applyBorder="1" applyAlignment="1">
      <alignment horizontal="left" vertical="center" wrapText="1"/>
    </xf>
    <xf numFmtId="0" fontId="31" fillId="0" borderId="24" xfId="0" applyFont="1" applyFill="1" applyBorder="1" applyAlignment="1">
      <alignment horizontal="left" vertical="center" wrapText="1"/>
    </xf>
    <xf numFmtId="0" fontId="31" fillId="0" borderId="133" xfId="0" applyFont="1" applyFill="1" applyBorder="1" applyAlignment="1">
      <alignment horizontal="left" vertical="center" wrapText="1"/>
    </xf>
    <xf numFmtId="0" fontId="31" fillId="0" borderId="132" xfId="0" applyFont="1" applyFill="1" applyBorder="1" applyAlignment="1">
      <alignment horizontal="left" vertical="center" wrapText="1"/>
    </xf>
    <xf numFmtId="0" fontId="35" fillId="2" borderId="7"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3" xfId="0" applyFont="1" applyFill="1" applyBorder="1" applyAlignment="1">
      <alignment horizontal="left" vertical="top" wrapText="1"/>
    </xf>
    <xf numFmtId="0" fontId="37" fillId="0" borderId="1" xfId="0" applyFont="1" applyFill="1" applyBorder="1" applyAlignment="1">
      <alignment horizontal="center" vertical="top" wrapText="1"/>
    </xf>
    <xf numFmtId="0" fontId="37" fillId="0" borderId="2" xfId="0" applyFont="1" applyFill="1" applyBorder="1" applyAlignment="1">
      <alignment horizontal="center" vertical="top" wrapText="1"/>
    </xf>
    <xf numFmtId="0" fontId="37" fillId="0" borderId="3" xfId="0" applyFont="1" applyFill="1" applyBorder="1" applyAlignment="1">
      <alignment horizontal="center" vertical="top" wrapText="1"/>
    </xf>
    <xf numFmtId="0" fontId="35" fillId="2" borderId="6" xfId="0" applyFont="1" applyFill="1" applyBorder="1" applyAlignment="1">
      <alignment horizontal="center" vertical="center" wrapText="1"/>
    </xf>
    <xf numFmtId="0" fontId="31" fillId="0" borderId="10" xfId="0" applyFont="1" applyFill="1" applyBorder="1" applyAlignment="1">
      <alignment horizontal="center" vertical="top" wrapText="1"/>
    </xf>
    <xf numFmtId="0" fontId="31" fillId="0" borderId="0" xfId="0" applyFont="1" applyFill="1" applyBorder="1" applyAlignment="1">
      <alignment horizontal="center" vertical="top" wrapText="1"/>
    </xf>
    <xf numFmtId="0" fontId="31" fillId="0" borderId="11" xfId="0" applyFont="1" applyFill="1" applyBorder="1" applyAlignment="1">
      <alignment horizontal="center" vertical="top" wrapText="1"/>
    </xf>
    <xf numFmtId="0" fontId="30" fillId="0" borderId="10" xfId="0" applyFont="1" applyFill="1" applyBorder="1" applyAlignment="1">
      <alignment horizontal="center" vertical="top" wrapText="1"/>
    </xf>
    <xf numFmtId="0" fontId="30" fillId="0" borderId="0" xfId="0" applyFont="1" applyFill="1" applyBorder="1" applyAlignment="1">
      <alignment horizontal="center" vertical="top" wrapText="1"/>
    </xf>
    <xf numFmtId="0" fontId="30" fillId="0" borderId="11" xfId="0" applyFont="1" applyFill="1" applyBorder="1" applyAlignment="1">
      <alignment horizontal="center" vertical="top" wrapText="1"/>
    </xf>
    <xf numFmtId="0" fontId="31" fillId="0" borderId="12" xfId="0" applyFont="1" applyFill="1" applyBorder="1" applyAlignment="1">
      <alignment horizontal="left" vertical="center" wrapText="1"/>
    </xf>
    <xf numFmtId="0" fontId="31" fillId="0" borderId="13" xfId="0" applyFont="1" applyFill="1" applyBorder="1" applyAlignment="1">
      <alignment horizontal="left" vertical="center" wrapText="1"/>
    </xf>
    <xf numFmtId="0" fontId="31" fillId="0" borderId="14" xfId="0" applyFont="1" applyFill="1" applyBorder="1" applyAlignment="1">
      <alignment horizontal="left" vertical="center" wrapText="1"/>
    </xf>
    <xf numFmtId="0" fontId="31" fillId="0" borderId="1" xfId="0" applyFont="1" applyFill="1" applyBorder="1" applyAlignment="1">
      <alignment horizontal="center" vertical="top" wrapText="1"/>
    </xf>
    <xf numFmtId="0" fontId="31" fillId="0" borderId="2" xfId="0" applyFont="1" applyFill="1" applyBorder="1" applyAlignment="1">
      <alignment horizontal="center" vertical="top" wrapText="1"/>
    </xf>
    <xf numFmtId="0" fontId="31" fillId="0" borderId="3" xfId="0" applyFont="1" applyFill="1" applyBorder="1" applyAlignment="1">
      <alignment horizontal="center" vertical="top" wrapText="1"/>
    </xf>
    <xf numFmtId="0" fontId="31" fillId="0" borderId="12" xfId="0" applyFont="1" applyFill="1" applyBorder="1" applyAlignment="1">
      <alignment horizontal="center" vertical="top" wrapText="1"/>
    </xf>
    <xf numFmtId="0" fontId="31" fillId="0" borderId="13" xfId="0" applyFont="1" applyFill="1" applyBorder="1" applyAlignment="1">
      <alignment horizontal="center" vertical="top" wrapText="1"/>
    </xf>
    <xf numFmtId="0" fontId="31" fillId="0" borderId="14" xfId="0" applyFont="1" applyFill="1" applyBorder="1" applyAlignment="1">
      <alignment horizontal="center" vertical="top" wrapText="1"/>
    </xf>
    <xf numFmtId="0" fontId="31" fillId="0" borderId="9" xfId="0" applyFont="1" applyFill="1" applyBorder="1" applyAlignment="1">
      <alignment vertical="center" wrapText="1"/>
    </xf>
    <xf numFmtId="49" fontId="42" fillId="0" borderId="17" xfId="0" applyNumberFormat="1" applyFont="1" applyFill="1" applyBorder="1" applyAlignment="1">
      <alignment horizontal="center" vertical="top" wrapText="1"/>
    </xf>
    <xf numFmtId="49" fontId="42" fillId="0" borderId="26" xfId="0" applyNumberFormat="1" applyFont="1" applyFill="1" applyBorder="1" applyAlignment="1">
      <alignment horizontal="center" vertical="top" wrapText="1"/>
    </xf>
    <xf numFmtId="49" fontId="42" fillId="0" borderId="16" xfId="0" applyNumberFormat="1" applyFont="1" applyFill="1" applyBorder="1" applyAlignment="1">
      <alignment horizontal="center" vertical="top" wrapText="1"/>
    </xf>
    <xf numFmtId="0" fontId="30" fillId="0" borderId="1" xfId="0" applyFont="1" applyFill="1" applyBorder="1" applyAlignment="1">
      <alignment horizontal="center" vertical="top" wrapText="1"/>
    </xf>
    <xf numFmtId="0" fontId="30" fillId="0" borderId="2"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17" xfId="0" applyFont="1" applyFill="1" applyBorder="1" applyAlignment="1">
      <alignment horizontal="center" vertical="top" wrapText="1"/>
    </xf>
    <xf numFmtId="0" fontId="31" fillId="0" borderId="16" xfId="0" applyFont="1" applyFill="1" applyBorder="1" applyAlignment="1">
      <alignment horizontal="center" vertical="top" wrapText="1"/>
    </xf>
    <xf numFmtId="0" fontId="30" fillId="0" borderId="23" xfId="0" applyFont="1" applyFill="1" applyBorder="1" applyAlignment="1">
      <alignment horizontal="left" vertical="center" wrapText="1"/>
    </xf>
    <xf numFmtId="0" fontId="30" fillId="0" borderId="24" xfId="0" applyFont="1" applyFill="1" applyBorder="1" applyAlignment="1">
      <alignment horizontal="left" vertical="center" wrapText="1"/>
    </xf>
    <xf numFmtId="0" fontId="30" fillId="0" borderId="25" xfId="0" applyFont="1" applyFill="1" applyBorder="1" applyAlignment="1">
      <alignment horizontal="left" vertical="center" wrapText="1"/>
    </xf>
    <xf numFmtId="0" fontId="31" fillId="0" borderId="17" xfId="0" applyFont="1" applyFill="1" applyBorder="1" applyAlignment="1">
      <alignment vertical="center" wrapText="1"/>
    </xf>
    <xf numFmtId="0" fontId="31" fillId="0" borderId="22" xfId="0" applyFont="1" applyFill="1" applyBorder="1" applyAlignment="1">
      <alignment vertical="center" wrapText="1"/>
    </xf>
    <xf numFmtId="0" fontId="31" fillId="0" borderId="27" xfId="0" applyFont="1" applyFill="1" applyBorder="1" applyAlignment="1">
      <alignment vertical="center" wrapText="1"/>
    </xf>
    <xf numFmtId="0" fontId="31" fillId="0" borderId="28" xfId="0" applyFont="1" applyFill="1" applyBorder="1" applyAlignment="1">
      <alignment vertical="center" wrapText="1"/>
    </xf>
    <xf numFmtId="0" fontId="30" fillId="0" borderId="16" xfId="0" applyFont="1" applyFill="1" applyBorder="1" applyAlignment="1">
      <alignment vertical="center" wrapText="1"/>
    </xf>
    <xf numFmtId="0" fontId="31" fillId="0" borderId="16" xfId="0" applyFont="1" applyFill="1" applyBorder="1" applyAlignment="1">
      <alignment vertical="center" wrapText="1"/>
    </xf>
    <xf numFmtId="0" fontId="30" fillId="0" borderId="12" xfId="0" applyFont="1" applyFill="1" applyBorder="1" applyAlignment="1">
      <alignment horizontal="center" vertical="top" wrapText="1"/>
    </xf>
    <xf numFmtId="0" fontId="30" fillId="0" borderId="13" xfId="0" applyFont="1" applyFill="1" applyBorder="1" applyAlignment="1">
      <alignment horizontal="center" vertical="top" wrapText="1"/>
    </xf>
    <xf numFmtId="0" fontId="30" fillId="0" borderId="14" xfId="0" applyFont="1" applyFill="1" applyBorder="1" applyAlignment="1">
      <alignment horizontal="center" vertical="top" wrapText="1"/>
    </xf>
    <xf numFmtId="0" fontId="31" fillId="0" borderId="10" xfId="0" applyFont="1" applyFill="1" applyBorder="1" applyAlignment="1">
      <alignment horizontal="left" vertical="top" wrapText="1"/>
    </xf>
    <xf numFmtId="0" fontId="31" fillId="0" borderId="0" xfId="0" applyFont="1" applyFill="1" applyBorder="1" applyAlignment="1">
      <alignment horizontal="left" vertical="top" wrapText="1"/>
    </xf>
    <xf numFmtId="0" fontId="31" fillId="0" borderId="11" xfId="0" applyFont="1" applyFill="1" applyBorder="1" applyAlignment="1">
      <alignment horizontal="left" vertical="top" wrapText="1"/>
    </xf>
    <xf numFmtId="49" fontId="45" fillId="0" borderId="17" xfId="0" applyNumberFormat="1" applyFont="1" applyFill="1" applyBorder="1" applyAlignment="1">
      <alignment horizontal="center" vertical="top" wrapText="1"/>
    </xf>
    <xf numFmtId="49" fontId="45" fillId="0" borderId="16" xfId="0" applyNumberFormat="1" applyFont="1" applyFill="1" applyBorder="1" applyAlignment="1">
      <alignment horizontal="center" vertical="top" wrapText="1"/>
    </xf>
    <xf numFmtId="0" fontId="30" fillId="0" borderId="9" xfId="0" applyFont="1" applyFill="1" applyBorder="1" applyAlignment="1">
      <alignment vertical="center" wrapText="1"/>
    </xf>
    <xf numFmtId="0" fontId="30" fillId="0" borderId="10"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11" xfId="0" applyFont="1" applyFill="1" applyBorder="1" applyAlignment="1">
      <alignment horizontal="left" vertical="top" wrapText="1"/>
    </xf>
    <xf numFmtId="0" fontId="38" fillId="0" borderId="9" xfId="0" applyFont="1" applyFill="1" applyBorder="1" applyAlignment="1">
      <alignment horizontal="left" vertical="center" wrapText="1"/>
    </xf>
    <xf numFmtId="0" fontId="37" fillId="0" borderId="10" xfId="0" applyFont="1" applyFill="1" applyBorder="1" applyAlignment="1">
      <alignment horizontal="center" vertical="top" wrapText="1"/>
    </xf>
    <xf numFmtId="0" fontId="37" fillId="0" borderId="0" xfId="0" applyFont="1" applyFill="1" applyBorder="1" applyAlignment="1">
      <alignment horizontal="center" vertical="top" wrapText="1"/>
    </xf>
    <xf numFmtId="0" fontId="37" fillId="0" borderId="11" xfId="0" applyFont="1" applyFill="1" applyBorder="1" applyAlignment="1">
      <alignment horizontal="center" vertical="top" wrapText="1"/>
    </xf>
    <xf numFmtId="0" fontId="36" fillId="0" borderId="1" xfId="0" applyFont="1" applyFill="1" applyBorder="1" applyAlignment="1">
      <alignment horizontal="left" vertical="top" wrapText="1"/>
    </xf>
    <xf numFmtId="0" fontId="36" fillId="0" borderId="2" xfId="0" applyFont="1" applyFill="1" applyBorder="1" applyAlignment="1">
      <alignment horizontal="left" vertical="top" wrapText="1"/>
    </xf>
    <xf numFmtId="0" fontId="36" fillId="0" borderId="3" xfId="0" applyFont="1" applyFill="1" applyBorder="1" applyAlignment="1">
      <alignment horizontal="left" vertical="top" wrapText="1"/>
    </xf>
    <xf numFmtId="0" fontId="30" fillId="0" borderId="7" xfId="0" applyFont="1" applyFill="1" applyBorder="1" applyAlignment="1">
      <alignment horizontal="left" vertical="center" wrapText="1"/>
    </xf>
    <xf numFmtId="0" fontId="31" fillId="0" borderId="12" xfId="0" applyFont="1" applyFill="1" applyBorder="1" applyAlignment="1">
      <alignment horizontal="left" vertical="top" wrapText="1"/>
    </xf>
    <xf numFmtId="0" fontId="31" fillId="0" borderId="13" xfId="0" applyFont="1" applyFill="1" applyBorder="1" applyAlignment="1">
      <alignment horizontal="left" vertical="top" wrapText="1"/>
    </xf>
    <xf numFmtId="0" fontId="31" fillId="0" borderId="14" xfId="0" applyFont="1" applyFill="1" applyBorder="1" applyAlignment="1">
      <alignment horizontal="left" vertical="top" wrapText="1"/>
    </xf>
    <xf numFmtId="0" fontId="30" fillId="0" borderId="9" xfId="0" applyFont="1" applyFill="1" applyBorder="1" applyAlignment="1">
      <alignment horizontal="left" vertical="center" wrapText="1"/>
    </xf>
    <xf numFmtId="0" fontId="30" fillId="0" borderId="1" xfId="0" applyFont="1" applyFill="1" applyBorder="1" applyAlignment="1">
      <alignment horizontal="left" vertical="top" wrapText="1"/>
    </xf>
    <xf numFmtId="0" fontId="30" fillId="0" borderId="2" xfId="0" applyFont="1" applyFill="1" applyBorder="1" applyAlignment="1">
      <alignment horizontal="left" vertical="top" wrapText="1"/>
    </xf>
    <xf numFmtId="0" fontId="30" fillId="0" borderId="3" xfId="0" applyFont="1" applyFill="1" applyBorder="1" applyAlignment="1">
      <alignment horizontal="left" vertical="top" wrapText="1"/>
    </xf>
    <xf numFmtId="0" fontId="36" fillId="0" borderId="10"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11" xfId="0" applyFont="1" applyFill="1" applyBorder="1" applyAlignment="1">
      <alignment horizontal="left" vertical="top" wrapText="1"/>
    </xf>
    <xf numFmtId="0" fontId="38" fillId="0" borderId="6" xfId="0" applyFont="1" applyFill="1" applyBorder="1" applyAlignment="1">
      <alignment horizontal="left" vertical="center" wrapText="1"/>
    </xf>
    <xf numFmtId="0" fontId="38" fillId="0" borderId="7" xfId="0" applyFont="1" applyFill="1" applyBorder="1" applyAlignment="1">
      <alignment horizontal="left" vertical="center" wrapText="1"/>
    </xf>
    <xf numFmtId="0" fontId="38" fillId="0" borderId="15" xfId="0" applyFont="1" applyFill="1" applyBorder="1" applyAlignment="1">
      <alignment horizontal="left" vertical="center" wrapText="1"/>
    </xf>
    <xf numFmtId="0" fontId="37" fillId="0" borderId="12" xfId="0" applyFont="1" applyFill="1" applyBorder="1" applyAlignment="1">
      <alignment horizontal="center" vertical="top" wrapText="1"/>
    </xf>
    <xf numFmtId="0" fontId="37" fillId="0" borderId="13" xfId="0" applyFont="1" applyFill="1" applyBorder="1" applyAlignment="1">
      <alignment horizontal="center" vertical="top" wrapText="1"/>
    </xf>
    <xf numFmtId="0" fontId="37" fillId="0" borderId="14" xfId="0" applyFont="1" applyFill="1" applyBorder="1" applyAlignment="1">
      <alignment horizontal="center" vertical="top" wrapText="1"/>
    </xf>
    <xf numFmtId="0" fontId="31" fillId="0" borderId="7" xfId="0" applyFont="1" applyBorder="1" applyAlignment="1">
      <alignment vertical="center" wrapText="1"/>
    </xf>
    <xf numFmtId="0" fontId="31" fillId="0" borderId="15" xfId="0" applyFont="1" applyBorder="1" applyAlignment="1">
      <alignment vertical="center" wrapText="1"/>
    </xf>
    <xf numFmtId="0" fontId="30" fillId="0" borderId="6" xfId="0" applyFont="1" applyFill="1" applyBorder="1" applyAlignment="1">
      <alignment horizontal="left" vertical="center" wrapText="1"/>
    </xf>
    <xf numFmtId="0" fontId="30" fillId="0" borderId="15" xfId="0" applyFont="1" applyFill="1" applyBorder="1" applyAlignment="1">
      <alignment horizontal="left" vertical="center" wrapText="1"/>
    </xf>
    <xf numFmtId="176" fontId="45" fillId="0" borderId="7" xfId="0" applyNumberFormat="1" applyFont="1" applyFill="1" applyBorder="1" applyAlignment="1">
      <alignment horizontal="left" vertical="center" wrapText="1"/>
    </xf>
    <xf numFmtId="0" fontId="35" fillId="2" borderId="6" xfId="0" applyFont="1" applyFill="1" applyBorder="1" applyAlignment="1">
      <alignment horizontal="center" vertical="top" wrapText="1"/>
    </xf>
    <xf numFmtId="0" fontId="35" fillId="2" borderId="7" xfId="0" applyFont="1" applyFill="1" applyBorder="1" applyAlignment="1">
      <alignment horizontal="center" vertical="top" wrapText="1"/>
    </xf>
    <xf numFmtId="0" fontId="35" fillId="2" borderId="15" xfId="0" applyFont="1" applyFill="1" applyBorder="1" applyAlignment="1">
      <alignment horizontal="center" vertical="top" wrapText="1"/>
    </xf>
    <xf numFmtId="0" fontId="35" fillId="2" borderId="15" xfId="0" applyFont="1" applyFill="1" applyBorder="1" applyAlignment="1">
      <alignment horizontal="center" vertical="center" wrapText="1"/>
    </xf>
    <xf numFmtId="0" fontId="37" fillId="0" borderId="1" xfId="0" applyFont="1" applyBorder="1" applyAlignment="1">
      <alignment horizontal="left" vertical="top" wrapText="1"/>
    </xf>
    <xf numFmtId="0" fontId="37" fillId="0" borderId="2" xfId="0" applyFont="1" applyBorder="1" applyAlignment="1">
      <alignment horizontal="left" vertical="top" wrapText="1"/>
    </xf>
    <xf numFmtId="0" fontId="37" fillId="0" borderId="12" xfId="0" applyFont="1" applyBorder="1" applyAlignment="1">
      <alignment horizontal="left" vertical="top" wrapText="1"/>
    </xf>
    <xf numFmtId="0" fontId="37" fillId="0" borderId="13" xfId="0" applyFont="1" applyBorder="1" applyAlignment="1">
      <alignment horizontal="left" vertical="top" wrapText="1"/>
    </xf>
    <xf numFmtId="0" fontId="30" fillId="0" borderId="9" xfId="0" applyFont="1" applyBorder="1" applyAlignment="1">
      <alignment vertical="center" wrapText="1"/>
    </xf>
    <xf numFmtId="0" fontId="38" fillId="0" borderId="1" xfId="0" applyFont="1" applyBorder="1" applyAlignment="1">
      <alignment horizontal="left" vertical="top" wrapText="1"/>
    </xf>
    <xf numFmtId="0" fontId="38" fillId="0" borderId="2" xfId="0" applyFont="1" applyBorder="1" applyAlignment="1">
      <alignment horizontal="left" vertical="top" wrapText="1"/>
    </xf>
    <xf numFmtId="0" fontId="38" fillId="0" borderId="3" xfId="0" applyFont="1" applyBorder="1" applyAlignment="1">
      <alignment horizontal="left" vertical="top" wrapText="1"/>
    </xf>
    <xf numFmtId="0" fontId="38" fillId="0" borderId="12" xfId="0" applyFont="1" applyBorder="1" applyAlignment="1">
      <alignment horizontal="left" vertical="top" wrapText="1"/>
    </xf>
    <xf numFmtId="0" fontId="38" fillId="0" borderId="13" xfId="0" applyFont="1" applyBorder="1" applyAlignment="1">
      <alignment horizontal="left" vertical="top" wrapText="1"/>
    </xf>
    <xf numFmtId="0" fontId="38" fillId="0" borderId="14" xfId="0" applyFont="1" applyBorder="1" applyAlignment="1">
      <alignment horizontal="left" vertical="top" wrapText="1"/>
    </xf>
    <xf numFmtId="0" fontId="30" fillId="0" borderId="9" xfId="0" applyFont="1" applyBorder="1" applyAlignment="1">
      <alignment horizontal="left" vertical="center" wrapText="1"/>
    </xf>
    <xf numFmtId="0" fontId="30" fillId="0" borderId="1" xfId="0" applyFont="1" applyBorder="1" applyAlignment="1">
      <alignment horizontal="left" vertical="top"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12" xfId="0" applyFont="1" applyBorder="1" applyAlignment="1">
      <alignment horizontal="left" vertical="top" wrapText="1"/>
    </xf>
    <xf numFmtId="0" fontId="30" fillId="0" borderId="13" xfId="0" applyFont="1" applyBorder="1" applyAlignment="1">
      <alignment horizontal="left" vertical="top" wrapText="1"/>
    </xf>
    <xf numFmtId="0" fontId="30" fillId="0" borderId="14" xfId="0" applyFont="1" applyBorder="1" applyAlignment="1">
      <alignment horizontal="left" vertical="top" wrapText="1"/>
    </xf>
    <xf numFmtId="0" fontId="50" fillId="0" borderId="12" xfId="0" applyFont="1" applyBorder="1" applyAlignment="1">
      <alignment horizontal="left" vertical="top" wrapText="1"/>
    </xf>
    <xf numFmtId="0" fontId="50" fillId="0" borderId="13" xfId="0" applyFont="1" applyBorder="1" applyAlignment="1">
      <alignment horizontal="left" vertical="top" wrapText="1"/>
    </xf>
    <xf numFmtId="0" fontId="50" fillId="0" borderId="14" xfId="0" applyFont="1" applyBorder="1" applyAlignment="1">
      <alignment horizontal="left" vertical="top"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15" xfId="0" applyFont="1" applyBorder="1" applyAlignment="1">
      <alignment horizontal="left" vertical="center" wrapText="1"/>
    </xf>
    <xf numFmtId="0" fontId="50" fillId="0" borderId="9" xfId="0" applyFont="1" applyBorder="1" applyAlignment="1">
      <alignment horizontal="left" vertical="top" wrapText="1"/>
    </xf>
    <xf numFmtId="0" fontId="38" fillId="0" borderId="6" xfId="0" applyFont="1" applyBorder="1" applyAlignment="1">
      <alignment horizontal="left" vertical="top" wrapText="1"/>
    </xf>
    <xf numFmtId="0" fontId="38" fillId="0" borderId="7" xfId="0" applyFont="1" applyBorder="1" applyAlignment="1">
      <alignment horizontal="left" vertical="top" wrapText="1"/>
    </xf>
    <xf numFmtId="0" fontId="38" fillId="0" borderId="15" xfId="0" applyFont="1" applyBorder="1" applyAlignment="1">
      <alignment horizontal="left" vertical="top" wrapText="1"/>
    </xf>
    <xf numFmtId="0" fontId="50" fillId="0" borderId="6" xfId="0" applyFont="1" applyBorder="1" applyAlignment="1">
      <alignment horizontal="left" vertical="top" wrapText="1"/>
    </xf>
    <xf numFmtId="0" fontId="50" fillId="0" borderId="7" xfId="0" applyFont="1" applyBorder="1" applyAlignment="1">
      <alignment horizontal="left" vertical="top" wrapText="1"/>
    </xf>
    <xf numFmtId="0" fontId="38" fillId="0" borderId="7" xfId="0" applyFont="1" applyBorder="1" applyAlignment="1">
      <alignment vertical="top" wrapText="1"/>
    </xf>
    <xf numFmtId="0" fontId="38" fillId="0" borderId="15" xfId="0" applyFont="1" applyBorder="1" applyAlignment="1">
      <alignment vertical="top" wrapText="1"/>
    </xf>
    <xf numFmtId="0" fontId="37" fillId="0" borderId="10"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11" xfId="0" applyFont="1" applyFill="1" applyBorder="1" applyAlignment="1">
      <alignment horizontal="left" vertical="top" wrapText="1"/>
    </xf>
    <xf numFmtId="0" fontId="37" fillId="0" borderId="12" xfId="0" applyFont="1" applyFill="1" applyBorder="1" applyAlignment="1">
      <alignment horizontal="left" vertical="top" wrapText="1"/>
    </xf>
    <xf numFmtId="0" fontId="37" fillId="0" borderId="13" xfId="0" applyFont="1" applyFill="1" applyBorder="1" applyAlignment="1">
      <alignment horizontal="left" vertical="top" wrapText="1"/>
    </xf>
    <xf numFmtId="0" fontId="37" fillId="0" borderId="14" xfId="0" applyFont="1" applyFill="1" applyBorder="1" applyAlignment="1">
      <alignment horizontal="left" vertical="top" wrapText="1"/>
    </xf>
    <xf numFmtId="0" fontId="30" fillId="0" borderId="12" xfId="0" applyFont="1" applyFill="1" applyBorder="1" applyAlignment="1">
      <alignment horizontal="left" vertical="top" wrapText="1"/>
    </xf>
    <xf numFmtId="0" fontId="30" fillId="0" borderId="13" xfId="0" applyFont="1" applyFill="1" applyBorder="1" applyAlignment="1">
      <alignment horizontal="left" vertical="top" wrapText="1"/>
    </xf>
    <xf numFmtId="0" fontId="30" fillId="0" borderId="14" xfId="0" applyFont="1" applyFill="1" applyBorder="1" applyAlignment="1">
      <alignment horizontal="left" vertical="top" wrapText="1"/>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50" fillId="0" borderId="1" xfId="0" applyFont="1" applyFill="1" applyBorder="1" applyAlignment="1">
      <alignment horizontal="left" vertical="top" wrapText="1"/>
    </xf>
    <xf numFmtId="0" fontId="50" fillId="0" borderId="2" xfId="0" applyFont="1" applyFill="1" applyBorder="1" applyAlignment="1">
      <alignment horizontal="left" vertical="top" wrapText="1"/>
    </xf>
    <xf numFmtId="0" fontId="50" fillId="0" borderId="12" xfId="0" applyFont="1" applyFill="1" applyBorder="1" applyAlignment="1">
      <alignment horizontal="left" vertical="top" wrapText="1"/>
    </xf>
    <xf numFmtId="0" fontId="50" fillId="0" borderId="13" xfId="0" applyFont="1" applyFill="1" applyBorder="1" applyAlignment="1">
      <alignment horizontal="left" vertical="top" wrapText="1"/>
    </xf>
    <xf numFmtId="0" fontId="30" fillId="0" borderId="16" xfId="0" applyFont="1" applyFill="1" applyBorder="1" applyAlignment="1">
      <alignment horizontal="left" vertical="center" wrapText="1"/>
    </xf>
    <xf numFmtId="0" fontId="31" fillId="0" borderId="1" xfId="0" applyFont="1" applyFill="1" applyBorder="1" applyAlignment="1">
      <alignment horizontal="left" vertical="top" wrapText="1"/>
    </xf>
    <xf numFmtId="0" fontId="31" fillId="0" borderId="2" xfId="0" applyFont="1" applyFill="1" applyBorder="1" applyAlignment="1">
      <alignment horizontal="left" vertical="top" wrapText="1"/>
    </xf>
    <xf numFmtId="0" fontId="31" fillId="0" borderId="3" xfId="0" applyFont="1" applyFill="1" applyBorder="1" applyAlignment="1">
      <alignment horizontal="left" vertical="top" wrapText="1"/>
    </xf>
    <xf numFmtId="0" fontId="50" fillId="0" borderId="3" xfId="0" applyFont="1" applyFill="1" applyBorder="1" applyAlignment="1">
      <alignment horizontal="left" vertical="top" wrapText="1"/>
    </xf>
    <xf numFmtId="0" fontId="38" fillId="0" borderId="1" xfId="0" applyFont="1" applyFill="1" applyBorder="1" applyAlignment="1">
      <alignment horizontal="left" vertical="top" wrapText="1"/>
    </xf>
    <xf numFmtId="0" fontId="38" fillId="0" borderId="2" xfId="0" applyFont="1" applyFill="1" applyBorder="1" applyAlignment="1">
      <alignment horizontal="left" vertical="top" wrapText="1"/>
    </xf>
    <xf numFmtId="0" fontId="38" fillId="0" borderId="3" xfId="0" applyFont="1" applyFill="1" applyBorder="1" applyAlignment="1">
      <alignment horizontal="left" vertical="top" wrapText="1"/>
    </xf>
    <xf numFmtId="0" fontId="38" fillId="0" borderId="10" xfId="0" applyFont="1" applyFill="1" applyBorder="1" applyAlignment="1">
      <alignment horizontal="left" vertical="top" wrapText="1"/>
    </xf>
    <xf numFmtId="0" fontId="38" fillId="0" borderId="0" xfId="0" applyFont="1" applyFill="1" applyBorder="1" applyAlignment="1">
      <alignment horizontal="left" vertical="top" wrapText="1"/>
    </xf>
    <xf numFmtId="0" fontId="38" fillId="0" borderId="11" xfId="0" applyFont="1" applyFill="1" applyBorder="1" applyAlignment="1">
      <alignment horizontal="left" vertical="top" wrapText="1"/>
    </xf>
    <xf numFmtId="0" fontId="38" fillId="0" borderId="12" xfId="0" applyFont="1" applyFill="1" applyBorder="1" applyAlignment="1">
      <alignment horizontal="left" vertical="top" wrapText="1"/>
    </xf>
    <xf numFmtId="0" fontId="38" fillId="0" borderId="13" xfId="0" applyFont="1" applyFill="1" applyBorder="1" applyAlignment="1">
      <alignment horizontal="left" vertical="top" wrapText="1"/>
    </xf>
    <xf numFmtId="0" fontId="38" fillId="0" borderId="14" xfId="0" applyFont="1" applyFill="1" applyBorder="1" applyAlignment="1">
      <alignment horizontal="left" vertical="top" wrapText="1"/>
    </xf>
    <xf numFmtId="0" fontId="50" fillId="0" borderId="6" xfId="0" applyFont="1" applyFill="1" applyBorder="1" applyAlignment="1">
      <alignment horizontal="left" vertical="top" wrapText="1"/>
    </xf>
    <xf numFmtId="0" fontId="50" fillId="0" borderId="7" xfId="0" applyFont="1" applyFill="1" applyBorder="1" applyAlignment="1">
      <alignment horizontal="left" vertical="top" wrapText="1"/>
    </xf>
    <xf numFmtId="0" fontId="50" fillId="0" borderId="15" xfId="0" applyFont="1" applyFill="1" applyBorder="1" applyAlignment="1">
      <alignment horizontal="left" vertical="top" wrapText="1"/>
    </xf>
    <xf numFmtId="0" fontId="38" fillId="0" borderId="6" xfId="0" applyFont="1" applyFill="1" applyBorder="1" applyAlignment="1">
      <alignment horizontal="center" vertical="top" wrapText="1"/>
    </xf>
    <xf numFmtId="0" fontId="38" fillId="0" borderId="7" xfId="0" applyFont="1" applyFill="1" applyBorder="1" applyAlignment="1">
      <alignment horizontal="center" vertical="top" wrapText="1"/>
    </xf>
    <xf numFmtId="0" fontId="38" fillId="0" borderId="15" xfId="0" applyFont="1" applyFill="1" applyBorder="1" applyAlignment="1">
      <alignment horizontal="center" vertical="top" wrapText="1"/>
    </xf>
    <xf numFmtId="0" fontId="37" fillId="0" borderId="6" xfId="0" applyFont="1" applyBorder="1" applyAlignment="1">
      <alignment horizontal="left" vertical="top" wrapText="1"/>
    </xf>
    <xf numFmtId="0" fontId="37" fillId="0" borderId="7" xfId="0" applyFont="1" applyBorder="1" applyAlignment="1">
      <alignment horizontal="left" vertical="top" wrapText="1"/>
    </xf>
    <xf numFmtId="0" fontId="37" fillId="0" borderId="15" xfId="0" applyFont="1" applyBorder="1" applyAlignment="1">
      <alignment horizontal="left" vertical="top" wrapText="1"/>
    </xf>
    <xf numFmtId="0" fontId="30" fillId="0" borderId="10" xfId="0" applyFont="1" applyBorder="1" applyAlignment="1">
      <alignment horizontal="left" vertical="center" wrapText="1"/>
    </xf>
    <xf numFmtId="0" fontId="30" fillId="0" borderId="0" xfId="0" applyFont="1" applyBorder="1" applyAlignment="1">
      <alignment horizontal="left" vertical="center" wrapText="1"/>
    </xf>
    <xf numFmtId="0" fontId="30" fillId="0" borderId="11" xfId="0" applyFont="1" applyBorder="1" applyAlignment="1">
      <alignment horizontal="left" vertical="center" wrapText="1"/>
    </xf>
    <xf numFmtId="0" fontId="37" fillId="0" borderId="26" xfId="0" applyFont="1" applyFill="1" applyBorder="1" applyAlignment="1">
      <alignment vertical="top" wrapText="1"/>
    </xf>
    <xf numFmtId="0" fontId="30" fillId="0" borderId="17" xfId="0" applyFont="1" applyFill="1" applyBorder="1" applyAlignment="1">
      <alignment horizontal="left" vertical="center" wrapText="1"/>
    </xf>
    <xf numFmtId="0" fontId="30" fillId="0" borderId="22" xfId="0" applyFont="1" applyFill="1" applyBorder="1" applyAlignment="1">
      <alignment vertical="center" wrapText="1"/>
    </xf>
    <xf numFmtId="0" fontId="30" fillId="0" borderId="17" xfId="0" applyFont="1" applyFill="1" applyBorder="1" applyAlignment="1">
      <alignment vertical="center" wrapText="1"/>
    </xf>
    <xf numFmtId="0" fontId="31" fillId="0" borderId="21" xfId="0" applyFont="1" applyFill="1" applyBorder="1" applyAlignment="1">
      <alignment vertical="center" wrapText="1"/>
    </xf>
    <xf numFmtId="49" fontId="42" fillId="0" borderId="17" xfId="0" applyNumberFormat="1" applyFont="1" applyFill="1" applyBorder="1" applyAlignment="1">
      <alignment horizontal="left" vertical="top" wrapText="1"/>
    </xf>
    <xf numFmtId="49" fontId="42" fillId="0" borderId="16" xfId="0" applyNumberFormat="1" applyFont="1" applyFill="1" applyBorder="1" applyAlignment="1">
      <alignment horizontal="left" vertical="top" wrapText="1"/>
    </xf>
    <xf numFmtId="0" fontId="31" fillId="0" borderId="9" xfId="0" applyFont="1" applyFill="1" applyBorder="1" applyAlignment="1">
      <alignment horizontal="left" vertical="center" wrapText="1"/>
    </xf>
    <xf numFmtId="0" fontId="35" fillId="2" borderId="88" xfId="0" applyFont="1" applyFill="1" applyBorder="1" applyAlignment="1">
      <alignment horizontal="center" vertical="center" wrapText="1"/>
    </xf>
    <xf numFmtId="0" fontId="37" fillId="0" borderId="9" xfId="0" applyFont="1" applyFill="1" applyBorder="1" applyAlignment="1">
      <alignment horizontal="left" vertical="top" wrapText="1"/>
    </xf>
    <xf numFmtId="0" fontId="30" fillId="0" borderId="12" xfId="0" applyFont="1" applyFill="1" applyBorder="1" applyAlignment="1">
      <alignment horizontal="left" vertical="center" wrapText="1"/>
    </xf>
    <xf numFmtId="0" fontId="30" fillId="0" borderId="13" xfId="0" applyFont="1" applyFill="1" applyBorder="1" applyAlignment="1">
      <alignment horizontal="left" vertical="center" wrapText="1"/>
    </xf>
    <xf numFmtId="0" fontId="30" fillId="0" borderId="14" xfId="0" applyFont="1" applyFill="1" applyBorder="1" applyAlignment="1">
      <alignment horizontal="left" vertical="center" wrapText="1"/>
    </xf>
    <xf numFmtId="0" fontId="53" fillId="0" borderId="6" xfId="0" applyFont="1" applyFill="1" applyBorder="1" applyAlignment="1">
      <alignment horizontal="left" vertical="top" wrapText="1"/>
    </xf>
    <xf numFmtId="0" fontId="53" fillId="0" borderId="7" xfId="0" applyFont="1" applyFill="1" applyBorder="1" applyAlignment="1">
      <alignment horizontal="left" vertical="top" wrapText="1"/>
    </xf>
    <xf numFmtId="0" fontId="53" fillId="0" borderId="15" xfId="0" applyFont="1" applyFill="1" applyBorder="1" applyAlignment="1">
      <alignment horizontal="left" vertical="top" wrapText="1"/>
    </xf>
    <xf numFmtId="0" fontId="31" fillId="0" borderId="6" xfId="0" applyFont="1" applyFill="1" applyBorder="1" applyAlignment="1">
      <alignment horizontal="left" vertical="top" wrapText="1"/>
    </xf>
    <xf numFmtId="0" fontId="31" fillId="0" borderId="7" xfId="0" applyFont="1" applyFill="1" applyBorder="1" applyAlignment="1">
      <alignment horizontal="left" vertical="top" wrapText="1"/>
    </xf>
    <xf numFmtId="0" fontId="31" fillId="0" borderId="15"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7" xfId="0" applyFont="1" applyFill="1" applyBorder="1" applyAlignment="1">
      <alignment horizontal="left" vertical="top" wrapText="1"/>
    </xf>
    <xf numFmtId="0" fontId="37" fillId="0" borderId="15" xfId="0" applyFont="1" applyFill="1" applyBorder="1" applyAlignment="1">
      <alignment horizontal="left" vertical="top" wrapText="1"/>
    </xf>
    <xf numFmtId="0" fontId="37" fillId="0" borderId="3" xfId="0" applyFont="1" applyBorder="1" applyAlignment="1">
      <alignment horizontal="left" vertical="top" wrapText="1"/>
    </xf>
    <xf numFmtId="0" fontId="37" fillId="0" borderId="10" xfId="0" applyFont="1" applyBorder="1" applyAlignment="1">
      <alignment horizontal="left" vertical="top" wrapText="1"/>
    </xf>
    <xf numFmtId="0" fontId="37" fillId="0" borderId="0" xfId="0" applyFont="1" applyBorder="1" applyAlignment="1">
      <alignment horizontal="left" vertical="top" wrapText="1"/>
    </xf>
    <xf numFmtId="0" fontId="37" fillId="0" borderId="11" xfId="0" applyFont="1" applyBorder="1" applyAlignment="1">
      <alignment horizontal="left" vertical="top" wrapText="1"/>
    </xf>
    <xf numFmtId="0" fontId="37" fillId="0" borderId="14" xfId="0" applyFont="1" applyBorder="1" applyAlignment="1">
      <alignment horizontal="left" vertical="top" wrapText="1"/>
    </xf>
    <xf numFmtId="0" fontId="37" fillId="0" borderId="17" xfId="0" applyFont="1" applyBorder="1" applyAlignment="1">
      <alignment vertical="top" wrapText="1"/>
    </xf>
    <xf numFmtId="0" fontId="31" fillId="0" borderId="16" xfId="0" applyFont="1" applyFill="1" applyBorder="1" applyAlignment="1">
      <alignment vertical="top" wrapText="1"/>
    </xf>
    <xf numFmtId="0" fontId="31" fillId="0" borderId="9" xfId="0" applyFont="1" applyFill="1" applyBorder="1" applyAlignment="1">
      <alignment horizontal="center" vertical="top" wrapText="1"/>
    </xf>
    <xf numFmtId="0" fontId="36" fillId="0" borderId="12" xfId="0" applyFont="1" applyFill="1" applyBorder="1" applyAlignment="1">
      <alignment horizontal="left" vertical="top" wrapText="1"/>
    </xf>
    <xf numFmtId="0" fontId="36" fillId="0" borderId="13" xfId="0" applyFont="1" applyFill="1" applyBorder="1" applyAlignment="1">
      <alignment horizontal="left" vertical="top" wrapText="1"/>
    </xf>
    <xf numFmtId="0" fontId="36" fillId="0" borderId="14" xfId="0" applyFont="1" applyFill="1" applyBorder="1" applyAlignment="1">
      <alignment horizontal="left" vertical="top" wrapText="1"/>
    </xf>
    <xf numFmtId="0" fontId="30" fillId="4" borderId="12" xfId="0" applyFont="1" applyFill="1" applyBorder="1" applyAlignment="1">
      <alignment horizontal="left" vertical="top" wrapText="1"/>
    </xf>
    <xf numFmtId="0" fontId="30" fillId="4" borderId="13" xfId="0" applyFont="1" applyFill="1" applyBorder="1" applyAlignment="1">
      <alignment horizontal="left" vertical="top" wrapText="1"/>
    </xf>
    <xf numFmtId="0" fontId="30" fillId="4" borderId="14" xfId="0" applyFont="1" applyFill="1" applyBorder="1" applyAlignment="1">
      <alignment horizontal="left" vertical="top" wrapText="1"/>
    </xf>
    <xf numFmtId="0" fontId="30" fillId="4" borderId="15" xfId="0" applyFont="1" applyFill="1" applyBorder="1" applyAlignment="1">
      <alignment horizontal="left" vertical="center" wrapText="1"/>
    </xf>
    <xf numFmtId="0" fontId="30" fillId="4" borderId="9" xfId="0" applyFont="1" applyFill="1" applyBorder="1" applyAlignment="1">
      <alignment horizontal="left" vertical="center" wrapText="1"/>
    </xf>
    <xf numFmtId="0" fontId="31" fillId="0" borderId="16" xfId="0" applyFont="1" applyBorder="1" applyAlignment="1">
      <alignment vertical="top" wrapText="1"/>
    </xf>
    <xf numFmtId="0" fontId="30" fillId="4" borderId="6" xfId="0" applyFont="1" applyFill="1" applyBorder="1" applyAlignment="1">
      <alignment horizontal="left" vertical="center" wrapText="1"/>
    </xf>
    <xf numFmtId="0" fontId="30" fillId="4" borderId="7" xfId="0" applyFont="1" applyFill="1" applyBorder="1" applyAlignment="1">
      <alignment horizontal="left" vertical="center" wrapText="1"/>
    </xf>
    <xf numFmtId="0" fontId="31" fillId="0" borderId="10" xfId="0" applyFont="1" applyBorder="1" applyAlignment="1">
      <alignment horizontal="left" vertical="top" wrapText="1"/>
    </xf>
    <xf numFmtId="0" fontId="31" fillId="0" borderId="0" xfId="0" applyFont="1" applyBorder="1" applyAlignment="1">
      <alignment horizontal="left" vertical="top" wrapText="1"/>
    </xf>
    <xf numFmtId="0" fontId="31" fillId="0" borderId="11" xfId="0" applyFont="1" applyBorder="1" applyAlignment="1">
      <alignment horizontal="left" vertical="top" wrapText="1"/>
    </xf>
    <xf numFmtId="0" fontId="30" fillId="4" borderId="10" xfId="0" applyFont="1" applyFill="1" applyBorder="1" applyAlignment="1">
      <alignment horizontal="left" vertical="top" wrapText="1"/>
    </xf>
    <xf numFmtId="0" fontId="30" fillId="4" borderId="0" xfId="0" applyFont="1" applyFill="1" applyBorder="1" applyAlignment="1">
      <alignment horizontal="left" vertical="top" wrapText="1"/>
    </xf>
    <xf numFmtId="0" fontId="30" fillId="4" borderId="11" xfId="0" applyFont="1" applyFill="1" applyBorder="1" applyAlignment="1">
      <alignment horizontal="left" vertical="top" wrapText="1"/>
    </xf>
    <xf numFmtId="0" fontId="30" fillId="4" borderId="15" xfId="0" applyFont="1" applyFill="1" applyBorder="1" applyAlignment="1">
      <alignment horizontal="left" vertical="top" wrapText="1"/>
    </xf>
    <xf numFmtId="0" fontId="30" fillId="4" borderId="9" xfId="0" applyFont="1" applyFill="1" applyBorder="1" applyAlignment="1">
      <alignment horizontal="left" vertical="top" wrapText="1"/>
    </xf>
    <xf numFmtId="0" fontId="31" fillId="0" borderId="26" xfId="0" applyFont="1" applyBorder="1" applyAlignment="1">
      <alignment vertical="top" wrapText="1"/>
    </xf>
    <xf numFmtId="0" fontId="37" fillId="4" borderId="1" xfId="0" applyFont="1" applyFill="1" applyBorder="1" applyAlignment="1">
      <alignment horizontal="left" vertical="top" wrapText="1"/>
    </xf>
    <xf numFmtId="0" fontId="37" fillId="4" borderId="2" xfId="0" applyFont="1" applyFill="1" applyBorder="1" applyAlignment="1">
      <alignment horizontal="left" vertical="top" wrapText="1"/>
    </xf>
    <xf numFmtId="0" fontId="37" fillId="4" borderId="3" xfId="0" applyFont="1" applyFill="1" applyBorder="1" applyAlignment="1">
      <alignment horizontal="left" vertical="top" wrapText="1"/>
    </xf>
    <xf numFmtId="0" fontId="31" fillId="0" borderId="17" xfId="0" applyFont="1" applyBorder="1" applyAlignment="1">
      <alignment vertical="top" wrapText="1"/>
    </xf>
    <xf numFmtId="0" fontId="50" fillId="0" borderId="6" xfId="0" applyFont="1" applyFill="1" applyBorder="1" applyAlignment="1">
      <alignment vertical="top" wrapText="1"/>
    </xf>
    <xf numFmtId="0" fontId="50" fillId="0" borderId="7" xfId="0" applyFont="1" applyFill="1" applyBorder="1" applyAlignment="1">
      <alignment vertical="top" wrapText="1"/>
    </xf>
    <xf numFmtId="0" fontId="50" fillId="0" borderId="15" xfId="0" applyFont="1" applyFill="1" applyBorder="1" applyAlignment="1">
      <alignment vertical="top" wrapText="1"/>
    </xf>
    <xf numFmtId="0" fontId="30" fillId="0" borderId="6" xfId="0" applyFont="1" applyFill="1" applyBorder="1" applyAlignment="1">
      <alignment vertical="top" wrapText="1"/>
    </xf>
    <xf numFmtId="0" fontId="30" fillId="0" borderId="7" xfId="0" applyFont="1" applyFill="1" applyBorder="1" applyAlignment="1">
      <alignment vertical="top" wrapText="1"/>
    </xf>
    <xf numFmtId="0" fontId="30" fillId="0" borderId="15" xfId="0" applyFont="1" applyFill="1" applyBorder="1" applyAlignment="1">
      <alignment vertical="top" wrapText="1"/>
    </xf>
    <xf numFmtId="0" fontId="31" fillId="4" borderId="10" xfId="0" applyFont="1" applyFill="1" applyBorder="1" applyAlignment="1">
      <alignment horizontal="left" vertical="top" wrapText="1"/>
    </xf>
    <xf numFmtId="0" fontId="31" fillId="4" borderId="0" xfId="0" applyFont="1" applyFill="1" applyBorder="1" applyAlignment="1">
      <alignment horizontal="left" vertical="top" wrapText="1"/>
    </xf>
    <xf numFmtId="0" fontId="31" fillId="4" borderId="11" xfId="0" applyFont="1" applyFill="1" applyBorder="1" applyAlignment="1">
      <alignment horizontal="left" vertical="top" wrapText="1"/>
    </xf>
    <xf numFmtId="0" fontId="31" fillId="4" borderId="12" xfId="0" applyFont="1" applyFill="1" applyBorder="1" applyAlignment="1">
      <alignment horizontal="left" vertical="top" wrapText="1"/>
    </xf>
    <xf numFmtId="0" fontId="31" fillId="4" borderId="13" xfId="0" applyFont="1" applyFill="1" applyBorder="1" applyAlignment="1">
      <alignment horizontal="left" vertical="top" wrapText="1"/>
    </xf>
    <xf numFmtId="0" fontId="31" fillId="4" borderId="14" xfId="0" applyFont="1" applyFill="1" applyBorder="1" applyAlignment="1">
      <alignment horizontal="left" vertical="top" wrapText="1"/>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31" fillId="0" borderId="15" xfId="0" applyFont="1" applyBorder="1" applyAlignment="1">
      <alignment horizontal="left" vertical="center" wrapText="1"/>
    </xf>
    <xf numFmtId="0" fontId="36" fillId="0" borderId="1" xfId="0" applyFont="1" applyBorder="1" applyAlignment="1">
      <alignment horizontal="left" vertical="top" wrapText="1"/>
    </xf>
    <xf numFmtId="0" fontId="36" fillId="0" borderId="2" xfId="0" applyFont="1" applyBorder="1" applyAlignment="1">
      <alignment horizontal="left" vertical="top" wrapText="1"/>
    </xf>
    <xf numFmtId="0" fontId="36" fillId="0" borderId="3" xfId="0" applyFont="1" applyBorder="1" applyAlignment="1">
      <alignment horizontal="left" vertical="top" wrapText="1"/>
    </xf>
    <xf numFmtId="0" fontId="36" fillId="0" borderId="10" xfId="0" applyFont="1" applyBorder="1" applyAlignment="1">
      <alignment horizontal="left" vertical="top" wrapText="1"/>
    </xf>
    <xf numFmtId="0" fontId="36" fillId="0" borderId="0" xfId="0" applyFont="1" applyBorder="1" applyAlignment="1">
      <alignment horizontal="left" vertical="top" wrapText="1"/>
    </xf>
    <xf numFmtId="0" fontId="36" fillId="0" borderId="11" xfId="0" applyFont="1" applyBorder="1" applyAlignment="1">
      <alignment horizontal="left" vertical="top" wrapText="1"/>
    </xf>
    <xf numFmtId="0" fontId="36" fillId="0" borderId="12" xfId="0" applyFont="1" applyBorder="1" applyAlignment="1">
      <alignment horizontal="left" vertical="top" wrapText="1"/>
    </xf>
    <xf numFmtId="0" fontId="36" fillId="0" borderId="13" xfId="0" applyFont="1" applyBorder="1" applyAlignment="1">
      <alignment horizontal="left" vertical="top" wrapText="1"/>
    </xf>
    <xf numFmtId="0" fontId="36" fillId="0" borderId="14" xfId="0" applyFont="1" applyBorder="1" applyAlignment="1">
      <alignment horizontal="left" vertical="top" wrapText="1"/>
    </xf>
    <xf numFmtId="0" fontId="31" fillId="0" borderId="6" xfId="0" applyFont="1" applyBorder="1" applyAlignment="1">
      <alignment horizontal="left" vertical="top" wrapText="1"/>
    </xf>
    <xf numFmtId="0" fontId="31" fillId="0" borderId="7" xfId="0" applyFont="1" applyBorder="1" applyAlignment="1">
      <alignment horizontal="left" vertical="top" wrapText="1"/>
    </xf>
    <xf numFmtId="0" fontId="31" fillId="0" borderId="15" xfId="0" applyFont="1" applyBorder="1" applyAlignment="1">
      <alignment horizontal="left" vertical="top" wrapText="1"/>
    </xf>
    <xf numFmtId="0" fontId="53" fillId="0" borderId="9" xfId="0" applyFont="1" applyFill="1" applyBorder="1" applyAlignment="1">
      <alignment horizontal="left" vertical="top" wrapText="1"/>
    </xf>
    <xf numFmtId="0" fontId="37" fillId="0" borderId="9" xfId="0" applyFont="1" applyFill="1" applyBorder="1" applyAlignment="1">
      <alignment vertical="top" wrapText="1"/>
    </xf>
    <xf numFmtId="0" fontId="37" fillId="0" borderId="1" xfId="0" applyFont="1" applyFill="1" applyBorder="1" applyAlignment="1">
      <alignment vertical="top" wrapText="1"/>
    </xf>
    <xf numFmtId="0" fontId="37" fillId="0" borderId="2" xfId="0" applyFont="1" applyFill="1" applyBorder="1" applyAlignment="1">
      <alignment vertical="top" wrapText="1"/>
    </xf>
    <xf numFmtId="0" fontId="37" fillId="0" borderId="3" xfId="0" applyFont="1" applyFill="1" applyBorder="1" applyAlignment="1">
      <alignment vertical="top" wrapText="1"/>
    </xf>
    <xf numFmtId="0" fontId="37" fillId="0" borderId="10" xfId="0" applyFont="1" applyFill="1" applyBorder="1" applyAlignment="1">
      <alignment vertical="top" wrapText="1"/>
    </xf>
    <xf numFmtId="0" fontId="37" fillId="0" borderId="0" xfId="0" applyFont="1" applyFill="1" applyBorder="1" applyAlignment="1">
      <alignment vertical="top" wrapText="1"/>
    </xf>
    <xf numFmtId="0" fontId="37" fillId="0" borderId="11" xfId="0" applyFont="1" applyFill="1" applyBorder="1" applyAlignment="1">
      <alignment vertical="top" wrapText="1"/>
    </xf>
    <xf numFmtId="0" fontId="38" fillId="0" borderId="12" xfId="0" applyFont="1" applyFill="1" applyBorder="1" applyAlignment="1">
      <alignment horizontal="center" vertical="top" wrapText="1"/>
    </xf>
    <xf numFmtId="0" fontId="38" fillId="0" borderId="13" xfId="0" applyFont="1" applyFill="1" applyBorder="1" applyAlignment="1">
      <alignment horizontal="center" vertical="top" wrapText="1"/>
    </xf>
    <xf numFmtId="0" fontId="38" fillId="0" borderId="14" xfId="0" applyFont="1" applyFill="1" applyBorder="1" applyAlignment="1">
      <alignment horizontal="center" vertical="top" wrapText="1"/>
    </xf>
    <xf numFmtId="0" fontId="52" fillId="0" borderId="2" xfId="0" applyFont="1" applyFill="1" applyBorder="1" applyAlignment="1">
      <alignment horizontal="left" vertical="top" wrapText="1"/>
    </xf>
    <xf numFmtId="0" fontId="52" fillId="0" borderId="3" xfId="0" applyFont="1" applyFill="1" applyBorder="1" applyAlignment="1">
      <alignment horizontal="left" vertical="top" wrapText="1"/>
    </xf>
    <xf numFmtId="0" fontId="52" fillId="0" borderId="12" xfId="0" applyFont="1" applyFill="1" applyBorder="1" applyAlignment="1">
      <alignment horizontal="left" vertical="top" wrapText="1"/>
    </xf>
    <xf numFmtId="0" fontId="52" fillId="0" borderId="13" xfId="0" applyFont="1" applyFill="1" applyBorder="1" applyAlignment="1">
      <alignment horizontal="left" vertical="top" wrapText="1"/>
    </xf>
    <xf numFmtId="0" fontId="52" fillId="0" borderId="14" xfId="0" applyFont="1" applyFill="1" applyBorder="1" applyAlignment="1">
      <alignment horizontal="left" vertical="top"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15" xfId="0" applyFont="1" applyFill="1" applyBorder="1" applyAlignment="1">
      <alignment horizontal="left" vertical="center" wrapText="1"/>
    </xf>
    <xf numFmtId="0" fontId="52" fillId="0" borderId="2" xfId="0" applyFont="1" applyBorder="1" applyAlignment="1">
      <alignment horizontal="left" vertical="top" wrapText="1"/>
    </xf>
    <xf numFmtId="0" fontId="52" fillId="0" borderId="3" xfId="0" applyFont="1" applyBorder="1" applyAlignment="1">
      <alignment horizontal="left" vertical="top" wrapText="1"/>
    </xf>
    <xf numFmtId="0" fontId="52" fillId="0" borderId="10" xfId="0" applyFont="1" applyBorder="1" applyAlignment="1">
      <alignment horizontal="left" vertical="top" wrapText="1"/>
    </xf>
    <xf numFmtId="0" fontId="52" fillId="0" borderId="0" xfId="0" applyFont="1" applyBorder="1" applyAlignment="1">
      <alignment horizontal="left" vertical="top" wrapText="1"/>
    </xf>
    <xf numFmtId="0" fontId="52" fillId="0" borderId="11" xfId="0" applyFont="1" applyBorder="1" applyAlignment="1">
      <alignment horizontal="left" vertical="top" wrapText="1"/>
    </xf>
    <xf numFmtId="0" fontId="52" fillId="0" borderId="12" xfId="0" applyFont="1" applyBorder="1" applyAlignment="1">
      <alignment horizontal="left" vertical="top" wrapText="1"/>
    </xf>
    <xf numFmtId="0" fontId="52" fillId="0" borderId="13" xfId="0" applyFont="1" applyBorder="1" applyAlignment="1">
      <alignment horizontal="left" vertical="top" wrapText="1"/>
    </xf>
    <xf numFmtId="0" fontId="52" fillId="0" borderId="14" xfId="0" applyFont="1" applyBorder="1" applyAlignment="1">
      <alignment horizontal="left" vertical="top" wrapText="1"/>
    </xf>
    <xf numFmtId="0" fontId="31" fillId="0" borderId="9" xfId="0" applyFont="1" applyBorder="1" applyAlignment="1">
      <alignment vertical="center" wrapText="1"/>
    </xf>
    <xf numFmtId="0" fontId="38" fillId="0" borderId="10" xfId="0" applyFont="1" applyFill="1" applyBorder="1" applyAlignment="1">
      <alignment horizontal="left" wrapText="1"/>
    </xf>
    <xf numFmtId="0" fontId="38" fillId="0" borderId="0" xfId="0" applyFont="1" applyFill="1" applyBorder="1" applyAlignment="1">
      <alignment horizontal="left" wrapText="1"/>
    </xf>
    <xf numFmtId="0" fontId="38" fillId="0" borderId="11" xfId="0" applyFont="1" applyFill="1" applyBorder="1" applyAlignment="1">
      <alignment horizontal="left" wrapText="1"/>
    </xf>
    <xf numFmtId="0" fontId="37" fillId="0" borderId="6" xfId="0" applyFont="1" applyFill="1" applyBorder="1" applyAlignment="1">
      <alignment vertical="top" wrapText="1"/>
    </xf>
    <xf numFmtId="0" fontId="37" fillId="0" borderId="7" xfId="0" applyFont="1" applyFill="1" applyBorder="1" applyAlignment="1">
      <alignment vertical="top" wrapText="1"/>
    </xf>
    <xf numFmtId="0" fontId="37" fillId="0" borderId="15" xfId="0" applyFont="1" applyFill="1" applyBorder="1" applyAlignment="1">
      <alignment vertical="top" wrapText="1"/>
    </xf>
    <xf numFmtId="0" fontId="37" fillId="0" borderId="12" xfId="0" applyFont="1" applyFill="1" applyBorder="1" applyAlignment="1">
      <alignment vertical="top" wrapText="1"/>
    </xf>
    <xf numFmtId="0" fontId="37" fillId="0" borderId="13" xfId="0" applyFont="1" applyFill="1" applyBorder="1" applyAlignment="1">
      <alignment vertical="top" wrapText="1"/>
    </xf>
    <xf numFmtId="0" fontId="37" fillId="0" borderId="14" xfId="0" applyFont="1" applyFill="1" applyBorder="1" applyAlignment="1">
      <alignment vertical="top" wrapText="1"/>
    </xf>
    <xf numFmtId="0" fontId="26" fillId="0" borderId="0" xfId="0" applyFont="1" applyAlignment="1">
      <alignment horizontal="center" vertical="top" wrapText="1"/>
    </xf>
    <xf numFmtId="0" fontId="28" fillId="0" borderId="0" xfId="0" applyFont="1" applyAlignment="1">
      <alignment horizontal="left" vertical="top" wrapText="1"/>
    </xf>
    <xf numFmtId="0" fontId="27" fillId="0" borderId="0" xfId="0" applyFont="1" applyAlignment="1">
      <alignment horizontal="left" vertical="top" wrapText="1"/>
    </xf>
    <xf numFmtId="0" fontId="30" fillId="0" borderId="0" xfId="0" applyFont="1" applyAlignment="1">
      <alignment horizontal="left" vertical="top" wrapText="1"/>
    </xf>
    <xf numFmtId="0" fontId="30" fillId="0" borderId="0" xfId="0" applyFont="1" applyFill="1" applyAlignment="1">
      <alignment horizontal="left" vertical="top" wrapText="1"/>
    </xf>
    <xf numFmtId="0" fontId="30" fillId="0" borderId="9" xfId="0" applyFont="1" applyFill="1" applyBorder="1" applyAlignment="1">
      <alignment horizontal="left" vertical="top" wrapText="1"/>
    </xf>
    <xf numFmtId="0" fontId="30" fillId="0" borderId="17" xfId="0" applyFont="1" applyFill="1" applyBorder="1" applyAlignment="1">
      <alignment horizontal="left" vertical="top" wrapText="1"/>
    </xf>
    <xf numFmtId="0" fontId="30" fillId="0" borderId="0" xfId="0" applyFont="1" applyAlignment="1">
      <alignment horizontal="left" vertical="center" wrapText="1"/>
    </xf>
    <xf numFmtId="0" fontId="27" fillId="0" borderId="0" xfId="0" applyFont="1" applyAlignment="1">
      <alignment horizontal="left" vertical="center" wrapText="1"/>
    </xf>
    <xf numFmtId="49" fontId="45" fillId="0" borderId="17" xfId="0" applyNumberFormat="1" applyFont="1" applyFill="1" applyBorder="1" applyAlignment="1">
      <alignment horizontal="center" vertical="center" wrapText="1"/>
    </xf>
    <xf numFmtId="49" fontId="45" fillId="0" borderId="16" xfId="0" applyNumberFormat="1" applyFont="1" applyFill="1" applyBorder="1" applyAlignment="1">
      <alignment horizontal="center" vertical="center" wrapText="1"/>
    </xf>
    <xf numFmtId="49" fontId="44" fillId="0" borderId="17" xfId="0" applyNumberFormat="1" applyFont="1" applyFill="1" applyBorder="1" applyAlignment="1">
      <alignment horizontal="center" vertical="center" wrapText="1"/>
    </xf>
    <xf numFmtId="49" fontId="44" fillId="0" borderId="16" xfId="0" applyNumberFormat="1" applyFont="1" applyFill="1" applyBorder="1" applyAlignment="1">
      <alignment horizontal="center" vertical="center" wrapText="1"/>
    </xf>
    <xf numFmtId="0" fontId="36" fillId="0" borderId="9" xfId="0" applyFont="1" applyFill="1" applyBorder="1" applyAlignment="1">
      <alignment horizontal="left" vertical="top" wrapText="1"/>
    </xf>
    <xf numFmtId="0" fontId="37" fillId="0" borderId="16" xfId="0" applyFont="1" applyFill="1" applyBorder="1" applyAlignment="1">
      <alignment horizontal="left" vertical="top" wrapText="1"/>
    </xf>
    <xf numFmtId="0" fontId="31" fillId="0" borderId="26" xfId="0" applyFont="1" applyFill="1" applyBorder="1" applyAlignment="1">
      <alignment horizontal="center" vertical="top" wrapText="1"/>
    </xf>
    <xf numFmtId="49" fontId="44" fillId="0" borderId="17" xfId="0" applyNumberFormat="1" applyFont="1" applyFill="1" applyBorder="1" applyAlignment="1">
      <alignment horizontal="center" vertical="top" wrapText="1"/>
    </xf>
    <xf numFmtId="49" fontId="44" fillId="0" borderId="16" xfId="0" applyNumberFormat="1" applyFont="1" applyFill="1" applyBorder="1" applyAlignment="1">
      <alignment horizontal="center" vertical="top" wrapText="1"/>
    </xf>
    <xf numFmtId="0" fontId="48" fillId="0" borderId="6" xfId="0" applyFont="1" applyFill="1" applyBorder="1" applyAlignment="1">
      <alignment horizontal="left" vertical="top" wrapText="1"/>
    </xf>
    <xf numFmtId="0" fontId="48" fillId="0" borderId="7" xfId="0" applyFont="1" applyFill="1" applyBorder="1" applyAlignment="1">
      <alignment horizontal="left" vertical="top" wrapText="1"/>
    </xf>
    <xf numFmtId="0" fontId="48" fillId="0" borderId="15" xfId="0" applyFont="1" applyFill="1" applyBorder="1" applyAlignment="1">
      <alignment horizontal="left" vertical="top" wrapText="1"/>
    </xf>
    <xf numFmtId="0" fontId="31" fillId="0" borderId="7" xfId="0" applyFont="1" applyFill="1" applyBorder="1" applyAlignment="1">
      <alignment vertical="center" wrapText="1"/>
    </xf>
    <xf numFmtId="0" fontId="36" fillId="0" borderId="6" xfId="0" applyFont="1" applyFill="1" applyBorder="1" applyAlignment="1">
      <alignment horizontal="left" vertical="top" wrapText="1"/>
    </xf>
    <xf numFmtId="0" fontId="36" fillId="0" borderId="7" xfId="0" applyFont="1" applyFill="1" applyBorder="1" applyAlignment="1">
      <alignment horizontal="left" vertical="top" wrapText="1"/>
    </xf>
    <xf numFmtId="0" fontId="36" fillId="0" borderId="15" xfId="0" applyFont="1" applyFill="1" applyBorder="1" applyAlignment="1">
      <alignment horizontal="left" vertical="top" wrapText="1"/>
    </xf>
    <xf numFmtId="0" fontId="50" fillId="0" borderId="9" xfId="0" applyFont="1" applyFill="1" applyBorder="1" applyAlignment="1">
      <alignment horizontal="left" vertical="top" wrapText="1"/>
    </xf>
    <xf numFmtId="0" fontId="31" fillId="0" borderId="9" xfId="0" applyFont="1" applyBorder="1" applyAlignment="1">
      <alignment horizontal="center" vertical="top" wrapText="1"/>
    </xf>
    <xf numFmtId="0" fontId="31" fillId="0" borderId="9" xfId="2" applyFont="1" applyFill="1" applyBorder="1" applyAlignment="1">
      <alignment horizontal="center" vertical="center" wrapText="1"/>
    </xf>
    <xf numFmtId="0" fontId="31" fillId="0" borderId="9" xfId="2" applyFont="1" applyFill="1" applyBorder="1" applyAlignment="1">
      <alignment horizontal="center" vertical="center"/>
    </xf>
    <xf numFmtId="0" fontId="31" fillId="0" borderId="136" xfId="2" applyFont="1" applyFill="1" applyBorder="1" applyAlignment="1">
      <alignment horizontal="center" vertical="center" wrapText="1" shrinkToFit="1"/>
    </xf>
    <xf numFmtId="0" fontId="31" fillId="0" borderId="137" xfId="2" applyFont="1" applyFill="1" applyBorder="1" applyAlignment="1">
      <alignment horizontal="center" vertical="center" wrapText="1" shrinkToFit="1"/>
    </xf>
    <xf numFmtId="0" fontId="31" fillId="0" borderId="138" xfId="2" applyFont="1" applyFill="1" applyBorder="1" applyAlignment="1">
      <alignment horizontal="center" vertical="center" wrapText="1" shrinkToFit="1"/>
    </xf>
    <xf numFmtId="0" fontId="38" fillId="0" borderId="6" xfId="2" applyFont="1" applyFill="1" applyBorder="1" applyAlignment="1">
      <alignment horizontal="left" vertical="center" wrapText="1"/>
    </xf>
    <xf numFmtId="0" fontId="38" fillId="0" borderId="7" xfId="2" applyFont="1" applyFill="1" applyBorder="1" applyAlignment="1">
      <alignment horizontal="left" vertical="center" wrapText="1"/>
    </xf>
    <xf numFmtId="0" fontId="38" fillId="0" borderId="15" xfId="2" applyFont="1" applyFill="1" applyBorder="1" applyAlignment="1">
      <alignment horizontal="left" vertical="center" wrapText="1"/>
    </xf>
    <xf numFmtId="0" fontId="38" fillId="0" borderId="12" xfId="2" applyFont="1" applyFill="1" applyBorder="1" applyAlignment="1">
      <alignment horizontal="left" vertical="center" wrapText="1"/>
    </xf>
    <xf numFmtId="0" fontId="38" fillId="0" borderId="13" xfId="2" applyFont="1" applyFill="1" applyBorder="1" applyAlignment="1">
      <alignment horizontal="left" vertical="center" wrapText="1"/>
    </xf>
    <xf numFmtId="0" fontId="38" fillId="0" borderId="14" xfId="2" applyFont="1" applyFill="1" applyBorder="1" applyAlignment="1">
      <alignment horizontal="left" vertical="center" wrapText="1"/>
    </xf>
    <xf numFmtId="0" fontId="36" fillId="0" borderId="9" xfId="2" applyFont="1" applyFill="1" applyBorder="1" applyAlignment="1">
      <alignment horizontal="left" vertical="center" wrapText="1" shrinkToFit="1"/>
    </xf>
    <xf numFmtId="0" fontId="31" fillId="0" borderId="9" xfId="2" applyFont="1" applyFill="1" applyBorder="1" applyAlignment="1">
      <alignment horizontal="center" vertical="center" wrapText="1" shrinkToFit="1"/>
    </xf>
    <xf numFmtId="0" fontId="31" fillId="0" borderId="26" xfId="2" applyFont="1" applyFill="1" applyBorder="1" applyAlignment="1">
      <alignment horizontal="center" vertical="center" wrapText="1" shrinkToFit="1"/>
    </xf>
    <xf numFmtId="0" fontId="31" fillId="0" borderId="16" xfId="2" applyFont="1" applyFill="1" applyBorder="1" applyAlignment="1">
      <alignment horizontal="center" vertical="center" wrapText="1" shrinkToFit="1"/>
    </xf>
    <xf numFmtId="0" fontId="31" fillId="0" borderId="1" xfId="2" applyFont="1" applyFill="1" applyBorder="1" applyAlignment="1">
      <alignment horizontal="left" vertical="center" wrapText="1" shrinkToFit="1"/>
    </xf>
    <xf numFmtId="0" fontId="31" fillId="0" borderId="2" xfId="2" applyFont="1" applyFill="1" applyBorder="1" applyAlignment="1">
      <alignment horizontal="left" vertical="center" wrapText="1" shrinkToFit="1"/>
    </xf>
    <xf numFmtId="0" fontId="31" fillId="0" borderId="3" xfId="2" applyFont="1" applyFill="1" applyBorder="1" applyAlignment="1">
      <alignment horizontal="left" vertical="center" wrapText="1" shrinkToFit="1"/>
    </xf>
    <xf numFmtId="0" fontId="31" fillId="0" borderId="10" xfId="2" applyFont="1" applyFill="1" applyBorder="1" applyAlignment="1">
      <alignment horizontal="left" vertical="center" wrapText="1" shrinkToFit="1"/>
    </xf>
    <xf numFmtId="0" fontId="31" fillId="0" borderId="0" xfId="2" applyFont="1" applyFill="1" applyBorder="1" applyAlignment="1">
      <alignment horizontal="left" vertical="center" wrapText="1" shrinkToFit="1"/>
    </xf>
    <xf numFmtId="0" fontId="31" fillId="0" borderId="11" xfId="2" applyFont="1" applyFill="1" applyBorder="1" applyAlignment="1">
      <alignment horizontal="left" vertical="center" wrapText="1" shrinkToFit="1"/>
    </xf>
    <xf numFmtId="0" fontId="31" fillId="0" borderId="12" xfId="2" applyFont="1" applyFill="1" applyBorder="1" applyAlignment="1">
      <alignment horizontal="left" vertical="center" wrapText="1" shrinkToFit="1"/>
    </xf>
    <xf numFmtId="0" fontId="31" fillId="0" borderId="13" xfId="2" applyFont="1" applyFill="1" applyBorder="1" applyAlignment="1">
      <alignment horizontal="left" vertical="center" wrapText="1" shrinkToFit="1"/>
    </xf>
    <xf numFmtId="0" fontId="31" fillId="0" borderId="14" xfId="2" applyFont="1" applyFill="1" applyBorder="1" applyAlignment="1">
      <alignment horizontal="left" vertical="center" wrapText="1" shrinkToFit="1"/>
    </xf>
    <xf numFmtId="0" fontId="31" fillId="0" borderId="9" xfId="2" applyFont="1" applyFill="1" applyBorder="1" applyAlignment="1">
      <alignment horizontal="left" vertical="center" wrapText="1"/>
    </xf>
    <xf numFmtId="0" fontId="31" fillId="0" borderId="9" xfId="2" applyFont="1" applyFill="1" applyBorder="1" applyAlignment="1">
      <alignment horizontal="left" vertical="center" wrapText="1" shrinkToFit="1"/>
    </xf>
    <xf numFmtId="0" fontId="31" fillId="0" borderId="9" xfId="2" applyFont="1" applyFill="1" applyBorder="1" applyAlignment="1">
      <alignment horizontal="left" vertical="center"/>
    </xf>
    <xf numFmtId="0" fontId="31" fillId="0" borderId="6" xfId="2" applyFont="1" applyFill="1" applyBorder="1" applyAlignment="1">
      <alignment horizontal="left" vertical="center" wrapText="1"/>
    </xf>
    <xf numFmtId="0" fontId="31" fillId="0" borderId="7" xfId="2" applyFont="1" applyFill="1" applyBorder="1" applyAlignment="1">
      <alignment horizontal="left" vertical="center" wrapText="1"/>
    </xf>
    <xf numFmtId="0" fontId="31" fillId="0" borderId="15" xfId="2" applyFont="1" applyFill="1" applyBorder="1" applyAlignment="1">
      <alignment horizontal="left" vertical="center" wrapText="1"/>
    </xf>
    <xf numFmtId="0" fontId="31" fillId="0" borderId="17" xfId="2" applyFont="1" applyFill="1" applyBorder="1" applyAlignment="1">
      <alignment horizontal="center" vertical="center" wrapText="1" shrinkToFit="1"/>
    </xf>
    <xf numFmtId="0" fontId="53" fillId="0" borderId="6" xfId="0" applyFont="1" applyFill="1" applyBorder="1" applyAlignment="1">
      <alignment horizontal="left" vertical="center" wrapText="1"/>
    </xf>
    <xf numFmtId="0" fontId="53" fillId="0" borderId="7" xfId="0" applyFont="1" applyFill="1" applyBorder="1" applyAlignment="1">
      <alignment horizontal="left" vertical="center" wrapText="1"/>
    </xf>
    <xf numFmtId="0" fontId="53" fillId="0" borderId="15"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6" fillId="0" borderId="12" xfId="0" applyFont="1" applyFill="1" applyBorder="1" applyAlignment="1">
      <alignment horizontal="left" vertical="center" wrapText="1"/>
    </xf>
    <xf numFmtId="0" fontId="36" fillId="0" borderId="13" xfId="0" applyFont="1" applyFill="1" applyBorder="1" applyAlignment="1">
      <alignment horizontal="left" vertical="center" wrapText="1"/>
    </xf>
    <xf numFmtId="0" fontId="36" fillId="0" borderId="14" xfId="0" applyFont="1" applyFill="1" applyBorder="1" applyAlignment="1">
      <alignment horizontal="left"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17" xfId="0" applyFont="1" applyFill="1" applyBorder="1" applyAlignment="1">
      <alignment horizontal="center" vertical="center" wrapText="1"/>
    </xf>
    <xf numFmtId="0" fontId="31" fillId="0" borderId="16" xfId="0" applyFont="1" applyFill="1" applyBorder="1" applyAlignment="1">
      <alignment horizontal="center" vertical="center" wrapText="1"/>
    </xf>
    <xf numFmtId="0" fontId="31" fillId="0" borderId="10"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31" fillId="0" borderId="26" xfId="0" applyFont="1" applyFill="1" applyBorder="1" applyAlignment="1">
      <alignment horizontal="center" vertical="center" wrapText="1"/>
    </xf>
    <xf numFmtId="0" fontId="31" fillId="0" borderId="1" xfId="2" applyFont="1" applyFill="1" applyBorder="1" applyAlignment="1">
      <alignment horizontal="left" vertical="center" wrapText="1"/>
    </xf>
    <xf numFmtId="0" fontId="31" fillId="0" borderId="2" xfId="2" applyFont="1" applyFill="1" applyBorder="1" applyAlignment="1">
      <alignment horizontal="left" vertical="center" wrapText="1"/>
    </xf>
    <xf numFmtId="0" fontId="31" fillId="0" borderId="3" xfId="2" applyFont="1" applyFill="1" applyBorder="1" applyAlignment="1">
      <alignment horizontal="left" vertical="center" wrapText="1"/>
    </xf>
    <xf numFmtId="0" fontId="31" fillId="0" borderId="10"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0" fontId="31" fillId="0" borderId="12" xfId="2" applyFont="1" applyFill="1" applyBorder="1" applyAlignment="1">
      <alignment horizontal="left" vertical="center" wrapText="1"/>
    </xf>
    <xf numFmtId="0" fontId="31" fillId="0" borderId="13" xfId="2" applyFont="1" applyFill="1" applyBorder="1" applyAlignment="1">
      <alignment horizontal="left" vertical="center" wrapText="1"/>
    </xf>
    <xf numFmtId="0" fontId="31" fillId="0" borderId="14" xfId="2" applyFont="1" applyFill="1" applyBorder="1" applyAlignment="1">
      <alignment horizontal="left" vertical="center" wrapText="1"/>
    </xf>
    <xf numFmtId="0" fontId="31" fillId="0" borderId="17" xfId="2" applyFont="1" applyFill="1" applyBorder="1" applyAlignment="1">
      <alignment horizontal="center" vertical="center" wrapText="1"/>
    </xf>
    <xf numFmtId="0" fontId="31" fillId="0" borderId="26" xfId="2" applyFont="1" applyFill="1" applyBorder="1" applyAlignment="1">
      <alignment horizontal="center" vertical="center" wrapText="1"/>
    </xf>
    <xf numFmtId="0" fontId="31" fillId="0" borderId="16" xfId="2" applyFont="1" applyFill="1" applyBorder="1" applyAlignment="1">
      <alignment horizontal="center" vertical="center" wrapText="1"/>
    </xf>
    <xf numFmtId="0" fontId="31" fillId="0" borderId="7" xfId="2" applyFont="1" applyFill="1" applyBorder="1" applyAlignment="1">
      <alignment horizontal="left" vertical="center"/>
    </xf>
    <xf numFmtId="0" fontId="31" fillId="0" borderId="15" xfId="2" applyFont="1" applyFill="1" applyBorder="1" applyAlignment="1">
      <alignment horizontal="left" vertical="center"/>
    </xf>
    <xf numFmtId="0" fontId="31" fillId="0" borderId="9" xfId="2" applyFont="1" applyFill="1" applyBorder="1" applyAlignment="1">
      <alignment horizontal="left" vertical="top" wrapText="1"/>
    </xf>
    <xf numFmtId="0" fontId="31" fillId="0" borderId="9" xfId="2" applyFont="1" applyFill="1" applyBorder="1" applyAlignment="1">
      <alignment vertical="center" wrapText="1"/>
    </xf>
    <xf numFmtId="0" fontId="31" fillId="0" borderId="17" xfId="2" applyFont="1" applyFill="1" applyBorder="1" applyAlignment="1">
      <alignment horizontal="left" vertical="center" wrapText="1" shrinkToFit="1"/>
    </xf>
    <xf numFmtId="0" fontId="31" fillId="0" borderId="26" xfId="2" applyFont="1" applyFill="1" applyBorder="1" applyAlignment="1">
      <alignment horizontal="left" vertical="center" wrapText="1" shrinkToFit="1"/>
    </xf>
    <xf numFmtId="0" fontId="31" fillId="0" borderId="16" xfId="2" applyFont="1" applyFill="1" applyBorder="1" applyAlignment="1">
      <alignment horizontal="left" vertical="center" wrapText="1" shrinkToFit="1"/>
    </xf>
    <xf numFmtId="0" fontId="31" fillId="0" borderId="16" xfId="2" applyFont="1" applyFill="1" applyBorder="1" applyAlignment="1">
      <alignment horizontal="left" vertical="top" wrapText="1"/>
    </xf>
    <xf numFmtId="0" fontId="31" fillId="0" borderId="6" xfId="2" applyFont="1" applyFill="1" applyBorder="1" applyAlignment="1">
      <alignment horizontal="left" vertical="center" wrapText="1" shrinkToFit="1"/>
    </xf>
    <xf numFmtId="0" fontId="31" fillId="0" borderId="7" xfId="2" applyFont="1" applyFill="1" applyBorder="1" applyAlignment="1">
      <alignment horizontal="left" vertical="center" wrapText="1" shrinkToFit="1"/>
    </xf>
    <xf numFmtId="0" fontId="31" fillId="0" borderId="15" xfId="2" applyFont="1" applyFill="1" applyBorder="1" applyAlignment="1">
      <alignment horizontal="left" vertical="center" wrapText="1" shrinkToFit="1"/>
    </xf>
    <xf numFmtId="0" fontId="38" fillId="0" borderId="9" xfId="2" applyFont="1" applyFill="1" applyBorder="1" applyAlignment="1">
      <alignment horizontal="left" vertical="center" wrapText="1"/>
    </xf>
    <xf numFmtId="0" fontId="31" fillId="0" borderId="136" xfId="0" applyFont="1" applyFill="1" applyBorder="1" applyAlignment="1">
      <alignment horizontal="center" vertical="center" wrapText="1"/>
    </xf>
    <xf numFmtId="0" fontId="31" fillId="0" borderId="137" xfId="0" applyFont="1" applyFill="1" applyBorder="1" applyAlignment="1">
      <alignment horizontal="center" vertical="center" wrapText="1"/>
    </xf>
    <xf numFmtId="0" fontId="31" fillId="0" borderId="138" xfId="0" applyFont="1" applyFill="1" applyBorder="1" applyAlignment="1">
      <alignment horizontal="center" vertical="center" wrapText="1"/>
    </xf>
    <xf numFmtId="0" fontId="31" fillId="0" borderId="134" xfId="2" applyFont="1" applyFill="1" applyBorder="1" applyAlignment="1">
      <alignment horizontal="center" vertical="center" wrapText="1"/>
    </xf>
    <xf numFmtId="0" fontId="38" fillId="0" borderId="9" xfId="2" applyFont="1" applyFill="1" applyBorder="1" applyAlignment="1">
      <alignment vertical="center" wrapText="1"/>
    </xf>
    <xf numFmtId="0" fontId="36" fillId="0" borderId="9" xfId="0" applyFont="1" applyFill="1" applyBorder="1" applyAlignment="1">
      <alignment horizontal="left" vertical="center" wrapText="1"/>
    </xf>
    <xf numFmtId="0" fontId="38" fillId="0" borderId="22" xfId="0" applyFont="1" applyFill="1" applyBorder="1" applyAlignment="1">
      <alignment vertical="center" wrapText="1"/>
    </xf>
    <xf numFmtId="0" fontId="56" fillId="0" borderId="0" xfId="2" applyFont="1" applyFill="1" applyBorder="1" applyAlignment="1">
      <alignment horizontal="center" vertical="center"/>
    </xf>
    <xf numFmtId="0" fontId="31" fillId="0" borderId="0" xfId="2" applyFont="1" applyFill="1" applyBorder="1" applyAlignment="1">
      <alignment horizontal="center" vertical="center"/>
    </xf>
    <xf numFmtId="0" fontId="57" fillId="0" borderId="0" xfId="2" applyFont="1" applyFill="1" applyBorder="1" applyAlignment="1">
      <alignment horizontal="left" vertical="center" wrapText="1"/>
    </xf>
    <xf numFmtId="0" fontId="27" fillId="0" borderId="0" xfId="2" applyFont="1" applyFill="1" applyBorder="1" applyAlignment="1">
      <alignment horizontal="left" vertical="center" wrapText="1"/>
    </xf>
    <xf numFmtId="0" fontId="30" fillId="0" borderId="0" xfId="2" applyFont="1" applyFill="1" applyBorder="1" applyAlignment="1">
      <alignment horizontal="left" vertical="center" wrapText="1"/>
    </xf>
    <xf numFmtId="0" fontId="38" fillId="0" borderId="9" xfId="2" applyFont="1" applyFill="1" applyBorder="1" applyAlignment="1">
      <alignment horizontal="left" vertical="top" wrapText="1"/>
    </xf>
    <xf numFmtId="0" fontId="36" fillId="0" borderId="10" xfId="0" applyFont="1" applyFill="1" applyBorder="1" applyAlignment="1">
      <alignment vertical="top" wrapText="1"/>
    </xf>
    <xf numFmtId="0" fontId="36" fillId="0" borderId="0" xfId="0" applyFont="1" applyFill="1" applyBorder="1" applyAlignment="1">
      <alignment vertical="top" wrapText="1"/>
    </xf>
    <xf numFmtId="0" fontId="36" fillId="0" borderId="11" xfId="0" applyFont="1" applyFill="1" applyBorder="1" applyAlignment="1">
      <alignment vertical="top" wrapText="1"/>
    </xf>
    <xf numFmtId="0" fontId="31" fillId="0" borderId="12" xfId="0" applyFont="1" applyFill="1" applyBorder="1" applyAlignment="1">
      <alignment vertical="top" wrapText="1"/>
    </xf>
    <xf numFmtId="0" fontId="31" fillId="0" borderId="13" xfId="0" applyFont="1" applyFill="1" applyBorder="1" applyAlignment="1">
      <alignment vertical="top" wrapText="1"/>
    </xf>
    <xf numFmtId="0" fontId="31" fillId="0" borderId="10" xfId="0" applyFont="1" applyFill="1" applyBorder="1" applyAlignment="1">
      <alignment vertical="top" wrapText="1"/>
    </xf>
    <xf numFmtId="0" fontId="31" fillId="0" borderId="11" xfId="0" applyFont="1" applyFill="1" applyBorder="1" applyAlignment="1">
      <alignment vertical="top" wrapText="1"/>
    </xf>
    <xf numFmtId="0" fontId="30" fillId="0" borderId="12" xfId="0" applyFont="1" applyFill="1" applyBorder="1" applyAlignment="1">
      <alignment vertical="top" wrapText="1"/>
    </xf>
    <xf numFmtId="0" fontId="30" fillId="0" borderId="13" xfId="0" applyFont="1" applyFill="1" applyBorder="1" applyAlignment="1">
      <alignment vertical="top" wrapText="1"/>
    </xf>
    <xf numFmtId="0" fontId="30" fillId="0" borderId="14" xfId="0" applyFont="1" applyFill="1" applyBorder="1" applyAlignment="1">
      <alignment vertical="top" wrapText="1"/>
    </xf>
    <xf numFmtId="0" fontId="31" fillId="0" borderId="14" xfId="0" applyFont="1" applyFill="1" applyBorder="1" applyAlignment="1">
      <alignment vertical="top" wrapText="1"/>
    </xf>
    <xf numFmtId="49" fontId="42" fillId="0" borderId="17" xfId="0" applyNumberFormat="1" applyFont="1" applyFill="1" applyBorder="1" applyAlignment="1">
      <alignment vertical="top" wrapText="1"/>
    </xf>
    <xf numFmtId="49" fontId="42" fillId="0" borderId="16" xfId="0" applyNumberFormat="1" applyFont="1" applyFill="1" applyBorder="1" applyAlignment="1">
      <alignment vertical="top" wrapText="1"/>
    </xf>
    <xf numFmtId="0" fontId="31" fillId="0" borderId="17" xfId="0" applyFont="1" applyFill="1" applyBorder="1" applyAlignment="1">
      <alignment vertical="top" wrapText="1"/>
    </xf>
    <xf numFmtId="0" fontId="38" fillId="0" borderId="12" xfId="0" applyFont="1" applyFill="1" applyBorder="1" applyAlignment="1">
      <alignment horizontal="left" vertical="center" wrapText="1"/>
    </xf>
    <xf numFmtId="0" fontId="38" fillId="0" borderId="13" xfId="0" applyFont="1" applyFill="1" applyBorder="1" applyAlignment="1">
      <alignment horizontal="left" vertical="center" wrapText="1"/>
    </xf>
    <xf numFmtId="0" fontId="38" fillId="0" borderId="14" xfId="0" applyFont="1" applyFill="1" applyBorder="1" applyAlignment="1">
      <alignment horizontal="left" vertical="center" wrapText="1"/>
    </xf>
    <xf numFmtId="0" fontId="36" fillId="0" borderId="12" xfId="0" applyFont="1" applyFill="1" applyBorder="1" applyAlignment="1">
      <alignment vertical="top" wrapText="1"/>
    </xf>
    <xf numFmtId="0" fontId="36" fillId="0" borderId="13" xfId="0" applyFont="1" applyFill="1" applyBorder="1" applyAlignment="1">
      <alignment vertical="top" wrapText="1"/>
    </xf>
    <xf numFmtId="0" fontId="36" fillId="0" borderId="14" xfId="0" applyFont="1" applyFill="1" applyBorder="1" applyAlignment="1">
      <alignment vertical="top" wrapText="1"/>
    </xf>
    <xf numFmtId="0" fontId="31" fillId="0" borderId="139" xfId="0" applyFont="1" applyFill="1" applyBorder="1" applyAlignment="1">
      <alignment horizontal="left" vertical="center" wrapText="1"/>
    </xf>
    <xf numFmtId="0" fontId="31" fillId="0" borderId="140" xfId="0" applyFont="1" applyFill="1" applyBorder="1" applyAlignment="1">
      <alignment horizontal="left" vertical="center" wrapText="1"/>
    </xf>
    <xf numFmtId="0" fontId="31" fillId="0" borderId="141" xfId="0" applyFont="1" applyFill="1" applyBorder="1" applyAlignment="1">
      <alignment horizontal="left" vertical="center" wrapText="1"/>
    </xf>
    <xf numFmtId="0" fontId="36" fillId="0" borderId="10" xfId="0" applyFont="1" applyBorder="1" applyAlignment="1">
      <alignment vertical="top" wrapText="1"/>
    </xf>
    <xf numFmtId="0" fontId="36" fillId="0" borderId="0" xfId="0" applyFont="1" applyBorder="1" applyAlignment="1">
      <alignment vertical="top" wrapText="1"/>
    </xf>
    <xf numFmtId="0" fontId="36" fillId="0" borderId="11" xfId="0" applyFont="1" applyBorder="1" applyAlignment="1">
      <alignment vertical="top" wrapText="1"/>
    </xf>
    <xf numFmtId="0" fontId="36" fillId="0" borderId="12" xfId="0" applyFont="1" applyBorder="1" applyAlignment="1">
      <alignment vertical="top" wrapText="1"/>
    </xf>
    <xf numFmtId="0" fontId="36" fillId="0" borderId="13" xfId="0" applyFont="1" applyBorder="1" applyAlignment="1">
      <alignment vertical="top" wrapText="1"/>
    </xf>
    <xf numFmtId="0" fontId="36" fillId="0" borderId="14" xfId="0" applyFont="1" applyBorder="1" applyAlignment="1">
      <alignment vertical="top" wrapText="1"/>
    </xf>
    <xf numFmtId="0" fontId="36" fillId="0" borderId="6" xfId="0" applyFont="1" applyBorder="1" applyAlignment="1">
      <alignment horizontal="left" vertical="top" wrapText="1"/>
    </xf>
    <xf numFmtId="0" fontId="36" fillId="0" borderId="7" xfId="0" applyFont="1" applyBorder="1" applyAlignment="1">
      <alignment horizontal="left" vertical="top" wrapText="1"/>
    </xf>
    <xf numFmtId="0" fontId="36" fillId="0" borderId="15" xfId="0" applyFont="1" applyBorder="1" applyAlignment="1">
      <alignment horizontal="left" vertical="top" wrapText="1"/>
    </xf>
  </cellXfs>
  <cellStyles count="6">
    <cellStyle name="スタイル 1" xfId="1"/>
    <cellStyle name="桁区切り 2" xfId="5"/>
    <cellStyle name="標準" xfId="0" builtinId="0"/>
    <cellStyle name="標準 2" xfId="3"/>
    <cellStyle name="標準 3" xfId="2"/>
    <cellStyle name="標準 4" xfId="4"/>
  </cellStyles>
  <dxfs count="587">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27.xml><?xml version="1.0" encoding="utf-8"?>
<formControlPr xmlns="http://schemas.microsoft.com/office/spreadsheetml/2009/9/main" objectType="CheckBox" lockText="1" noThreeD="1"/>
</file>

<file path=xl/ctrlProps/ctrlProp828.xml><?xml version="1.0" encoding="utf-8"?>
<formControlPr xmlns="http://schemas.microsoft.com/office/spreadsheetml/2009/9/main" objectType="CheckBox" lockText="1" noThreeD="1"/>
</file>

<file path=xl/ctrlProps/ctrlProp829.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30.xml><?xml version="1.0" encoding="utf-8"?>
<formControlPr xmlns="http://schemas.microsoft.com/office/spreadsheetml/2009/9/main" objectType="CheckBox" lockText="1" noThreeD="1"/>
</file>

<file path=xl/ctrlProps/ctrlProp831.xml><?xml version="1.0" encoding="utf-8"?>
<formControlPr xmlns="http://schemas.microsoft.com/office/spreadsheetml/2009/9/main" objectType="CheckBox" lockText="1" noThreeD="1"/>
</file>

<file path=xl/ctrlProps/ctrlProp832.xml><?xml version="1.0" encoding="utf-8"?>
<formControlPr xmlns="http://schemas.microsoft.com/office/spreadsheetml/2009/9/main" objectType="CheckBox" lockText="1" noThreeD="1"/>
</file>

<file path=xl/ctrlProps/ctrlProp833.xml><?xml version="1.0" encoding="utf-8"?>
<formControlPr xmlns="http://schemas.microsoft.com/office/spreadsheetml/2009/9/main" objectType="CheckBox" lockText="1" noThreeD="1"/>
</file>

<file path=xl/ctrlProps/ctrlProp834.xml><?xml version="1.0" encoding="utf-8"?>
<formControlPr xmlns="http://schemas.microsoft.com/office/spreadsheetml/2009/9/main" objectType="CheckBox" lockText="1" noThreeD="1"/>
</file>

<file path=xl/ctrlProps/ctrlProp835.xml><?xml version="1.0" encoding="utf-8"?>
<formControlPr xmlns="http://schemas.microsoft.com/office/spreadsheetml/2009/9/main" objectType="CheckBox" lockText="1" noThreeD="1"/>
</file>

<file path=xl/ctrlProps/ctrlProp836.xml><?xml version="1.0" encoding="utf-8"?>
<formControlPr xmlns="http://schemas.microsoft.com/office/spreadsheetml/2009/9/main" objectType="CheckBox" lockText="1" noThreeD="1"/>
</file>

<file path=xl/ctrlProps/ctrlProp837.xml><?xml version="1.0" encoding="utf-8"?>
<formControlPr xmlns="http://schemas.microsoft.com/office/spreadsheetml/2009/9/main" objectType="CheckBox" lockText="1" noThreeD="1"/>
</file>

<file path=xl/ctrlProps/ctrlProp838.xml><?xml version="1.0" encoding="utf-8"?>
<formControlPr xmlns="http://schemas.microsoft.com/office/spreadsheetml/2009/9/main" objectType="CheckBox" lockText="1" noThreeD="1"/>
</file>

<file path=xl/ctrlProps/ctrlProp839.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lockText="1" noThreeD="1"/>
</file>

<file path=xl/ctrlProps/ctrlProp841.xml><?xml version="1.0" encoding="utf-8"?>
<formControlPr xmlns="http://schemas.microsoft.com/office/spreadsheetml/2009/9/main" objectType="CheckBox" lockText="1" noThreeD="1"/>
</file>

<file path=xl/ctrlProps/ctrlProp842.xml><?xml version="1.0" encoding="utf-8"?>
<formControlPr xmlns="http://schemas.microsoft.com/office/spreadsheetml/2009/9/main" objectType="CheckBox" lockText="1" noThreeD="1"/>
</file>

<file path=xl/ctrlProps/ctrlProp843.xml><?xml version="1.0" encoding="utf-8"?>
<formControlPr xmlns="http://schemas.microsoft.com/office/spreadsheetml/2009/9/main" objectType="CheckBox" lockText="1" noThreeD="1"/>
</file>

<file path=xl/ctrlProps/ctrlProp844.xml><?xml version="1.0" encoding="utf-8"?>
<formControlPr xmlns="http://schemas.microsoft.com/office/spreadsheetml/2009/9/main" objectType="CheckBox" lockText="1" noThreeD="1"/>
</file>

<file path=xl/ctrlProps/ctrlProp845.xml><?xml version="1.0" encoding="utf-8"?>
<formControlPr xmlns="http://schemas.microsoft.com/office/spreadsheetml/2009/9/main" objectType="CheckBox" lockText="1" noThreeD="1"/>
</file>

<file path=xl/ctrlProps/ctrlProp846.xml><?xml version="1.0" encoding="utf-8"?>
<formControlPr xmlns="http://schemas.microsoft.com/office/spreadsheetml/2009/9/main" objectType="CheckBox" lockText="1" noThreeD="1"/>
</file>

<file path=xl/ctrlProps/ctrlProp847.xml><?xml version="1.0" encoding="utf-8"?>
<formControlPr xmlns="http://schemas.microsoft.com/office/spreadsheetml/2009/9/main" objectType="CheckBox" lockText="1" noThreeD="1"/>
</file>

<file path=xl/ctrlProps/ctrlProp848.xml><?xml version="1.0" encoding="utf-8"?>
<formControlPr xmlns="http://schemas.microsoft.com/office/spreadsheetml/2009/9/main" objectType="CheckBox" lockText="1" noThreeD="1"/>
</file>

<file path=xl/ctrlProps/ctrlProp849.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50.xml><?xml version="1.0" encoding="utf-8"?>
<formControlPr xmlns="http://schemas.microsoft.com/office/spreadsheetml/2009/9/main" objectType="CheckBox" lockText="1" noThreeD="1"/>
</file>

<file path=xl/ctrlProps/ctrlProp851.xml><?xml version="1.0" encoding="utf-8"?>
<formControlPr xmlns="http://schemas.microsoft.com/office/spreadsheetml/2009/9/main" objectType="CheckBox" lockText="1" noThreeD="1"/>
</file>

<file path=xl/ctrlProps/ctrlProp852.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61353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0</xdr:colOff>
          <xdr:row>361</xdr:row>
          <xdr:rowOff>0</xdr:rowOff>
        </xdr:from>
        <xdr:to>
          <xdr:col>20</xdr:col>
          <xdr:colOff>295275</xdr:colOff>
          <xdr:row>365</xdr:row>
          <xdr:rowOff>161925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353</xdr:row>
          <xdr:rowOff>0</xdr:rowOff>
        </xdr:from>
        <xdr:to>
          <xdr:col>20</xdr:col>
          <xdr:colOff>295275</xdr:colOff>
          <xdr:row>354</xdr:row>
          <xdr:rowOff>542925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351</xdr:row>
          <xdr:rowOff>0</xdr:rowOff>
        </xdr:from>
        <xdr:to>
          <xdr:col>20</xdr:col>
          <xdr:colOff>295275</xdr:colOff>
          <xdr:row>353</xdr:row>
          <xdr:rowOff>333375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85" name="Check Box 1" hidden="1">
              <a:extLst>
                <a:ext uri="{63B3BB69-23CF-44E3-9099-C40C66FF867C}">
                  <a14:compatExt spid="_x0000_s16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28575</xdr:colOff>
          <xdr:row>26</xdr:row>
          <xdr:rowOff>247650</xdr:rowOff>
        </xdr:to>
        <xdr:sp macro="" textlink="">
          <xdr:nvSpPr>
            <xdr:cNvPr id="16386" name="Check Box 2" hidden="1">
              <a:extLst>
                <a:ext uri="{63B3BB69-23CF-44E3-9099-C40C66FF867C}">
                  <a14:compatExt spid="_x0000_s16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161925</xdr:colOff>
          <xdr:row>85</xdr:row>
          <xdr:rowOff>152400</xdr:rowOff>
        </xdr:to>
        <xdr:sp macro="" textlink="">
          <xdr:nvSpPr>
            <xdr:cNvPr id="16387" name="Check Box 3" hidden="1">
              <a:extLst>
                <a:ext uri="{63B3BB69-23CF-44E3-9099-C40C66FF867C}">
                  <a14:compatExt spid="_x0000_s16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77</xdr:row>
          <xdr:rowOff>228600</xdr:rowOff>
        </xdr:to>
        <xdr:sp macro="" textlink="">
          <xdr:nvSpPr>
            <xdr:cNvPr id="16388" name="Check Box 4" hidden="1">
              <a:extLst>
                <a:ext uri="{63B3BB69-23CF-44E3-9099-C40C66FF867C}">
                  <a14:compatExt spid="_x0000_s16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77</xdr:row>
          <xdr:rowOff>228600</xdr:rowOff>
        </xdr:to>
        <xdr:sp macro="" textlink="">
          <xdr:nvSpPr>
            <xdr:cNvPr id="16389" name="Check Box 5" hidden="1">
              <a:extLst>
                <a:ext uri="{63B3BB69-23CF-44E3-9099-C40C66FF867C}">
                  <a14:compatExt spid="_x0000_s16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190500</xdr:colOff>
          <xdr:row>77</xdr:row>
          <xdr:rowOff>228600</xdr:rowOff>
        </xdr:to>
        <xdr:sp macro="" textlink="">
          <xdr:nvSpPr>
            <xdr:cNvPr id="16390" name="Check Box 6" hidden="1">
              <a:extLst>
                <a:ext uri="{63B3BB69-23CF-44E3-9099-C40C66FF867C}">
                  <a14:compatExt spid="_x0000_s16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91" name="Check Box 7" hidden="1">
              <a:extLst>
                <a:ext uri="{63B3BB69-23CF-44E3-9099-C40C66FF867C}">
                  <a14:compatExt spid="_x0000_s16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92" name="Check Box 8" hidden="1">
              <a:extLst>
                <a:ext uri="{63B3BB69-23CF-44E3-9099-C40C66FF867C}">
                  <a14:compatExt spid="_x0000_s16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93" name="Check Box 9" hidden="1">
              <a:extLst>
                <a:ext uri="{63B3BB69-23CF-44E3-9099-C40C66FF867C}">
                  <a14:compatExt spid="_x0000_s16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94" name="Check Box 10" hidden="1">
              <a:extLst>
                <a:ext uri="{63B3BB69-23CF-44E3-9099-C40C66FF867C}">
                  <a14:compatExt spid="_x0000_s16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395" name="Check Box 11" hidden="1">
              <a:extLst>
                <a:ext uri="{63B3BB69-23CF-44E3-9099-C40C66FF867C}">
                  <a14:compatExt spid="_x0000_s163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396" name="Check Box 12" hidden="1">
              <a:extLst>
                <a:ext uri="{63B3BB69-23CF-44E3-9099-C40C66FF867C}">
                  <a14:compatExt spid="_x0000_s163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23</xdr:col>
          <xdr:colOff>171450</xdr:colOff>
          <xdr:row>36</xdr:row>
          <xdr:rowOff>161925</xdr:rowOff>
        </xdr:to>
        <xdr:sp macro="" textlink="">
          <xdr:nvSpPr>
            <xdr:cNvPr id="16397" name="Check Box 13" hidden="1">
              <a:extLst>
                <a:ext uri="{63B3BB69-23CF-44E3-9099-C40C66FF867C}">
                  <a14:compatExt spid="_x0000_s163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37</xdr:row>
          <xdr:rowOff>19050</xdr:rowOff>
        </xdr:from>
        <xdr:to>
          <xdr:col>23</xdr:col>
          <xdr:colOff>171450</xdr:colOff>
          <xdr:row>37</xdr:row>
          <xdr:rowOff>180975</xdr:rowOff>
        </xdr:to>
        <xdr:sp macro="" textlink="">
          <xdr:nvSpPr>
            <xdr:cNvPr id="16398" name="Check Box 14" hidden="1">
              <a:extLst>
                <a:ext uri="{63B3BB69-23CF-44E3-9099-C40C66FF867C}">
                  <a14:compatExt spid="_x0000_s163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38</xdr:row>
          <xdr:rowOff>19050</xdr:rowOff>
        </xdr:from>
        <xdr:to>
          <xdr:col>23</xdr:col>
          <xdr:colOff>171450</xdr:colOff>
          <xdr:row>38</xdr:row>
          <xdr:rowOff>180975</xdr:rowOff>
        </xdr:to>
        <xdr:sp macro="" textlink="">
          <xdr:nvSpPr>
            <xdr:cNvPr id="16399" name="Check Box 15" hidden="1">
              <a:extLst>
                <a:ext uri="{63B3BB69-23CF-44E3-9099-C40C66FF867C}">
                  <a14:compatExt spid="_x0000_s163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39</xdr:row>
          <xdr:rowOff>19050</xdr:rowOff>
        </xdr:from>
        <xdr:to>
          <xdr:col>23</xdr:col>
          <xdr:colOff>171450</xdr:colOff>
          <xdr:row>39</xdr:row>
          <xdr:rowOff>180975</xdr:rowOff>
        </xdr:to>
        <xdr:sp macro="" textlink="">
          <xdr:nvSpPr>
            <xdr:cNvPr id="16400" name="Check Box 16" hidden="1">
              <a:extLst>
                <a:ext uri="{63B3BB69-23CF-44E3-9099-C40C66FF867C}">
                  <a14:compatExt spid="_x0000_s16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45</xdr:row>
          <xdr:rowOff>19050</xdr:rowOff>
        </xdr:from>
        <xdr:to>
          <xdr:col>23</xdr:col>
          <xdr:colOff>171450</xdr:colOff>
          <xdr:row>45</xdr:row>
          <xdr:rowOff>180975</xdr:rowOff>
        </xdr:to>
        <xdr:sp macro="" textlink="">
          <xdr:nvSpPr>
            <xdr:cNvPr id="16401" name="Check Box 17" hidden="1">
              <a:extLst>
                <a:ext uri="{63B3BB69-23CF-44E3-9099-C40C66FF867C}">
                  <a14:compatExt spid="_x0000_s16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19050</xdr:rowOff>
        </xdr:from>
        <xdr:to>
          <xdr:col>23</xdr:col>
          <xdr:colOff>171450</xdr:colOff>
          <xdr:row>46</xdr:row>
          <xdr:rowOff>180975</xdr:rowOff>
        </xdr:to>
        <xdr:sp macro="" textlink="">
          <xdr:nvSpPr>
            <xdr:cNvPr id="16402" name="Check Box 18" hidden="1">
              <a:extLst>
                <a:ext uri="{63B3BB69-23CF-44E3-9099-C40C66FF867C}">
                  <a14:compatExt spid="_x0000_s164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3" name="Check Box 19" hidden="1">
              <a:extLst>
                <a:ext uri="{63B3BB69-23CF-44E3-9099-C40C66FF867C}">
                  <a14:compatExt spid="_x0000_s164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4" name="Check Box 20" hidden="1">
              <a:extLst>
                <a:ext uri="{63B3BB69-23CF-44E3-9099-C40C66FF867C}">
                  <a14:compatExt spid="_x0000_s164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5" name="Check Box 21" hidden="1">
              <a:extLst>
                <a:ext uri="{63B3BB69-23CF-44E3-9099-C40C66FF867C}">
                  <a14:compatExt spid="_x0000_s164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6" name="Check Box 22" hidden="1">
              <a:extLst>
                <a:ext uri="{63B3BB69-23CF-44E3-9099-C40C66FF867C}">
                  <a14:compatExt spid="_x0000_s164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7" name="Check Box 23" hidden="1">
              <a:extLst>
                <a:ext uri="{63B3BB69-23CF-44E3-9099-C40C66FF867C}">
                  <a14:compatExt spid="_x0000_s164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8" name="Check Box 24" hidden="1">
              <a:extLst>
                <a:ext uri="{63B3BB69-23CF-44E3-9099-C40C66FF867C}">
                  <a14:compatExt spid="_x0000_s164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09" name="Check Box 25" hidden="1">
              <a:extLst>
                <a:ext uri="{63B3BB69-23CF-44E3-9099-C40C66FF867C}">
                  <a14:compatExt spid="_x0000_s16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0" name="Check Box 26" hidden="1">
              <a:extLst>
                <a:ext uri="{63B3BB69-23CF-44E3-9099-C40C66FF867C}">
                  <a14:compatExt spid="_x0000_s16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1" name="Check Box 27" hidden="1">
              <a:extLst>
                <a:ext uri="{63B3BB69-23CF-44E3-9099-C40C66FF867C}">
                  <a14:compatExt spid="_x0000_s16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41148" rIns="0" bIns="41148" anchor="ctr" upright="1"/>
            <a:lstStyle/>
            <a:p>
              <a:pPr algn="l" rtl="0">
                <a:defRPr sz="1000"/>
              </a:pPr>
              <a:r>
                <a:rPr lang="ja-JP" altLang="en-US" sz="1100" b="0" i="0" u="none" strike="noStrike" baseline="0">
                  <a:solidFill>
                    <a:srgbClr val="000000"/>
                  </a:solidFill>
                  <a:latin typeface="游ゴシック"/>
                  <a:ea typeface="游ゴシック"/>
                </a:rPr>
                <a:t>ｃ</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2" name="Check Box 28" hidden="1">
              <a:extLst>
                <a:ext uri="{63B3BB69-23CF-44E3-9099-C40C66FF867C}">
                  <a14:compatExt spid="_x0000_s16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3" name="Check Box 29" hidden="1">
              <a:extLst>
                <a:ext uri="{63B3BB69-23CF-44E3-9099-C40C66FF867C}">
                  <a14:compatExt spid="_x0000_s16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4" name="Check Box 30" hidden="1">
              <a:extLst>
                <a:ext uri="{63B3BB69-23CF-44E3-9099-C40C66FF867C}">
                  <a14:compatExt spid="_x0000_s16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5" name="Check Box 31" hidden="1">
              <a:extLst>
                <a:ext uri="{63B3BB69-23CF-44E3-9099-C40C66FF867C}">
                  <a14:compatExt spid="_x0000_s16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6" name="Check Box 32" hidden="1">
              <a:extLst>
                <a:ext uri="{63B3BB69-23CF-44E3-9099-C40C66FF867C}">
                  <a14:compatExt spid="_x0000_s16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7" name="Check Box 33" hidden="1">
              <a:extLst>
                <a:ext uri="{63B3BB69-23CF-44E3-9099-C40C66FF867C}">
                  <a14:compatExt spid="_x0000_s16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8" name="Check Box 34" hidden="1">
              <a:extLst>
                <a:ext uri="{63B3BB69-23CF-44E3-9099-C40C66FF867C}">
                  <a14:compatExt spid="_x0000_s16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19" name="Check Box 35" hidden="1">
              <a:extLst>
                <a:ext uri="{63B3BB69-23CF-44E3-9099-C40C66FF867C}">
                  <a14:compatExt spid="_x0000_s16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20" name="Check Box 36" hidden="1">
              <a:extLst>
                <a:ext uri="{63B3BB69-23CF-44E3-9099-C40C66FF867C}">
                  <a14:compatExt spid="_x0000_s16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171450</xdr:colOff>
          <xdr:row>79</xdr:row>
          <xdr:rowOff>161925</xdr:rowOff>
        </xdr:to>
        <xdr:sp macro="" textlink="">
          <xdr:nvSpPr>
            <xdr:cNvPr id="16421" name="Check Box 37" hidden="1">
              <a:extLst>
                <a:ext uri="{63B3BB69-23CF-44E3-9099-C40C66FF867C}">
                  <a14:compatExt spid="_x0000_s16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19050</xdr:rowOff>
        </xdr:from>
        <xdr:to>
          <xdr:col>23</xdr:col>
          <xdr:colOff>171450</xdr:colOff>
          <xdr:row>79</xdr:row>
          <xdr:rowOff>180975</xdr:rowOff>
        </xdr:to>
        <xdr:sp macro="" textlink="">
          <xdr:nvSpPr>
            <xdr:cNvPr id="16422" name="Check Box 38" hidden="1">
              <a:extLst>
                <a:ext uri="{63B3BB69-23CF-44E3-9099-C40C66FF867C}">
                  <a14:compatExt spid="_x0000_s16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0</xdr:rowOff>
        </xdr:from>
        <xdr:to>
          <xdr:col>23</xdr:col>
          <xdr:colOff>171450</xdr:colOff>
          <xdr:row>81</xdr:row>
          <xdr:rowOff>161925</xdr:rowOff>
        </xdr:to>
        <xdr:sp macro="" textlink="">
          <xdr:nvSpPr>
            <xdr:cNvPr id="16423" name="Check Box 39" hidden="1">
              <a:extLst>
                <a:ext uri="{63B3BB69-23CF-44E3-9099-C40C66FF867C}">
                  <a14:compatExt spid="_x0000_s16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171450</xdr:colOff>
          <xdr:row>84</xdr:row>
          <xdr:rowOff>161925</xdr:rowOff>
        </xdr:to>
        <xdr:sp macro="" textlink="">
          <xdr:nvSpPr>
            <xdr:cNvPr id="16424" name="Check Box 40" hidden="1">
              <a:extLst>
                <a:ext uri="{63B3BB69-23CF-44E3-9099-C40C66FF867C}">
                  <a14:compatExt spid="_x0000_s16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19050</xdr:rowOff>
        </xdr:from>
        <xdr:to>
          <xdr:col>23</xdr:col>
          <xdr:colOff>171450</xdr:colOff>
          <xdr:row>84</xdr:row>
          <xdr:rowOff>180975</xdr:rowOff>
        </xdr:to>
        <xdr:sp macro="" textlink="">
          <xdr:nvSpPr>
            <xdr:cNvPr id="16425" name="Check Box 41" hidden="1">
              <a:extLst>
                <a:ext uri="{63B3BB69-23CF-44E3-9099-C40C66FF867C}">
                  <a14:compatExt spid="_x0000_s16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171450</xdr:colOff>
          <xdr:row>85</xdr:row>
          <xdr:rowOff>161925</xdr:rowOff>
        </xdr:to>
        <xdr:sp macro="" textlink="">
          <xdr:nvSpPr>
            <xdr:cNvPr id="16426" name="Check Box 42" hidden="1">
              <a:extLst>
                <a:ext uri="{63B3BB69-23CF-44E3-9099-C40C66FF867C}">
                  <a14:compatExt spid="_x0000_s16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171450</xdr:colOff>
          <xdr:row>86</xdr:row>
          <xdr:rowOff>161925</xdr:rowOff>
        </xdr:to>
        <xdr:sp macro="" textlink="">
          <xdr:nvSpPr>
            <xdr:cNvPr id="16427" name="Check Box 43" hidden="1">
              <a:extLst>
                <a:ext uri="{63B3BB69-23CF-44E3-9099-C40C66FF867C}">
                  <a14:compatExt spid="_x0000_s16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171450</xdr:colOff>
          <xdr:row>86</xdr:row>
          <xdr:rowOff>161925</xdr:rowOff>
        </xdr:to>
        <xdr:sp macro="" textlink="">
          <xdr:nvSpPr>
            <xdr:cNvPr id="16428" name="Check Box 44" hidden="1">
              <a:extLst>
                <a:ext uri="{63B3BB69-23CF-44E3-9099-C40C66FF867C}">
                  <a14:compatExt spid="_x0000_s164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88</xdr:row>
          <xdr:rowOff>19050</xdr:rowOff>
        </xdr:from>
        <xdr:to>
          <xdr:col>23</xdr:col>
          <xdr:colOff>171450</xdr:colOff>
          <xdr:row>88</xdr:row>
          <xdr:rowOff>180975</xdr:rowOff>
        </xdr:to>
        <xdr:sp macro="" textlink="">
          <xdr:nvSpPr>
            <xdr:cNvPr id="16429" name="Check Box 45" hidden="1">
              <a:extLst>
                <a:ext uri="{63B3BB69-23CF-44E3-9099-C40C66FF867C}">
                  <a14:compatExt spid="_x0000_s164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89</xdr:row>
          <xdr:rowOff>19050</xdr:rowOff>
        </xdr:from>
        <xdr:to>
          <xdr:col>23</xdr:col>
          <xdr:colOff>171450</xdr:colOff>
          <xdr:row>89</xdr:row>
          <xdr:rowOff>180975</xdr:rowOff>
        </xdr:to>
        <xdr:sp macro="" textlink="">
          <xdr:nvSpPr>
            <xdr:cNvPr id="16430" name="Check Box 46" hidden="1">
              <a:extLst>
                <a:ext uri="{63B3BB69-23CF-44E3-9099-C40C66FF867C}">
                  <a14:compatExt spid="_x0000_s164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1" name="Check Box 47" hidden="1">
              <a:extLst>
                <a:ext uri="{63B3BB69-23CF-44E3-9099-C40C66FF867C}">
                  <a14:compatExt spid="_x0000_s164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2" name="Check Box 48" hidden="1">
              <a:extLst>
                <a:ext uri="{63B3BB69-23CF-44E3-9099-C40C66FF867C}">
                  <a14:compatExt spid="_x0000_s164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3" name="Check Box 49" hidden="1">
              <a:extLst>
                <a:ext uri="{63B3BB69-23CF-44E3-9099-C40C66FF867C}">
                  <a14:compatExt spid="_x0000_s16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4" name="Check Box 50" hidden="1">
              <a:extLst>
                <a:ext uri="{63B3BB69-23CF-44E3-9099-C40C66FF867C}">
                  <a14:compatExt spid="_x0000_s16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5" name="Check Box 51" hidden="1">
              <a:extLst>
                <a:ext uri="{63B3BB69-23CF-44E3-9099-C40C66FF867C}">
                  <a14:compatExt spid="_x0000_s16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6" name="Check Box 52" hidden="1">
              <a:extLst>
                <a:ext uri="{63B3BB69-23CF-44E3-9099-C40C66FF867C}">
                  <a14:compatExt spid="_x0000_s16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7" name="Check Box 53" hidden="1">
              <a:extLst>
                <a:ext uri="{63B3BB69-23CF-44E3-9099-C40C66FF867C}">
                  <a14:compatExt spid="_x0000_s16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8" name="Check Box 54" hidden="1">
              <a:extLst>
                <a:ext uri="{63B3BB69-23CF-44E3-9099-C40C66FF867C}">
                  <a14:compatExt spid="_x0000_s16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39" name="Check Box 55" hidden="1">
              <a:extLst>
                <a:ext uri="{63B3BB69-23CF-44E3-9099-C40C66FF867C}">
                  <a14:compatExt spid="_x0000_s16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40" name="Check Box 56" hidden="1">
              <a:extLst>
                <a:ext uri="{63B3BB69-23CF-44E3-9099-C40C66FF867C}">
                  <a14:compatExt spid="_x0000_s16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41" name="Check Box 57" hidden="1">
              <a:extLst>
                <a:ext uri="{63B3BB69-23CF-44E3-9099-C40C66FF867C}">
                  <a14:compatExt spid="_x0000_s16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42" name="Check Box 58" hidden="1">
              <a:extLst>
                <a:ext uri="{63B3BB69-23CF-44E3-9099-C40C66FF867C}">
                  <a14:compatExt spid="_x0000_s16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43" name="Check Box 59" hidden="1">
              <a:extLst>
                <a:ext uri="{63B3BB69-23CF-44E3-9099-C40C66FF867C}">
                  <a14:compatExt spid="_x0000_s16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444" name="Check Box 60" hidden="1">
              <a:extLst>
                <a:ext uri="{63B3BB69-23CF-44E3-9099-C40C66FF867C}">
                  <a14:compatExt spid="_x0000_s16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445" name="Check Box 61" hidden="1">
              <a:extLst>
                <a:ext uri="{63B3BB69-23CF-44E3-9099-C40C66FF867C}">
                  <a14:compatExt spid="_x0000_s16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180975</xdr:colOff>
          <xdr:row>26</xdr:row>
          <xdr:rowOff>304800</xdr:rowOff>
        </xdr:to>
        <xdr:sp macro="" textlink="">
          <xdr:nvSpPr>
            <xdr:cNvPr id="16446" name="Check Box 62" hidden="1">
              <a:extLst>
                <a:ext uri="{63B3BB69-23CF-44E3-9099-C40C66FF867C}">
                  <a14:compatExt spid="_x0000_s16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180975</xdr:colOff>
          <xdr:row>26</xdr:row>
          <xdr:rowOff>314325</xdr:rowOff>
        </xdr:to>
        <xdr:sp macro="" textlink="">
          <xdr:nvSpPr>
            <xdr:cNvPr id="16447" name="Check Box 63" hidden="1">
              <a:extLst>
                <a:ext uri="{63B3BB69-23CF-44E3-9099-C40C66FF867C}">
                  <a14:compatExt spid="_x0000_s16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171450</xdr:colOff>
          <xdr:row>26</xdr:row>
          <xdr:rowOff>161925</xdr:rowOff>
        </xdr:to>
        <xdr:sp macro="" textlink="">
          <xdr:nvSpPr>
            <xdr:cNvPr id="16448" name="Check Box 64" hidden="1">
              <a:extLst>
                <a:ext uri="{63B3BB69-23CF-44E3-9099-C40C66FF867C}">
                  <a14:compatExt spid="_x0000_s16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23</xdr:col>
          <xdr:colOff>180975</xdr:colOff>
          <xdr:row>36</xdr:row>
          <xdr:rowOff>295275</xdr:rowOff>
        </xdr:to>
        <xdr:sp macro="" textlink="">
          <xdr:nvSpPr>
            <xdr:cNvPr id="16449" name="Check Box 65" hidden="1">
              <a:extLst>
                <a:ext uri="{63B3BB69-23CF-44E3-9099-C40C66FF867C}">
                  <a14:compatExt spid="_x0000_s16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0</xdr:rowOff>
        </xdr:from>
        <xdr:to>
          <xdr:col>23</xdr:col>
          <xdr:colOff>180975</xdr:colOff>
          <xdr:row>36</xdr:row>
          <xdr:rowOff>304800</xdr:rowOff>
        </xdr:to>
        <xdr:sp macro="" textlink="">
          <xdr:nvSpPr>
            <xdr:cNvPr id="16450" name="Check Box 66" hidden="1">
              <a:extLst>
                <a:ext uri="{63B3BB69-23CF-44E3-9099-C40C66FF867C}">
                  <a14:compatExt spid="_x0000_s16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180975</xdr:colOff>
          <xdr:row>47</xdr:row>
          <xdr:rowOff>114300</xdr:rowOff>
        </xdr:to>
        <xdr:sp macro="" textlink="">
          <xdr:nvSpPr>
            <xdr:cNvPr id="16451" name="Check Box 67" hidden="1">
              <a:extLst>
                <a:ext uri="{63B3BB69-23CF-44E3-9099-C40C66FF867C}">
                  <a14:compatExt spid="_x0000_s164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0</xdr:rowOff>
        </xdr:from>
        <xdr:to>
          <xdr:col>23</xdr:col>
          <xdr:colOff>180975</xdr:colOff>
          <xdr:row>47</xdr:row>
          <xdr:rowOff>114300</xdr:rowOff>
        </xdr:to>
        <xdr:sp macro="" textlink="">
          <xdr:nvSpPr>
            <xdr:cNvPr id="16452" name="Check Box 68" hidden="1">
              <a:extLst>
                <a:ext uri="{63B3BB69-23CF-44E3-9099-C40C66FF867C}">
                  <a14:compatExt spid="_x0000_s164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304800</xdr:rowOff>
        </xdr:to>
        <xdr:sp macro="" textlink="">
          <xdr:nvSpPr>
            <xdr:cNvPr id="16453" name="Check Box 69" hidden="1">
              <a:extLst>
                <a:ext uri="{63B3BB69-23CF-44E3-9099-C40C66FF867C}">
                  <a14:compatExt spid="_x0000_s164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314325</xdr:rowOff>
        </xdr:to>
        <xdr:sp macro="" textlink="">
          <xdr:nvSpPr>
            <xdr:cNvPr id="16454" name="Check Box 70" hidden="1">
              <a:extLst>
                <a:ext uri="{63B3BB69-23CF-44E3-9099-C40C66FF867C}">
                  <a14:compatExt spid="_x0000_s164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304800</xdr:rowOff>
        </xdr:to>
        <xdr:sp macro="" textlink="">
          <xdr:nvSpPr>
            <xdr:cNvPr id="16455" name="Check Box 71" hidden="1">
              <a:extLst>
                <a:ext uri="{63B3BB69-23CF-44E3-9099-C40C66FF867C}">
                  <a14:compatExt spid="_x0000_s164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304800</xdr:rowOff>
        </xdr:to>
        <xdr:sp macro="" textlink="">
          <xdr:nvSpPr>
            <xdr:cNvPr id="16456" name="Check Box 72" hidden="1">
              <a:extLst>
                <a:ext uri="{63B3BB69-23CF-44E3-9099-C40C66FF867C}">
                  <a14:compatExt spid="_x0000_s164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304800</xdr:rowOff>
        </xdr:to>
        <xdr:sp macro="" textlink="">
          <xdr:nvSpPr>
            <xdr:cNvPr id="16457" name="Check Box 73" hidden="1">
              <a:extLst>
                <a:ext uri="{63B3BB69-23CF-44E3-9099-C40C66FF867C}">
                  <a14:compatExt spid="_x0000_s16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314325</xdr:rowOff>
        </xdr:to>
        <xdr:sp macro="" textlink="">
          <xdr:nvSpPr>
            <xdr:cNvPr id="16458" name="Check Box 74" hidden="1">
              <a:extLst>
                <a:ext uri="{63B3BB69-23CF-44E3-9099-C40C66FF867C}">
                  <a14:compatExt spid="_x0000_s16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180975</xdr:colOff>
          <xdr:row>77</xdr:row>
          <xdr:rowOff>314325</xdr:rowOff>
        </xdr:to>
        <xdr:sp macro="" textlink="">
          <xdr:nvSpPr>
            <xdr:cNvPr id="16459" name="Check Box 75" hidden="1">
              <a:extLst>
                <a:ext uri="{63B3BB69-23CF-44E3-9099-C40C66FF867C}">
                  <a14:compatExt spid="_x0000_s16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180975</xdr:colOff>
          <xdr:row>85</xdr:row>
          <xdr:rowOff>123825</xdr:rowOff>
        </xdr:to>
        <xdr:sp macro="" textlink="">
          <xdr:nvSpPr>
            <xdr:cNvPr id="16460" name="Check Box 76" hidden="1">
              <a:extLst>
                <a:ext uri="{63B3BB69-23CF-44E3-9099-C40C66FF867C}">
                  <a14:compatExt spid="_x0000_s16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1" name="Check Box 77" hidden="1">
              <a:extLst>
                <a:ext uri="{63B3BB69-23CF-44E3-9099-C40C66FF867C}">
                  <a14:compatExt spid="_x0000_s16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2" name="Check Box 78" hidden="1">
              <a:extLst>
                <a:ext uri="{63B3BB69-23CF-44E3-9099-C40C66FF867C}">
                  <a14:compatExt spid="_x0000_s16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3" name="Check Box 79" hidden="1">
              <a:extLst>
                <a:ext uri="{63B3BB69-23CF-44E3-9099-C40C66FF867C}">
                  <a14:compatExt spid="_x0000_s16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4" name="Check Box 80" hidden="1">
              <a:extLst>
                <a:ext uri="{63B3BB69-23CF-44E3-9099-C40C66FF867C}">
                  <a14:compatExt spid="_x0000_s16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5" name="Check Box 81" hidden="1">
              <a:extLst>
                <a:ext uri="{63B3BB69-23CF-44E3-9099-C40C66FF867C}">
                  <a14:compatExt spid="_x0000_s16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6466" name="Check Box 82" hidden="1">
              <a:extLst>
                <a:ext uri="{63B3BB69-23CF-44E3-9099-C40C66FF867C}">
                  <a14:compatExt spid="_x0000_s16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38100</xdr:rowOff>
        </xdr:from>
        <xdr:to>
          <xdr:col>23</xdr:col>
          <xdr:colOff>180975</xdr:colOff>
          <xdr:row>86</xdr:row>
          <xdr:rowOff>352425</xdr:rowOff>
        </xdr:to>
        <xdr:sp macro="" textlink="">
          <xdr:nvSpPr>
            <xdr:cNvPr id="16467" name="Check Box 83" hidden="1">
              <a:extLst>
                <a:ext uri="{63B3BB69-23CF-44E3-9099-C40C66FF867C}">
                  <a14:compatExt spid="_x0000_s16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87</xdr:row>
          <xdr:rowOff>38100</xdr:rowOff>
        </xdr:from>
        <xdr:to>
          <xdr:col>23</xdr:col>
          <xdr:colOff>180975</xdr:colOff>
          <xdr:row>87</xdr:row>
          <xdr:rowOff>352425</xdr:rowOff>
        </xdr:to>
        <xdr:sp macro="" textlink="">
          <xdr:nvSpPr>
            <xdr:cNvPr id="16468" name="Check Box 84" hidden="1">
              <a:extLst>
                <a:ext uri="{63B3BB69-23CF-44E3-9099-C40C66FF867C}">
                  <a14:compatExt spid="_x0000_s16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69" name="Check Box 85" hidden="1">
              <a:extLst>
                <a:ext uri="{63B3BB69-23CF-44E3-9099-C40C66FF867C}">
                  <a14:compatExt spid="_x0000_s16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0" name="Check Box 86" hidden="1">
              <a:extLst>
                <a:ext uri="{63B3BB69-23CF-44E3-9099-C40C66FF867C}">
                  <a14:compatExt spid="_x0000_s16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1" name="Check Box 87" hidden="1">
              <a:extLst>
                <a:ext uri="{63B3BB69-23CF-44E3-9099-C40C66FF867C}">
                  <a14:compatExt spid="_x0000_s16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2" name="Check Box 88" hidden="1">
              <a:extLst>
                <a:ext uri="{63B3BB69-23CF-44E3-9099-C40C66FF867C}">
                  <a14:compatExt spid="_x0000_s16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3" name="Check Box 89" hidden="1">
              <a:extLst>
                <a:ext uri="{63B3BB69-23CF-44E3-9099-C40C66FF867C}">
                  <a14:compatExt spid="_x0000_s16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4" name="Check Box 90" hidden="1">
              <a:extLst>
                <a:ext uri="{63B3BB69-23CF-44E3-9099-C40C66FF867C}">
                  <a14:compatExt spid="_x0000_s16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5" name="Check Box 91" hidden="1">
              <a:extLst>
                <a:ext uri="{63B3BB69-23CF-44E3-9099-C40C66FF867C}">
                  <a14:compatExt spid="_x0000_s164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6" name="Check Box 92" hidden="1">
              <a:extLst>
                <a:ext uri="{63B3BB69-23CF-44E3-9099-C40C66FF867C}">
                  <a14:compatExt spid="_x0000_s164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7" name="Check Box 93" hidden="1">
              <a:extLst>
                <a:ext uri="{63B3BB69-23CF-44E3-9099-C40C66FF867C}">
                  <a14:compatExt spid="_x0000_s16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8" name="Check Box 94" hidden="1">
              <a:extLst>
                <a:ext uri="{63B3BB69-23CF-44E3-9099-C40C66FF867C}">
                  <a14:compatExt spid="_x0000_s16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79" name="Check Box 95" hidden="1">
              <a:extLst>
                <a:ext uri="{63B3BB69-23CF-44E3-9099-C40C66FF867C}">
                  <a14:compatExt spid="_x0000_s16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0" name="Check Box 96" hidden="1">
              <a:extLst>
                <a:ext uri="{63B3BB69-23CF-44E3-9099-C40C66FF867C}">
                  <a14:compatExt spid="_x0000_s16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1" name="Check Box 97" hidden="1">
              <a:extLst>
                <a:ext uri="{63B3BB69-23CF-44E3-9099-C40C66FF867C}">
                  <a14:compatExt spid="_x0000_s16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2" name="Check Box 98" hidden="1">
              <a:extLst>
                <a:ext uri="{63B3BB69-23CF-44E3-9099-C40C66FF867C}">
                  <a14:compatExt spid="_x0000_s1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3" name="Check Box 99" hidden="1">
              <a:extLst>
                <a:ext uri="{63B3BB69-23CF-44E3-9099-C40C66FF867C}">
                  <a14:compatExt spid="_x0000_s16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4" name="Check Box 100" hidden="1">
              <a:extLst>
                <a:ext uri="{63B3BB69-23CF-44E3-9099-C40C66FF867C}">
                  <a14:compatExt spid="_x0000_s16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5" name="Check Box 101" hidden="1">
              <a:extLst>
                <a:ext uri="{63B3BB69-23CF-44E3-9099-C40C66FF867C}">
                  <a14:compatExt spid="_x0000_s16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6" name="Check Box 102" hidden="1">
              <a:extLst>
                <a:ext uri="{63B3BB69-23CF-44E3-9099-C40C66FF867C}">
                  <a14:compatExt spid="_x0000_s16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487" name="Check Box 103" hidden="1">
              <a:extLst>
                <a:ext uri="{63B3BB69-23CF-44E3-9099-C40C66FF867C}">
                  <a14:compatExt spid="_x0000_s16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488" name="Check Box 104" hidden="1">
              <a:extLst>
                <a:ext uri="{63B3BB69-23CF-44E3-9099-C40C66FF867C}">
                  <a14:compatExt spid="_x0000_s164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489" name="Check Box 105" hidden="1">
              <a:extLst>
                <a:ext uri="{63B3BB69-23CF-44E3-9099-C40C66FF867C}">
                  <a14:compatExt spid="_x0000_s164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490" name="Check Box 106" hidden="1">
              <a:extLst>
                <a:ext uri="{63B3BB69-23CF-44E3-9099-C40C66FF867C}">
                  <a14:compatExt spid="_x0000_s16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200025</xdr:colOff>
          <xdr:row>33</xdr:row>
          <xdr:rowOff>171450</xdr:rowOff>
        </xdr:to>
        <xdr:sp macro="" textlink="">
          <xdr:nvSpPr>
            <xdr:cNvPr id="16491" name="Check Box 107" hidden="1">
              <a:extLst>
                <a:ext uri="{63B3BB69-23CF-44E3-9099-C40C66FF867C}">
                  <a14:compatExt spid="_x0000_s164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200025</xdr:colOff>
          <xdr:row>33</xdr:row>
          <xdr:rowOff>552450</xdr:rowOff>
        </xdr:to>
        <xdr:sp macro="" textlink="">
          <xdr:nvSpPr>
            <xdr:cNvPr id="16492" name="Check Box 108" hidden="1">
              <a:extLst>
                <a:ext uri="{63B3BB69-23CF-44E3-9099-C40C66FF867C}">
                  <a14:compatExt spid="_x0000_s164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36</xdr:row>
          <xdr:rowOff>19050</xdr:rowOff>
        </xdr:from>
        <xdr:to>
          <xdr:col>23</xdr:col>
          <xdr:colOff>200025</xdr:colOff>
          <xdr:row>37</xdr:row>
          <xdr:rowOff>190500</xdr:rowOff>
        </xdr:to>
        <xdr:sp macro="" textlink="">
          <xdr:nvSpPr>
            <xdr:cNvPr id="16493" name="Check Box 109" hidden="1">
              <a:extLst>
                <a:ext uri="{63B3BB69-23CF-44E3-9099-C40C66FF867C}">
                  <a14:compatExt spid="_x0000_s164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494" name="Check Box 110" hidden="1">
              <a:extLst>
                <a:ext uri="{63B3BB69-23CF-44E3-9099-C40C66FF867C}">
                  <a14:compatExt spid="_x0000_s164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495" name="Check Box 111" hidden="1">
              <a:extLst>
                <a:ext uri="{63B3BB69-23CF-44E3-9099-C40C66FF867C}">
                  <a14:compatExt spid="_x0000_s164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496" name="Check Box 112" hidden="1">
              <a:extLst>
                <a:ext uri="{63B3BB69-23CF-44E3-9099-C40C66FF867C}">
                  <a14:compatExt spid="_x0000_s16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497" name="Check Box 113" hidden="1">
              <a:extLst>
                <a:ext uri="{63B3BB69-23CF-44E3-9099-C40C66FF867C}">
                  <a14:compatExt spid="_x0000_s164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498" name="Check Box 114" hidden="1">
              <a:extLst>
                <a:ext uri="{63B3BB69-23CF-44E3-9099-C40C66FF867C}">
                  <a14:compatExt spid="_x0000_s164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499" name="Check Box 115" hidden="1">
              <a:extLst>
                <a:ext uri="{63B3BB69-23CF-44E3-9099-C40C66FF867C}">
                  <a14:compatExt spid="_x0000_s164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00" name="Check Box 116" hidden="1">
              <a:extLst>
                <a:ext uri="{63B3BB69-23CF-44E3-9099-C40C66FF867C}">
                  <a14:compatExt spid="_x0000_s16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01" name="Check Box 117" hidden="1">
              <a:extLst>
                <a:ext uri="{63B3BB69-23CF-44E3-9099-C40C66FF867C}">
                  <a14:compatExt spid="_x0000_s16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02" name="Check Box 118" hidden="1">
              <a:extLst>
                <a:ext uri="{63B3BB69-23CF-44E3-9099-C40C66FF867C}">
                  <a14:compatExt spid="_x0000_s16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03" name="Check Box 119" hidden="1">
              <a:extLst>
                <a:ext uri="{63B3BB69-23CF-44E3-9099-C40C66FF867C}">
                  <a14:compatExt spid="_x0000_s16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04" name="Check Box 120" hidden="1">
              <a:extLst>
                <a:ext uri="{63B3BB69-23CF-44E3-9099-C40C66FF867C}">
                  <a14:compatExt spid="_x0000_s16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505" name="Check Box 121" hidden="1">
              <a:extLst>
                <a:ext uri="{63B3BB69-23CF-44E3-9099-C40C66FF867C}">
                  <a14:compatExt spid="_x0000_s16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506" name="Check Box 122" hidden="1">
              <a:extLst>
                <a:ext uri="{63B3BB69-23CF-44E3-9099-C40C66FF867C}">
                  <a14:compatExt spid="_x0000_s16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07" name="Check Box 123" hidden="1">
              <a:extLst>
                <a:ext uri="{63B3BB69-23CF-44E3-9099-C40C66FF867C}">
                  <a14:compatExt spid="_x0000_s16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08" name="Check Box 124" hidden="1">
              <a:extLst>
                <a:ext uri="{63B3BB69-23CF-44E3-9099-C40C66FF867C}">
                  <a14:compatExt spid="_x0000_s16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09" name="Check Box 125" hidden="1">
              <a:extLst>
                <a:ext uri="{63B3BB69-23CF-44E3-9099-C40C66FF867C}">
                  <a14:compatExt spid="_x0000_s16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10" name="Check Box 126" hidden="1">
              <a:extLst>
                <a:ext uri="{63B3BB69-23CF-44E3-9099-C40C66FF867C}">
                  <a14:compatExt spid="_x0000_s16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11" name="Check Box 127" hidden="1">
              <a:extLst>
                <a:ext uri="{63B3BB69-23CF-44E3-9099-C40C66FF867C}">
                  <a14:compatExt spid="_x0000_s16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12" name="Check Box 128" hidden="1">
              <a:extLst>
                <a:ext uri="{63B3BB69-23CF-44E3-9099-C40C66FF867C}">
                  <a14:compatExt spid="_x0000_s16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13" name="Check Box 129" hidden="1">
              <a:extLst>
                <a:ext uri="{63B3BB69-23CF-44E3-9099-C40C66FF867C}">
                  <a14:compatExt spid="_x0000_s16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81</xdr:row>
          <xdr:rowOff>19050</xdr:rowOff>
        </xdr:from>
        <xdr:to>
          <xdr:col>23</xdr:col>
          <xdr:colOff>200025</xdr:colOff>
          <xdr:row>83</xdr:row>
          <xdr:rowOff>247650</xdr:rowOff>
        </xdr:to>
        <xdr:sp macro="" textlink="">
          <xdr:nvSpPr>
            <xdr:cNvPr id="16514" name="Check Box 130" hidden="1">
              <a:extLst>
                <a:ext uri="{63B3BB69-23CF-44E3-9099-C40C66FF867C}">
                  <a14:compatExt spid="_x0000_s16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19050</xdr:rowOff>
        </xdr:from>
        <xdr:to>
          <xdr:col>23</xdr:col>
          <xdr:colOff>228600</xdr:colOff>
          <xdr:row>78</xdr:row>
          <xdr:rowOff>28575</xdr:rowOff>
        </xdr:to>
        <xdr:sp macro="" textlink="">
          <xdr:nvSpPr>
            <xdr:cNvPr id="16515" name="Check Box 131" hidden="1">
              <a:extLst>
                <a:ext uri="{63B3BB69-23CF-44E3-9099-C40C66FF867C}">
                  <a14:compatExt spid="_x0000_s16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79</xdr:row>
          <xdr:rowOff>0</xdr:rowOff>
        </xdr:from>
        <xdr:to>
          <xdr:col>23</xdr:col>
          <xdr:colOff>228600</xdr:colOff>
          <xdr:row>81</xdr:row>
          <xdr:rowOff>28575</xdr:rowOff>
        </xdr:to>
        <xdr:sp macro="" textlink="">
          <xdr:nvSpPr>
            <xdr:cNvPr id="16516" name="Check Box 132" hidden="1">
              <a:extLst>
                <a:ext uri="{63B3BB69-23CF-44E3-9099-C40C66FF867C}">
                  <a14:compatExt spid="_x0000_s16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228600</xdr:colOff>
          <xdr:row>77</xdr:row>
          <xdr:rowOff>752475</xdr:rowOff>
        </xdr:to>
        <xdr:sp macro="" textlink="">
          <xdr:nvSpPr>
            <xdr:cNvPr id="16517" name="Check Box 133" hidden="1">
              <a:extLst>
                <a:ext uri="{63B3BB69-23CF-44E3-9099-C40C66FF867C}">
                  <a14:compatExt spid="_x0000_s16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228600</xdr:colOff>
          <xdr:row>77</xdr:row>
          <xdr:rowOff>752475</xdr:rowOff>
        </xdr:to>
        <xdr:sp macro="" textlink="">
          <xdr:nvSpPr>
            <xdr:cNvPr id="16518" name="Check Box 134" hidden="1">
              <a:extLst>
                <a:ext uri="{63B3BB69-23CF-44E3-9099-C40C66FF867C}">
                  <a14:compatExt spid="_x0000_s16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219075</xdr:colOff>
          <xdr:row>78</xdr:row>
          <xdr:rowOff>200025</xdr:rowOff>
        </xdr:to>
        <xdr:sp macro="" textlink="">
          <xdr:nvSpPr>
            <xdr:cNvPr id="16519" name="Check Box 135" hidden="1">
              <a:extLst>
                <a:ext uri="{63B3BB69-23CF-44E3-9099-C40C66FF867C}">
                  <a14:compatExt spid="_x0000_s16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228600</xdr:colOff>
          <xdr:row>77</xdr:row>
          <xdr:rowOff>752475</xdr:rowOff>
        </xdr:to>
        <xdr:sp macro="" textlink="">
          <xdr:nvSpPr>
            <xdr:cNvPr id="16520" name="Check Box 136" hidden="1">
              <a:extLst>
                <a:ext uri="{63B3BB69-23CF-44E3-9099-C40C66FF867C}">
                  <a14:compatExt spid="_x0000_s16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80</xdr:row>
          <xdr:rowOff>285750</xdr:rowOff>
        </xdr:to>
        <xdr:sp macro="" textlink="">
          <xdr:nvSpPr>
            <xdr:cNvPr id="16521" name="Check Box 137" hidden="1">
              <a:extLst>
                <a:ext uri="{63B3BB69-23CF-44E3-9099-C40C66FF867C}">
                  <a14:compatExt spid="_x0000_s16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80</xdr:row>
          <xdr:rowOff>247650</xdr:rowOff>
        </xdr:to>
        <xdr:sp macro="" textlink="">
          <xdr:nvSpPr>
            <xdr:cNvPr id="16522" name="Check Box 138" hidden="1">
              <a:extLst>
                <a:ext uri="{63B3BB69-23CF-44E3-9099-C40C66FF867C}">
                  <a14:compatExt spid="_x0000_s16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228600</xdr:colOff>
          <xdr:row>78</xdr:row>
          <xdr:rowOff>9525</xdr:rowOff>
        </xdr:to>
        <xdr:sp macro="" textlink="">
          <xdr:nvSpPr>
            <xdr:cNvPr id="16523" name="Check Box 139" hidden="1">
              <a:extLst>
                <a:ext uri="{63B3BB69-23CF-44E3-9099-C40C66FF867C}">
                  <a14:compatExt spid="_x0000_s16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35</xdr:row>
          <xdr:rowOff>19050</xdr:rowOff>
        </xdr:from>
        <xdr:to>
          <xdr:col>23</xdr:col>
          <xdr:colOff>228600</xdr:colOff>
          <xdr:row>35</xdr:row>
          <xdr:rowOff>790575</xdr:rowOff>
        </xdr:to>
        <xdr:sp macro="" textlink="">
          <xdr:nvSpPr>
            <xdr:cNvPr id="16524" name="Check Box 140" hidden="1">
              <a:extLst>
                <a:ext uri="{63B3BB69-23CF-44E3-9099-C40C66FF867C}">
                  <a14:compatExt spid="_x0000_s16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228600</xdr:colOff>
          <xdr:row>78</xdr:row>
          <xdr:rowOff>0</xdr:rowOff>
        </xdr:to>
        <xdr:sp macro="" textlink="">
          <xdr:nvSpPr>
            <xdr:cNvPr id="16525" name="Check Box 141" hidden="1">
              <a:extLst>
                <a:ext uri="{63B3BB69-23CF-44E3-9099-C40C66FF867C}">
                  <a14:compatExt spid="_x0000_s16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26" name="Check Box 142" hidden="1">
              <a:extLst>
                <a:ext uri="{63B3BB69-23CF-44E3-9099-C40C66FF867C}">
                  <a14:compatExt spid="_x0000_s16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121</xdr:row>
          <xdr:rowOff>38100</xdr:rowOff>
        </xdr:from>
        <xdr:to>
          <xdr:col>23</xdr:col>
          <xdr:colOff>180975</xdr:colOff>
          <xdr:row>122</xdr:row>
          <xdr:rowOff>161925</xdr:rowOff>
        </xdr:to>
        <xdr:sp macro="" textlink="">
          <xdr:nvSpPr>
            <xdr:cNvPr id="16527" name="Check Box 143" hidden="1">
              <a:extLst>
                <a:ext uri="{63B3BB69-23CF-44E3-9099-C40C66FF867C}">
                  <a14:compatExt spid="_x0000_s16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116</xdr:row>
          <xdr:rowOff>19050</xdr:rowOff>
        </xdr:from>
        <xdr:to>
          <xdr:col>23</xdr:col>
          <xdr:colOff>171450</xdr:colOff>
          <xdr:row>116</xdr:row>
          <xdr:rowOff>180975</xdr:rowOff>
        </xdr:to>
        <xdr:sp macro="" textlink="">
          <xdr:nvSpPr>
            <xdr:cNvPr id="16528" name="Check Box 144" hidden="1">
              <a:extLst>
                <a:ext uri="{63B3BB69-23CF-44E3-9099-C40C66FF867C}">
                  <a14:compatExt spid="_x0000_s16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117</xdr:row>
          <xdr:rowOff>19050</xdr:rowOff>
        </xdr:from>
        <xdr:to>
          <xdr:col>23</xdr:col>
          <xdr:colOff>171450</xdr:colOff>
          <xdr:row>117</xdr:row>
          <xdr:rowOff>180975</xdr:rowOff>
        </xdr:to>
        <xdr:sp macro="" textlink="">
          <xdr:nvSpPr>
            <xdr:cNvPr id="16529" name="Check Box 145" hidden="1">
              <a:extLst>
                <a:ext uri="{63B3BB69-23CF-44E3-9099-C40C66FF867C}">
                  <a14:compatExt spid="_x0000_s16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171450</xdr:colOff>
          <xdr:row>118</xdr:row>
          <xdr:rowOff>161925</xdr:rowOff>
        </xdr:to>
        <xdr:sp macro="" textlink="">
          <xdr:nvSpPr>
            <xdr:cNvPr id="16530" name="Check Box 146" hidden="1">
              <a:extLst>
                <a:ext uri="{63B3BB69-23CF-44E3-9099-C40C66FF867C}">
                  <a14:compatExt spid="_x0000_s16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19050</xdr:rowOff>
        </xdr:from>
        <xdr:to>
          <xdr:col>23</xdr:col>
          <xdr:colOff>171450</xdr:colOff>
          <xdr:row>118</xdr:row>
          <xdr:rowOff>180975</xdr:rowOff>
        </xdr:to>
        <xdr:sp macro="" textlink="">
          <xdr:nvSpPr>
            <xdr:cNvPr id="16531" name="Check Box 147" hidden="1">
              <a:extLst>
                <a:ext uri="{63B3BB69-23CF-44E3-9099-C40C66FF867C}">
                  <a14:compatExt spid="_x0000_s16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19050</xdr:rowOff>
        </xdr:from>
        <xdr:to>
          <xdr:col>23</xdr:col>
          <xdr:colOff>171450</xdr:colOff>
          <xdr:row>120</xdr:row>
          <xdr:rowOff>180975</xdr:rowOff>
        </xdr:to>
        <xdr:sp macro="" textlink="">
          <xdr:nvSpPr>
            <xdr:cNvPr id="16532" name="Check Box 148" hidden="1">
              <a:extLst>
                <a:ext uri="{63B3BB69-23CF-44E3-9099-C40C66FF867C}">
                  <a14:compatExt spid="_x0000_s16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120</xdr:row>
          <xdr:rowOff>0</xdr:rowOff>
        </xdr:from>
        <xdr:to>
          <xdr:col>23</xdr:col>
          <xdr:colOff>171450</xdr:colOff>
          <xdr:row>120</xdr:row>
          <xdr:rowOff>161925</xdr:rowOff>
        </xdr:to>
        <xdr:sp macro="" textlink="">
          <xdr:nvSpPr>
            <xdr:cNvPr id="16533" name="Check Box 149" hidden="1">
              <a:extLst>
                <a:ext uri="{63B3BB69-23CF-44E3-9099-C40C66FF867C}">
                  <a14:compatExt spid="_x0000_s16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122</xdr:row>
          <xdr:rowOff>19050</xdr:rowOff>
        </xdr:from>
        <xdr:to>
          <xdr:col>23</xdr:col>
          <xdr:colOff>171450</xdr:colOff>
          <xdr:row>122</xdr:row>
          <xdr:rowOff>180975</xdr:rowOff>
        </xdr:to>
        <xdr:sp macro="" textlink="">
          <xdr:nvSpPr>
            <xdr:cNvPr id="16534" name="Check Box 150" hidden="1">
              <a:extLst>
                <a:ext uri="{63B3BB69-23CF-44E3-9099-C40C66FF867C}">
                  <a14:compatExt spid="_x0000_s16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171450</xdr:colOff>
          <xdr:row>124</xdr:row>
          <xdr:rowOff>161925</xdr:rowOff>
        </xdr:to>
        <xdr:sp macro="" textlink="">
          <xdr:nvSpPr>
            <xdr:cNvPr id="16535" name="Check Box 151" hidden="1">
              <a:extLst>
                <a:ext uri="{63B3BB69-23CF-44E3-9099-C40C66FF867C}">
                  <a14:compatExt spid="_x0000_s16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116</xdr:row>
          <xdr:rowOff>0</xdr:rowOff>
        </xdr:from>
        <xdr:to>
          <xdr:col>23</xdr:col>
          <xdr:colOff>180975</xdr:colOff>
          <xdr:row>117</xdr:row>
          <xdr:rowOff>123825</xdr:rowOff>
        </xdr:to>
        <xdr:sp macro="" textlink="">
          <xdr:nvSpPr>
            <xdr:cNvPr id="16536" name="Check Box 152" hidden="1">
              <a:extLst>
                <a:ext uri="{63B3BB69-23CF-44E3-9099-C40C66FF867C}">
                  <a14:compatExt spid="_x0000_s165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116</xdr:row>
          <xdr:rowOff>0</xdr:rowOff>
        </xdr:from>
        <xdr:to>
          <xdr:col>23</xdr:col>
          <xdr:colOff>180975</xdr:colOff>
          <xdr:row>117</xdr:row>
          <xdr:rowOff>123825</xdr:rowOff>
        </xdr:to>
        <xdr:sp macro="" textlink="">
          <xdr:nvSpPr>
            <xdr:cNvPr id="16537" name="Check Box 153" hidden="1">
              <a:extLst>
                <a:ext uri="{63B3BB69-23CF-44E3-9099-C40C66FF867C}">
                  <a14:compatExt spid="_x0000_s165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116</xdr:row>
          <xdr:rowOff>0</xdr:rowOff>
        </xdr:from>
        <xdr:to>
          <xdr:col>23</xdr:col>
          <xdr:colOff>180975</xdr:colOff>
          <xdr:row>117</xdr:row>
          <xdr:rowOff>123825</xdr:rowOff>
        </xdr:to>
        <xdr:sp macro="" textlink="">
          <xdr:nvSpPr>
            <xdr:cNvPr id="16538" name="Check Box 154" hidden="1">
              <a:extLst>
                <a:ext uri="{63B3BB69-23CF-44E3-9099-C40C66FF867C}">
                  <a14:compatExt spid="_x0000_s16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116</xdr:row>
          <xdr:rowOff>0</xdr:rowOff>
        </xdr:from>
        <xdr:to>
          <xdr:col>23</xdr:col>
          <xdr:colOff>180975</xdr:colOff>
          <xdr:row>117</xdr:row>
          <xdr:rowOff>123825</xdr:rowOff>
        </xdr:to>
        <xdr:sp macro="" textlink="">
          <xdr:nvSpPr>
            <xdr:cNvPr id="16539" name="Check Box 155" hidden="1">
              <a:extLst>
                <a:ext uri="{63B3BB69-23CF-44E3-9099-C40C66FF867C}">
                  <a14:compatExt spid="_x0000_s165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90</xdr:row>
          <xdr:rowOff>0</xdr:rowOff>
        </xdr:from>
        <xdr:to>
          <xdr:col>23</xdr:col>
          <xdr:colOff>247650</xdr:colOff>
          <xdr:row>91</xdr:row>
          <xdr:rowOff>361950</xdr:rowOff>
        </xdr:to>
        <xdr:sp macro="" textlink="">
          <xdr:nvSpPr>
            <xdr:cNvPr id="16540" name="Check Box 156" hidden="1">
              <a:extLst>
                <a:ext uri="{63B3BB69-23CF-44E3-9099-C40C66FF867C}">
                  <a14:compatExt spid="_x0000_s165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90</xdr:row>
          <xdr:rowOff>0</xdr:rowOff>
        </xdr:from>
        <xdr:to>
          <xdr:col>23</xdr:col>
          <xdr:colOff>200025</xdr:colOff>
          <xdr:row>91</xdr:row>
          <xdr:rowOff>381000</xdr:rowOff>
        </xdr:to>
        <xdr:sp macro="" textlink="">
          <xdr:nvSpPr>
            <xdr:cNvPr id="16541" name="Check Box 157" hidden="1">
              <a:extLst>
                <a:ext uri="{63B3BB69-23CF-44E3-9099-C40C66FF867C}">
                  <a14:compatExt spid="_x0000_s165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xdr:row>
          <xdr:rowOff>19050</xdr:rowOff>
        </xdr:from>
        <xdr:to>
          <xdr:col>25</xdr:col>
          <xdr:colOff>209550</xdr:colOff>
          <xdr:row>8</xdr:row>
          <xdr:rowOff>266700</xdr:rowOff>
        </xdr:to>
        <xdr:sp macro="" textlink="">
          <xdr:nvSpPr>
            <xdr:cNvPr id="16542" name="Check Box 158" hidden="1">
              <a:extLst>
                <a:ext uri="{63B3BB69-23CF-44E3-9099-C40C66FF867C}">
                  <a14:compatExt spid="_x0000_s165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0</xdr:rowOff>
        </xdr:from>
        <xdr:to>
          <xdr:col>25</xdr:col>
          <xdr:colOff>209550</xdr:colOff>
          <xdr:row>9</xdr:row>
          <xdr:rowOff>247650</xdr:rowOff>
        </xdr:to>
        <xdr:sp macro="" textlink="">
          <xdr:nvSpPr>
            <xdr:cNvPr id="16543" name="Check Box 159" hidden="1">
              <a:extLst>
                <a:ext uri="{63B3BB69-23CF-44E3-9099-C40C66FF867C}">
                  <a14:compatExt spid="_x0000_s165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8</xdr:row>
          <xdr:rowOff>19050</xdr:rowOff>
        </xdr:from>
        <xdr:to>
          <xdr:col>25</xdr:col>
          <xdr:colOff>209550</xdr:colOff>
          <xdr:row>10</xdr:row>
          <xdr:rowOff>85725</xdr:rowOff>
        </xdr:to>
        <xdr:sp macro="" textlink="">
          <xdr:nvSpPr>
            <xdr:cNvPr id="16544" name="Check Box 160" hidden="1">
              <a:extLst>
                <a:ext uri="{63B3BB69-23CF-44E3-9099-C40C66FF867C}">
                  <a14:compatExt spid="_x0000_s165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6545" name="Check Box 161" hidden="1">
              <a:extLst>
                <a:ext uri="{63B3BB69-23CF-44E3-9099-C40C66FF867C}">
                  <a14:compatExt spid="_x0000_s165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6546" name="Check Box 162" hidden="1">
              <a:extLst>
                <a:ext uri="{63B3BB69-23CF-44E3-9099-C40C66FF867C}">
                  <a14:compatExt spid="_x0000_s165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6547" name="Check Box 163" hidden="1">
              <a:extLst>
                <a:ext uri="{63B3BB69-23CF-44E3-9099-C40C66FF867C}">
                  <a14:compatExt spid="_x0000_s165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48" name="Check Box 164" hidden="1">
              <a:extLst>
                <a:ext uri="{63B3BB69-23CF-44E3-9099-C40C66FF867C}">
                  <a14:compatExt spid="_x0000_s165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49" name="Check Box 165" hidden="1">
              <a:extLst>
                <a:ext uri="{63B3BB69-23CF-44E3-9099-C40C66FF867C}">
                  <a14:compatExt spid="_x0000_s165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0" name="Check Box 166" hidden="1">
              <a:extLst>
                <a:ext uri="{63B3BB69-23CF-44E3-9099-C40C66FF867C}">
                  <a14:compatExt spid="_x0000_s165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6551" name="Check Box 167" hidden="1">
              <a:extLst>
                <a:ext uri="{63B3BB69-23CF-44E3-9099-C40C66FF867C}">
                  <a14:compatExt spid="_x0000_s165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2" name="Check Box 168" hidden="1">
              <a:extLst>
                <a:ext uri="{63B3BB69-23CF-44E3-9099-C40C66FF867C}">
                  <a14:compatExt spid="_x0000_s16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200025</xdr:colOff>
          <xdr:row>33</xdr:row>
          <xdr:rowOff>552450</xdr:rowOff>
        </xdr:to>
        <xdr:sp macro="" textlink="">
          <xdr:nvSpPr>
            <xdr:cNvPr id="16553" name="Check Box 169" hidden="1">
              <a:extLst>
                <a:ext uri="{63B3BB69-23CF-44E3-9099-C40C66FF867C}">
                  <a14:compatExt spid="_x0000_s16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24</xdr:col>
          <xdr:colOff>28575</xdr:colOff>
          <xdr:row>33</xdr:row>
          <xdr:rowOff>247650</xdr:rowOff>
        </xdr:to>
        <xdr:sp macro="" textlink="">
          <xdr:nvSpPr>
            <xdr:cNvPr id="16554" name="Check Box 170" hidden="1">
              <a:extLst>
                <a:ext uri="{63B3BB69-23CF-44E3-9099-C40C66FF867C}">
                  <a14:compatExt spid="_x0000_s16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5" name="Check Box 171" hidden="1">
              <a:extLst>
                <a:ext uri="{63B3BB69-23CF-44E3-9099-C40C66FF867C}">
                  <a14:compatExt spid="_x0000_s16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6" name="Check Box 172" hidden="1">
              <a:extLst>
                <a:ext uri="{63B3BB69-23CF-44E3-9099-C40C66FF867C}">
                  <a14:compatExt spid="_x0000_s16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7" name="Check Box 173" hidden="1">
              <a:extLst>
                <a:ext uri="{63B3BB69-23CF-44E3-9099-C40C66FF867C}">
                  <a14:compatExt spid="_x0000_s16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180975</xdr:colOff>
          <xdr:row>33</xdr:row>
          <xdr:rowOff>314325</xdr:rowOff>
        </xdr:to>
        <xdr:sp macro="" textlink="">
          <xdr:nvSpPr>
            <xdr:cNvPr id="16558" name="Check Box 174" hidden="1">
              <a:extLst>
                <a:ext uri="{63B3BB69-23CF-44E3-9099-C40C66FF867C}">
                  <a14:compatExt spid="_x0000_s16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33</xdr:row>
          <xdr:rowOff>0</xdr:rowOff>
        </xdr:from>
        <xdr:to>
          <xdr:col>23</xdr:col>
          <xdr:colOff>171450</xdr:colOff>
          <xdr:row>33</xdr:row>
          <xdr:rowOff>161925</xdr:rowOff>
        </xdr:to>
        <xdr:sp macro="" textlink="">
          <xdr:nvSpPr>
            <xdr:cNvPr id="16559" name="Check Box 175" hidden="1">
              <a:extLst>
                <a:ext uri="{63B3BB69-23CF-44E3-9099-C40C66FF867C}">
                  <a14:compatExt spid="_x0000_s16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560" name="Check Box 176" hidden="1">
              <a:extLst>
                <a:ext uri="{63B3BB69-23CF-44E3-9099-C40C66FF867C}">
                  <a14:compatExt spid="_x0000_s165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61" name="Check Box 177" hidden="1">
              <a:extLst>
                <a:ext uri="{63B3BB69-23CF-44E3-9099-C40C66FF867C}">
                  <a14:compatExt spid="_x0000_s16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562" name="Check Box 178" hidden="1">
              <a:extLst>
                <a:ext uri="{63B3BB69-23CF-44E3-9099-C40C66FF867C}">
                  <a14:compatExt spid="_x0000_s165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63" name="Check Box 179" hidden="1">
              <a:extLst>
                <a:ext uri="{63B3BB69-23CF-44E3-9099-C40C66FF867C}">
                  <a14:compatExt spid="_x0000_s16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564" name="Check Box 180" hidden="1">
              <a:extLst>
                <a:ext uri="{63B3BB69-23CF-44E3-9099-C40C66FF867C}">
                  <a14:compatExt spid="_x0000_s16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565" name="Check Box 181" hidden="1">
              <a:extLst>
                <a:ext uri="{63B3BB69-23CF-44E3-9099-C40C66FF867C}">
                  <a14:compatExt spid="_x0000_s16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77</xdr:row>
          <xdr:rowOff>228600</xdr:rowOff>
        </xdr:to>
        <xdr:sp macro="" textlink="">
          <xdr:nvSpPr>
            <xdr:cNvPr id="16566" name="Check Box 182" hidden="1">
              <a:extLst>
                <a:ext uri="{63B3BB69-23CF-44E3-9099-C40C66FF867C}">
                  <a14:compatExt spid="_x0000_s165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171450</xdr:colOff>
          <xdr:row>77</xdr:row>
          <xdr:rowOff>161925</xdr:rowOff>
        </xdr:to>
        <xdr:sp macro="" textlink="">
          <xdr:nvSpPr>
            <xdr:cNvPr id="16567" name="Check Box 183" hidden="1">
              <a:extLst>
                <a:ext uri="{63B3BB69-23CF-44E3-9099-C40C66FF867C}">
                  <a14:compatExt spid="_x0000_s16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552450</xdr:rowOff>
        </xdr:to>
        <xdr:sp macro="" textlink="">
          <xdr:nvSpPr>
            <xdr:cNvPr id="16568" name="Check Box 184" hidden="1">
              <a:extLst>
                <a:ext uri="{63B3BB69-23CF-44E3-9099-C40C66FF867C}">
                  <a14:compatExt spid="_x0000_s165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247650</xdr:colOff>
          <xdr:row>80</xdr:row>
          <xdr:rowOff>295275</xdr:rowOff>
        </xdr:to>
        <xdr:sp macro="" textlink="">
          <xdr:nvSpPr>
            <xdr:cNvPr id="16569" name="Check Box 185" hidden="1">
              <a:extLst>
                <a:ext uri="{63B3BB69-23CF-44E3-9099-C40C66FF867C}">
                  <a14:compatExt spid="_x0000_s165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70" name="Check Box 186" hidden="1">
              <a:extLst>
                <a:ext uri="{63B3BB69-23CF-44E3-9099-C40C66FF867C}">
                  <a14:compatExt spid="_x0000_s165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71" name="Check Box 187" hidden="1">
              <a:extLst>
                <a:ext uri="{63B3BB69-23CF-44E3-9099-C40C66FF867C}">
                  <a14:compatExt spid="_x0000_s165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72" name="Check Box 188" hidden="1">
              <a:extLst>
                <a:ext uri="{63B3BB69-23CF-44E3-9099-C40C66FF867C}">
                  <a14:compatExt spid="_x0000_s165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73" name="Check Box 189" hidden="1">
              <a:extLst>
                <a:ext uri="{63B3BB69-23CF-44E3-9099-C40C66FF867C}">
                  <a14:compatExt spid="_x0000_s165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74" name="Check Box 190" hidden="1">
              <a:extLst>
                <a:ext uri="{63B3BB69-23CF-44E3-9099-C40C66FF867C}">
                  <a14:compatExt spid="_x0000_s165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75" name="Check Box 191" hidden="1">
              <a:extLst>
                <a:ext uri="{63B3BB69-23CF-44E3-9099-C40C66FF867C}">
                  <a14:compatExt spid="_x0000_s165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76" name="Check Box 192" hidden="1">
              <a:extLst>
                <a:ext uri="{63B3BB69-23CF-44E3-9099-C40C66FF867C}">
                  <a14:compatExt spid="_x0000_s165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577" name="Check Box 193" hidden="1">
              <a:extLst>
                <a:ext uri="{63B3BB69-23CF-44E3-9099-C40C66FF867C}">
                  <a14:compatExt spid="_x0000_s16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578" name="Check Box 194" hidden="1">
              <a:extLst>
                <a:ext uri="{63B3BB69-23CF-44E3-9099-C40C66FF867C}">
                  <a14:compatExt spid="_x0000_s165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579" name="Check Box 195" hidden="1">
              <a:extLst>
                <a:ext uri="{63B3BB69-23CF-44E3-9099-C40C66FF867C}">
                  <a14:compatExt spid="_x0000_s165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80" name="Check Box 196" hidden="1">
              <a:extLst>
                <a:ext uri="{63B3BB69-23CF-44E3-9099-C40C66FF867C}">
                  <a14:compatExt spid="_x0000_s165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81" name="Check Box 197" hidden="1">
              <a:extLst>
                <a:ext uri="{63B3BB69-23CF-44E3-9099-C40C66FF867C}">
                  <a14:compatExt spid="_x0000_s16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82" name="Check Box 198" hidden="1">
              <a:extLst>
                <a:ext uri="{63B3BB69-23CF-44E3-9099-C40C66FF867C}">
                  <a14:compatExt spid="_x0000_s165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83" name="Check Box 199" hidden="1">
              <a:extLst>
                <a:ext uri="{63B3BB69-23CF-44E3-9099-C40C66FF867C}">
                  <a14:compatExt spid="_x0000_s165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84" name="Check Box 200" hidden="1">
              <a:extLst>
                <a:ext uri="{63B3BB69-23CF-44E3-9099-C40C66FF867C}">
                  <a14:compatExt spid="_x0000_s165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85" name="Check Box 201" hidden="1">
              <a:extLst>
                <a:ext uri="{63B3BB69-23CF-44E3-9099-C40C66FF867C}">
                  <a14:compatExt spid="_x0000_s16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586" name="Check Box 202" hidden="1">
              <a:extLst>
                <a:ext uri="{63B3BB69-23CF-44E3-9099-C40C66FF867C}">
                  <a14:compatExt spid="_x0000_s16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587" name="Check Box 203" hidden="1">
              <a:extLst>
                <a:ext uri="{63B3BB69-23CF-44E3-9099-C40C66FF867C}">
                  <a14:compatExt spid="_x0000_s165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88" name="Check Box 204" hidden="1">
              <a:extLst>
                <a:ext uri="{63B3BB69-23CF-44E3-9099-C40C66FF867C}">
                  <a14:compatExt spid="_x0000_s165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589" name="Check Box 205" hidden="1">
              <a:extLst>
                <a:ext uri="{63B3BB69-23CF-44E3-9099-C40C66FF867C}">
                  <a14:compatExt spid="_x0000_s16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0" name="Check Box 206" hidden="1">
              <a:extLst>
                <a:ext uri="{63B3BB69-23CF-44E3-9099-C40C66FF867C}">
                  <a14:compatExt spid="_x0000_s165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1" name="Check Box 207" hidden="1">
              <a:extLst>
                <a:ext uri="{63B3BB69-23CF-44E3-9099-C40C66FF867C}">
                  <a14:compatExt spid="_x0000_s165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2" name="Check Box 208" hidden="1">
              <a:extLst>
                <a:ext uri="{63B3BB69-23CF-44E3-9099-C40C66FF867C}">
                  <a14:compatExt spid="_x0000_s165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3" name="Check Box 209" hidden="1">
              <a:extLst>
                <a:ext uri="{63B3BB69-23CF-44E3-9099-C40C66FF867C}">
                  <a14:compatExt spid="_x0000_s165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4" name="Check Box 210" hidden="1">
              <a:extLst>
                <a:ext uri="{63B3BB69-23CF-44E3-9099-C40C66FF867C}">
                  <a14:compatExt spid="_x0000_s165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5" name="Check Box 211" hidden="1">
              <a:extLst>
                <a:ext uri="{63B3BB69-23CF-44E3-9099-C40C66FF867C}">
                  <a14:compatExt spid="_x0000_s165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6" name="Check Box 212" hidden="1">
              <a:extLst>
                <a:ext uri="{63B3BB69-23CF-44E3-9099-C40C66FF867C}">
                  <a14:compatExt spid="_x0000_s165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7" name="Check Box 213" hidden="1">
              <a:extLst>
                <a:ext uri="{63B3BB69-23CF-44E3-9099-C40C66FF867C}">
                  <a14:compatExt spid="_x0000_s165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598" name="Check Box 214" hidden="1">
              <a:extLst>
                <a:ext uri="{63B3BB69-23CF-44E3-9099-C40C66FF867C}">
                  <a14:compatExt spid="_x0000_s165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599" name="Check Box 215" hidden="1">
              <a:extLst>
                <a:ext uri="{63B3BB69-23CF-44E3-9099-C40C66FF867C}">
                  <a14:compatExt spid="_x0000_s165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0" name="Check Box 216" hidden="1">
              <a:extLst>
                <a:ext uri="{63B3BB69-23CF-44E3-9099-C40C66FF867C}">
                  <a14:compatExt spid="_x0000_s16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1" name="Check Box 217" hidden="1">
              <a:extLst>
                <a:ext uri="{63B3BB69-23CF-44E3-9099-C40C66FF867C}">
                  <a14:compatExt spid="_x0000_s16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2" name="Check Box 218" hidden="1">
              <a:extLst>
                <a:ext uri="{63B3BB69-23CF-44E3-9099-C40C66FF867C}">
                  <a14:compatExt spid="_x0000_s16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3" name="Check Box 219" hidden="1">
              <a:extLst>
                <a:ext uri="{63B3BB69-23CF-44E3-9099-C40C66FF867C}">
                  <a14:compatExt spid="_x0000_s166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4" name="Check Box 220" hidden="1">
              <a:extLst>
                <a:ext uri="{63B3BB69-23CF-44E3-9099-C40C66FF867C}">
                  <a14:compatExt spid="_x0000_s166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5" name="Check Box 221" hidden="1">
              <a:extLst>
                <a:ext uri="{63B3BB69-23CF-44E3-9099-C40C66FF867C}">
                  <a14:compatExt spid="_x0000_s166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6" name="Check Box 222" hidden="1">
              <a:extLst>
                <a:ext uri="{63B3BB69-23CF-44E3-9099-C40C66FF867C}">
                  <a14:compatExt spid="_x0000_s166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7" name="Check Box 223" hidden="1">
              <a:extLst>
                <a:ext uri="{63B3BB69-23CF-44E3-9099-C40C66FF867C}">
                  <a14:compatExt spid="_x0000_s16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08" name="Check Box 224" hidden="1">
              <a:extLst>
                <a:ext uri="{63B3BB69-23CF-44E3-9099-C40C66FF867C}">
                  <a14:compatExt spid="_x0000_s16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609" name="Check Box 225" hidden="1">
              <a:extLst>
                <a:ext uri="{63B3BB69-23CF-44E3-9099-C40C66FF867C}">
                  <a14:compatExt spid="_x0000_s16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610" name="Check Box 226" hidden="1">
              <a:extLst>
                <a:ext uri="{63B3BB69-23CF-44E3-9099-C40C66FF867C}">
                  <a14:compatExt spid="_x0000_s16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85725</xdr:rowOff>
        </xdr:to>
        <xdr:sp macro="" textlink="">
          <xdr:nvSpPr>
            <xdr:cNvPr id="16611" name="Check Box 227" hidden="1">
              <a:extLst>
                <a:ext uri="{63B3BB69-23CF-44E3-9099-C40C66FF867C}">
                  <a14:compatExt spid="_x0000_s16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2" name="Check Box 228" hidden="1">
              <a:extLst>
                <a:ext uri="{63B3BB69-23CF-44E3-9099-C40C66FF867C}">
                  <a14:compatExt spid="_x0000_s16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3" name="Check Box 229" hidden="1">
              <a:extLst>
                <a:ext uri="{63B3BB69-23CF-44E3-9099-C40C66FF867C}">
                  <a14:compatExt spid="_x0000_s166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4" name="Check Box 230" hidden="1">
              <a:extLst>
                <a:ext uri="{63B3BB69-23CF-44E3-9099-C40C66FF867C}">
                  <a14:compatExt spid="_x0000_s166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5" name="Check Box 231" hidden="1">
              <a:extLst>
                <a:ext uri="{63B3BB69-23CF-44E3-9099-C40C66FF867C}">
                  <a14:compatExt spid="_x0000_s166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6" name="Check Box 232" hidden="1">
              <a:extLst>
                <a:ext uri="{63B3BB69-23CF-44E3-9099-C40C66FF867C}">
                  <a14:compatExt spid="_x0000_s166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617" name="Check Box 233" hidden="1">
              <a:extLst>
                <a:ext uri="{63B3BB69-23CF-44E3-9099-C40C66FF867C}">
                  <a14:compatExt spid="_x0000_s166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19050</xdr:rowOff>
        </xdr:from>
        <xdr:to>
          <xdr:col>23</xdr:col>
          <xdr:colOff>200025</xdr:colOff>
          <xdr:row>48</xdr:row>
          <xdr:rowOff>180975</xdr:rowOff>
        </xdr:to>
        <xdr:sp macro="" textlink="">
          <xdr:nvSpPr>
            <xdr:cNvPr id="16618" name="Check Box 234" hidden="1">
              <a:extLst>
                <a:ext uri="{63B3BB69-23CF-44E3-9099-C40C66FF867C}">
                  <a14:compatExt spid="_x0000_s166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46</xdr:row>
          <xdr:rowOff>19050</xdr:rowOff>
        </xdr:from>
        <xdr:to>
          <xdr:col>23</xdr:col>
          <xdr:colOff>200025</xdr:colOff>
          <xdr:row>48</xdr:row>
          <xdr:rowOff>180975</xdr:rowOff>
        </xdr:to>
        <xdr:sp macro="" textlink="">
          <xdr:nvSpPr>
            <xdr:cNvPr id="16619" name="Check Box 235" hidden="1">
              <a:extLst>
                <a:ext uri="{63B3BB69-23CF-44E3-9099-C40C66FF867C}">
                  <a14:compatExt spid="_x0000_s16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620" name="Check Box 236" hidden="1">
              <a:extLst>
                <a:ext uri="{63B3BB69-23CF-44E3-9099-C40C66FF867C}">
                  <a14:compatExt spid="_x0000_s16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77</xdr:row>
          <xdr:rowOff>0</xdr:rowOff>
        </xdr:from>
        <xdr:to>
          <xdr:col>23</xdr:col>
          <xdr:colOff>200025</xdr:colOff>
          <xdr:row>77</xdr:row>
          <xdr:rowOff>542925</xdr:rowOff>
        </xdr:to>
        <xdr:sp macro="" textlink="">
          <xdr:nvSpPr>
            <xdr:cNvPr id="16621" name="Check Box 237" hidden="1">
              <a:extLst>
                <a:ext uri="{63B3BB69-23CF-44E3-9099-C40C66FF867C}">
                  <a14:compatExt spid="_x0000_s16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90</xdr:row>
          <xdr:rowOff>266700</xdr:rowOff>
        </xdr:from>
        <xdr:to>
          <xdr:col>25</xdr:col>
          <xdr:colOff>257175</xdr:colOff>
          <xdr:row>91</xdr:row>
          <xdr:rowOff>161925</xdr:rowOff>
        </xdr:to>
        <xdr:sp macro="" textlink="">
          <xdr:nvSpPr>
            <xdr:cNvPr id="16622" name="Check Box 238" hidden="1">
              <a:extLst>
                <a:ext uri="{63B3BB69-23CF-44E3-9099-C40C66FF867C}">
                  <a14:compatExt spid="_x0000_s16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91</xdr:row>
          <xdr:rowOff>266700</xdr:rowOff>
        </xdr:from>
        <xdr:to>
          <xdr:col>25</xdr:col>
          <xdr:colOff>257175</xdr:colOff>
          <xdr:row>91</xdr:row>
          <xdr:rowOff>542925</xdr:rowOff>
        </xdr:to>
        <xdr:sp macro="" textlink="">
          <xdr:nvSpPr>
            <xdr:cNvPr id="16623" name="Check Box 239" hidden="1">
              <a:extLst>
                <a:ext uri="{63B3BB69-23CF-44E3-9099-C40C66FF867C}">
                  <a14:compatExt spid="_x0000_s16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92</xdr:row>
          <xdr:rowOff>114300</xdr:rowOff>
        </xdr:from>
        <xdr:to>
          <xdr:col>25</xdr:col>
          <xdr:colOff>219075</xdr:colOff>
          <xdr:row>93</xdr:row>
          <xdr:rowOff>104775</xdr:rowOff>
        </xdr:to>
        <xdr:sp macro="" textlink="">
          <xdr:nvSpPr>
            <xdr:cNvPr id="16624" name="Check Box 240" hidden="1">
              <a:extLst>
                <a:ext uri="{63B3BB69-23CF-44E3-9099-C40C66FF867C}">
                  <a14:compatExt spid="_x0000_s16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93</xdr:row>
          <xdr:rowOff>114300</xdr:rowOff>
        </xdr:from>
        <xdr:to>
          <xdr:col>25</xdr:col>
          <xdr:colOff>219075</xdr:colOff>
          <xdr:row>94</xdr:row>
          <xdr:rowOff>104775</xdr:rowOff>
        </xdr:to>
        <xdr:sp macro="" textlink="">
          <xdr:nvSpPr>
            <xdr:cNvPr id="16625" name="Check Box 241" hidden="1">
              <a:extLst>
                <a:ext uri="{63B3BB69-23CF-44E3-9099-C40C66FF867C}">
                  <a14:compatExt spid="_x0000_s16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94</xdr:row>
          <xdr:rowOff>114300</xdr:rowOff>
        </xdr:from>
        <xdr:to>
          <xdr:col>25</xdr:col>
          <xdr:colOff>219075</xdr:colOff>
          <xdr:row>94</xdr:row>
          <xdr:rowOff>295275</xdr:rowOff>
        </xdr:to>
        <xdr:sp macro="" textlink="">
          <xdr:nvSpPr>
            <xdr:cNvPr id="16626" name="Check Box 242" hidden="1">
              <a:extLst>
                <a:ext uri="{63B3BB69-23CF-44E3-9099-C40C66FF867C}">
                  <a14:compatExt spid="_x0000_s16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95</xdr:row>
          <xdr:rowOff>114300</xdr:rowOff>
        </xdr:from>
        <xdr:to>
          <xdr:col>25</xdr:col>
          <xdr:colOff>219075</xdr:colOff>
          <xdr:row>95</xdr:row>
          <xdr:rowOff>295275</xdr:rowOff>
        </xdr:to>
        <xdr:sp macro="" textlink="">
          <xdr:nvSpPr>
            <xdr:cNvPr id="16627" name="Check Box 243" hidden="1">
              <a:extLst>
                <a:ext uri="{63B3BB69-23CF-44E3-9099-C40C66FF867C}">
                  <a14:compatExt spid="_x0000_s16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28" name="Check Box 244" hidden="1">
              <a:extLst>
                <a:ext uri="{63B3BB69-23CF-44E3-9099-C40C66FF867C}">
                  <a14:compatExt spid="_x0000_s16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29" name="Check Box 245" hidden="1">
              <a:extLst>
                <a:ext uri="{63B3BB69-23CF-44E3-9099-C40C66FF867C}">
                  <a14:compatExt spid="_x0000_s16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30" name="Check Box 246" hidden="1">
              <a:extLst>
                <a:ext uri="{63B3BB69-23CF-44E3-9099-C40C66FF867C}">
                  <a14:compatExt spid="_x0000_s16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31" name="Check Box 247" hidden="1">
              <a:extLst>
                <a:ext uri="{63B3BB69-23CF-44E3-9099-C40C66FF867C}">
                  <a14:compatExt spid="_x0000_s166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32" name="Check Box 248" hidden="1">
              <a:extLst>
                <a:ext uri="{63B3BB69-23CF-44E3-9099-C40C66FF867C}">
                  <a14:compatExt spid="_x0000_s166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33" name="Check Box 249" hidden="1">
              <a:extLst>
                <a:ext uri="{63B3BB69-23CF-44E3-9099-C40C66FF867C}">
                  <a14:compatExt spid="_x0000_s16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34" name="Check Box 250" hidden="1">
              <a:extLst>
                <a:ext uri="{63B3BB69-23CF-44E3-9099-C40C66FF867C}">
                  <a14:compatExt spid="_x0000_s16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635" name="Check Box 251" hidden="1">
              <a:extLst>
                <a:ext uri="{63B3BB69-23CF-44E3-9099-C40C66FF867C}">
                  <a14:compatExt spid="_x0000_s16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636" name="Check Box 252" hidden="1">
              <a:extLst>
                <a:ext uri="{63B3BB69-23CF-44E3-9099-C40C66FF867C}">
                  <a14:compatExt spid="_x0000_s16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37" name="Check Box 253" hidden="1">
              <a:extLst>
                <a:ext uri="{63B3BB69-23CF-44E3-9099-C40C66FF867C}">
                  <a14:compatExt spid="_x0000_s166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38" name="Check Box 254" hidden="1">
              <a:extLst>
                <a:ext uri="{63B3BB69-23CF-44E3-9099-C40C66FF867C}">
                  <a14:compatExt spid="_x0000_s166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39" name="Check Box 255" hidden="1">
              <a:extLst>
                <a:ext uri="{63B3BB69-23CF-44E3-9099-C40C66FF867C}">
                  <a14:compatExt spid="_x0000_s166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0" name="Check Box 256" hidden="1">
              <a:extLst>
                <a:ext uri="{63B3BB69-23CF-44E3-9099-C40C66FF867C}">
                  <a14:compatExt spid="_x0000_s166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1" name="Check Box 257" hidden="1">
              <a:extLst>
                <a:ext uri="{63B3BB69-23CF-44E3-9099-C40C66FF867C}">
                  <a14:compatExt spid="_x0000_s166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2" name="Check Box 258" hidden="1">
              <a:extLst>
                <a:ext uri="{63B3BB69-23CF-44E3-9099-C40C66FF867C}">
                  <a14:compatExt spid="_x0000_s16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3" name="Check Box 259" hidden="1">
              <a:extLst>
                <a:ext uri="{63B3BB69-23CF-44E3-9099-C40C66FF867C}">
                  <a14:compatExt spid="_x0000_s16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4" name="Check Box 260" hidden="1">
              <a:extLst>
                <a:ext uri="{63B3BB69-23CF-44E3-9099-C40C66FF867C}">
                  <a14:compatExt spid="_x0000_s166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5" name="Check Box 261" hidden="1">
              <a:extLst>
                <a:ext uri="{63B3BB69-23CF-44E3-9099-C40C66FF867C}">
                  <a14:compatExt spid="_x0000_s166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6" name="Check Box 262" hidden="1">
              <a:extLst>
                <a:ext uri="{63B3BB69-23CF-44E3-9099-C40C66FF867C}">
                  <a14:compatExt spid="_x0000_s16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7" name="Check Box 263" hidden="1">
              <a:extLst>
                <a:ext uri="{63B3BB69-23CF-44E3-9099-C40C66FF867C}">
                  <a14:compatExt spid="_x0000_s16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8" name="Check Box 264" hidden="1">
              <a:extLst>
                <a:ext uri="{63B3BB69-23CF-44E3-9099-C40C66FF867C}">
                  <a14:compatExt spid="_x0000_s166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49" name="Check Box 265" hidden="1">
              <a:extLst>
                <a:ext uri="{63B3BB69-23CF-44E3-9099-C40C66FF867C}">
                  <a14:compatExt spid="_x0000_s166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0" name="Check Box 266" hidden="1">
              <a:extLst>
                <a:ext uri="{63B3BB69-23CF-44E3-9099-C40C66FF867C}">
                  <a14:compatExt spid="_x0000_s166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1" name="Check Box 267" hidden="1">
              <a:extLst>
                <a:ext uri="{63B3BB69-23CF-44E3-9099-C40C66FF867C}">
                  <a14:compatExt spid="_x0000_s166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2" name="Check Box 268" hidden="1">
              <a:extLst>
                <a:ext uri="{63B3BB69-23CF-44E3-9099-C40C66FF867C}">
                  <a14:compatExt spid="_x0000_s166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172</xdr:row>
          <xdr:rowOff>9525</xdr:rowOff>
        </xdr:to>
        <xdr:sp macro="" textlink="">
          <xdr:nvSpPr>
            <xdr:cNvPr id="16653" name="Check Box 269" hidden="1">
              <a:extLst>
                <a:ext uri="{63B3BB69-23CF-44E3-9099-C40C66FF867C}">
                  <a14:compatExt spid="_x0000_s166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4" name="Check Box 270" hidden="1">
              <a:extLst>
                <a:ext uri="{63B3BB69-23CF-44E3-9099-C40C66FF867C}">
                  <a14:compatExt spid="_x0000_s166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5" name="Check Box 271" hidden="1">
              <a:extLst>
                <a:ext uri="{63B3BB69-23CF-44E3-9099-C40C66FF867C}">
                  <a14:compatExt spid="_x0000_s166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6" name="Check Box 272" hidden="1">
              <a:extLst>
                <a:ext uri="{63B3BB69-23CF-44E3-9099-C40C66FF867C}">
                  <a14:compatExt spid="_x0000_s16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7" name="Check Box 273" hidden="1">
              <a:extLst>
                <a:ext uri="{63B3BB69-23CF-44E3-9099-C40C66FF867C}">
                  <a14:compatExt spid="_x0000_s16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8" name="Check Box 274" hidden="1">
              <a:extLst>
                <a:ext uri="{63B3BB69-23CF-44E3-9099-C40C66FF867C}">
                  <a14:compatExt spid="_x0000_s16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59" name="Check Box 275" hidden="1">
              <a:extLst>
                <a:ext uri="{63B3BB69-23CF-44E3-9099-C40C66FF867C}">
                  <a14:compatExt spid="_x0000_s16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0" name="Check Box 276" hidden="1">
              <a:extLst>
                <a:ext uri="{63B3BB69-23CF-44E3-9099-C40C66FF867C}">
                  <a14:compatExt spid="_x0000_s16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1" name="Check Box 277" hidden="1">
              <a:extLst>
                <a:ext uri="{63B3BB69-23CF-44E3-9099-C40C66FF867C}">
                  <a14:compatExt spid="_x0000_s16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2" name="Check Box 278" hidden="1">
              <a:extLst>
                <a:ext uri="{63B3BB69-23CF-44E3-9099-C40C66FF867C}">
                  <a14:compatExt spid="_x0000_s16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3" name="Check Box 279" hidden="1">
              <a:extLst>
                <a:ext uri="{63B3BB69-23CF-44E3-9099-C40C66FF867C}">
                  <a14:compatExt spid="_x0000_s166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4" name="Check Box 280" hidden="1">
              <a:extLst>
                <a:ext uri="{63B3BB69-23CF-44E3-9099-C40C66FF867C}">
                  <a14:compatExt spid="_x0000_s166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5" name="Check Box 281" hidden="1">
              <a:extLst>
                <a:ext uri="{63B3BB69-23CF-44E3-9099-C40C66FF867C}">
                  <a14:compatExt spid="_x0000_s166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6" name="Check Box 282" hidden="1">
              <a:extLst>
                <a:ext uri="{63B3BB69-23CF-44E3-9099-C40C66FF867C}">
                  <a14:compatExt spid="_x0000_s16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7" name="Check Box 283" hidden="1">
              <a:extLst>
                <a:ext uri="{63B3BB69-23CF-44E3-9099-C40C66FF867C}">
                  <a14:compatExt spid="_x0000_s16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8" name="Check Box 284" hidden="1">
              <a:extLst>
                <a:ext uri="{63B3BB69-23CF-44E3-9099-C40C66FF867C}">
                  <a14:compatExt spid="_x0000_s16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69" name="Check Box 285" hidden="1">
              <a:extLst>
                <a:ext uri="{63B3BB69-23CF-44E3-9099-C40C66FF867C}">
                  <a14:compatExt spid="_x0000_s16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171</xdr:row>
          <xdr:rowOff>0</xdr:rowOff>
        </xdr:from>
        <xdr:to>
          <xdr:col>25</xdr:col>
          <xdr:colOff>219075</xdr:colOff>
          <xdr:row>171</xdr:row>
          <xdr:rowOff>180975</xdr:rowOff>
        </xdr:to>
        <xdr:sp macro="" textlink="">
          <xdr:nvSpPr>
            <xdr:cNvPr id="16670" name="Check Box 286" hidden="1">
              <a:extLst>
                <a:ext uri="{63B3BB69-23CF-44E3-9099-C40C66FF867C}">
                  <a14:compatExt spid="_x0000_s166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1" name="Check Box 287" hidden="1">
              <a:extLst>
                <a:ext uri="{63B3BB69-23CF-44E3-9099-C40C66FF867C}">
                  <a14:compatExt spid="_x0000_s166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2" name="Check Box 288" hidden="1">
              <a:extLst>
                <a:ext uri="{63B3BB69-23CF-44E3-9099-C40C66FF867C}">
                  <a14:compatExt spid="_x0000_s16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3" name="Check Box 289" hidden="1">
              <a:extLst>
                <a:ext uri="{63B3BB69-23CF-44E3-9099-C40C66FF867C}">
                  <a14:compatExt spid="_x0000_s16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4" name="Check Box 290" hidden="1">
              <a:extLst>
                <a:ext uri="{63B3BB69-23CF-44E3-9099-C40C66FF867C}">
                  <a14:compatExt spid="_x0000_s16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5" name="Check Box 291" hidden="1">
              <a:extLst>
                <a:ext uri="{63B3BB69-23CF-44E3-9099-C40C66FF867C}">
                  <a14:compatExt spid="_x0000_s16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6" name="Check Box 292" hidden="1">
              <a:extLst>
                <a:ext uri="{63B3BB69-23CF-44E3-9099-C40C66FF867C}">
                  <a14:compatExt spid="_x0000_s16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7" name="Check Box 293" hidden="1">
              <a:extLst>
                <a:ext uri="{63B3BB69-23CF-44E3-9099-C40C66FF867C}">
                  <a14:compatExt spid="_x0000_s16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8" name="Check Box 294" hidden="1">
              <a:extLst>
                <a:ext uri="{63B3BB69-23CF-44E3-9099-C40C66FF867C}">
                  <a14:compatExt spid="_x0000_s166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79" name="Check Box 295" hidden="1">
              <a:extLst>
                <a:ext uri="{63B3BB69-23CF-44E3-9099-C40C66FF867C}">
                  <a14:compatExt spid="_x0000_s166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80" name="Check Box 296" hidden="1">
              <a:extLst>
                <a:ext uri="{63B3BB69-23CF-44E3-9099-C40C66FF867C}">
                  <a14:compatExt spid="_x0000_s166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81" name="Check Box 297" hidden="1">
              <a:extLst>
                <a:ext uri="{63B3BB69-23CF-44E3-9099-C40C66FF867C}">
                  <a14:compatExt spid="_x0000_s166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682" name="Check Box 298" hidden="1">
              <a:extLst>
                <a:ext uri="{63B3BB69-23CF-44E3-9099-C40C66FF867C}">
                  <a14:compatExt spid="_x0000_s166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3" name="Check Box 299" hidden="1">
              <a:extLst>
                <a:ext uri="{63B3BB69-23CF-44E3-9099-C40C66FF867C}">
                  <a14:compatExt spid="_x0000_s166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4" name="Check Box 300" hidden="1">
              <a:extLst>
                <a:ext uri="{63B3BB69-23CF-44E3-9099-C40C66FF867C}">
                  <a14:compatExt spid="_x0000_s166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5" name="Check Box 301" hidden="1">
              <a:extLst>
                <a:ext uri="{63B3BB69-23CF-44E3-9099-C40C66FF867C}">
                  <a14:compatExt spid="_x0000_s166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6" name="Check Box 302" hidden="1">
              <a:extLst>
                <a:ext uri="{63B3BB69-23CF-44E3-9099-C40C66FF867C}">
                  <a14:compatExt spid="_x0000_s166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7" name="Check Box 303" hidden="1">
              <a:extLst>
                <a:ext uri="{63B3BB69-23CF-44E3-9099-C40C66FF867C}">
                  <a14:compatExt spid="_x0000_s16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8" name="Check Box 304" hidden="1">
              <a:extLst>
                <a:ext uri="{63B3BB69-23CF-44E3-9099-C40C66FF867C}">
                  <a14:compatExt spid="_x0000_s166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89" name="Check Box 305" hidden="1">
              <a:extLst>
                <a:ext uri="{63B3BB69-23CF-44E3-9099-C40C66FF867C}">
                  <a14:compatExt spid="_x0000_s166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0" name="Check Box 306" hidden="1">
              <a:extLst>
                <a:ext uri="{63B3BB69-23CF-44E3-9099-C40C66FF867C}">
                  <a14:compatExt spid="_x0000_s166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1" name="Check Box 307" hidden="1">
              <a:extLst>
                <a:ext uri="{63B3BB69-23CF-44E3-9099-C40C66FF867C}">
                  <a14:compatExt spid="_x0000_s166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2" name="Check Box 308" hidden="1">
              <a:extLst>
                <a:ext uri="{63B3BB69-23CF-44E3-9099-C40C66FF867C}">
                  <a14:compatExt spid="_x0000_s166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3" name="Check Box 309" hidden="1">
              <a:extLst>
                <a:ext uri="{63B3BB69-23CF-44E3-9099-C40C66FF867C}">
                  <a14:compatExt spid="_x0000_s166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4" name="Check Box 310" hidden="1">
              <a:extLst>
                <a:ext uri="{63B3BB69-23CF-44E3-9099-C40C66FF867C}">
                  <a14:compatExt spid="_x0000_s166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5" name="Check Box 311" hidden="1">
              <a:extLst>
                <a:ext uri="{63B3BB69-23CF-44E3-9099-C40C66FF867C}">
                  <a14:compatExt spid="_x0000_s166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6" name="Check Box 312" hidden="1">
              <a:extLst>
                <a:ext uri="{63B3BB69-23CF-44E3-9099-C40C66FF867C}">
                  <a14:compatExt spid="_x0000_s166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7" name="Check Box 313" hidden="1">
              <a:extLst>
                <a:ext uri="{63B3BB69-23CF-44E3-9099-C40C66FF867C}">
                  <a14:compatExt spid="_x0000_s166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8" name="Check Box 314" hidden="1">
              <a:extLst>
                <a:ext uri="{63B3BB69-23CF-44E3-9099-C40C66FF867C}">
                  <a14:compatExt spid="_x0000_s166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699" name="Check Box 315" hidden="1">
              <a:extLst>
                <a:ext uri="{63B3BB69-23CF-44E3-9099-C40C66FF867C}">
                  <a14:compatExt spid="_x0000_s166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0" name="Check Box 316" hidden="1">
              <a:extLst>
                <a:ext uri="{63B3BB69-23CF-44E3-9099-C40C66FF867C}">
                  <a14:compatExt spid="_x0000_s167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1" name="Check Box 317" hidden="1">
              <a:extLst>
                <a:ext uri="{63B3BB69-23CF-44E3-9099-C40C66FF867C}">
                  <a14:compatExt spid="_x0000_s167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2" name="Check Box 318" hidden="1">
              <a:extLst>
                <a:ext uri="{63B3BB69-23CF-44E3-9099-C40C66FF867C}">
                  <a14:compatExt spid="_x0000_s167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3" name="Check Box 319" hidden="1">
              <a:extLst>
                <a:ext uri="{63B3BB69-23CF-44E3-9099-C40C66FF867C}">
                  <a14:compatExt spid="_x0000_s167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4" name="Check Box 320" hidden="1">
              <a:extLst>
                <a:ext uri="{63B3BB69-23CF-44E3-9099-C40C66FF867C}">
                  <a14:compatExt spid="_x0000_s167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5" name="Check Box 321" hidden="1">
              <a:extLst>
                <a:ext uri="{63B3BB69-23CF-44E3-9099-C40C66FF867C}">
                  <a14:compatExt spid="_x0000_s167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06" name="Check Box 322" hidden="1">
              <a:extLst>
                <a:ext uri="{63B3BB69-23CF-44E3-9099-C40C66FF867C}">
                  <a14:compatExt spid="_x0000_s167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07" name="Check Box 323" hidden="1">
              <a:extLst>
                <a:ext uri="{63B3BB69-23CF-44E3-9099-C40C66FF867C}">
                  <a14:compatExt spid="_x0000_s167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08" name="Check Box 324" hidden="1">
              <a:extLst>
                <a:ext uri="{63B3BB69-23CF-44E3-9099-C40C66FF867C}">
                  <a14:compatExt spid="_x0000_s167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09" name="Check Box 325" hidden="1">
              <a:extLst>
                <a:ext uri="{63B3BB69-23CF-44E3-9099-C40C66FF867C}">
                  <a14:compatExt spid="_x0000_s167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10" name="Check Box 326" hidden="1">
              <a:extLst>
                <a:ext uri="{63B3BB69-23CF-44E3-9099-C40C66FF867C}">
                  <a14:compatExt spid="_x0000_s167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11" name="Check Box 327" hidden="1">
              <a:extLst>
                <a:ext uri="{63B3BB69-23CF-44E3-9099-C40C66FF867C}">
                  <a14:compatExt spid="_x0000_s167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12" name="Check Box 328" hidden="1">
              <a:extLst>
                <a:ext uri="{63B3BB69-23CF-44E3-9099-C40C66FF867C}">
                  <a14:compatExt spid="_x0000_s16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13" name="Check Box 329" hidden="1">
              <a:extLst>
                <a:ext uri="{63B3BB69-23CF-44E3-9099-C40C66FF867C}">
                  <a14:compatExt spid="_x0000_s167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14" name="Check Box 330" hidden="1">
              <a:extLst>
                <a:ext uri="{63B3BB69-23CF-44E3-9099-C40C66FF867C}">
                  <a14:compatExt spid="_x0000_s167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15" name="Check Box 331" hidden="1">
              <a:extLst>
                <a:ext uri="{63B3BB69-23CF-44E3-9099-C40C66FF867C}">
                  <a14:compatExt spid="_x0000_s167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16" name="Check Box 332" hidden="1">
              <a:extLst>
                <a:ext uri="{63B3BB69-23CF-44E3-9099-C40C66FF867C}">
                  <a14:compatExt spid="_x0000_s167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17" name="Check Box 333" hidden="1">
              <a:extLst>
                <a:ext uri="{63B3BB69-23CF-44E3-9099-C40C66FF867C}">
                  <a14:compatExt spid="_x0000_s167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18" name="Check Box 334" hidden="1">
              <a:extLst>
                <a:ext uri="{63B3BB69-23CF-44E3-9099-C40C66FF867C}">
                  <a14:compatExt spid="_x0000_s167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19" name="Check Box 335" hidden="1">
              <a:extLst>
                <a:ext uri="{63B3BB69-23CF-44E3-9099-C40C66FF867C}">
                  <a14:compatExt spid="_x0000_s167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20" name="Check Box 336" hidden="1">
              <a:extLst>
                <a:ext uri="{63B3BB69-23CF-44E3-9099-C40C66FF867C}">
                  <a14:compatExt spid="_x0000_s167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21" name="Check Box 337" hidden="1">
              <a:extLst>
                <a:ext uri="{63B3BB69-23CF-44E3-9099-C40C66FF867C}">
                  <a14:compatExt spid="_x0000_s167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22" name="Check Box 338" hidden="1">
              <a:extLst>
                <a:ext uri="{63B3BB69-23CF-44E3-9099-C40C66FF867C}">
                  <a14:compatExt spid="_x0000_s16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66675</xdr:rowOff>
        </xdr:to>
        <xdr:sp macro="" textlink="">
          <xdr:nvSpPr>
            <xdr:cNvPr id="16723" name="Check Box 339" hidden="1">
              <a:extLst>
                <a:ext uri="{63B3BB69-23CF-44E3-9099-C40C66FF867C}">
                  <a14:compatExt spid="_x0000_s167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24" name="Check Box 340" hidden="1">
              <a:extLst>
                <a:ext uri="{63B3BB69-23CF-44E3-9099-C40C66FF867C}">
                  <a14:compatExt spid="_x0000_s16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25" name="Check Box 341" hidden="1">
              <a:extLst>
                <a:ext uri="{63B3BB69-23CF-44E3-9099-C40C66FF867C}">
                  <a14:compatExt spid="_x0000_s167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26" name="Check Box 342" hidden="1">
              <a:extLst>
                <a:ext uri="{63B3BB69-23CF-44E3-9099-C40C66FF867C}">
                  <a14:compatExt spid="_x0000_s167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27" name="Check Box 343" hidden="1">
              <a:extLst>
                <a:ext uri="{63B3BB69-23CF-44E3-9099-C40C66FF867C}">
                  <a14:compatExt spid="_x0000_s16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28" name="Check Box 344" hidden="1">
              <a:extLst>
                <a:ext uri="{63B3BB69-23CF-44E3-9099-C40C66FF867C}">
                  <a14:compatExt spid="_x0000_s167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29" name="Check Box 345" hidden="1">
              <a:extLst>
                <a:ext uri="{63B3BB69-23CF-44E3-9099-C40C66FF867C}">
                  <a14:compatExt spid="_x0000_s167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30" name="Check Box 346" hidden="1">
              <a:extLst>
                <a:ext uri="{63B3BB69-23CF-44E3-9099-C40C66FF867C}">
                  <a14:compatExt spid="_x0000_s167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171450</xdr:colOff>
          <xdr:row>171</xdr:row>
          <xdr:rowOff>161925</xdr:rowOff>
        </xdr:to>
        <xdr:sp macro="" textlink="">
          <xdr:nvSpPr>
            <xdr:cNvPr id="16731" name="Check Box 347" hidden="1">
              <a:extLst>
                <a:ext uri="{63B3BB69-23CF-44E3-9099-C40C66FF867C}">
                  <a14:compatExt spid="_x0000_s16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732" name="Check Box 348" hidden="1">
              <a:extLst>
                <a:ext uri="{63B3BB69-23CF-44E3-9099-C40C66FF867C}">
                  <a14:compatExt spid="_x0000_s167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733" name="Check Box 349" hidden="1">
              <a:extLst>
                <a:ext uri="{63B3BB69-23CF-44E3-9099-C40C66FF867C}">
                  <a14:compatExt spid="_x0000_s167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734" name="Check Box 350" hidden="1">
              <a:extLst>
                <a:ext uri="{63B3BB69-23CF-44E3-9099-C40C66FF867C}">
                  <a14:compatExt spid="_x0000_s167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180975</xdr:colOff>
          <xdr:row>172</xdr:row>
          <xdr:rowOff>76200</xdr:rowOff>
        </xdr:to>
        <xdr:sp macro="" textlink="">
          <xdr:nvSpPr>
            <xdr:cNvPr id="16735" name="Check Box 351" hidden="1">
              <a:extLst>
                <a:ext uri="{63B3BB69-23CF-44E3-9099-C40C66FF867C}">
                  <a14:compatExt spid="_x0000_s167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36" name="Check Box 352" hidden="1">
              <a:extLst>
                <a:ext uri="{63B3BB69-23CF-44E3-9099-C40C66FF867C}">
                  <a14:compatExt spid="_x0000_s167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37" name="Check Box 353" hidden="1">
              <a:extLst>
                <a:ext uri="{63B3BB69-23CF-44E3-9099-C40C66FF867C}">
                  <a14:compatExt spid="_x0000_s167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38" name="Check Box 354" hidden="1">
              <a:extLst>
                <a:ext uri="{63B3BB69-23CF-44E3-9099-C40C66FF867C}">
                  <a14:compatExt spid="_x0000_s167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39" name="Check Box 355" hidden="1">
              <a:extLst>
                <a:ext uri="{63B3BB69-23CF-44E3-9099-C40C66FF867C}">
                  <a14:compatExt spid="_x0000_s167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0" name="Check Box 356" hidden="1">
              <a:extLst>
                <a:ext uri="{63B3BB69-23CF-44E3-9099-C40C66FF867C}">
                  <a14:compatExt spid="_x0000_s167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1" name="Check Box 357" hidden="1">
              <a:extLst>
                <a:ext uri="{63B3BB69-23CF-44E3-9099-C40C66FF867C}">
                  <a14:compatExt spid="_x0000_s167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2" name="Check Box 358" hidden="1">
              <a:extLst>
                <a:ext uri="{63B3BB69-23CF-44E3-9099-C40C66FF867C}">
                  <a14:compatExt spid="_x0000_s167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3" name="Check Box 359" hidden="1">
              <a:extLst>
                <a:ext uri="{63B3BB69-23CF-44E3-9099-C40C66FF867C}">
                  <a14:compatExt spid="_x0000_s16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4" name="Check Box 360" hidden="1">
              <a:extLst>
                <a:ext uri="{63B3BB69-23CF-44E3-9099-C40C66FF867C}">
                  <a14:compatExt spid="_x0000_s167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45" name="Check Box 361" hidden="1">
              <a:extLst>
                <a:ext uri="{63B3BB69-23CF-44E3-9099-C40C66FF867C}">
                  <a14:compatExt spid="_x0000_s167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46" name="Check Box 362" hidden="1">
              <a:extLst>
                <a:ext uri="{63B3BB69-23CF-44E3-9099-C40C66FF867C}">
                  <a14:compatExt spid="_x0000_s167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47" name="Check Box 363" hidden="1">
              <a:extLst>
                <a:ext uri="{63B3BB69-23CF-44E3-9099-C40C66FF867C}">
                  <a14:compatExt spid="_x0000_s16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48" name="Check Box 364" hidden="1">
              <a:extLst>
                <a:ext uri="{63B3BB69-23CF-44E3-9099-C40C66FF867C}">
                  <a14:compatExt spid="_x0000_s167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49" name="Check Box 365" hidden="1">
              <a:extLst>
                <a:ext uri="{63B3BB69-23CF-44E3-9099-C40C66FF867C}">
                  <a14:compatExt spid="_x0000_s167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50" name="Check Box 366" hidden="1">
              <a:extLst>
                <a:ext uri="{63B3BB69-23CF-44E3-9099-C40C66FF867C}">
                  <a14:compatExt spid="_x0000_s167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51" name="Check Box 367" hidden="1">
              <a:extLst>
                <a:ext uri="{63B3BB69-23CF-44E3-9099-C40C66FF867C}">
                  <a14:compatExt spid="_x0000_s16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76199</xdr:rowOff>
        </xdr:to>
        <xdr:sp macro="" textlink="">
          <xdr:nvSpPr>
            <xdr:cNvPr id="16752" name="Check Box 368" hidden="1">
              <a:extLst>
                <a:ext uri="{63B3BB69-23CF-44E3-9099-C40C66FF867C}">
                  <a14:compatExt spid="_x0000_s167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53" name="Check Box 369" hidden="1">
              <a:extLst>
                <a:ext uri="{63B3BB69-23CF-44E3-9099-C40C66FF867C}">
                  <a14:compatExt spid="_x0000_s167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171</xdr:row>
          <xdr:rowOff>0</xdr:rowOff>
        </xdr:from>
        <xdr:to>
          <xdr:col>23</xdr:col>
          <xdr:colOff>200025</xdr:colOff>
          <xdr:row>173</xdr:row>
          <xdr:rowOff>85724</xdr:rowOff>
        </xdr:to>
        <xdr:sp macro="" textlink="">
          <xdr:nvSpPr>
            <xdr:cNvPr id="16754" name="Check Box 370" hidden="1">
              <a:extLst>
                <a:ext uri="{63B3BB69-23CF-44E3-9099-C40C66FF867C}">
                  <a14:compatExt spid="_x0000_s16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172</xdr:row>
          <xdr:rowOff>19050</xdr:rowOff>
        </xdr:to>
        <xdr:sp macro="" textlink="">
          <xdr:nvSpPr>
            <xdr:cNvPr id="16755" name="Check Box 371" hidden="1">
              <a:extLst>
                <a:ext uri="{63B3BB69-23CF-44E3-9099-C40C66FF867C}">
                  <a14:compatExt spid="_x0000_s167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124</xdr:row>
          <xdr:rowOff>0</xdr:rowOff>
        </xdr:from>
        <xdr:to>
          <xdr:col>26</xdr:col>
          <xdr:colOff>219075</xdr:colOff>
          <xdr:row>124</xdr:row>
          <xdr:rowOff>180975</xdr:rowOff>
        </xdr:to>
        <xdr:sp macro="" textlink="">
          <xdr:nvSpPr>
            <xdr:cNvPr id="16756" name="Check Box 372" hidden="1">
              <a:extLst>
                <a:ext uri="{63B3BB69-23CF-44E3-9099-C40C66FF867C}">
                  <a14:compatExt spid="_x0000_s167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57" name="Check Box 373" hidden="1">
              <a:extLst>
                <a:ext uri="{63B3BB69-23CF-44E3-9099-C40C66FF867C}">
                  <a14:compatExt spid="_x0000_s167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58" name="Check Box 374" hidden="1">
              <a:extLst>
                <a:ext uri="{63B3BB69-23CF-44E3-9099-C40C66FF867C}">
                  <a14:compatExt spid="_x0000_s167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59" name="Check Box 375" hidden="1">
              <a:extLst>
                <a:ext uri="{63B3BB69-23CF-44E3-9099-C40C66FF867C}">
                  <a14:compatExt spid="_x0000_s167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0" name="Check Box 376" hidden="1">
              <a:extLst>
                <a:ext uri="{63B3BB69-23CF-44E3-9099-C40C66FF867C}">
                  <a14:compatExt spid="_x0000_s167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1" name="Check Box 377" hidden="1">
              <a:extLst>
                <a:ext uri="{63B3BB69-23CF-44E3-9099-C40C66FF867C}">
                  <a14:compatExt spid="_x0000_s167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2" name="Check Box 378" hidden="1">
              <a:extLst>
                <a:ext uri="{63B3BB69-23CF-44E3-9099-C40C66FF867C}">
                  <a14:compatExt spid="_x0000_s167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3" name="Check Box 379" hidden="1">
              <a:extLst>
                <a:ext uri="{63B3BB69-23CF-44E3-9099-C40C66FF867C}">
                  <a14:compatExt spid="_x0000_s167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4" name="Check Box 380" hidden="1">
              <a:extLst>
                <a:ext uri="{63B3BB69-23CF-44E3-9099-C40C66FF867C}">
                  <a14:compatExt spid="_x0000_s167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5" name="Check Box 381" hidden="1">
              <a:extLst>
                <a:ext uri="{63B3BB69-23CF-44E3-9099-C40C66FF867C}">
                  <a14:compatExt spid="_x0000_s167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6" name="Check Box 382" hidden="1">
              <a:extLst>
                <a:ext uri="{63B3BB69-23CF-44E3-9099-C40C66FF867C}">
                  <a14:compatExt spid="_x0000_s167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7" name="Check Box 383" hidden="1">
              <a:extLst>
                <a:ext uri="{63B3BB69-23CF-44E3-9099-C40C66FF867C}">
                  <a14:compatExt spid="_x0000_s167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8" name="Check Box 384" hidden="1">
              <a:extLst>
                <a:ext uri="{63B3BB69-23CF-44E3-9099-C40C66FF867C}">
                  <a14:compatExt spid="_x0000_s167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180975</xdr:rowOff>
        </xdr:to>
        <xdr:sp macro="" textlink="">
          <xdr:nvSpPr>
            <xdr:cNvPr id="16769" name="Check Box 385" hidden="1">
              <a:extLst>
                <a:ext uri="{63B3BB69-23CF-44E3-9099-C40C66FF867C}">
                  <a14:compatExt spid="_x0000_s167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0" name="Check Box 386" hidden="1">
              <a:extLst>
                <a:ext uri="{63B3BB69-23CF-44E3-9099-C40C66FF867C}">
                  <a14:compatExt spid="_x0000_s167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1" name="Check Box 387" hidden="1">
              <a:extLst>
                <a:ext uri="{63B3BB69-23CF-44E3-9099-C40C66FF867C}">
                  <a14:compatExt spid="_x0000_s167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2" name="Check Box 388" hidden="1">
              <a:extLst>
                <a:ext uri="{63B3BB69-23CF-44E3-9099-C40C66FF867C}">
                  <a14:compatExt spid="_x0000_s167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3" name="Check Box 389" hidden="1">
              <a:extLst>
                <a:ext uri="{63B3BB69-23CF-44E3-9099-C40C66FF867C}">
                  <a14:compatExt spid="_x0000_s167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4" name="Check Box 390" hidden="1">
              <a:extLst>
                <a:ext uri="{63B3BB69-23CF-44E3-9099-C40C66FF867C}">
                  <a14:compatExt spid="_x0000_s167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5" name="Check Box 391" hidden="1">
              <a:extLst>
                <a:ext uri="{63B3BB69-23CF-44E3-9099-C40C66FF867C}">
                  <a14:compatExt spid="_x0000_s167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6" name="Check Box 392" hidden="1">
              <a:extLst>
                <a:ext uri="{63B3BB69-23CF-44E3-9099-C40C66FF867C}">
                  <a14:compatExt spid="_x0000_s167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7" name="Check Box 393" hidden="1">
              <a:extLst>
                <a:ext uri="{63B3BB69-23CF-44E3-9099-C40C66FF867C}">
                  <a14:compatExt spid="_x0000_s167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8" name="Check Box 394" hidden="1">
              <a:extLst>
                <a:ext uri="{63B3BB69-23CF-44E3-9099-C40C66FF867C}">
                  <a14:compatExt spid="_x0000_s167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79" name="Check Box 395" hidden="1">
              <a:extLst>
                <a:ext uri="{63B3BB69-23CF-44E3-9099-C40C66FF867C}">
                  <a14:compatExt spid="_x0000_s167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0" name="Check Box 396" hidden="1">
              <a:extLst>
                <a:ext uri="{63B3BB69-23CF-44E3-9099-C40C66FF867C}">
                  <a14:compatExt spid="_x0000_s167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1" name="Check Box 397" hidden="1">
              <a:extLst>
                <a:ext uri="{63B3BB69-23CF-44E3-9099-C40C66FF867C}">
                  <a14:compatExt spid="_x0000_s167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2" name="Check Box 398" hidden="1">
              <a:extLst>
                <a:ext uri="{63B3BB69-23CF-44E3-9099-C40C66FF867C}">
                  <a14:compatExt spid="_x0000_s167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3" name="Check Box 399" hidden="1">
              <a:extLst>
                <a:ext uri="{63B3BB69-23CF-44E3-9099-C40C66FF867C}">
                  <a14:compatExt spid="_x0000_s167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4" name="Check Box 400" hidden="1">
              <a:extLst>
                <a:ext uri="{63B3BB69-23CF-44E3-9099-C40C66FF867C}">
                  <a14:compatExt spid="_x0000_s167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5" name="Check Box 401" hidden="1">
              <a:extLst>
                <a:ext uri="{63B3BB69-23CF-44E3-9099-C40C66FF867C}">
                  <a14:compatExt spid="_x0000_s167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6" name="Check Box 402" hidden="1">
              <a:extLst>
                <a:ext uri="{63B3BB69-23CF-44E3-9099-C40C66FF867C}">
                  <a14:compatExt spid="_x0000_s167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171</xdr:row>
          <xdr:rowOff>190500</xdr:rowOff>
        </xdr:to>
        <xdr:sp macro="" textlink="">
          <xdr:nvSpPr>
            <xdr:cNvPr id="16787" name="Check Box 403" hidden="1">
              <a:extLst>
                <a:ext uri="{63B3BB69-23CF-44E3-9099-C40C66FF867C}">
                  <a14:compatExt spid="_x0000_s167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88" name="Check Box 404" hidden="1">
              <a:extLst>
                <a:ext uri="{63B3BB69-23CF-44E3-9099-C40C66FF867C}">
                  <a14:compatExt spid="_x0000_s167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89" name="Check Box 405" hidden="1">
              <a:extLst>
                <a:ext uri="{63B3BB69-23CF-44E3-9099-C40C66FF867C}">
                  <a14:compatExt spid="_x0000_s167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0" name="Check Box 406" hidden="1">
              <a:extLst>
                <a:ext uri="{63B3BB69-23CF-44E3-9099-C40C66FF867C}">
                  <a14:compatExt spid="_x0000_s167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1" name="Check Box 407" hidden="1">
              <a:extLst>
                <a:ext uri="{63B3BB69-23CF-44E3-9099-C40C66FF867C}">
                  <a14:compatExt spid="_x0000_s167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2" name="Check Box 408" hidden="1">
              <a:extLst>
                <a:ext uri="{63B3BB69-23CF-44E3-9099-C40C66FF867C}">
                  <a14:compatExt spid="_x0000_s167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3" name="Check Box 409" hidden="1">
              <a:extLst>
                <a:ext uri="{63B3BB69-23CF-44E3-9099-C40C66FF867C}">
                  <a14:compatExt spid="_x0000_s16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4" name="Check Box 410" hidden="1">
              <a:extLst>
                <a:ext uri="{63B3BB69-23CF-44E3-9099-C40C66FF867C}">
                  <a14:compatExt spid="_x0000_s167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5" name="Check Box 411" hidden="1">
              <a:extLst>
                <a:ext uri="{63B3BB69-23CF-44E3-9099-C40C66FF867C}">
                  <a14:compatExt spid="_x0000_s167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6" name="Check Box 412" hidden="1">
              <a:extLst>
                <a:ext uri="{63B3BB69-23CF-44E3-9099-C40C66FF867C}">
                  <a14:compatExt spid="_x0000_s167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7" name="Check Box 413" hidden="1">
              <a:extLst>
                <a:ext uri="{63B3BB69-23CF-44E3-9099-C40C66FF867C}">
                  <a14:compatExt spid="_x0000_s167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798" name="Check Box 414" hidden="1">
              <a:extLst>
                <a:ext uri="{63B3BB69-23CF-44E3-9099-C40C66FF867C}">
                  <a14:compatExt spid="_x0000_s167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799" name="Check Box 415" hidden="1">
              <a:extLst>
                <a:ext uri="{63B3BB69-23CF-44E3-9099-C40C66FF867C}">
                  <a14:compatExt spid="_x0000_s167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0" name="Check Box 416" hidden="1">
              <a:extLst>
                <a:ext uri="{63B3BB69-23CF-44E3-9099-C40C66FF867C}">
                  <a14:compatExt spid="_x0000_s168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1" name="Check Box 417" hidden="1">
              <a:extLst>
                <a:ext uri="{63B3BB69-23CF-44E3-9099-C40C66FF867C}">
                  <a14:compatExt spid="_x0000_s168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2" name="Check Box 418" hidden="1">
              <a:extLst>
                <a:ext uri="{63B3BB69-23CF-44E3-9099-C40C66FF867C}">
                  <a14:compatExt spid="_x0000_s168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3" name="Check Box 419" hidden="1">
              <a:extLst>
                <a:ext uri="{63B3BB69-23CF-44E3-9099-C40C66FF867C}">
                  <a14:compatExt spid="_x0000_s16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4" name="Check Box 420" hidden="1">
              <a:extLst>
                <a:ext uri="{63B3BB69-23CF-44E3-9099-C40C66FF867C}">
                  <a14:compatExt spid="_x0000_s168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5" name="Check Box 421" hidden="1">
              <a:extLst>
                <a:ext uri="{63B3BB69-23CF-44E3-9099-C40C66FF867C}">
                  <a14:compatExt spid="_x0000_s168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6" name="Check Box 422" hidden="1">
              <a:extLst>
                <a:ext uri="{63B3BB69-23CF-44E3-9099-C40C66FF867C}">
                  <a14:compatExt spid="_x0000_s168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7" name="Check Box 423" hidden="1">
              <a:extLst>
                <a:ext uri="{63B3BB69-23CF-44E3-9099-C40C66FF867C}">
                  <a14:compatExt spid="_x0000_s168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08" name="Check Box 424" hidden="1">
              <a:extLst>
                <a:ext uri="{63B3BB69-23CF-44E3-9099-C40C66FF867C}">
                  <a14:compatExt spid="_x0000_s168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76200</xdr:rowOff>
        </xdr:to>
        <xdr:sp macro="" textlink="">
          <xdr:nvSpPr>
            <xdr:cNvPr id="16809" name="Check Box 425" hidden="1">
              <a:extLst>
                <a:ext uri="{63B3BB69-23CF-44E3-9099-C40C66FF867C}">
                  <a14:compatExt spid="_x0000_s16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10" name="Check Box 426" hidden="1">
              <a:extLst>
                <a:ext uri="{63B3BB69-23CF-44E3-9099-C40C66FF867C}">
                  <a14:compatExt spid="_x0000_s168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11" name="Check Box 427" hidden="1">
              <a:extLst>
                <a:ext uri="{63B3BB69-23CF-44E3-9099-C40C66FF867C}">
                  <a14:compatExt spid="_x0000_s168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12" name="Check Box 428" hidden="1">
              <a:extLst>
                <a:ext uri="{63B3BB69-23CF-44E3-9099-C40C66FF867C}">
                  <a14:compatExt spid="_x0000_s168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13" name="Check Box 429" hidden="1">
              <a:extLst>
                <a:ext uri="{63B3BB69-23CF-44E3-9099-C40C66FF867C}">
                  <a14:compatExt spid="_x0000_s168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76200</xdr:rowOff>
        </xdr:to>
        <xdr:sp macro="" textlink="">
          <xdr:nvSpPr>
            <xdr:cNvPr id="16814" name="Check Box 430" hidden="1">
              <a:extLst>
                <a:ext uri="{63B3BB69-23CF-44E3-9099-C40C66FF867C}">
                  <a14:compatExt spid="_x0000_s168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66675</xdr:rowOff>
        </xdr:to>
        <xdr:sp macro="" textlink="">
          <xdr:nvSpPr>
            <xdr:cNvPr id="16815" name="Check Box 431" hidden="1">
              <a:extLst>
                <a:ext uri="{63B3BB69-23CF-44E3-9099-C40C66FF867C}">
                  <a14:compatExt spid="_x0000_s16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16" name="Check Box 432" hidden="1">
              <a:extLst>
                <a:ext uri="{63B3BB69-23CF-44E3-9099-C40C66FF867C}">
                  <a14:compatExt spid="_x0000_s16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17" name="Check Box 433" hidden="1">
              <a:extLst>
                <a:ext uri="{63B3BB69-23CF-44E3-9099-C40C66FF867C}">
                  <a14:compatExt spid="_x0000_s168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18" name="Check Box 434" hidden="1">
              <a:extLst>
                <a:ext uri="{63B3BB69-23CF-44E3-9099-C40C66FF867C}">
                  <a14:compatExt spid="_x0000_s168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19" name="Check Box 435" hidden="1">
              <a:extLst>
                <a:ext uri="{63B3BB69-23CF-44E3-9099-C40C66FF867C}">
                  <a14:compatExt spid="_x0000_s168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20" name="Check Box 436" hidden="1">
              <a:extLst>
                <a:ext uri="{63B3BB69-23CF-44E3-9099-C40C66FF867C}">
                  <a14:compatExt spid="_x0000_s168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1" name="Check Box 437" hidden="1">
              <a:extLst>
                <a:ext uri="{63B3BB69-23CF-44E3-9099-C40C66FF867C}">
                  <a14:compatExt spid="_x0000_s168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2" name="Check Box 438" hidden="1">
              <a:extLst>
                <a:ext uri="{63B3BB69-23CF-44E3-9099-C40C66FF867C}">
                  <a14:compatExt spid="_x0000_s168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3" name="Check Box 439" hidden="1">
              <a:extLst>
                <a:ext uri="{63B3BB69-23CF-44E3-9099-C40C66FF867C}">
                  <a14:compatExt spid="_x0000_s168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4" name="Check Box 440" hidden="1">
              <a:extLst>
                <a:ext uri="{63B3BB69-23CF-44E3-9099-C40C66FF867C}">
                  <a14:compatExt spid="_x0000_s168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5" name="Check Box 441" hidden="1">
              <a:extLst>
                <a:ext uri="{63B3BB69-23CF-44E3-9099-C40C66FF867C}">
                  <a14:compatExt spid="_x0000_s168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6" name="Check Box 442" hidden="1">
              <a:extLst>
                <a:ext uri="{63B3BB69-23CF-44E3-9099-C40C66FF867C}">
                  <a14:compatExt spid="_x0000_s168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7" name="Check Box 443" hidden="1">
              <a:extLst>
                <a:ext uri="{63B3BB69-23CF-44E3-9099-C40C66FF867C}">
                  <a14:compatExt spid="_x0000_s168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8" name="Check Box 444" hidden="1">
              <a:extLst>
                <a:ext uri="{63B3BB69-23CF-44E3-9099-C40C66FF867C}">
                  <a14:compatExt spid="_x0000_s168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29" name="Check Box 445" hidden="1">
              <a:extLst>
                <a:ext uri="{63B3BB69-23CF-44E3-9099-C40C66FF867C}">
                  <a14:compatExt spid="_x0000_s16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0" name="Check Box 446" hidden="1">
              <a:extLst>
                <a:ext uri="{63B3BB69-23CF-44E3-9099-C40C66FF867C}">
                  <a14:compatExt spid="_x0000_s168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1" name="Check Box 447" hidden="1">
              <a:extLst>
                <a:ext uri="{63B3BB69-23CF-44E3-9099-C40C66FF867C}">
                  <a14:compatExt spid="_x0000_s168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2" name="Check Box 448" hidden="1">
              <a:extLst>
                <a:ext uri="{63B3BB69-23CF-44E3-9099-C40C66FF867C}">
                  <a14:compatExt spid="_x0000_s168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3" name="Check Box 449" hidden="1">
              <a:extLst>
                <a:ext uri="{63B3BB69-23CF-44E3-9099-C40C66FF867C}">
                  <a14:compatExt spid="_x0000_s168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4" name="Check Box 450" hidden="1">
              <a:extLst>
                <a:ext uri="{63B3BB69-23CF-44E3-9099-C40C66FF867C}">
                  <a14:compatExt spid="_x0000_s168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5" name="Check Box 451" hidden="1">
              <a:extLst>
                <a:ext uri="{63B3BB69-23CF-44E3-9099-C40C66FF867C}">
                  <a14:compatExt spid="_x0000_s168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6" name="Check Box 452" hidden="1">
              <a:extLst>
                <a:ext uri="{63B3BB69-23CF-44E3-9099-C40C66FF867C}">
                  <a14:compatExt spid="_x0000_s168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7" name="Check Box 453" hidden="1">
              <a:extLst>
                <a:ext uri="{63B3BB69-23CF-44E3-9099-C40C66FF867C}">
                  <a14:compatExt spid="_x0000_s168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8" name="Check Box 454" hidden="1">
              <a:extLst>
                <a:ext uri="{63B3BB69-23CF-44E3-9099-C40C66FF867C}">
                  <a14:compatExt spid="_x0000_s168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39" name="Check Box 455" hidden="1">
              <a:extLst>
                <a:ext uri="{63B3BB69-23CF-44E3-9099-C40C66FF867C}">
                  <a14:compatExt spid="_x0000_s168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76200</xdr:rowOff>
        </xdr:to>
        <xdr:sp macro="" textlink="">
          <xdr:nvSpPr>
            <xdr:cNvPr id="16840" name="Check Box 456" hidden="1">
              <a:extLst>
                <a:ext uri="{63B3BB69-23CF-44E3-9099-C40C66FF867C}">
                  <a14:compatExt spid="_x0000_s168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41" name="Check Box 457" hidden="1">
              <a:extLst>
                <a:ext uri="{63B3BB69-23CF-44E3-9099-C40C66FF867C}">
                  <a14:compatExt spid="_x0000_s16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42" name="Check Box 458" hidden="1">
              <a:extLst>
                <a:ext uri="{63B3BB69-23CF-44E3-9099-C40C66FF867C}">
                  <a14:compatExt spid="_x0000_s168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3" name="Check Box 459" hidden="1">
              <a:extLst>
                <a:ext uri="{63B3BB69-23CF-44E3-9099-C40C66FF867C}">
                  <a14:compatExt spid="_x0000_s16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4" name="Check Box 460" hidden="1">
              <a:extLst>
                <a:ext uri="{63B3BB69-23CF-44E3-9099-C40C66FF867C}">
                  <a14:compatExt spid="_x0000_s168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5" name="Check Box 461" hidden="1">
              <a:extLst>
                <a:ext uri="{63B3BB69-23CF-44E3-9099-C40C66FF867C}">
                  <a14:compatExt spid="_x0000_s168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6" name="Check Box 462" hidden="1">
              <a:extLst>
                <a:ext uri="{63B3BB69-23CF-44E3-9099-C40C66FF867C}">
                  <a14:compatExt spid="_x0000_s16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7" name="Check Box 463" hidden="1">
              <a:extLst>
                <a:ext uri="{63B3BB69-23CF-44E3-9099-C40C66FF867C}">
                  <a14:compatExt spid="_x0000_s168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8" name="Check Box 464" hidden="1">
              <a:extLst>
                <a:ext uri="{63B3BB69-23CF-44E3-9099-C40C66FF867C}">
                  <a14:compatExt spid="_x0000_s168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49" name="Check Box 465" hidden="1">
              <a:extLst>
                <a:ext uri="{63B3BB69-23CF-44E3-9099-C40C66FF867C}">
                  <a14:compatExt spid="_x0000_s168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50" name="Check Box 466" hidden="1">
              <a:extLst>
                <a:ext uri="{63B3BB69-23CF-44E3-9099-C40C66FF867C}">
                  <a14:compatExt spid="_x0000_s168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51" name="Check Box 467" hidden="1">
              <a:extLst>
                <a:ext uri="{63B3BB69-23CF-44E3-9099-C40C66FF867C}">
                  <a14:compatExt spid="_x0000_s168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2" name="Check Box 468" hidden="1">
              <a:extLst>
                <a:ext uri="{63B3BB69-23CF-44E3-9099-C40C66FF867C}">
                  <a14:compatExt spid="_x0000_s168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3" name="Check Box 469" hidden="1">
              <a:extLst>
                <a:ext uri="{63B3BB69-23CF-44E3-9099-C40C66FF867C}">
                  <a14:compatExt spid="_x0000_s168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4" name="Check Box 470" hidden="1">
              <a:extLst>
                <a:ext uri="{63B3BB69-23CF-44E3-9099-C40C66FF867C}">
                  <a14:compatExt spid="_x0000_s168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5" name="Check Box 471" hidden="1">
              <a:extLst>
                <a:ext uri="{63B3BB69-23CF-44E3-9099-C40C66FF867C}">
                  <a14:compatExt spid="_x0000_s168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6" name="Check Box 472" hidden="1">
              <a:extLst>
                <a:ext uri="{63B3BB69-23CF-44E3-9099-C40C66FF867C}">
                  <a14:compatExt spid="_x0000_s168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57" name="Check Box 473" hidden="1">
              <a:extLst>
                <a:ext uri="{63B3BB69-23CF-44E3-9099-C40C66FF867C}">
                  <a14:compatExt spid="_x0000_s168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58" name="Check Box 474" hidden="1">
              <a:extLst>
                <a:ext uri="{63B3BB69-23CF-44E3-9099-C40C66FF867C}">
                  <a14:compatExt spid="_x0000_s168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59" name="Check Box 475" hidden="1">
              <a:extLst>
                <a:ext uri="{63B3BB69-23CF-44E3-9099-C40C66FF867C}">
                  <a14:compatExt spid="_x0000_s168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0" name="Check Box 476" hidden="1">
              <a:extLst>
                <a:ext uri="{63B3BB69-23CF-44E3-9099-C40C66FF867C}">
                  <a14:compatExt spid="_x0000_s168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1" name="Check Box 477" hidden="1">
              <a:extLst>
                <a:ext uri="{63B3BB69-23CF-44E3-9099-C40C66FF867C}">
                  <a14:compatExt spid="_x0000_s168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2" name="Check Box 478" hidden="1">
              <a:extLst>
                <a:ext uri="{63B3BB69-23CF-44E3-9099-C40C66FF867C}">
                  <a14:compatExt spid="_x0000_s168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3" name="Check Box 479" hidden="1">
              <a:extLst>
                <a:ext uri="{63B3BB69-23CF-44E3-9099-C40C66FF867C}">
                  <a14:compatExt spid="_x0000_s168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4" name="Check Box 480" hidden="1">
              <a:extLst>
                <a:ext uri="{63B3BB69-23CF-44E3-9099-C40C66FF867C}">
                  <a14:compatExt spid="_x0000_s16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5" name="Check Box 481" hidden="1">
              <a:extLst>
                <a:ext uri="{63B3BB69-23CF-44E3-9099-C40C66FF867C}">
                  <a14:compatExt spid="_x0000_s16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66" name="Check Box 482" hidden="1">
              <a:extLst>
                <a:ext uri="{63B3BB69-23CF-44E3-9099-C40C66FF867C}">
                  <a14:compatExt spid="_x0000_s168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67" name="Check Box 483" hidden="1">
              <a:extLst>
                <a:ext uri="{63B3BB69-23CF-44E3-9099-C40C66FF867C}">
                  <a14:compatExt spid="_x0000_s168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68" name="Check Box 484" hidden="1">
              <a:extLst>
                <a:ext uri="{63B3BB69-23CF-44E3-9099-C40C66FF867C}">
                  <a14:compatExt spid="_x0000_s168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69" name="Check Box 485" hidden="1">
              <a:extLst>
                <a:ext uri="{63B3BB69-23CF-44E3-9099-C40C66FF867C}">
                  <a14:compatExt spid="_x0000_s168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70" name="Check Box 486" hidden="1">
              <a:extLst>
                <a:ext uri="{63B3BB69-23CF-44E3-9099-C40C66FF867C}">
                  <a14:compatExt spid="_x0000_s16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71" name="Check Box 487" hidden="1">
              <a:extLst>
                <a:ext uri="{63B3BB69-23CF-44E3-9099-C40C66FF867C}">
                  <a14:compatExt spid="_x0000_s168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72" name="Check Box 488" hidden="1">
              <a:extLst>
                <a:ext uri="{63B3BB69-23CF-44E3-9099-C40C66FF867C}">
                  <a14:compatExt spid="_x0000_s168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73" name="Check Box 489" hidden="1">
              <a:extLst>
                <a:ext uri="{63B3BB69-23CF-44E3-9099-C40C66FF867C}">
                  <a14:compatExt spid="_x0000_s168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200025</xdr:colOff>
          <xdr:row>173</xdr:row>
          <xdr:rowOff>85724</xdr:rowOff>
        </xdr:to>
        <xdr:sp macro="" textlink="">
          <xdr:nvSpPr>
            <xdr:cNvPr id="16874" name="Check Box 490" hidden="1">
              <a:extLst>
                <a:ext uri="{63B3BB69-23CF-44E3-9099-C40C66FF867C}">
                  <a14:compatExt spid="_x0000_s168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75" name="Check Box 491" hidden="1">
              <a:extLst>
                <a:ext uri="{63B3BB69-23CF-44E3-9099-C40C66FF867C}">
                  <a14:compatExt spid="_x0000_s168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76" name="Check Box 492" hidden="1">
              <a:extLst>
                <a:ext uri="{63B3BB69-23CF-44E3-9099-C40C66FF867C}">
                  <a14:compatExt spid="_x0000_s168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77" name="Check Box 493" hidden="1">
              <a:extLst>
                <a:ext uri="{63B3BB69-23CF-44E3-9099-C40C66FF867C}">
                  <a14:compatExt spid="_x0000_s168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78" name="Check Box 494" hidden="1">
              <a:extLst>
                <a:ext uri="{63B3BB69-23CF-44E3-9099-C40C66FF867C}">
                  <a14:compatExt spid="_x0000_s168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66675</xdr:rowOff>
        </xdr:to>
        <xdr:sp macro="" textlink="">
          <xdr:nvSpPr>
            <xdr:cNvPr id="16879" name="Check Box 495" hidden="1">
              <a:extLst>
                <a:ext uri="{63B3BB69-23CF-44E3-9099-C40C66FF867C}">
                  <a14:compatExt spid="_x0000_s168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80" name="Check Box 496" hidden="1">
              <a:extLst>
                <a:ext uri="{63B3BB69-23CF-44E3-9099-C40C66FF867C}">
                  <a14:compatExt spid="_x0000_s168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81" name="Check Box 497" hidden="1">
              <a:extLst>
                <a:ext uri="{63B3BB69-23CF-44E3-9099-C40C66FF867C}">
                  <a14:compatExt spid="_x0000_s168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171450</xdr:colOff>
          <xdr:row>171</xdr:row>
          <xdr:rowOff>161925</xdr:rowOff>
        </xdr:to>
        <xdr:sp macro="" textlink="">
          <xdr:nvSpPr>
            <xdr:cNvPr id="16882" name="Check Box 498" hidden="1">
              <a:extLst>
                <a:ext uri="{63B3BB69-23CF-44E3-9099-C40C66FF867C}">
                  <a14:compatExt spid="_x0000_s168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83" name="Check Box 499" hidden="1">
              <a:extLst>
                <a:ext uri="{63B3BB69-23CF-44E3-9099-C40C66FF867C}">
                  <a14:compatExt spid="_x0000_s168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171</xdr:row>
          <xdr:rowOff>0</xdr:rowOff>
        </xdr:from>
        <xdr:to>
          <xdr:col>24</xdr:col>
          <xdr:colOff>180975</xdr:colOff>
          <xdr:row>172</xdr:row>
          <xdr:rowOff>85725</xdr:rowOff>
        </xdr:to>
        <xdr:sp macro="" textlink="">
          <xdr:nvSpPr>
            <xdr:cNvPr id="16884" name="Check Box 500" hidden="1">
              <a:extLst>
                <a:ext uri="{63B3BB69-23CF-44E3-9099-C40C66FF867C}">
                  <a14:compatExt spid="_x0000_s168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200025</xdr:colOff>
          <xdr:row>60</xdr:row>
          <xdr:rowOff>171450</xdr:rowOff>
        </xdr:to>
        <xdr:sp macro="" textlink="">
          <xdr:nvSpPr>
            <xdr:cNvPr id="16885" name="Check Box 501" hidden="1">
              <a:extLst>
                <a:ext uri="{63B3BB69-23CF-44E3-9099-C40C66FF867C}">
                  <a14:compatExt spid="_x0000_s168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200025</xdr:colOff>
          <xdr:row>60</xdr:row>
          <xdr:rowOff>171450</xdr:rowOff>
        </xdr:to>
        <xdr:sp macro="" textlink="">
          <xdr:nvSpPr>
            <xdr:cNvPr id="16886" name="Check Box 502" hidden="1">
              <a:extLst>
                <a:ext uri="{63B3BB69-23CF-44E3-9099-C40C66FF867C}">
                  <a14:compatExt spid="_x0000_s168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171</xdr:row>
          <xdr:rowOff>0</xdr:rowOff>
        </xdr:from>
        <xdr:to>
          <xdr:col>26</xdr:col>
          <xdr:colOff>219075</xdr:colOff>
          <xdr:row>173</xdr:row>
          <xdr:rowOff>38099</xdr:rowOff>
        </xdr:to>
        <xdr:sp macro="" textlink="">
          <xdr:nvSpPr>
            <xdr:cNvPr id="16887" name="Check Box 503" hidden="1">
              <a:extLst>
                <a:ext uri="{63B3BB69-23CF-44E3-9099-C40C66FF867C}">
                  <a14:compatExt spid="_x0000_s168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257175</xdr:rowOff>
        </xdr:to>
        <xdr:sp macro="" textlink="">
          <xdr:nvSpPr>
            <xdr:cNvPr id="16888" name="Check Box 504" hidden="1">
              <a:extLst>
                <a:ext uri="{63B3BB69-23CF-44E3-9099-C40C66FF867C}">
                  <a14:compatExt spid="_x0000_s168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219075</xdr:colOff>
          <xdr:row>124</xdr:row>
          <xdr:rowOff>180975</xdr:rowOff>
        </xdr:to>
        <xdr:sp macro="" textlink="">
          <xdr:nvSpPr>
            <xdr:cNvPr id="16889" name="Check Box 505" hidden="1">
              <a:extLst>
                <a:ext uri="{63B3BB69-23CF-44E3-9099-C40C66FF867C}">
                  <a14:compatExt spid="_x0000_s168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890" name="Check Box 506" hidden="1">
              <a:extLst>
                <a:ext uri="{63B3BB69-23CF-44E3-9099-C40C66FF867C}">
                  <a14:compatExt spid="_x0000_s168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891" name="Check Box 507" hidden="1">
              <a:extLst>
                <a:ext uri="{63B3BB69-23CF-44E3-9099-C40C66FF867C}">
                  <a14:compatExt spid="_x0000_s168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892" name="Check Box 508" hidden="1">
              <a:extLst>
                <a:ext uri="{63B3BB69-23CF-44E3-9099-C40C66FF867C}">
                  <a14:compatExt spid="_x0000_s168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893" name="Check Box 509" hidden="1">
              <a:extLst>
                <a:ext uri="{63B3BB69-23CF-44E3-9099-C40C66FF867C}">
                  <a14:compatExt spid="_x0000_s168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894" name="Check Box 510" hidden="1">
              <a:extLst>
                <a:ext uri="{63B3BB69-23CF-44E3-9099-C40C66FF867C}">
                  <a14:compatExt spid="_x0000_s168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895" name="Check Box 511" hidden="1">
              <a:extLst>
                <a:ext uri="{63B3BB69-23CF-44E3-9099-C40C66FF867C}">
                  <a14:compatExt spid="_x0000_s168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896" name="Check Box 512" hidden="1">
              <a:extLst>
                <a:ext uri="{63B3BB69-23CF-44E3-9099-C40C66FF867C}">
                  <a14:compatExt spid="_x0000_s168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897" name="Check Box 513" hidden="1">
              <a:extLst>
                <a:ext uri="{63B3BB69-23CF-44E3-9099-C40C66FF867C}">
                  <a14:compatExt spid="_x0000_s168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898" name="Check Box 514" hidden="1">
              <a:extLst>
                <a:ext uri="{63B3BB69-23CF-44E3-9099-C40C66FF867C}">
                  <a14:compatExt spid="_x0000_s168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899" name="Check Box 515" hidden="1">
              <a:extLst>
                <a:ext uri="{63B3BB69-23CF-44E3-9099-C40C66FF867C}">
                  <a14:compatExt spid="_x0000_s168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00" name="Check Box 516" hidden="1">
              <a:extLst>
                <a:ext uri="{63B3BB69-23CF-44E3-9099-C40C66FF867C}">
                  <a14:compatExt spid="_x0000_s16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1" name="Check Box 517" hidden="1">
              <a:extLst>
                <a:ext uri="{63B3BB69-23CF-44E3-9099-C40C66FF867C}">
                  <a14:compatExt spid="_x0000_s169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2" name="Check Box 518" hidden="1">
              <a:extLst>
                <a:ext uri="{63B3BB69-23CF-44E3-9099-C40C66FF867C}">
                  <a14:compatExt spid="_x0000_s169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3" name="Check Box 519" hidden="1">
              <a:extLst>
                <a:ext uri="{63B3BB69-23CF-44E3-9099-C40C66FF867C}">
                  <a14:compatExt spid="_x0000_s169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4" name="Check Box 520" hidden="1">
              <a:extLst>
                <a:ext uri="{63B3BB69-23CF-44E3-9099-C40C66FF867C}">
                  <a14:compatExt spid="_x0000_s169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5" name="Check Box 521" hidden="1">
              <a:extLst>
                <a:ext uri="{63B3BB69-23CF-44E3-9099-C40C66FF867C}">
                  <a14:compatExt spid="_x0000_s169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06" name="Check Box 522" hidden="1">
              <a:extLst>
                <a:ext uri="{63B3BB69-23CF-44E3-9099-C40C66FF867C}">
                  <a14:compatExt spid="_x0000_s169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07" name="Check Box 523" hidden="1">
              <a:extLst>
                <a:ext uri="{63B3BB69-23CF-44E3-9099-C40C66FF867C}">
                  <a14:compatExt spid="_x0000_s169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08" name="Check Box 524" hidden="1">
              <a:extLst>
                <a:ext uri="{63B3BB69-23CF-44E3-9099-C40C66FF867C}">
                  <a14:compatExt spid="_x0000_s169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09" name="Check Box 525" hidden="1">
              <a:extLst>
                <a:ext uri="{63B3BB69-23CF-44E3-9099-C40C66FF867C}">
                  <a14:compatExt spid="_x0000_s169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0" name="Check Box 526" hidden="1">
              <a:extLst>
                <a:ext uri="{63B3BB69-23CF-44E3-9099-C40C66FF867C}">
                  <a14:compatExt spid="_x0000_s169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1" name="Check Box 527" hidden="1">
              <a:extLst>
                <a:ext uri="{63B3BB69-23CF-44E3-9099-C40C66FF867C}">
                  <a14:compatExt spid="_x0000_s169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2" name="Check Box 528" hidden="1">
              <a:extLst>
                <a:ext uri="{63B3BB69-23CF-44E3-9099-C40C66FF867C}">
                  <a14:compatExt spid="_x0000_s169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3" name="Check Box 529" hidden="1">
              <a:extLst>
                <a:ext uri="{63B3BB69-23CF-44E3-9099-C40C66FF867C}">
                  <a14:compatExt spid="_x0000_s169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4" name="Check Box 530" hidden="1">
              <a:extLst>
                <a:ext uri="{63B3BB69-23CF-44E3-9099-C40C66FF867C}">
                  <a14:compatExt spid="_x0000_s169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0</xdr:rowOff>
        </xdr:from>
        <xdr:to>
          <xdr:col>25</xdr:col>
          <xdr:colOff>219075</xdr:colOff>
          <xdr:row>134</xdr:row>
          <xdr:rowOff>180975</xdr:rowOff>
        </xdr:to>
        <xdr:sp macro="" textlink="">
          <xdr:nvSpPr>
            <xdr:cNvPr id="16915" name="Check Box 531" hidden="1">
              <a:extLst>
                <a:ext uri="{63B3BB69-23CF-44E3-9099-C40C66FF867C}">
                  <a14:compatExt spid="_x0000_s169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219075</xdr:rowOff>
        </xdr:from>
        <xdr:to>
          <xdr:col>25</xdr:col>
          <xdr:colOff>219075</xdr:colOff>
          <xdr:row>135</xdr:row>
          <xdr:rowOff>28575</xdr:rowOff>
        </xdr:to>
        <xdr:sp macro="" textlink="">
          <xdr:nvSpPr>
            <xdr:cNvPr id="16916" name="Check Box 532" hidden="1">
              <a:extLst>
                <a:ext uri="{63B3BB69-23CF-44E3-9099-C40C66FF867C}">
                  <a14:compatExt spid="_x0000_s169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7" name="Check Box 533" hidden="1">
              <a:extLst>
                <a:ext uri="{63B3BB69-23CF-44E3-9099-C40C66FF867C}">
                  <a14:compatExt spid="_x0000_s169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8" name="Check Box 534" hidden="1">
              <a:extLst>
                <a:ext uri="{63B3BB69-23CF-44E3-9099-C40C66FF867C}">
                  <a14:compatExt spid="_x0000_s169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19" name="Check Box 535" hidden="1">
              <a:extLst>
                <a:ext uri="{63B3BB69-23CF-44E3-9099-C40C66FF867C}">
                  <a14:compatExt spid="_x0000_s169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137</xdr:row>
          <xdr:rowOff>0</xdr:rowOff>
        </xdr:from>
        <xdr:to>
          <xdr:col>25</xdr:col>
          <xdr:colOff>219075</xdr:colOff>
          <xdr:row>137</xdr:row>
          <xdr:rowOff>180975</xdr:rowOff>
        </xdr:to>
        <xdr:sp macro="" textlink="">
          <xdr:nvSpPr>
            <xdr:cNvPr id="16920" name="Check Box 536" hidden="1">
              <a:extLst>
                <a:ext uri="{63B3BB69-23CF-44E3-9099-C40C66FF867C}">
                  <a14:compatExt spid="_x0000_s16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1" name="Check Box 537" hidden="1">
              <a:extLst>
                <a:ext uri="{63B3BB69-23CF-44E3-9099-C40C66FF867C}">
                  <a14:compatExt spid="_x0000_s169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2" name="Check Box 538" hidden="1">
              <a:extLst>
                <a:ext uri="{63B3BB69-23CF-44E3-9099-C40C66FF867C}">
                  <a14:compatExt spid="_x0000_s169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3" name="Check Box 539" hidden="1">
              <a:extLst>
                <a:ext uri="{63B3BB69-23CF-44E3-9099-C40C66FF867C}">
                  <a14:compatExt spid="_x0000_s169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4" name="Check Box 540" hidden="1">
              <a:extLst>
                <a:ext uri="{63B3BB69-23CF-44E3-9099-C40C66FF867C}">
                  <a14:compatExt spid="_x0000_s169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5" name="Check Box 541" hidden="1">
              <a:extLst>
                <a:ext uri="{63B3BB69-23CF-44E3-9099-C40C66FF867C}">
                  <a14:compatExt spid="_x0000_s169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171450</xdr:colOff>
          <xdr:row>137</xdr:row>
          <xdr:rowOff>161925</xdr:rowOff>
        </xdr:to>
        <xdr:sp macro="" textlink="">
          <xdr:nvSpPr>
            <xdr:cNvPr id="16926" name="Check Box 542" hidden="1">
              <a:extLst>
                <a:ext uri="{63B3BB69-23CF-44E3-9099-C40C66FF867C}">
                  <a14:compatExt spid="_x0000_s169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144</xdr:row>
          <xdr:rowOff>19050</xdr:rowOff>
        </xdr:from>
        <xdr:to>
          <xdr:col>23</xdr:col>
          <xdr:colOff>171450</xdr:colOff>
          <xdr:row>144</xdr:row>
          <xdr:rowOff>180975</xdr:rowOff>
        </xdr:to>
        <xdr:sp macro="" textlink="">
          <xdr:nvSpPr>
            <xdr:cNvPr id="16927" name="Check Box 543" hidden="1">
              <a:extLst>
                <a:ext uri="{63B3BB69-23CF-44E3-9099-C40C66FF867C}">
                  <a14:compatExt spid="_x0000_s169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145</xdr:row>
          <xdr:rowOff>19050</xdr:rowOff>
        </xdr:from>
        <xdr:to>
          <xdr:col>23</xdr:col>
          <xdr:colOff>171450</xdr:colOff>
          <xdr:row>145</xdr:row>
          <xdr:rowOff>180975</xdr:rowOff>
        </xdr:to>
        <xdr:sp macro="" textlink="">
          <xdr:nvSpPr>
            <xdr:cNvPr id="16928" name="Check Box 544" hidden="1">
              <a:extLst>
                <a:ext uri="{63B3BB69-23CF-44E3-9099-C40C66FF867C}">
                  <a14:compatExt spid="_x0000_s169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146</xdr:row>
          <xdr:rowOff>19050</xdr:rowOff>
        </xdr:from>
        <xdr:to>
          <xdr:col>23</xdr:col>
          <xdr:colOff>171450</xdr:colOff>
          <xdr:row>146</xdr:row>
          <xdr:rowOff>180975</xdr:rowOff>
        </xdr:to>
        <xdr:sp macro="" textlink="">
          <xdr:nvSpPr>
            <xdr:cNvPr id="16929" name="Check Box 545" hidden="1">
              <a:extLst>
                <a:ext uri="{63B3BB69-23CF-44E3-9099-C40C66FF867C}">
                  <a14:compatExt spid="_x0000_s169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30" name="Check Box 546" hidden="1">
              <a:extLst>
                <a:ext uri="{63B3BB69-23CF-44E3-9099-C40C66FF867C}">
                  <a14:compatExt spid="_x0000_s169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31" name="Check Box 547" hidden="1">
              <a:extLst>
                <a:ext uri="{63B3BB69-23CF-44E3-9099-C40C66FF867C}">
                  <a14:compatExt spid="_x0000_s169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2" name="Check Box 548" hidden="1">
              <a:extLst>
                <a:ext uri="{63B3BB69-23CF-44E3-9099-C40C66FF867C}">
                  <a14:compatExt spid="_x0000_s169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3" name="Check Box 549" hidden="1">
              <a:extLst>
                <a:ext uri="{63B3BB69-23CF-44E3-9099-C40C66FF867C}">
                  <a14:compatExt spid="_x0000_s169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4" name="Check Box 550" hidden="1">
              <a:extLst>
                <a:ext uri="{63B3BB69-23CF-44E3-9099-C40C66FF867C}">
                  <a14:compatExt spid="_x0000_s169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5" name="Check Box 551" hidden="1">
              <a:extLst>
                <a:ext uri="{63B3BB69-23CF-44E3-9099-C40C66FF867C}">
                  <a14:compatExt spid="_x0000_s169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6" name="Check Box 552" hidden="1">
              <a:extLst>
                <a:ext uri="{63B3BB69-23CF-44E3-9099-C40C66FF867C}">
                  <a14:compatExt spid="_x0000_s169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7" name="Check Box 553" hidden="1">
              <a:extLst>
                <a:ext uri="{63B3BB69-23CF-44E3-9099-C40C66FF867C}">
                  <a14:compatExt spid="_x0000_s169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8" name="Check Box 554" hidden="1">
              <a:extLst>
                <a:ext uri="{63B3BB69-23CF-44E3-9099-C40C66FF867C}">
                  <a14:compatExt spid="_x0000_s169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180975</xdr:colOff>
          <xdr:row>137</xdr:row>
          <xdr:rowOff>323850</xdr:rowOff>
        </xdr:to>
        <xdr:sp macro="" textlink="">
          <xdr:nvSpPr>
            <xdr:cNvPr id="16939" name="Check Box 555" hidden="1">
              <a:extLst>
                <a:ext uri="{63B3BB69-23CF-44E3-9099-C40C66FF867C}">
                  <a14:compatExt spid="_x0000_s169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38100</xdr:rowOff>
        </xdr:from>
        <xdr:to>
          <xdr:col>23</xdr:col>
          <xdr:colOff>180975</xdr:colOff>
          <xdr:row>137</xdr:row>
          <xdr:rowOff>361950</xdr:rowOff>
        </xdr:to>
        <xdr:sp macro="" textlink="">
          <xdr:nvSpPr>
            <xdr:cNvPr id="16940" name="Check Box 556" hidden="1">
              <a:extLst>
                <a:ext uri="{63B3BB69-23CF-44E3-9099-C40C66FF867C}">
                  <a14:compatExt spid="_x0000_s169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142</xdr:row>
          <xdr:rowOff>38100</xdr:rowOff>
        </xdr:from>
        <xdr:to>
          <xdr:col>23</xdr:col>
          <xdr:colOff>180975</xdr:colOff>
          <xdr:row>142</xdr:row>
          <xdr:rowOff>361950</xdr:rowOff>
        </xdr:to>
        <xdr:sp macro="" textlink="">
          <xdr:nvSpPr>
            <xdr:cNvPr id="16941" name="Check Box 557" hidden="1">
              <a:extLst>
                <a:ext uri="{63B3BB69-23CF-44E3-9099-C40C66FF867C}">
                  <a14:compatExt spid="_x0000_s169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143</xdr:row>
          <xdr:rowOff>38100</xdr:rowOff>
        </xdr:from>
        <xdr:to>
          <xdr:col>23</xdr:col>
          <xdr:colOff>180975</xdr:colOff>
          <xdr:row>144</xdr:row>
          <xdr:rowOff>161926</xdr:rowOff>
        </xdr:to>
        <xdr:sp macro="" textlink="">
          <xdr:nvSpPr>
            <xdr:cNvPr id="16942" name="Check Box 558" hidden="1">
              <a:extLst>
                <a:ext uri="{63B3BB69-23CF-44E3-9099-C40C66FF867C}">
                  <a14:compatExt spid="_x0000_s169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0</xdr:rowOff>
        </xdr:from>
        <xdr:to>
          <xdr:col>23</xdr:col>
          <xdr:colOff>180975</xdr:colOff>
          <xdr:row>148</xdr:row>
          <xdr:rowOff>123824</xdr:rowOff>
        </xdr:to>
        <xdr:sp macro="" textlink="">
          <xdr:nvSpPr>
            <xdr:cNvPr id="16943" name="Check Box 559" hidden="1">
              <a:extLst>
                <a:ext uri="{63B3BB69-23CF-44E3-9099-C40C66FF867C}">
                  <a14:compatExt spid="_x0000_s169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147</xdr:row>
          <xdr:rowOff>38100</xdr:rowOff>
        </xdr:from>
        <xdr:to>
          <xdr:col>23</xdr:col>
          <xdr:colOff>180975</xdr:colOff>
          <xdr:row>148</xdr:row>
          <xdr:rowOff>161924</xdr:rowOff>
        </xdr:to>
        <xdr:sp macro="" textlink="">
          <xdr:nvSpPr>
            <xdr:cNvPr id="16944" name="Check Box 560" hidden="1">
              <a:extLst>
                <a:ext uri="{63B3BB69-23CF-44E3-9099-C40C66FF867C}">
                  <a14:compatExt spid="_x0000_s169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45" name="Check Box 561" hidden="1">
              <a:extLst>
                <a:ext uri="{63B3BB69-23CF-44E3-9099-C40C66FF867C}">
                  <a14:compatExt spid="_x0000_s169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46" name="Check Box 562" hidden="1">
              <a:extLst>
                <a:ext uri="{63B3BB69-23CF-44E3-9099-C40C66FF867C}">
                  <a14:compatExt spid="_x0000_s16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47" name="Check Box 563" hidden="1">
              <a:extLst>
                <a:ext uri="{63B3BB69-23CF-44E3-9099-C40C66FF867C}">
                  <a14:compatExt spid="_x0000_s169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314325</xdr:rowOff>
        </xdr:to>
        <xdr:sp macro="" textlink="">
          <xdr:nvSpPr>
            <xdr:cNvPr id="16948" name="Check Box 564" hidden="1">
              <a:extLst>
                <a:ext uri="{63B3BB69-23CF-44E3-9099-C40C66FF867C}">
                  <a14:compatExt spid="_x0000_s169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49" name="Check Box 565" hidden="1">
              <a:extLst>
                <a:ext uri="{63B3BB69-23CF-44E3-9099-C40C66FF867C}">
                  <a14:compatExt spid="_x0000_s169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200025</xdr:colOff>
          <xdr:row>138</xdr:row>
          <xdr:rowOff>180975</xdr:rowOff>
        </xdr:to>
        <xdr:sp macro="" textlink="">
          <xdr:nvSpPr>
            <xdr:cNvPr id="16950" name="Check Box 566" hidden="1">
              <a:extLst>
                <a:ext uri="{63B3BB69-23CF-44E3-9099-C40C66FF867C}">
                  <a14:compatExt spid="_x0000_s169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200025</xdr:colOff>
          <xdr:row>138</xdr:row>
          <xdr:rowOff>180975</xdr:rowOff>
        </xdr:to>
        <xdr:sp macro="" textlink="">
          <xdr:nvSpPr>
            <xdr:cNvPr id="16951" name="Check Box 567" hidden="1">
              <a:extLst>
                <a:ext uri="{63B3BB69-23CF-44E3-9099-C40C66FF867C}">
                  <a14:compatExt spid="_x0000_s169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200025</xdr:colOff>
          <xdr:row>138</xdr:row>
          <xdr:rowOff>180975</xdr:rowOff>
        </xdr:to>
        <xdr:sp macro="" textlink="">
          <xdr:nvSpPr>
            <xdr:cNvPr id="16952" name="Check Box 568" hidden="1">
              <a:extLst>
                <a:ext uri="{63B3BB69-23CF-44E3-9099-C40C66FF867C}">
                  <a14:compatExt spid="_x0000_s169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137</xdr:row>
          <xdr:rowOff>0</xdr:rowOff>
        </xdr:from>
        <xdr:to>
          <xdr:col>23</xdr:col>
          <xdr:colOff>200025</xdr:colOff>
          <xdr:row>138</xdr:row>
          <xdr:rowOff>180975</xdr:rowOff>
        </xdr:to>
        <xdr:sp macro="" textlink="">
          <xdr:nvSpPr>
            <xdr:cNvPr id="16953" name="Check Box 569" hidden="1">
              <a:extLst>
                <a:ext uri="{63B3BB69-23CF-44E3-9099-C40C66FF867C}">
                  <a14:compatExt spid="_x0000_s169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4" name="Check Box 570" hidden="1">
              <a:extLst>
                <a:ext uri="{63B3BB69-23CF-44E3-9099-C40C66FF867C}">
                  <a14:compatExt spid="_x0000_s169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5" name="Check Box 571" hidden="1">
              <a:extLst>
                <a:ext uri="{63B3BB69-23CF-44E3-9099-C40C66FF867C}">
                  <a14:compatExt spid="_x0000_s169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6" name="Check Box 572" hidden="1">
              <a:extLst>
                <a:ext uri="{63B3BB69-23CF-44E3-9099-C40C66FF867C}">
                  <a14:compatExt spid="_x0000_s169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7" name="Check Box 573" hidden="1">
              <a:extLst>
                <a:ext uri="{63B3BB69-23CF-44E3-9099-C40C66FF867C}">
                  <a14:compatExt spid="_x0000_s1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8" name="Check Box 574" hidden="1">
              <a:extLst>
                <a:ext uri="{63B3BB69-23CF-44E3-9099-C40C66FF867C}">
                  <a14:compatExt spid="_x0000_s169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59" name="Check Box 575" hidden="1">
              <a:extLst>
                <a:ext uri="{63B3BB69-23CF-44E3-9099-C40C66FF867C}">
                  <a14:compatExt spid="_x0000_s169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60" name="Check Box 576" hidden="1">
              <a:extLst>
                <a:ext uri="{63B3BB69-23CF-44E3-9099-C40C66FF867C}">
                  <a14:compatExt spid="_x0000_s169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61" name="Check Box 577" hidden="1">
              <a:extLst>
                <a:ext uri="{63B3BB69-23CF-44E3-9099-C40C66FF867C}">
                  <a14:compatExt spid="_x0000_s169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62" name="Check Box 578" hidden="1">
              <a:extLst>
                <a:ext uri="{63B3BB69-23CF-44E3-9099-C40C66FF867C}">
                  <a14:compatExt spid="_x0000_s169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3" name="Check Box 579" hidden="1">
              <a:extLst>
                <a:ext uri="{63B3BB69-23CF-44E3-9099-C40C66FF867C}">
                  <a14:compatExt spid="_x0000_s169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4" name="Check Box 580" hidden="1">
              <a:extLst>
                <a:ext uri="{63B3BB69-23CF-44E3-9099-C40C66FF867C}">
                  <a14:compatExt spid="_x0000_s16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5" name="Check Box 581" hidden="1">
              <a:extLst>
                <a:ext uri="{63B3BB69-23CF-44E3-9099-C40C66FF867C}">
                  <a14:compatExt spid="_x0000_s169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6" name="Check Box 582" hidden="1">
              <a:extLst>
                <a:ext uri="{63B3BB69-23CF-44E3-9099-C40C66FF867C}">
                  <a14:compatExt spid="_x0000_s169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7" name="Check Box 583" hidden="1">
              <a:extLst>
                <a:ext uri="{63B3BB69-23CF-44E3-9099-C40C66FF867C}">
                  <a14:compatExt spid="_x0000_s169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8" name="Check Box 584" hidden="1">
              <a:extLst>
                <a:ext uri="{63B3BB69-23CF-44E3-9099-C40C66FF867C}">
                  <a14:compatExt spid="_x0000_s169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69" name="Check Box 585" hidden="1">
              <a:extLst>
                <a:ext uri="{63B3BB69-23CF-44E3-9099-C40C66FF867C}">
                  <a14:compatExt spid="_x0000_s169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0" name="Check Box 586" hidden="1">
              <a:extLst>
                <a:ext uri="{63B3BB69-23CF-44E3-9099-C40C66FF867C}">
                  <a14:compatExt spid="_x0000_s169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1" name="Check Box 587" hidden="1">
              <a:extLst>
                <a:ext uri="{63B3BB69-23CF-44E3-9099-C40C66FF867C}">
                  <a14:compatExt spid="_x0000_s169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2" name="Check Box 588" hidden="1">
              <a:extLst>
                <a:ext uri="{63B3BB69-23CF-44E3-9099-C40C66FF867C}">
                  <a14:compatExt spid="_x0000_s169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3" name="Check Box 589" hidden="1">
              <a:extLst>
                <a:ext uri="{63B3BB69-23CF-44E3-9099-C40C66FF867C}">
                  <a14:compatExt spid="_x0000_s169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4" name="Check Box 590" hidden="1">
              <a:extLst>
                <a:ext uri="{63B3BB69-23CF-44E3-9099-C40C66FF867C}">
                  <a14:compatExt spid="_x0000_s169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75" name="Check Box 591" hidden="1">
              <a:extLst>
                <a:ext uri="{63B3BB69-23CF-44E3-9099-C40C66FF867C}">
                  <a14:compatExt spid="_x0000_s169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76" name="Check Box 592" hidden="1">
              <a:extLst>
                <a:ext uri="{63B3BB69-23CF-44E3-9099-C40C66FF867C}">
                  <a14:compatExt spid="_x0000_s169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77" name="Check Box 593" hidden="1">
              <a:extLst>
                <a:ext uri="{63B3BB69-23CF-44E3-9099-C40C66FF867C}">
                  <a14:compatExt spid="_x0000_s169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78" name="Check Box 594" hidden="1">
              <a:extLst>
                <a:ext uri="{63B3BB69-23CF-44E3-9099-C40C66FF867C}">
                  <a14:compatExt spid="_x0000_s169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79" name="Check Box 595" hidden="1">
              <a:extLst>
                <a:ext uri="{63B3BB69-23CF-44E3-9099-C40C66FF867C}">
                  <a14:compatExt spid="_x0000_s169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80" name="Check Box 596" hidden="1">
              <a:extLst>
                <a:ext uri="{63B3BB69-23CF-44E3-9099-C40C66FF867C}">
                  <a14:compatExt spid="_x0000_s169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81" name="Check Box 597" hidden="1">
              <a:extLst>
                <a:ext uri="{63B3BB69-23CF-44E3-9099-C40C66FF867C}">
                  <a14:compatExt spid="_x0000_s169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82" name="Check Box 598" hidden="1">
              <a:extLst>
                <a:ext uri="{63B3BB69-23CF-44E3-9099-C40C66FF867C}">
                  <a14:compatExt spid="_x0000_s16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6983" name="Check Box 599" hidden="1">
              <a:extLst>
                <a:ext uri="{63B3BB69-23CF-44E3-9099-C40C66FF867C}">
                  <a14:compatExt spid="_x0000_s169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38100</xdr:rowOff>
        </xdr:from>
        <xdr:to>
          <xdr:col>23</xdr:col>
          <xdr:colOff>180975</xdr:colOff>
          <xdr:row>148</xdr:row>
          <xdr:rowOff>361950</xdr:rowOff>
        </xdr:to>
        <xdr:sp macro="" textlink="">
          <xdr:nvSpPr>
            <xdr:cNvPr id="16984" name="Check Box 600" hidden="1">
              <a:extLst>
                <a:ext uri="{63B3BB69-23CF-44E3-9099-C40C66FF867C}">
                  <a14:compatExt spid="_x0000_s16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85" name="Check Box 601" hidden="1">
              <a:extLst>
                <a:ext uri="{63B3BB69-23CF-44E3-9099-C40C66FF867C}">
                  <a14:compatExt spid="_x0000_s169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86" name="Check Box 602" hidden="1">
              <a:extLst>
                <a:ext uri="{63B3BB69-23CF-44E3-9099-C40C66FF867C}">
                  <a14:compatExt spid="_x0000_s169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87" name="Check Box 603" hidden="1">
              <a:extLst>
                <a:ext uri="{63B3BB69-23CF-44E3-9099-C40C66FF867C}">
                  <a14:compatExt spid="_x0000_s169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88" name="Check Box 604" hidden="1">
              <a:extLst>
                <a:ext uri="{63B3BB69-23CF-44E3-9099-C40C66FF867C}">
                  <a14:compatExt spid="_x0000_s169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89" name="Check Box 605" hidden="1">
              <a:extLst>
                <a:ext uri="{63B3BB69-23CF-44E3-9099-C40C66FF867C}">
                  <a14:compatExt spid="_x0000_s169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171450</xdr:colOff>
          <xdr:row>148</xdr:row>
          <xdr:rowOff>161925</xdr:rowOff>
        </xdr:to>
        <xdr:sp macro="" textlink="">
          <xdr:nvSpPr>
            <xdr:cNvPr id="16990" name="Check Box 606" hidden="1">
              <a:extLst>
                <a:ext uri="{63B3BB69-23CF-44E3-9099-C40C66FF867C}">
                  <a14:compatExt spid="_x0000_s169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1" name="Check Box 607" hidden="1">
              <a:extLst>
                <a:ext uri="{63B3BB69-23CF-44E3-9099-C40C66FF867C}">
                  <a14:compatExt spid="_x0000_s169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2" name="Check Box 608" hidden="1">
              <a:extLst>
                <a:ext uri="{63B3BB69-23CF-44E3-9099-C40C66FF867C}">
                  <a14:compatExt spid="_x0000_s169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3" name="Check Box 609" hidden="1">
              <a:extLst>
                <a:ext uri="{63B3BB69-23CF-44E3-9099-C40C66FF867C}">
                  <a14:compatExt spid="_x0000_s169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4" name="Check Box 610" hidden="1">
              <a:extLst>
                <a:ext uri="{63B3BB69-23CF-44E3-9099-C40C66FF867C}">
                  <a14:compatExt spid="_x0000_s169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5" name="Check Box 611" hidden="1">
              <a:extLst>
                <a:ext uri="{63B3BB69-23CF-44E3-9099-C40C66FF867C}">
                  <a14:compatExt spid="_x0000_s169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6" name="Check Box 612" hidden="1">
              <a:extLst>
                <a:ext uri="{63B3BB69-23CF-44E3-9099-C40C66FF867C}">
                  <a14:compatExt spid="_x0000_s169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7" name="Check Box 613" hidden="1">
              <a:extLst>
                <a:ext uri="{63B3BB69-23CF-44E3-9099-C40C66FF867C}">
                  <a14:compatExt spid="_x0000_s169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180975</xdr:colOff>
          <xdr:row>148</xdr:row>
          <xdr:rowOff>323850</xdr:rowOff>
        </xdr:to>
        <xdr:sp macro="" textlink="">
          <xdr:nvSpPr>
            <xdr:cNvPr id="16998" name="Check Box 614" hidden="1">
              <a:extLst>
                <a:ext uri="{63B3BB69-23CF-44E3-9099-C40C66FF867C}">
                  <a14:compatExt spid="_x0000_s169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38100</xdr:rowOff>
        </xdr:from>
        <xdr:to>
          <xdr:col>23</xdr:col>
          <xdr:colOff>180975</xdr:colOff>
          <xdr:row>148</xdr:row>
          <xdr:rowOff>361950</xdr:rowOff>
        </xdr:to>
        <xdr:sp macro="" textlink="">
          <xdr:nvSpPr>
            <xdr:cNvPr id="16999" name="Check Box 615" hidden="1">
              <a:extLst>
                <a:ext uri="{63B3BB69-23CF-44E3-9099-C40C66FF867C}">
                  <a14:compatExt spid="_x0000_s169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0" name="Check Box 616" hidden="1">
              <a:extLst>
                <a:ext uri="{63B3BB69-23CF-44E3-9099-C40C66FF867C}">
                  <a14:compatExt spid="_x0000_s17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1" name="Check Box 617" hidden="1">
              <a:extLst>
                <a:ext uri="{63B3BB69-23CF-44E3-9099-C40C66FF867C}">
                  <a14:compatExt spid="_x0000_s170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2" name="Check Box 618" hidden="1">
              <a:extLst>
                <a:ext uri="{63B3BB69-23CF-44E3-9099-C40C66FF867C}">
                  <a14:compatExt spid="_x0000_s170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3" name="Check Box 619" hidden="1">
              <a:extLst>
                <a:ext uri="{63B3BB69-23CF-44E3-9099-C40C66FF867C}">
                  <a14:compatExt spid="_x0000_s170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4" name="Check Box 620" hidden="1">
              <a:extLst>
                <a:ext uri="{63B3BB69-23CF-44E3-9099-C40C66FF867C}">
                  <a14:compatExt spid="_x0000_s170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5" name="Check Box 621" hidden="1">
              <a:extLst>
                <a:ext uri="{63B3BB69-23CF-44E3-9099-C40C66FF867C}">
                  <a14:compatExt spid="_x0000_s170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6" name="Check Box 622" hidden="1">
              <a:extLst>
                <a:ext uri="{63B3BB69-23CF-44E3-9099-C40C66FF867C}">
                  <a14:compatExt spid="_x0000_s170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148</xdr:row>
          <xdr:rowOff>0</xdr:rowOff>
        </xdr:from>
        <xdr:to>
          <xdr:col>23</xdr:col>
          <xdr:colOff>200025</xdr:colOff>
          <xdr:row>149</xdr:row>
          <xdr:rowOff>180976</xdr:rowOff>
        </xdr:to>
        <xdr:sp macro="" textlink="">
          <xdr:nvSpPr>
            <xdr:cNvPr id="17007" name="Check Box 623" hidden="1">
              <a:extLst>
                <a:ext uri="{63B3BB69-23CF-44E3-9099-C40C66FF867C}">
                  <a14:compatExt spid="_x0000_s170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19050</xdr:rowOff>
        </xdr:from>
        <xdr:to>
          <xdr:col>23</xdr:col>
          <xdr:colOff>171450</xdr:colOff>
          <xdr:row>151</xdr:row>
          <xdr:rowOff>180975</xdr:rowOff>
        </xdr:to>
        <xdr:sp macro="" textlink="">
          <xdr:nvSpPr>
            <xdr:cNvPr id="17008" name="Check Box 624" hidden="1">
              <a:extLst>
                <a:ext uri="{63B3BB69-23CF-44E3-9099-C40C66FF867C}">
                  <a14:compatExt spid="_x0000_s170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152</xdr:row>
          <xdr:rowOff>0</xdr:rowOff>
        </xdr:from>
        <xdr:to>
          <xdr:col>23</xdr:col>
          <xdr:colOff>171450</xdr:colOff>
          <xdr:row>152</xdr:row>
          <xdr:rowOff>161925</xdr:rowOff>
        </xdr:to>
        <xdr:sp macro="" textlink="">
          <xdr:nvSpPr>
            <xdr:cNvPr id="17009" name="Check Box 625" hidden="1">
              <a:extLst>
                <a:ext uri="{63B3BB69-23CF-44E3-9099-C40C66FF867C}">
                  <a14:compatExt spid="_x0000_s170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38100</xdr:rowOff>
        </xdr:from>
        <xdr:to>
          <xdr:col>23</xdr:col>
          <xdr:colOff>180975</xdr:colOff>
          <xdr:row>149</xdr:row>
          <xdr:rowOff>361950</xdr:rowOff>
        </xdr:to>
        <xdr:sp macro="" textlink="">
          <xdr:nvSpPr>
            <xdr:cNvPr id="17010" name="Check Box 626" hidden="1">
              <a:extLst>
                <a:ext uri="{63B3BB69-23CF-44E3-9099-C40C66FF867C}">
                  <a14:compatExt spid="_x0000_s170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150</xdr:row>
          <xdr:rowOff>38100</xdr:rowOff>
        </xdr:from>
        <xdr:to>
          <xdr:col>23</xdr:col>
          <xdr:colOff>180975</xdr:colOff>
          <xdr:row>150</xdr:row>
          <xdr:rowOff>361950</xdr:rowOff>
        </xdr:to>
        <xdr:sp macro="" textlink="">
          <xdr:nvSpPr>
            <xdr:cNvPr id="17011" name="Check Box 627" hidden="1">
              <a:extLst>
                <a:ext uri="{63B3BB69-23CF-44E3-9099-C40C66FF867C}">
                  <a14:compatExt spid="_x0000_s170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38100</xdr:rowOff>
        </xdr:from>
        <xdr:to>
          <xdr:col>23</xdr:col>
          <xdr:colOff>180975</xdr:colOff>
          <xdr:row>134</xdr:row>
          <xdr:rowOff>346787</xdr:rowOff>
        </xdr:to>
        <xdr:sp macro="" textlink="">
          <xdr:nvSpPr>
            <xdr:cNvPr id="17012" name="Check Box 628" hidden="1">
              <a:extLst>
                <a:ext uri="{63B3BB69-23CF-44E3-9099-C40C66FF867C}">
                  <a14:compatExt spid="_x0000_s170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13" name="Check Box 629" hidden="1">
              <a:extLst>
                <a:ext uri="{63B3BB69-23CF-44E3-9099-C40C66FF867C}">
                  <a14:compatExt spid="_x0000_s170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151</xdr:row>
          <xdr:rowOff>19050</xdr:rowOff>
        </xdr:from>
        <xdr:to>
          <xdr:col>23</xdr:col>
          <xdr:colOff>171450</xdr:colOff>
          <xdr:row>151</xdr:row>
          <xdr:rowOff>180975</xdr:rowOff>
        </xdr:to>
        <xdr:sp macro="" textlink="">
          <xdr:nvSpPr>
            <xdr:cNvPr id="17014" name="Check Box 630" hidden="1">
              <a:extLst>
                <a:ext uri="{63B3BB69-23CF-44E3-9099-C40C66FF867C}">
                  <a14:compatExt spid="_x0000_s17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152</xdr:row>
          <xdr:rowOff>0</xdr:rowOff>
        </xdr:from>
        <xdr:to>
          <xdr:col>23</xdr:col>
          <xdr:colOff>171450</xdr:colOff>
          <xdr:row>152</xdr:row>
          <xdr:rowOff>161925</xdr:rowOff>
        </xdr:to>
        <xdr:sp macro="" textlink="">
          <xdr:nvSpPr>
            <xdr:cNvPr id="17015" name="Check Box 631" hidden="1">
              <a:extLst>
                <a:ext uri="{63B3BB69-23CF-44E3-9099-C40C66FF867C}">
                  <a14:compatExt spid="_x0000_s170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152</xdr:row>
          <xdr:rowOff>19050</xdr:rowOff>
        </xdr:from>
        <xdr:to>
          <xdr:col>23</xdr:col>
          <xdr:colOff>171450</xdr:colOff>
          <xdr:row>152</xdr:row>
          <xdr:rowOff>180975</xdr:rowOff>
        </xdr:to>
        <xdr:sp macro="" textlink="">
          <xdr:nvSpPr>
            <xdr:cNvPr id="17016" name="Check Box 632" hidden="1">
              <a:extLst>
                <a:ext uri="{63B3BB69-23CF-44E3-9099-C40C66FF867C}">
                  <a14:compatExt spid="_x0000_s170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149</xdr:row>
          <xdr:rowOff>38100</xdr:rowOff>
        </xdr:from>
        <xdr:to>
          <xdr:col>23</xdr:col>
          <xdr:colOff>180975</xdr:colOff>
          <xdr:row>149</xdr:row>
          <xdr:rowOff>361950</xdr:rowOff>
        </xdr:to>
        <xdr:sp macro="" textlink="">
          <xdr:nvSpPr>
            <xdr:cNvPr id="17017" name="Check Box 633" hidden="1">
              <a:extLst>
                <a:ext uri="{63B3BB69-23CF-44E3-9099-C40C66FF867C}">
                  <a14:compatExt spid="_x0000_s170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150</xdr:row>
          <xdr:rowOff>38100</xdr:rowOff>
        </xdr:from>
        <xdr:to>
          <xdr:col>23</xdr:col>
          <xdr:colOff>180975</xdr:colOff>
          <xdr:row>150</xdr:row>
          <xdr:rowOff>361950</xdr:rowOff>
        </xdr:to>
        <xdr:sp macro="" textlink="">
          <xdr:nvSpPr>
            <xdr:cNvPr id="17018" name="Check Box 634" hidden="1">
              <a:extLst>
                <a:ext uri="{63B3BB69-23CF-44E3-9099-C40C66FF867C}">
                  <a14:compatExt spid="_x0000_s170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19" name="Check Box 635" hidden="1">
              <a:extLst>
                <a:ext uri="{63B3BB69-23CF-44E3-9099-C40C66FF867C}">
                  <a14:compatExt spid="_x0000_s170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20" name="Check Box 636" hidden="1">
              <a:extLst>
                <a:ext uri="{63B3BB69-23CF-44E3-9099-C40C66FF867C}">
                  <a14:compatExt spid="_x0000_s170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219075</xdr:colOff>
          <xdr:row>124</xdr:row>
          <xdr:rowOff>180975</xdr:rowOff>
        </xdr:to>
        <xdr:sp macro="" textlink="">
          <xdr:nvSpPr>
            <xdr:cNvPr id="17021" name="Check Box 637" hidden="1">
              <a:extLst>
                <a:ext uri="{63B3BB69-23CF-44E3-9099-C40C66FF867C}">
                  <a14:compatExt spid="_x0000_s170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124</xdr:row>
          <xdr:rowOff>0</xdr:rowOff>
        </xdr:from>
        <xdr:to>
          <xdr:col>25</xdr:col>
          <xdr:colOff>219075</xdr:colOff>
          <xdr:row>124</xdr:row>
          <xdr:rowOff>180975</xdr:rowOff>
        </xdr:to>
        <xdr:sp macro="" textlink="">
          <xdr:nvSpPr>
            <xdr:cNvPr id="17022" name="Check Box 638" hidden="1">
              <a:extLst>
                <a:ext uri="{63B3BB69-23CF-44E3-9099-C40C66FF867C}">
                  <a14:compatExt spid="_x0000_s170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162</xdr:row>
          <xdr:rowOff>0</xdr:rowOff>
        </xdr:from>
        <xdr:to>
          <xdr:col>23</xdr:col>
          <xdr:colOff>200025</xdr:colOff>
          <xdr:row>162</xdr:row>
          <xdr:rowOff>561975</xdr:rowOff>
        </xdr:to>
        <xdr:sp macro="" textlink="">
          <xdr:nvSpPr>
            <xdr:cNvPr id="17023" name="Check Box 639" hidden="1">
              <a:extLst>
                <a:ext uri="{63B3BB69-23CF-44E3-9099-C40C66FF867C}">
                  <a14:compatExt spid="_x0000_s170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162</xdr:row>
          <xdr:rowOff>0</xdr:rowOff>
        </xdr:from>
        <xdr:to>
          <xdr:col>23</xdr:col>
          <xdr:colOff>200025</xdr:colOff>
          <xdr:row>162</xdr:row>
          <xdr:rowOff>561975</xdr:rowOff>
        </xdr:to>
        <xdr:sp macro="" textlink="">
          <xdr:nvSpPr>
            <xdr:cNvPr id="17024" name="Check Box 640" hidden="1">
              <a:extLst>
                <a:ext uri="{63B3BB69-23CF-44E3-9099-C40C66FF867C}">
                  <a14:compatExt spid="_x0000_s170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162</xdr:row>
          <xdr:rowOff>0</xdr:rowOff>
        </xdr:from>
        <xdr:to>
          <xdr:col>23</xdr:col>
          <xdr:colOff>200025</xdr:colOff>
          <xdr:row>162</xdr:row>
          <xdr:rowOff>561975</xdr:rowOff>
        </xdr:to>
        <xdr:sp macro="" textlink="">
          <xdr:nvSpPr>
            <xdr:cNvPr id="17025" name="Check Box 641" hidden="1">
              <a:extLst>
                <a:ext uri="{63B3BB69-23CF-44E3-9099-C40C66FF867C}">
                  <a14:compatExt spid="_x0000_s17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162</xdr:row>
          <xdr:rowOff>0</xdr:rowOff>
        </xdr:from>
        <xdr:to>
          <xdr:col>23</xdr:col>
          <xdr:colOff>200025</xdr:colOff>
          <xdr:row>162</xdr:row>
          <xdr:rowOff>561975</xdr:rowOff>
        </xdr:to>
        <xdr:sp macro="" textlink="">
          <xdr:nvSpPr>
            <xdr:cNvPr id="17026" name="Check Box 642" hidden="1">
              <a:extLst>
                <a:ext uri="{63B3BB69-23CF-44E3-9099-C40C66FF867C}">
                  <a14:compatExt spid="_x0000_s17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164</xdr:row>
          <xdr:rowOff>0</xdr:rowOff>
        </xdr:from>
        <xdr:to>
          <xdr:col>23</xdr:col>
          <xdr:colOff>180975</xdr:colOff>
          <xdr:row>165</xdr:row>
          <xdr:rowOff>123824</xdr:rowOff>
        </xdr:to>
        <xdr:sp macro="" textlink="">
          <xdr:nvSpPr>
            <xdr:cNvPr id="17027" name="Check Box 643" hidden="1">
              <a:extLst>
                <a:ext uri="{63B3BB69-23CF-44E3-9099-C40C66FF867C}">
                  <a14:compatExt spid="_x0000_s17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164</xdr:row>
          <xdr:rowOff>38100</xdr:rowOff>
        </xdr:from>
        <xdr:to>
          <xdr:col>23</xdr:col>
          <xdr:colOff>180975</xdr:colOff>
          <xdr:row>165</xdr:row>
          <xdr:rowOff>161924</xdr:rowOff>
        </xdr:to>
        <xdr:sp macro="" textlink="">
          <xdr:nvSpPr>
            <xdr:cNvPr id="17028" name="Check Box 644" hidden="1">
              <a:extLst>
                <a:ext uri="{63B3BB69-23CF-44E3-9099-C40C66FF867C}">
                  <a14:compatExt spid="_x0000_s17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19050</xdr:rowOff>
        </xdr:from>
        <xdr:to>
          <xdr:col>23</xdr:col>
          <xdr:colOff>171450</xdr:colOff>
          <xdr:row>166</xdr:row>
          <xdr:rowOff>180975</xdr:rowOff>
        </xdr:to>
        <xdr:sp macro="" textlink="">
          <xdr:nvSpPr>
            <xdr:cNvPr id="17029" name="Check Box 645" hidden="1">
              <a:extLst>
                <a:ext uri="{63B3BB69-23CF-44E3-9099-C40C66FF867C}">
                  <a14:compatExt spid="_x0000_s17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166</xdr:row>
          <xdr:rowOff>19050</xdr:rowOff>
        </xdr:from>
        <xdr:to>
          <xdr:col>23</xdr:col>
          <xdr:colOff>171450</xdr:colOff>
          <xdr:row>166</xdr:row>
          <xdr:rowOff>180975</xdr:rowOff>
        </xdr:to>
        <xdr:sp macro="" textlink="">
          <xdr:nvSpPr>
            <xdr:cNvPr id="17030" name="Check Box 646" hidden="1">
              <a:extLst>
                <a:ext uri="{63B3BB69-23CF-44E3-9099-C40C66FF867C}">
                  <a14:compatExt spid="_x0000_s17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169</xdr:row>
          <xdr:rowOff>0</xdr:rowOff>
        </xdr:from>
        <xdr:to>
          <xdr:col>23</xdr:col>
          <xdr:colOff>180975</xdr:colOff>
          <xdr:row>169</xdr:row>
          <xdr:rowOff>323850</xdr:rowOff>
        </xdr:to>
        <xdr:sp macro="" textlink="">
          <xdr:nvSpPr>
            <xdr:cNvPr id="17031" name="Check Box 647" hidden="1">
              <a:extLst>
                <a:ext uri="{63B3BB69-23CF-44E3-9099-C40C66FF867C}">
                  <a14:compatExt spid="_x0000_s17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167</xdr:row>
          <xdr:rowOff>38100</xdr:rowOff>
        </xdr:from>
        <xdr:to>
          <xdr:col>23</xdr:col>
          <xdr:colOff>180975</xdr:colOff>
          <xdr:row>167</xdr:row>
          <xdr:rowOff>361950</xdr:rowOff>
        </xdr:to>
        <xdr:sp macro="" textlink="">
          <xdr:nvSpPr>
            <xdr:cNvPr id="17032" name="Check Box 648" hidden="1">
              <a:extLst>
                <a:ext uri="{63B3BB69-23CF-44E3-9099-C40C66FF867C}">
                  <a14:compatExt spid="_x0000_s17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33" name="Check Box 649" hidden="1">
              <a:extLst>
                <a:ext uri="{63B3BB69-23CF-44E3-9099-C40C66FF867C}">
                  <a14:compatExt spid="_x0000_s17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34" name="Check Box 650" hidden="1">
              <a:extLst>
                <a:ext uri="{63B3BB69-23CF-44E3-9099-C40C66FF867C}">
                  <a14:compatExt spid="_x0000_s17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0</xdr:rowOff>
        </xdr:from>
        <xdr:to>
          <xdr:col>23</xdr:col>
          <xdr:colOff>180975</xdr:colOff>
          <xdr:row>134</xdr:row>
          <xdr:rowOff>318212</xdr:rowOff>
        </xdr:to>
        <xdr:sp macro="" textlink="">
          <xdr:nvSpPr>
            <xdr:cNvPr id="17035" name="Check Box 651" hidden="1">
              <a:extLst>
                <a:ext uri="{63B3BB69-23CF-44E3-9099-C40C66FF867C}">
                  <a14:compatExt spid="_x0000_s17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134</xdr:row>
          <xdr:rowOff>38100</xdr:rowOff>
        </xdr:from>
        <xdr:to>
          <xdr:col>23</xdr:col>
          <xdr:colOff>180975</xdr:colOff>
          <xdr:row>134</xdr:row>
          <xdr:rowOff>356312</xdr:rowOff>
        </xdr:to>
        <xdr:sp macro="" textlink="">
          <xdr:nvSpPr>
            <xdr:cNvPr id="17036" name="Check Box 652" hidden="1">
              <a:extLst>
                <a:ext uri="{63B3BB69-23CF-44E3-9099-C40C66FF867C}">
                  <a14:compatExt spid="_x0000_s17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37" name="Check Box 653" hidden="1">
              <a:extLst>
                <a:ext uri="{63B3BB69-23CF-44E3-9099-C40C66FF867C}">
                  <a14:compatExt spid="_x0000_s17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38" name="Check Box 654" hidden="1">
              <a:extLst>
                <a:ext uri="{63B3BB69-23CF-44E3-9099-C40C66FF867C}">
                  <a14:compatExt spid="_x0000_s17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39" name="Check Box 655" hidden="1">
              <a:extLst>
                <a:ext uri="{63B3BB69-23CF-44E3-9099-C40C66FF867C}">
                  <a14:compatExt spid="_x0000_s17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314325</xdr:rowOff>
        </xdr:to>
        <xdr:sp macro="" textlink="">
          <xdr:nvSpPr>
            <xdr:cNvPr id="17040" name="Check Box 656" hidden="1">
              <a:extLst>
                <a:ext uri="{63B3BB69-23CF-44E3-9099-C40C66FF867C}">
                  <a14:compatExt spid="_x0000_s17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41" name="Check Box 657" hidden="1">
              <a:extLst>
                <a:ext uri="{63B3BB69-23CF-44E3-9099-C40C66FF867C}">
                  <a14:compatExt spid="_x0000_s17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2" name="Check Box 658" hidden="1">
              <a:extLst>
                <a:ext uri="{63B3BB69-23CF-44E3-9099-C40C66FF867C}">
                  <a14:compatExt spid="_x0000_s17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3" name="Check Box 659" hidden="1">
              <a:extLst>
                <a:ext uri="{63B3BB69-23CF-44E3-9099-C40C66FF867C}">
                  <a14:compatExt spid="_x0000_s17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4" name="Check Box 660" hidden="1">
              <a:extLst>
                <a:ext uri="{63B3BB69-23CF-44E3-9099-C40C66FF867C}">
                  <a14:compatExt spid="_x0000_s17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5" name="Check Box 661" hidden="1">
              <a:extLst>
                <a:ext uri="{63B3BB69-23CF-44E3-9099-C40C66FF867C}">
                  <a14:compatExt spid="_x0000_s17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6" name="Check Box 662" hidden="1">
              <a:extLst>
                <a:ext uri="{63B3BB69-23CF-44E3-9099-C40C66FF867C}">
                  <a14:compatExt spid="_x0000_s17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7" name="Check Box 663" hidden="1">
              <a:extLst>
                <a:ext uri="{63B3BB69-23CF-44E3-9099-C40C66FF867C}">
                  <a14:compatExt spid="_x0000_s17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8" name="Check Box 664" hidden="1">
              <a:extLst>
                <a:ext uri="{63B3BB69-23CF-44E3-9099-C40C66FF867C}">
                  <a14:compatExt spid="_x0000_s17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49" name="Check Box 665" hidden="1">
              <a:extLst>
                <a:ext uri="{63B3BB69-23CF-44E3-9099-C40C66FF867C}">
                  <a14:compatExt spid="_x0000_s17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50" name="Check Box 666" hidden="1">
              <a:extLst>
                <a:ext uri="{63B3BB69-23CF-44E3-9099-C40C66FF867C}">
                  <a14:compatExt spid="_x0000_s17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1" name="Check Box 667" hidden="1">
              <a:extLst>
                <a:ext uri="{63B3BB69-23CF-44E3-9099-C40C66FF867C}">
                  <a14:compatExt spid="_x0000_s17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2" name="Check Box 668" hidden="1">
              <a:extLst>
                <a:ext uri="{63B3BB69-23CF-44E3-9099-C40C66FF867C}">
                  <a14:compatExt spid="_x0000_s17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3" name="Check Box 669" hidden="1">
              <a:extLst>
                <a:ext uri="{63B3BB69-23CF-44E3-9099-C40C66FF867C}">
                  <a14:compatExt spid="_x0000_s17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4" name="Check Box 670" hidden="1">
              <a:extLst>
                <a:ext uri="{63B3BB69-23CF-44E3-9099-C40C66FF867C}">
                  <a14:compatExt spid="_x0000_s17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5" name="Check Box 671" hidden="1">
              <a:extLst>
                <a:ext uri="{63B3BB69-23CF-44E3-9099-C40C66FF867C}">
                  <a14:compatExt spid="_x0000_s17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6" name="Check Box 672" hidden="1">
              <a:extLst>
                <a:ext uri="{63B3BB69-23CF-44E3-9099-C40C66FF867C}">
                  <a14:compatExt spid="_x0000_s17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7" name="Check Box 673" hidden="1">
              <a:extLst>
                <a:ext uri="{63B3BB69-23CF-44E3-9099-C40C66FF867C}">
                  <a14:compatExt spid="_x0000_s17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8" name="Check Box 674" hidden="1">
              <a:extLst>
                <a:ext uri="{63B3BB69-23CF-44E3-9099-C40C66FF867C}">
                  <a14:compatExt spid="_x0000_s1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59" name="Check Box 675" hidden="1">
              <a:extLst>
                <a:ext uri="{63B3BB69-23CF-44E3-9099-C40C66FF867C}">
                  <a14:compatExt spid="_x0000_s17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60" name="Check Box 676" hidden="1">
              <a:extLst>
                <a:ext uri="{63B3BB69-23CF-44E3-9099-C40C66FF867C}">
                  <a14:compatExt spid="_x0000_s17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61" name="Check Box 677" hidden="1">
              <a:extLst>
                <a:ext uri="{63B3BB69-23CF-44E3-9099-C40C66FF867C}">
                  <a14:compatExt spid="_x0000_s17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62" name="Check Box 678" hidden="1">
              <a:extLst>
                <a:ext uri="{63B3BB69-23CF-44E3-9099-C40C66FF867C}">
                  <a14:compatExt spid="_x0000_s17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63" name="Check Box 679" hidden="1">
              <a:extLst>
                <a:ext uri="{63B3BB69-23CF-44E3-9099-C40C66FF867C}">
                  <a14:compatExt spid="_x0000_s17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4" name="Check Box 680" hidden="1">
              <a:extLst>
                <a:ext uri="{63B3BB69-23CF-44E3-9099-C40C66FF867C}">
                  <a14:compatExt spid="_x0000_s17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5" name="Check Box 681" hidden="1">
              <a:extLst>
                <a:ext uri="{63B3BB69-23CF-44E3-9099-C40C66FF867C}">
                  <a14:compatExt spid="_x0000_s17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6" name="Check Box 682" hidden="1">
              <a:extLst>
                <a:ext uri="{63B3BB69-23CF-44E3-9099-C40C66FF867C}">
                  <a14:compatExt spid="_x0000_s17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7" name="Check Box 683" hidden="1">
              <a:extLst>
                <a:ext uri="{63B3BB69-23CF-44E3-9099-C40C66FF867C}">
                  <a14:compatExt spid="_x0000_s17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8" name="Check Box 684" hidden="1">
              <a:extLst>
                <a:ext uri="{63B3BB69-23CF-44E3-9099-C40C66FF867C}">
                  <a14:compatExt spid="_x0000_s17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69" name="Check Box 685" hidden="1">
              <a:extLst>
                <a:ext uri="{63B3BB69-23CF-44E3-9099-C40C66FF867C}">
                  <a14:compatExt spid="_x0000_s17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70" name="Check Box 686" hidden="1">
              <a:extLst>
                <a:ext uri="{63B3BB69-23CF-44E3-9099-C40C66FF867C}">
                  <a14:compatExt spid="_x0000_s17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71" name="Check Box 687" hidden="1">
              <a:extLst>
                <a:ext uri="{63B3BB69-23CF-44E3-9099-C40C66FF867C}">
                  <a14:compatExt spid="_x0000_s17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38100</xdr:rowOff>
        </xdr:from>
        <xdr:to>
          <xdr:col>23</xdr:col>
          <xdr:colOff>180975</xdr:colOff>
          <xdr:row>155</xdr:row>
          <xdr:rowOff>361950</xdr:rowOff>
        </xdr:to>
        <xdr:sp macro="" textlink="">
          <xdr:nvSpPr>
            <xdr:cNvPr id="17072" name="Check Box 688" hidden="1">
              <a:extLst>
                <a:ext uri="{63B3BB69-23CF-44E3-9099-C40C66FF867C}">
                  <a14:compatExt spid="_x0000_s17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3" name="Check Box 689" hidden="1">
              <a:extLst>
                <a:ext uri="{63B3BB69-23CF-44E3-9099-C40C66FF867C}">
                  <a14:compatExt spid="_x0000_s17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4" name="Check Box 690" hidden="1">
              <a:extLst>
                <a:ext uri="{63B3BB69-23CF-44E3-9099-C40C66FF867C}">
                  <a14:compatExt spid="_x0000_s17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5" name="Check Box 691" hidden="1">
              <a:extLst>
                <a:ext uri="{63B3BB69-23CF-44E3-9099-C40C66FF867C}">
                  <a14:compatExt spid="_x0000_s17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6" name="Check Box 692" hidden="1">
              <a:extLst>
                <a:ext uri="{63B3BB69-23CF-44E3-9099-C40C66FF867C}">
                  <a14:compatExt spid="_x0000_s17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7" name="Check Box 693" hidden="1">
              <a:extLst>
                <a:ext uri="{63B3BB69-23CF-44E3-9099-C40C66FF867C}">
                  <a14:compatExt spid="_x0000_s17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171450</xdr:colOff>
          <xdr:row>155</xdr:row>
          <xdr:rowOff>161925</xdr:rowOff>
        </xdr:to>
        <xdr:sp macro="" textlink="">
          <xdr:nvSpPr>
            <xdr:cNvPr id="17078" name="Check Box 694" hidden="1">
              <a:extLst>
                <a:ext uri="{63B3BB69-23CF-44E3-9099-C40C66FF867C}">
                  <a14:compatExt spid="_x0000_s17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79" name="Check Box 695" hidden="1">
              <a:extLst>
                <a:ext uri="{63B3BB69-23CF-44E3-9099-C40C66FF867C}">
                  <a14:compatExt spid="_x0000_s17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0" name="Check Box 696" hidden="1">
              <a:extLst>
                <a:ext uri="{63B3BB69-23CF-44E3-9099-C40C66FF867C}">
                  <a14:compatExt spid="_x0000_s17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1" name="Check Box 697" hidden="1">
              <a:extLst>
                <a:ext uri="{63B3BB69-23CF-44E3-9099-C40C66FF867C}">
                  <a14:compatExt spid="_x0000_s17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2" name="Check Box 698" hidden="1">
              <a:extLst>
                <a:ext uri="{63B3BB69-23CF-44E3-9099-C40C66FF867C}">
                  <a14:compatExt spid="_x0000_s17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3" name="Check Box 699" hidden="1">
              <a:extLst>
                <a:ext uri="{63B3BB69-23CF-44E3-9099-C40C66FF867C}">
                  <a14:compatExt spid="_x0000_s17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4" name="Check Box 700" hidden="1">
              <a:extLst>
                <a:ext uri="{63B3BB69-23CF-44E3-9099-C40C66FF867C}">
                  <a14:compatExt spid="_x0000_s17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5" name="Check Box 701" hidden="1">
              <a:extLst>
                <a:ext uri="{63B3BB69-23CF-44E3-9099-C40C66FF867C}">
                  <a14:compatExt spid="_x0000_s17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180975</xdr:colOff>
          <xdr:row>155</xdr:row>
          <xdr:rowOff>323850</xdr:rowOff>
        </xdr:to>
        <xdr:sp macro="" textlink="">
          <xdr:nvSpPr>
            <xdr:cNvPr id="17086" name="Check Box 702" hidden="1">
              <a:extLst>
                <a:ext uri="{63B3BB69-23CF-44E3-9099-C40C66FF867C}">
                  <a14:compatExt spid="_x0000_s17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38100</xdr:rowOff>
        </xdr:from>
        <xdr:to>
          <xdr:col>23</xdr:col>
          <xdr:colOff>180975</xdr:colOff>
          <xdr:row>155</xdr:row>
          <xdr:rowOff>361950</xdr:rowOff>
        </xdr:to>
        <xdr:sp macro="" textlink="">
          <xdr:nvSpPr>
            <xdr:cNvPr id="17087" name="Check Box 703" hidden="1">
              <a:extLst>
                <a:ext uri="{63B3BB69-23CF-44E3-9099-C40C66FF867C}">
                  <a14:compatExt spid="_x0000_s17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88" name="Check Box 704" hidden="1">
              <a:extLst>
                <a:ext uri="{63B3BB69-23CF-44E3-9099-C40C66FF867C}">
                  <a14:compatExt spid="_x0000_s17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89" name="Check Box 705" hidden="1">
              <a:extLst>
                <a:ext uri="{63B3BB69-23CF-44E3-9099-C40C66FF867C}">
                  <a14:compatExt spid="_x0000_s17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0" name="Check Box 706" hidden="1">
              <a:extLst>
                <a:ext uri="{63B3BB69-23CF-44E3-9099-C40C66FF867C}">
                  <a14:compatExt spid="_x0000_s17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1" name="Check Box 707" hidden="1">
              <a:extLst>
                <a:ext uri="{63B3BB69-23CF-44E3-9099-C40C66FF867C}">
                  <a14:compatExt spid="_x0000_s17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2" name="Check Box 708" hidden="1">
              <a:extLst>
                <a:ext uri="{63B3BB69-23CF-44E3-9099-C40C66FF867C}">
                  <a14:compatExt spid="_x0000_s17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3" name="Check Box 709" hidden="1">
              <a:extLst>
                <a:ext uri="{63B3BB69-23CF-44E3-9099-C40C66FF867C}">
                  <a14:compatExt spid="_x0000_s17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4" name="Check Box 710" hidden="1">
              <a:extLst>
                <a:ext uri="{63B3BB69-23CF-44E3-9099-C40C66FF867C}">
                  <a14:compatExt spid="_x0000_s17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155</xdr:row>
          <xdr:rowOff>0</xdr:rowOff>
        </xdr:from>
        <xdr:to>
          <xdr:col>23</xdr:col>
          <xdr:colOff>200025</xdr:colOff>
          <xdr:row>156</xdr:row>
          <xdr:rowOff>180975</xdr:rowOff>
        </xdr:to>
        <xdr:sp macro="" textlink="">
          <xdr:nvSpPr>
            <xdr:cNvPr id="17095" name="Check Box 711" hidden="1">
              <a:extLst>
                <a:ext uri="{63B3BB69-23CF-44E3-9099-C40C66FF867C}">
                  <a14:compatExt spid="_x0000_s17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159</xdr:row>
          <xdr:rowOff>38100</xdr:rowOff>
        </xdr:from>
        <xdr:to>
          <xdr:col>23</xdr:col>
          <xdr:colOff>180975</xdr:colOff>
          <xdr:row>159</xdr:row>
          <xdr:rowOff>361950</xdr:rowOff>
        </xdr:to>
        <xdr:sp macro="" textlink="">
          <xdr:nvSpPr>
            <xdr:cNvPr id="17096" name="Check Box 712" hidden="1">
              <a:extLst>
                <a:ext uri="{63B3BB69-23CF-44E3-9099-C40C66FF867C}">
                  <a14:compatExt spid="_x0000_s17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159</xdr:row>
          <xdr:rowOff>38100</xdr:rowOff>
        </xdr:from>
        <xdr:to>
          <xdr:col>23</xdr:col>
          <xdr:colOff>180975</xdr:colOff>
          <xdr:row>159</xdr:row>
          <xdr:rowOff>361950</xdr:rowOff>
        </xdr:to>
        <xdr:sp macro="" textlink="">
          <xdr:nvSpPr>
            <xdr:cNvPr id="17097" name="Check Box 713" hidden="1">
              <a:extLst>
                <a:ext uri="{63B3BB69-23CF-44E3-9099-C40C66FF867C}">
                  <a14:compatExt spid="_x0000_s17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19050</xdr:rowOff>
        </xdr:from>
        <xdr:to>
          <xdr:col>25</xdr:col>
          <xdr:colOff>219075</xdr:colOff>
          <xdr:row>134</xdr:row>
          <xdr:rowOff>203912</xdr:rowOff>
        </xdr:to>
        <xdr:sp macro="" textlink="">
          <xdr:nvSpPr>
            <xdr:cNvPr id="17098" name="Check Box 714" hidden="1">
              <a:extLst>
                <a:ext uri="{63B3BB69-23CF-44E3-9099-C40C66FF867C}">
                  <a14:compatExt spid="_x0000_s17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19050</xdr:rowOff>
        </xdr:from>
        <xdr:to>
          <xdr:col>25</xdr:col>
          <xdr:colOff>219075</xdr:colOff>
          <xdr:row>134</xdr:row>
          <xdr:rowOff>203912</xdr:rowOff>
        </xdr:to>
        <xdr:sp macro="" textlink="">
          <xdr:nvSpPr>
            <xdr:cNvPr id="17099" name="Check Box 715" hidden="1">
              <a:extLst>
                <a:ext uri="{63B3BB69-23CF-44E3-9099-C40C66FF867C}">
                  <a14:compatExt spid="_x0000_s17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134</xdr:row>
          <xdr:rowOff>19050</xdr:rowOff>
        </xdr:from>
        <xdr:to>
          <xdr:col>25</xdr:col>
          <xdr:colOff>219075</xdr:colOff>
          <xdr:row>134</xdr:row>
          <xdr:rowOff>203912</xdr:rowOff>
        </xdr:to>
        <xdr:sp macro="" textlink="">
          <xdr:nvSpPr>
            <xdr:cNvPr id="17100" name="Check Box 716" hidden="1">
              <a:extLst>
                <a:ext uri="{63B3BB69-23CF-44E3-9099-C40C66FF867C}">
                  <a14:compatExt spid="_x0000_s17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24</xdr:col>
          <xdr:colOff>28575</xdr:colOff>
          <xdr:row>26</xdr:row>
          <xdr:rowOff>247650</xdr:rowOff>
        </xdr:to>
        <xdr:sp macro="" textlink="">
          <xdr:nvSpPr>
            <xdr:cNvPr id="17101" name="Check Box 717" hidden="1">
              <a:extLst>
                <a:ext uri="{63B3BB69-23CF-44E3-9099-C40C66FF867C}">
                  <a14:compatExt spid="_x0000_s17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180975</xdr:colOff>
          <xdr:row>26</xdr:row>
          <xdr:rowOff>304800</xdr:rowOff>
        </xdr:to>
        <xdr:sp macro="" textlink="">
          <xdr:nvSpPr>
            <xdr:cNvPr id="17102" name="Check Box 718" hidden="1">
              <a:extLst>
                <a:ext uri="{63B3BB69-23CF-44E3-9099-C40C66FF867C}">
                  <a14:compatExt spid="_x0000_s17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26</xdr:row>
          <xdr:rowOff>0</xdr:rowOff>
        </xdr:from>
        <xdr:to>
          <xdr:col>23</xdr:col>
          <xdr:colOff>180975</xdr:colOff>
          <xdr:row>26</xdr:row>
          <xdr:rowOff>314325</xdr:rowOff>
        </xdr:to>
        <xdr:sp macro="" textlink="">
          <xdr:nvSpPr>
            <xdr:cNvPr id="17103" name="Check Box 719" hidden="1">
              <a:extLst>
                <a:ext uri="{63B3BB69-23CF-44E3-9099-C40C66FF867C}">
                  <a14:compatExt spid="_x0000_s17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04" name="Check Box 720" hidden="1">
              <a:extLst>
                <a:ext uri="{63B3BB69-23CF-44E3-9099-C40C66FF867C}">
                  <a14:compatExt spid="_x0000_s17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24</xdr:col>
          <xdr:colOff>28575</xdr:colOff>
          <xdr:row>32</xdr:row>
          <xdr:rowOff>247650</xdr:rowOff>
        </xdr:to>
        <xdr:sp macro="" textlink="">
          <xdr:nvSpPr>
            <xdr:cNvPr id="17105" name="Check Box 721" hidden="1">
              <a:extLst>
                <a:ext uri="{63B3BB69-23CF-44E3-9099-C40C66FF867C}">
                  <a14:compatExt spid="_x0000_s17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06" name="Check Box 722" hidden="1">
              <a:extLst>
                <a:ext uri="{63B3BB69-23CF-44E3-9099-C40C66FF867C}">
                  <a14:compatExt spid="_x0000_s17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07" name="Check Box 723" hidden="1">
              <a:extLst>
                <a:ext uri="{63B3BB69-23CF-44E3-9099-C40C66FF867C}">
                  <a14:compatExt spid="_x0000_s17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08" name="Check Box 724" hidden="1">
              <a:extLst>
                <a:ext uri="{63B3BB69-23CF-44E3-9099-C40C66FF867C}">
                  <a14:compatExt spid="_x0000_s17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09" name="Check Box 725" hidden="1">
              <a:extLst>
                <a:ext uri="{63B3BB69-23CF-44E3-9099-C40C66FF867C}">
                  <a14:compatExt spid="_x0000_s17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19050</xdr:rowOff>
        </xdr:from>
        <xdr:to>
          <xdr:col>23</xdr:col>
          <xdr:colOff>171450</xdr:colOff>
          <xdr:row>32</xdr:row>
          <xdr:rowOff>180975</xdr:rowOff>
        </xdr:to>
        <xdr:sp macro="" textlink="">
          <xdr:nvSpPr>
            <xdr:cNvPr id="17110" name="Check Box 726" hidden="1">
              <a:extLst>
                <a:ext uri="{63B3BB69-23CF-44E3-9099-C40C66FF867C}">
                  <a14:compatExt spid="_x0000_s17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180975</xdr:colOff>
          <xdr:row>32</xdr:row>
          <xdr:rowOff>304800</xdr:rowOff>
        </xdr:to>
        <xdr:sp macro="" textlink="">
          <xdr:nvSpPr>
            <xdr:cNvPr id="17111" name="Check Box 727" hidden="1">
              <a:extLst>
                <a:ext uri="{63B3BB69-23CF-44E3-9099-C40C66FF867C}">
                  <a14:compatExt spid="_x0000_s17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180975</xdr:colOff>
          <xdr:row>32</xdr:row>
          <xdr:rowOff>314325</xdr:rowOff>
        </xdr:to>
        <xdr:sp macro="" textlink="">
          <xdr:nvSpPr>
            <xdr:cNvPr id="17112" name="Check Box 728" hidden="1">
              <a:extLst>
                <a:ext uri="{63B3BB69-23CF-44E3-9099-C40C66FF867C}">
                  <a14:compatExt spid="_x0000_s17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32</xdr:row>
          <xdr:rowOff>0</xdr:rowOff>
        </xdr:from>
        <xdr:to>
          <xdr:col>23</xdr:col>
          <xdr:colOff>171450</xdr:colOff>
          <xdr:row>32</xdr:row>
          <xdr:rowOff>161925</xdr:rowOff>
        </xdr:to>
        <xdr:sp macro="" textlink="">
          <xdr:nvSpPr>
            <xdr:cNvPr id="17113" name="Check Box 729" hidden="1">
              <a:extLst>
                <a:ext uri="{63B3BB69-23CF-44E3-9099-C40C66FF867C}">
                  <a14:compatExt spid="_x0000_s17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14" name="Check Box 730" hidden="1">
              <a:extLst>
                <a:ext uri="{63B3BB69-23CF-44E3-9099-C40C66FF867C}">
                  <a14:compatExt spid="_x0000_s17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200025</xdr:colOff>
          <xdr:row>26</xdr:row>
          <xdr:rowOff>361950</xdr:rowOff>
        </xdr:to>
        <xdr:sp macro="" textlink="">
          <xdr:nvSpPr>
            <xdr:cNvPr id="17115" name="Check Box 731" hidden="1">
              <a:extLst>
                <a:ext uri="{63B3BB69-23CF-44E3-9099-C40C66FF867C}">
                  <a14:compatExt spid="_x0000_s17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28575</xdr:colOff>
          <xdr:row>26</xdr:row>
          <xdr:rowOff>57150</xdr:rowOff>
        </xdr:to>
        <xdr:sp macro="" textlink="">
          <xdr:nvSpPr>
            <xdr:cNvPr id="17116" name="Check Box 732" hidden="1">
              <a:extLst>
                <a:ext uri="{63B3BB69-23CF-44E3-9099-C40C66FF867C}">
                  <a14:compatExt spid="_x0000_s17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26</xdr:row>
          <xdr:rowOff>123825</xdr:rowOff>
        </xdr:to>
        <xdr:sp macro="" textlink="">
          <xdr:nvSpPr>
            <xdr:cNvPr id="17117" name="Check Box 733" hidden="1">
              <a:extLst>
                <a:ext uri="{63B3BB69-23CF-44E3-9099-C40C66FF867C}">
                  <a14:compatExt spid="_x0000_s17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28575</xdr:colOff>
          <xdr:row>26</xdr:row>
          <xdr:rowOff>57150</xdr:rowOff>
        </xdr:to>
        <xdr:sp macro="" textlink="">
          <xdr:nvSpPr>
            <xdr:cNvPr id="17118" name="Check Box 734" hidden="1">
              <a:extLst>
                <a:ext uri="{63B3BB69-23CF-44E3-9099-C40C66FF867C}">
                  <a14:compatExt spid="_x0000_s17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19" name="Check Box 735" hidden="1">
              <a:extLst>
                <a:ext uri="{63B3BB69-23CF-44E3-9099-C40C66FF867C}">
                  <a14:compatExt spid="_x0000_s17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0" name="Check Box 736" hidden="1">
              <a:extLst>
                <a:ext uri="{63B3BB69-23CF-44E3-9099-C40C66FF867C}">
                  <a14:compatExt spid="_x0000_s17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1" name="Check Box 737" hidden="1">
              <a:extLst>
                <a:ext uri="{63B3BB69-23CF-44E3-9099-C40C66FF867C}">
                  <a14:compatExt spid="_x0000_s17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26</xdr:row>
          <xdr:rowOff>123825</xdr:rowOff>
        </xdr:to>
        <xdr:sp macro="" textlink="">
          <xdr:nvSpPr>
            <xdr:cNvPr id="17122" name="Check Box 738" hidden="1">
              <a:extLst>
                <a:ext uri="{63B3BB69-23CF-44E3-9099-C40C66FF867C}">
                  <a14:compatExt spid="_x0000_s17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3" name="Check Box 739" hidden="1">
              <a:extLst>
                <a:ext uri="{63B3BB69-23CF-44E3-9099-C40C66FF867C}">
                  <a14:compatExt spid="_x0000_s17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200025</xdr:colOff>
          <xdr:row>26</xdr:row>
          <xdr:rowOff>361950</xdr:rowOff>
        </xdr:to>
        <xdr:sp macro="" textlink="">
          <xdr:nvSpPr>
            <xdr:cNvPr id="17124" name="Check Box 740" hidden="1">
              <a:extLst>
                <a:ext uri="{63B3BB69-23CF-44E3-9099-C40C66FF867C}">
                  <a14:compatExt spid="_x0000_s17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28575</xdr:colOff>
          <xdr:row>26</xdr:row>
          <xdr:rowOff>57150</xdr:rowOff>
        </xdr:to>
        <xdr:sp macro="" textlink="">
          <xdr:nvSpPr>
            <xdr:cNvPr id="17125" name="Check Box 741" hidden="1">
              <a:extLst>
                <a:ext uri="{63B3BB69-23CF-44E3-9099-C40C66FF867C}">
                  <a14:compatExt spid="_x0000_s17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6" name="Check Box 742" hidden="1">
              <a:extLst>
                <a:ext uri="{63B3BB69-23CF-44E3-9099-C40C66FF867C}">
                  <a14:compatExt spid="_x0000_s17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7" name="Check Box 743" hidden="1">
              <a:extLst>
                <a:ext uri="{63B3BB69-23CF-44E3-9099-C40C66FF867C}">
                  <a14:compatExt spid="_x0000_s17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28" name="Check Box 744" hidden="1">
              <a:extLst>
                <a:ext uri="{63B3BB69-23CF-44E3-9099-C40C66FF867C}">
                  <a14:compatExt spid="_x0000_s17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26</xdr:row>
          <xdr:rowOff>123825</xdr:rowOff>
        </xdr:to>
        <xdr:sp macro="" textlink="">
          <xdr:nvSpPr>
            <xdr:cNvPr id="17129" name="Check Box 745" hidden="1">
              <a:extLst>
                <a:ext uri="{63B3BB69-23CF-44E3-9099-C40C66FF867C}">
                  <a14:compatExt spid="_x0000_s17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171450</xdr:colOff>
          <xdr:row>25</xdr:row>
          <xdr:rowOff>161925</xdr:rowOff>
        </xdr:to>
        <xdr:sp macro="" textlink="">
          <xdr:nvSpPr>
            <xdr:cNvPr id="17130" name="Check Box 746" hidden="1">
              <a:extLst>
                <a:ext uri="{63B3BB69-23CF-44E3-9099-C40C66FF867C}">
                  <a14:compatExt spid="_x0000_s17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24</xdr:col>
          <xdr:colOff>28575</xdr:colOff>
          <xdr:row>26</xdr:row>
          <xdr:rowOff>66675</xdr:rowOff>
        </xdr:to>
        <xdr:sp macro="" textlink="">
          <xdr:nvSpPr>
            <xdr:cNvPr id="17131" name="Check Box 747" hidden="1">
              <a:extLst>
                <a:ext uri="{63B3BB69-23CF-44E3-9099-C40C66FF867C}">
                  <a14:compatExt spid="_x0000_s17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26</xdr:row>
          <xdr:rowOff>123825</xdr:rowOff>
        </xdr:to>
        <xdr:sp macro="" textlink="">
          <xdr:nvSpPr>
            <xdr:cNvPr id="17132" name="Check Box 748" hidden="1">
              <a:extLst>
                <a:ext uri="{63B3BB69-23CF-44E3-9099-C40C66FF867C}">
                  <a14:compatExt spid="_x0000_s17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25</xdr:row>
          <xdr:rowOff>0</xdr:rowOff>
        </xdr:from>
        <xdr:to>
          <xdr:col>23</xdr:col>
          <xdr:colOff>180975</xdr:colOff>
          <xdr:row>26</xdr:row>
          <xdr:rowOff>133350</xdr:rowOff>
        </xdr:to>
        <xdr:sp macro="" textlink="">
          <xdr:nvSpPr>
            <xdr:cNvPr id="17133" name="Check Box 749" hidden="1">
              <a:extLst>
                <a:ext uri="{63B3BB69-23CF-44E3-9099-C40C66FF867C}">
                  <a14:compatExt spid="_x0000_s17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34" name="Check Box 750" hidden="1">
              <a:extLst>
                <a:ext uri="{63B3BB69-23CF-44E3-9099-C40C66FF867C}">
                  <a14:compatExt spid="_x0000_s17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24</xdr:col>
          <xdr:colOff>28575</xdr:colOff>
          <xdr:row>59</xdr:row>
          <xdr:rowOff>238125</xdr:rowOff>
        </xdr:to>
        <xdr:sp macro="" textlink="">
          <xdr:nvSpPr>
            <xdr:cNvPr id="17135" name="Check Box 751" hidden="1">
              <a:extLst>
                <a:ext uri="{63B3BB69-23CF-44E3-9099-C40C66FF867C}">
                  <a14:compatExt spid="_x0000_s17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180975</xdr:colOff>
          <xdr:row>59</xdr:row>
          <xdr:rowOff>295275</xdr:rowOff>
        </xdr:to>
        <xdr:sp macro="" textlink="">
          <xdr:nvSpPr>
            <xdr:cNvPr id="17136" name="Check Box 752" hidden="1">
              <a:extLst>
                <a:ext uri="{63B3BB69-23CF-44E3-9099-C40C66FF867C}">
                  <a14:compatExt spid="_x0000_s17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24</xdr:col>
          <xdr:colOff>28575</xdr:colOff>
          <xdr:row>59</xdr:row>
          <xdr:rowOff>238125</xdr:rowOff>
        </xdr:to>
        <xdr:sp macro="" textlink="">
          <xdr:nvSpPr>
            <xdr:cNvPr id="17137" name="Check Box 753" hidden="1">
              <a:extLst>
                <a:ext uri="{63B3BB69-23CF-44E3-9099-C40C66FF867C}">
                  <a14:compatExt spid="_x0000_s17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38" name="Check Box 754" hidden="1">
              <a:extLst>
                <a:ext uri="{63B3BB69-23CF-44E3-9099-C40C66FF867C}">
                  <a14:compatExt spid="_x0000_s17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39" name="Check Box 755" hidden="1">
              <a:extLst>
                <a:ext uri="{63B3BB69-23CF-44E3-9099-C40C66FF867C}">
                  <a14:compatExt spid="_x0000_s17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0" name="Check Box 756" hidden="1">
              <a:extLst>
                <a:ext uri="{63B3BB69-23CF-44E3-9099-C40C66FF867C}">
                  <a14:compatExt spid="_x0000_s17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180975</xdr:colOff>
          <xdr:row>59</xdr:row>
          <xdr:rowOff>295275</xdr:rowOff>
        </xdr:to>
        <xdr:sp macro="" textlink="">
          <xdr:nvSpPr>
            <xdr:cNvPr id="17141" name="Check Box 757" hidden="1">
              <a:extLst>
                <a:ext uri="{63B3BB69-23CF-44E3-9099-C40C66FF867C}">
                  <a14:compatExt spid="_x0000_s17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2" name="Check Box 758" hidden="1">
              <a:extLst>
                <a:ext uri="{63B3BB69-23CF-44E3-9099-C40C66FF867C}">
                  <a14:compatExt spid="_x0000_s17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24</xdr:col>
          <xdr:colOff>28575</xdr:colOff>
          <xdr:row>59</xdr:row>
          <xdr:rowOff>238125</xdr:rowOff>
        </xdr:to>
        <xdr:sp macro="" textlink="">
          <xdr:nvSpPr>
            <xdr:cNvPr id="17143" name="Check Box 759" hidden="1">
              <a:extLst>
                <a:ext uri="{63B3BB69-23CF-44E3-9099-C40C66FF867C}">
                  <a14:compatExt spid="_x0000_s17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4" name="Check Box 760" hidden="1">
              <a:extLst>
                <a:ext uri="{63B3BB69-23CF-44E3-9099-C40C66FF867C}">
                  <a14:compatExt spid="_x0000_s17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5" name="Check Box 761" hidden="1">
              <a:extLst>
                <a:ext uri="{63B3BB69-23CF-44E3-9099-C40C66FF867C}">
                  <a14:compatExt spid="_x0000_s17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6" name="Check Box 762" hidden="1">
              <a:extLst>
                <a:ext uri="{63B3BB69-23CF-44E3-9099-C40C66FF867C}">
                  <a14:compatExt spid="_x0000_s17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180975</xdr:colOff>
          <xdr:row>59</xdr:row>
          <xdr:rowOff>295275</xdr:rowOff>
        </xdr:to>
        <xdr:sp macro="" textlink="">
          <xdr:nvSpPr>
            <xdr:cNvPr id="17147" name="Check Box 763" hidden="1">
              <a:extLst>
                <a:ext uri="{63B3BB69-23CF-44E3-9099-C40C66FF867C}">
                  <a14:compatExt spid="_x0000_s17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59</xdr:row>
          <xdr:rowOff>0</xdr:rowOff>
        </xdr:from>
        <xdr:to>
          <xdr:col>23</xdr:col>
          <xdr:colOff>171450</xdr:colOff>
          <xdr:row>59</xdr:row>
          <xdr:rowOff>161925</xdr:rowOff>
        </xdr:to>
        <xdr:sp macro="" textlink="">
          <xdr:nvSpPr>
            <xdr:cNvPr id="17148" name="Check Box 764" hidden="1">
              <a:extLst>
                <a:ext uri="{63B3BB69-23CF-44E3-9099-C40C66FF867C}">
                  <a14:compatExt spid="_x0000_s17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66</xdr:row>
          <xdr:rowOff>0</xdr:rowOff>
        </xdr:from>
        <xdr:to>
          <xdr:col>23</xdr:col>
          <xdr:colOff>171450</xdr:colOff>
          <xdr:row>66</xdr:row>
          <xdr:rowOff>161925</xdr:rowOff>
        </xdr:to>
        <xdr:sp macro="" textlink="">
          <xdr:nvSpPr>
            <xdr:cNvPr id="17149" name="Check Box 765" hidden="1">
              <a:extLst>
                <a:ext uri="{63B3BB69-23CF-44E3-9099-C40C66FF867C}">
                  <a14:compatExt spid="_x0000_s17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228600</xdr:colOff>
          <xdr:row>87</xdr:row>
          <xdr:rowOff>9525</xdr:rowOff>
        </xdr:to>
        <xdr:sp macro="" textlink="">
          <xdr:nvSpPr>
            <xdr:cNvPr id="17150" name="Check Box 766" hidden="1">
              <a:extLst>
                <a:ext uri="{63B3BB69-23CF-44E3-9099-C40C66FF867C}">
                  <a14:compatExt spid="_x0000_s17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171450</xdr:colOff>
          <xdr:row>84</xdr:row>
          <xdr:rowOff>161925</xdr:rowOff>
        </xdr:to>
        <xdr:sp macro="" textlink="">
          <xdr:nvSpPr>
            <xdr:cNvPr id="17151" name="Check Box 767" hidden="1">
              <a:extLst>
                <a:ext uri="{63B3BB69-23CF-44E3-9099-C40C66FF867C}">
                  <a14:compatExt spid="_x0000_s17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228600</xdr:colOff>
          <xdr:row>87</xdr:row>
          <xdr:rowOff>0</xdr:rowOff>
        </xdr:to>
        <xdr:sp macro="" textlink="">
          <xdr:nvSpPr>
            <xdr:cNvPr id="17152" name="Check Box 768" hidden="1">
              <a:extLst>
                <a:ext uri="{63B3BB69-23CF-44E3-9099-C40C66FF867C}">
                  <a14:compatExt spid="_x0000_s17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84</xdr:row>
          <xdr:rowOff>0</xdr:rowOff>
        </xdr:from>
        <xdr:to>
          <xdr:col>23</xdr:col>
          <xdr:colOff>171450</xdr:colOff>
          <xdr:row>84</xdr:row>
          <xdr:rowOff>161925</xdr:rowOff>
        </xdr:to>
        <xdr:sp macro="" textlink="">
          <xdr:nvSpPr>
            <xdr:cNvPr id="17153" name="Check Box 769" hidden="1">
              <a:extLst>
                <a:ext uri="{63B3BB69-23CF-44E3-9099-C40C66FF867C}">
                  <a14:compatExt spid="_x0000_s17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161925</xdr:colOff>
          <xdr:row>86</xdr:row>
          <xdr:rowOff>142875</xdr:rowOff>
        </xdr:to>
        <xdr:sp macro="" textlink="">
          <xdr:nvSpPr>
            <xdr:cNvPr id="17154" name="Check Box 770" hidden="1">
              <a:extLst>
                <a:ext uri="{63B3BB69-23CF-44E3-9099-C40C66FF867C}">
                  <a14:compatExt spid="_x0000_s17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228600</xdr:colOff>
          <xdr:row>87</xdr:row>
          <xdr:rowOff>190500</xdr:rowOff>
        </xdr:to>
        <xdr:sp macro="" textlink="">
          <xdr:nvSpPr>
            <xdr:cNvPr id="17155" name="Check Box 771" hidden="1">
              <a:extLst>
                <a:ext uri="{63B3BB69-23CF-44E3-9099-C40C66FF867C}">
                  <a14:compatExt spid="_x0000_s17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228600</xdr:colOff>
          <xdr:row>87</xdr:row>
          <xdr:rowOff>190500</xdr:rowOff>
        </xdr:to>
        <xdr:sp macro="" textlink="">
          <xdr:nvSpPr>
            <xdr:cNvPr id="17156" name="Check Box 772" hidden="1">
              <a:extLst>
                <a:ext uri="{63B3BB69-23CF-44E3-9099-C40C66FF867C}">
                  <a14:compatExt spid="_x0000_s17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171450</xdr:colOff>
          <xdr:row>85</xdr:row>
          <xdr:rowOff>161925</xdr:rowOff>
        </xdr:to>
        <xdr:sp macro="" textlink="">
          <xdr:nvSpPr>
            <xdr:cNvPr id="17157" name="Check Box 773" hidden="1">
              <a:extLst>
                <a:ext uri="{63B3BB69-23CF-44E3-9099-C40C66FF867C}">
                  <a14:compatExt spid="_x0000_s17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228600</xdr:colOff>
          <xdr:row>87</xdr:row>
          <xdr:rowOff>190500</xdr:rowOff>
        </xdr:to>
        <xdr:sp macro="" textlink="">
          <xdr:nvSpPr>
            <xdr:cNvPr id="17158" name="Check Box 774" hidden="1">
              <a:extLst>
                <a:ext uri="{63B3BB69-23CF-44E3-9099-C40C66FF867C}">
                  <a14:compatExt spid="_x0000_s17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171450</xdr:colOff>
          <xdr:row>85</xdr:row>
          <xdr:rowOff>161925</xdr:rowOff>
        </xdr:to>
        <xdr:sp macro="" textlink="">
          <xdr:nvSpPr>
            <xdr:cNvPr id="17159" name="Check Box 775" hidden="1">
              <a:extLst>
                <a:ext uri="{63B3BB69-23CF-44E3-9099-C40C66FF867C}">
                  <a14:compatExt spid="_x0000_s17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85</xdr:row>
          <xdr:rowOff>0</xdr:rowOff>
        </xdr:from>
        <xdr:to>
          <xdr:col>23</xdr:col>
          <xdr:colOff>228600</xdr:colOff>
          <xdr:row>87</xdr:row>
          <xdr:rowOff>190500</xdr:rowOff>
        </xdr:to>
        <xdr:sp macro="" textlink="">
          <xdr:nvSpPr>
            <xdr:cNvPr id="17160" name="Check Box 776" hidden="1">
              <a:extLst>
                <a:ext uri="{63B3BB69-23CF-44E3-9099-C40C66FF867C}">
                  <a14:compatExt spid="_x0000_s17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180975</xdr:colOff>
          <xdr:row>86</xdr:row>
          <xdr:rowOff>314325</xdr:rowOff>
        </xdr:to>
        <xdr:sp macro="" textlink="">
          <xdr:nvSpPr>
            <xdr:cNvPr id="17161" name="Check Box 777" hidden="1">
              <a:extLst>
                <a:ext uri="{63B3BB69-23CF-44E3-9099-C40C66FF867C}">
                  <a14:compatExt spid="_x0000_s17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171450</xdr:colOff>
          <xdr:row>86</xdr:row>
          <xdr:rowOff>161925</xdr:rowOff>
        </xdr:to>
        <xdr:sp macro="" textlink="">
          <xdr:nvSpPr>
            <xdr:cNvPr id="17162" name="Check Box 778" hidden="1">
              <a:extLst>
                <a:ext uri="{63B3BB69-23CF-44E3-9099-C40C66FF867C}">
                  <a14:compatExt spid="_x0000_s17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86</xdr:row>
          <xdr:rowOff>0</xdr:rowOff>
        </xdr:from>
        <xdr:to>
          <xdr:col>23</xdr:col>
          <xdr:colOff>171450</xdr:colOff>
          <xdr:row>86</xdr:row>
          <xdr:rowOff>161925</xdr:rowOff>
        </xdr:to>
        <xdr:sp macro="" textlink="">
          <xdr:nvSpPr>
            <xdr:cNvPr id="17163" name="Check Box 779" hidden="1">
              <a:extLst>
                <a:ext uri="{63B3BB69-23CF-44E3-9099-C40C66FF867C}">
                  <a14:compatExt spid="_x0000_s17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89</xdr:row>
          <xdr:rowOff>19050</xdr:rowOff>
        </xdr:from>
        <xdr:to>
          <xdr:col>23</xdr:col>
          <xdr:colOff>171450</xdr:colOff>
          <xdr:row>89</xdr:row>
          <xdr:rowOff>180975</xdr:rowOff>
        </xdr:to>
        <xdr:sp macro="" textlink="">
          <xdr:nvSpPr>
            <xdr:cNvPr id="17164" name="Check Box 780" hidden="1">
              <a:extLst>
                <a:ext uri="{63B3BB69-23CF-44E3-9099-C40C66FF867C}">
                  <a14:compatExt spid="_x0000_s17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89</xdr:row>
          <xdr:rowOff>19050</xdr:rowOff>
        </xdr:from>
        <xdr:to>
          <xdr:col>23</xdr:col>
          <xdr:colOff>171450</xdr:colOff>
          <xdr:row>89</xdr:row>
          <xdr:rowOff>180975</xdr:rowOff>
        </xdr:to>
        <xdr:sp macro="" textlink="">
          <xdr:nvSpPr>
            <xdr:cNvPr id="17165" name="Check Box 781" hidden="1">
              <a:extLst>
                <a:ext uri="{63B3BB69-23CF-44E3-9099-C40C66FF867C}">
                  <a14:compatExt spid="_x0000_s17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171450</xdr:colOff>
          <xdr:row>118</xdr:row>
          <xdr:rowOff>161925</xdr:rowOff>
        </xdr:to>
        <xdr:sp macro="" textlink="">
          <xdr:nvSpPr>
            <xdr:cNvPr id="17166" name="Check Box 782" hidden="1">
              <a:extLst>
                <a:ext uri="{63B3BB69-23CF-44E3-9099-C40C66FF867C}">
                  <a14:compatExt spid="_x0000_s17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118</xdr:row>
          <xdr:rowOff>0</xdr:rowOff>
        </xdr:from>
        <xdr:to>
          <xdr:col>23</xdr:col>
          <xdr:colOff>171450</xdr:colOff>
          <xdr:row>118</xdr:row>
          <xdr:rowOff>161925</xdr:rowOff>
        </xdr:to>
        <xdr:sp macro="" textlink="">
          <xdr:nvSpPr>
            <xdr:cNvPr id="17167" name="Check Box 783" hidden="1">
              <a:extLst>
                <a:ext uri="{63B3BB69-23CF-44E3-9099-C40C66FF867C}">
                  <a14:compatExt spid="_x0000_s17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23</xdr:col>
          <xdr:colOff>171450</xdr:colOff>
          <xdr:row>119</xdr:row>
          <xdr:rowOff>161925</xdr:rowOff>
        </xdr:to>
        <xdr:sp macro="" textlink="">
          <xdr:nvSpPr>
            <xdr:cNvPr id="17168" name="Check Box 784" hidden="1">
              <a:extLst>
                <a:ext uri="{63B3BB69-23CF-44E3-9099-C40C66FF867C}">
                  <a14:compatExt spid="_x0000_s17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23</xdr:col>
          <xdr:colOff>171450</xdr:colOff>
          <xdr:row>119</xdr:row>
          <xdr:rowOff>161925</xdr:rowOff>
        </xdr:to>
        <xdr:sp macro="" textlink="">
          <xdr:nvSpPr>
            <xdr:cNvPr id="17169" name="Check Box 785" hidden="1">
              <a:extLst>
                <a:ext uri="{63B3BB69-23CF-44E3-9099-C40C66FF867C}">
                  <a14:compatExt spid="_x0000_s1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119</xdr:row>
          <xdr:rowOff>0</xdr:rowOff>
        </xdr:from>
        <xdr:to>
          <xdr:col>23</xdr:col>
          <xdr:colOff>171450</xdr:colOff>
          <xdr:row>119</xdr:row>
          <xdr:rowOff>161925</xdr:rowOff>
        </xdr:to>
        <xdr:sp macro="" textlink="">
          <xdr:nvSpPr>
            <xdr:cNvPr id="17170" name="Check Box 786" hidden="1">
              <a:extLst>
                <a:ext uri="{63B3BB69-23CF-44E3-9099-C40C66FF867C}">
                  <a14:compatExt spid="_x0000_s1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171450</xdr:colOff>
          <xdr:row>124</xdr:row>
          <xdr:rowOff>161925</xdr:rowOff>
        </xdr:to>
        <xdr:sp macro="" textlink="">
          <xdr:nvSpPr>
            <xdr:cNvPr id="17171" name="Check Box 787" hidden="1">
              <a:extLst>
                <a:ext uri="{63B3BB69-23CF-44E3-9099-C40C66FF867C}">
                  <a14:compatExt spid="_x0000_s1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171450</xdr:colOff>
          <xdr:row>124</xdr:row>
          <xdr:rowOff>161925</xdr:rowOff>
        </xdr:to>
        <xdr:sp macro="" textlink="">
          <xdr:nvSpPr>
            <xdr:cNvPr id="17172" name="Check Box 788" hidden="1">
              <a:extLst>
                <a:ext uri="{63B3BB69-23CF-44E3-9099-C40C66FF867C}">
                  <a14:compatExt spid="_x0000_s1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124</xdr:row>
          <xdr:rowOff>0</xdr:rowOff>
        </xdr:from>
        <xdr:to>
          <xdr:col>23</xdr:col>
          <xdr:colOff>171450</xdr:colOff>
          <xdr:row>124</xdr:row>
          <xdr:rowOff>161925</xdr:rowOff>
        </xdr:to>
        <xdr:sp macro="" textlink="">
          <xdr:nvSpPr>
            <xdr:cNvPr id="17173" name="Check Box 789" hidden="1">
              <a:extLst>
                <a:ext uri="{63B3BB69-23CF-44E3-9099-C40C66FF867C}">
                  <a14:compatExt spid="_x0000_s1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9</xdr:row>
          <xdr:rowOff>19050</xdr:rowOff>
        </xdr:from>
        <xdr:to>
          <xdr:col>25</xdr:col>
          <xdr:colOff>209550</xdr:colOff>
          <xdr:row>11</xdr:row>
          <xdr:rowOff>76200</xdr:rowOff>
        </xdr:to>
        <xdr:sp macro="" textlink="">
          <xdr:nvSpPr>
            <xdr:cNvPr id="17174" name="Check Box 790" hidden="1">
              <a:extLst>
                <a:ext uri="{63B3BB69-23CF-44E3-9099-C40C66FF867C}">
                  <a14:compatExt spid="_x0000_s1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78" name="Check Box 794" hidden="1">
              <a:extLst>
                <a:ext uri="{63B3BB69-23CF-44E3-9099-C40C66FF867C}">
                  <a14:compatExt spid="_x0000_s1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200025</xdr:colOff>
          <xdr:row>49</xdr:row>
          <xdr:rowOff>171450</xdr:rowOff>
        </xdr:to>
        <xdr:sp macro="" textlink="">
          <xdr:nvSpPr>
            <xdr:cNvPr id="17179" name="Check Box 795" hidden="1">
              <a:extLst>
                <a:ext uri="{63B3BB69-23CF-44E3-9099-C40C66FF867C}">
                  <a14:compatExt spid="_x0000_s1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28575</xdr:colOff>
          <xdr:row>48</xdr:row>
          <xdr:rowOff>57150</xdr:rowOff>
        </xdr:to>
        <xdr:sp macro="" textlink="">
          <xdr:nvSpPr>
            <xdr:cNvPr id="17180" name="Check Box 796" hidden="1">
              <a:extLst>
                <a:ext uri="{63B3BB69-23CF-44E3-9099-C40C66FF867C}">
                  <a14:compatExt spid="_x0000_s1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180975</xdr:colOff>
          <xdr:row>48</xdr:row>
          <xdr:rowOff>123825</xdr:rowOff>
        </xdr:to>
        <xdr:sp macro="" textlink="">
          <xdr:nvSpPr>
            <xdr:cNvPr id="17181" name="Check Box 797" hidden="1">
              <a:extLst>
                <a:ext uri="{63B3BB69-23CF-44E3-9099-C40C66FF867C}">
                  <a14:compatExt spid="_x0000_s1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28575</xdr:colOff>
          <xdr:row>48</xdr:row>
          <xdr:rowOff>57150</xdr:rowOff>
        </xdr:to>
        <xdr:sp macro="" textlink="">
          <xdr:nvSpPr>
            <xdr:cNvPr id="17182" name="Check Box 798" hidden="1">
              <a:extLst>
                <a:ext uri="{63B3BB69-23CF-44E3-9099-C40C66FF867C}">
                  <a14:compatExt spid="_x0000_s17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83" name="Check Box 799" hidden="1">
              <a:extLst>
                <a:ext uri="{63B3BB69-23CF-44E3-9099-C40C66FF867C}">
                  <a14:compatExt spid="_x0000_s1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84" name="Check Box 800" hidden="1">
              <a:extLst>
                <a:ext uri="{63B3BB69-23CF-44E3-9099-C40C66FF867C}">
                  <a14:compatExt spid="_x0000_s17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85" name="Check Box 801" hidden="1">
              <a:extLst>
                <a:ext uri="{63B3BB69-23CF-44E3-9099-C40C66FF867C}">
                  <a14:compatExt spid="_x0000_s17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180975</xdr:colOff>
          <xdr:row>48</xdr:row>
          <xdr:rowOff>123825</xdr:rowOff>
        </xdr:to>
        <xdr:sp macro="" textlink="">
          <xdr:nvSpPr>
            <xdr:cNvPr id="17186" name="Check Box 802" hidden="1">
              <a:extLst>
                <a:ext uri="{63B3BB69-23CF-44E3-9099-C40C66FF867C}">
                  <a14:compatExt spid="_x0000_s17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87" name="Check Box 803" hidden="1">
              <a:extLst>
                <a:ext uri="{63B3BB69-23CF-44E3-9099-C40C66FF867C}">
                  <a14:compatExt spid="_x0000_s17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200025</xdr:colOff>
          <xdr:row>49</xdr:row>
          <xdr:rowOff>171450</xdr:rowOff>
        </xdr:to>
        <xdr:sp macro="" textlink="">
          <xdr:nvSpPr>
            <xdr:cNvPr id="17188" name="Check Box 804" hidden="1">
              <a:extLst>
                <a:ext uri="{63B3BB69-23CF-44E3-9099-C40C66FF867C}">
                  <a14:compatExt spid="_x0000_s1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28575</xdr:colOff>
          <xdr:row>48</xdr:row>
          <xdr:rowOff>57150</xdr:rowOff>
        </xdr:to>
        <xdr:sp macro="" textlink="">
          <xdr:nvSpPr>
            <xdr:cNvPr id="17189" name="Check Box 805" hidden="1">
              <a:extLst>
                <a:ext uri="{63B3BB69-23CF-44E3-9099-C40C66FF867C}">
                  <a14:compatExt spid="_x0000_s17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90" name="Check Box 806" hidden="1">
              <a:extLst>
                <a:ext uri="{63B3BB69-23CF-44E3-9099-C40C66FF867C}">
                  <a14:compatExt spid="_x0000_s17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91" name="Check Box 807" hidden="1">
              <a:extLst>
                <a:ext uri="{63B3BB69-23CF-44E3-9099-C40C66FF867C}">
                  <a14:compatExt spid="_x0000_s17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92" name="Check Box 808" hidden="1">
              <a:extLst>
                <a:ext uri="{63B3BB69-23CF-44E3-9099-C40C66FF867C}">
                  <a14:compatExt spid="_x0000_s17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180975</xdr:colOff>
          <xdr:row>48</xdr:row>
          <xdr:rowOff>123825</xdr:rowOff>
        </xdr:to>
        <xdr:sp macro="" textlink="">
          <xdr:nvSpPr>
            <xdr:cNvPr id="17193" name="Check Box 809" hidden="1">
              <a:extLst>
                <a:ext uri="{63B3BB69-23CF-44E3-9099-C40C66FF867C}">
                  <a14:compatExt spid="_x0000_s17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171450</xdr:colOff>
          <xdr:row>47</xdr:row>
          <xdr:rowOff>161925</xdr:rowOff>
        </xdr:to>
        <xdr:sp macro="" textlink="">
          <xdr:nvSpPr>
            <xdr:cNvPr id="17194" name="Check Box 810" hidden="1">
              <a:extLst>
                <a:ext uri="{63B3BB69-23CF-44E3-9099-C40C66FF867C}">
                  <a14:compatExt spid="_x0000_s17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24</xdr:col>
          <xdr:colOff>28575</xdr:colOff>
          <xdr:row>48</xdr:row>
          <xdr:rowOff>66675</xdr:rowOff>
        </xdr:to>
        <xdr:sp macro="" textlink="">
          <xdr:nvSpPr>
            <xdr:cNvPr id="17195" name="Check Box 811" hidden="1">
              <a:extLst>
                <a:ext uri="{63B3BB69-23CF-44E3-9099-C40C66FF867C}">
                  <a14:compatExt spid="_x0000_s17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180975</xdr:colOff>
          <xdr:row>48</xdr:row>
          <xdr:rowOff>123825</xdr:rowOff>
        </xdr:to>
        <xdr:sp macro="" textlink="">
          <xdr:nvSpPr>
            <xdr:cNvPr id="17196" name="Check Box 812" hidden="1">
              <a:extLst>
                <a:ext uri="{63B3BB69-23CF-44E3-9099-C40C66FF867C}">
                  <a14:compatExt spid="_x0000_s17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47</xdr:row>
          <xdr:rowOff>0</xdr:rowOff>
        </xdr:from>
        <xdr:to>
          <xdr:col>23</xdr:col>
          <xdr:colOff>180975</xdr:colOff>
          <xdr:row>48</xdr:row>
          <xdr:rowOff>133350</xdr:rowOff>
        </xdr:to>
        <xdr:sp macro="" textlink="">
          <xdr:nvSpPr>
            <xdr:cNvPr id="17197" name="Check Box 813" hidden="1">
              <a:extLst>
                <a:ext uri="{63B3BB69-23CF-44E3-9099-C40C66FF867C}">
                  <a14:compatExt spid="_x0000_s17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180975</xdr:colOff>
          <xdr:row>65</xdr:row>
          <xdr:rowOff>133350</xdr:rowOff>
        </xdr:to>
        <xdr:sp macro="" textlink="">
          <xdr:nvSpPr>
            <xdr:cNvPr id="17198" name="Check Box 814" hidden="1">
              <a:extLst>
                <a:ext uri="{63B3BB69-23CF-44E3-9099-C40C66FF867C}">
                  <a14:compatExt spid="_x0000_s17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0</xdr:rowOff>
        </xdr:from>
        <xdr:to>
          <xdr:col>23</xdr:col>
          <xdr:colOff>180975</xdr:colOff>
          <xdr:row>65</xdr:row>
          <xdr:rowOff>133350</xdr:rowOff>
        </xdr:to>
        <xdr:sp macro="" textlink="">
          <xdr:nvSpPr>
            <xdr:cNvPr id="17199" name="Check Box 815" hidden="1">
              <a:extLst>
                <a:ext uri="{63B3BB69-23CF-44E3-9099-C40C66FF867C}">
                  <a14:compatExt spid="_x0000_s17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19050</xdr:rowOff>
        </xdr:from>
        <xdr:to>
          <xdr:col>23</xdr:col>
          <xdr:colOff>200025</xdr:colOff>
          <xdr:row>66</xdr:row>
          <xdr:rowOff>200025</xdr:rowOff>
        </xdr:to>
        <xdr:sp macro="" textlink="">
          <xdr:nvSpPr>
            <xdr:cNvPr id="17200" name="Check Box 816" hidden="1">
              <a:extLst>
                <a:ext uri="{63B3BB69-23CF-44E3-9099-C40C66FF867C}">
                  <a14:compatExt spid="_x0000_s17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64</xdr:row>
          <xdr:rowOff>19050</xdr:rowOff>
        </xdr:from>
        <xdr:to>
          <xdr:col>23</xdr:col>
          <xdr:colOff>200025</xdr:colOff>
          <xdr:row>66</xdr:row>
          <xdr:rowOff>200025</xdr:rowOff>
        </xdr:to>
        <xdr:sp macro="" textlink="">
          <xdr:nvSpPr>
            <xdr:cNvPr id="17201" name="Check Box 817" hidden="1">
              <a:extLst>
                <a:ext uri="{63B3BB69-23CF-44E3-9099-C40C66FF867C}">
                  <a14:compatExt spid="_x0000_s17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02" name="Check Box 818" hidden="1">
              <a:extLst>
                <a:ext uri="{63B3BB69-23CF-44E3-9099-C40C66FF867C}">
                  <a14:compatExt spid="_x0000_s17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24</xdr:col>
          <xdr:colOff>28575</xdr:colOff>
          <xdr:row>66</xdr:row>
          <xdr:rowOff>57150</xdr:rowOff>
        </xdr:to>
        <xdr:sp macro="" textlink="">
          <xdr:nvSpPr>
            <xdr:cNvPr id="17203" name="Check Box 819" hidden="1">
              <a:extLst>
                <a:ext uri="{63B3BB69-23CF-44E3-9099-C40C66FF867C}">
                  <a14:compatExt spid="_x0000_s17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180975</xdr:colOff>
          <xdr:row>66</xdr:row>
          <xdr:rowOff>123825</xdr:rowOff>
        </xdr:to>
        <xdr:sp macro="" textlink="">
          <xdr:nvSpPr>
            <xdr:cNvPr id="17204" name="Check Box 820" hidden="1">
              <a:extLst>
                <a:ext uri="{63B3BB69-23CF-44E3-9099-C40C66FF867C}">
                  <a14:compatExt spid="_x0000_s17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24</xdr:col>
          <xdr:colOff>28575</xdr:colOff>
          <xdr:row>66</xdr:row>
          <xdr:rowOff>57150</xdr:rowOff>
        </xdr:to>
        <xdr:sp macro="" textlink="">
          <xdr:nvSpPr>
            <xdr:cNvPr id="17205" name="Check Box 821" hidden="1">
              <a:extLst>
                <a:ext uri="{63B3BB69-23CF-44E3-9099-C40C66FF867C}">
                  <a14:compatExt spid="_x0000_s17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06" name="Check Box 822" hidden="1">
              <a:extLst>
                <a:ext uri="{63B3BB69-23CF-44E3-9099-C40C66FF867C}">
                  <a14:compatExt spid="_x0000_s17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07" name="Check Box 823" hidden="1">
              <a:extLst>
                <a:ext uri="{63B3BB69-23CF-44E3-9099-C40C66FF867C}">
                  <a14:compatExt spid="_x0000_s17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08" name="Check Box 824" hidden="1">
              <a:extLst>
                <a:ext uri="{63B3BB69-23CF-44E3-9099-C40C66FF867C}">
                  <a14:compatExt spid="_x0000_s17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180975</xdr:colOff>
          <xdr:row>66</xdr:row>
          <xdr:rowOff>123825</xdr:rowOff>
        </xdr:to>
        <xdr:sp macro="" textlink="">
          <xdr:nvSpPr>
            <xdr:cNvPr id="17209" name="Check Box 825" hidden="1">
              <a:extLst>
                <a:ext uri="{63B3BB69-23CF-44E3-9099-C40C66FF867C}">
                  <a14:compatExt spid="_x0000_s17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10" name="Check Box 826" hidden="1">
              <a:extLst>
                <a:ext uri="{63B3BB69-23CF-44E3-9099-C40C66FF867C}">
                  <a14:compatExt spid="_x0000_s17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24</xdr:col>
          <xdr:colOff>28575</xdr:colOff>
          <xdr:row>66</xdr:row>
          <xdr:rowOff>57150</xdr:rowOff>
        </xdr:to>
        <xdr:sp macro="" textlink="">
          <xdr:nvSpPr>
            <xdr:cNvPr id="17211" name="Check Box 827" hidden="1">
              <a:extLst>
                <a:ext uri="{63B3BB69-23CF-44E3-9099-C40C66FF867C}">
                  <a14:compatExt spid="_x0000_s17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12" name="Check Box 828" hidden="1">
              <a:extLst>
                <a:ext uri="{63B3BB69-23CF-44E3-9099-C40C66FF867C}">
                  <a14:compatExt spid="_x0000_s172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13" name="Check Box 829" hidden="1">
              <a:extLst>
                <a:ext uri="{63B3BB69-23CF-44E3-9099-C40C66FF867C}">
                  <a14:compatExt spid="_x0000_s172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14" name="Check Box 830" hidden="1">
              <a:extLst>
                <a:ext uri="{63B3BB69-23CF-44E3-9099-C40C66FF867C}">
                  <a14:compatExt spid="_x0000_s172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180975</xdr:colOff>
          <xdr:row>66</xdr:row>
          <xdr:rowOff>123825</xdr:rowOff>
        </xdr:to>
        <xdr:sp macro="" textlink="">
          <xdr:nvSpPr>
            <xdr:cNvPr id="17215" name="Check Box 831" hidden="1">
              <a:extLst>
                <a:ext uri="{63B3BB69-23CF-44E3-9099-C40C66FF867C}">
                  <a14:compatExt spid="_x0000_s172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171450</xdr:colOff>
          <xdr:row>65</xdr:row>
          <xdr:rowOff>161925</xdr:rowOff>
        </xdr:to>
        <xdr:sp macro="" textlink="">
          <xdr:nvSpPr>
            <xdr:cNvPr id="17216" name="Check Box 832" hidden="1">
              <a:extLst>
                <a:ext uri="{63B3BB69-23CF-44E3-9099-C40C66FF867C}">
                  <a14:compatExt spid="_x0000_s17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24</xdr:col>
          <xdr:colOff>28575</xdr:colOff>
          <xdr:row>66</xdr:row>
          <xdr:rowOff>66675</xdr:rowOff>
        </xdr:to>
        <xdr:sp macro="" textlink="">
          <xdr:nvSpPr>
            <xdr:cNvPr id="17217" name="Check Box 833" hidden="1">
              <a:extLst>
                <a:ext uri="{63B3BB69-23CF-44E3-9099-C40C66FF867C}">
                  <a14:compatExt spid="_x0000_s17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180975</xdr:colOff>
          <xdr:row>66</xdr:row>
          <xdr:rowOff>123825</xdr:rowOff>
        </xdr:to>
        <xdr:sp macro="" textlink="">
          <xdr:nvSpPr>
            <xdr:cNvPr id="17218" name="Check Box 834" hidden="1">
              <a:extLst>
                <a:ext uri="{63B3BB69-23CF-44E3-9099-C40C66FF867C}">
                  <a14:compatExt spid="_x0000_s17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65</xdr:row>
          <xdr:rowOff>0</xdr:rowOff>
        </xdr:from>
        <xdr:to>
          <xdr:col>23</xdr:col>
          <xdr:colOff>180975</xdr:colOff>
          <xdr:row>66</xdr:row>
          <xdr:rowOff>133350</xdr:rowOff>
        </xdr:to>
        <xdr:sp macro="" textlink="">
          <xdr:nvSpPr>
            <xdr:cNvPr id="17219" name="Check Box 835" hidden="1">
              <a:extLst>
                <a:ext uri="{63B3BB69-23CF-44E3-9099-C40C66FF867C}">
                  <a14:compatExt spid="_x0000_s17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114</xdr:row>
          <xdr:rowOff>0</xdr:rowOff>
        </xdr:from>
        <xdr:to>
          <xdr:col>23</xdr:col>
          <xdr:colOff>171450</xdr:colOff>
          <xdr:row>114</xdr:row>
          <xdr:rowOff>161925</xdr:rowOff>
        </xdr:to>
        <xdr:sp macro="" textlink="">
          <xdr:nvSpPr>
            <xdr:cNvPr id="17221" name="Check Box 837" hidden="1">
              <a:extLst>
                <a:ext uri="{63B3BB69-23CF-44E3-9099-C40C66FF867C}">
                  <a14:compatExt spid="_x0000_s17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114</xdr:row>
          <xdr:rowOff>0</xdr:rowOff>
        </xdr:from>
        <xdr:to>
          <xdr:col>26</xdr:col>
          <xdr:colOff>219075</xdr:colOff>
          <xdr:row>115</xdr:row>
          <xdr:rowOff>0</xdr:rowOff>
        </xdr:to>
        <xdr:sp macro="" textlink="">
          <xdr:nvSpPr>
            <xdr:cNvPr id="17222" name="Check Box 838" hidden="1">
              <a:extLst>
                <a:ext uri="{63B3BB69-23CF-44E3-9099-C40C66FF867C}">
                  <a14:compatExt spid="_x0000_s17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114</xdr:row>
          <xdr:rowOff>0</xdr:rowOff>
        </xdr:from>
        <xdr:to>
          <xdr:col>25</xdr:col>
          <xdr:colOff>219075</xdr:colOff>
          <xdr:row>115</xdr:row>
          <xdr:rowOff>0</xdr:rowOff>
        </xdr:to>
        <xdr:sp macro="" textlink="">
          <xdr:nvSpPr>
            <xdr:cNvPr id="17223" name="Check Box 839" hidden="1">
              <a:extLst>
                <a:ext uri="{63B3BB69-23CF-44E3-9099-C40C66FF867C}">
                  <a14:compatExt spid="_x0000_s17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114</xdr:row>
          <xdr:rowOff>0</xdr:rowOff>
        </xdr:from>
        <xdr:to>
          <xdr:col>25</xdr:col>
          <xdr:colOff>219075</xdr:colOff>
          <xdr:row>115</xdr:row>
          <xdr:rowOff>0</xdr:rowOff>
        </xdr:to>
        <xdr:sp macro="" textlink="">
          <xdr:nvSpPr>
            <xdr:cNvPr id="17224" name="Check Box 840" hidden="1">
              <a:extLst>
                <a:ext uri="{63B3BB69-23CF-44E3-9099-C40C66FF867C}">
                  <a14:compatExt spid="_x0000_s17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114</xdr:row>
          <xdr:rowOff>0</xdr:rowOff>
        </xdr:from>
        <xdr:to>
          <xdr:col>25</xdr:col>
          <xdr:colOff>219075</xdr:colOff>
          <xdr:row>115</xdr:row>
          <xdr:rowOff>0</xdr:rowOff>
        </xdr:to>
        <xdr:sp macro="" textlink="">
          <xdr:nvSpPr>
            <xdr:cNvPr id="17225" name="Check Box 841" hidden="1">
              <a:extLst>
                <a:ext uri="{63B3BB69-23CF-44E3-9099-C40C66FF867C}">
                  <a14:compatExt spid="_x0000_s17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114</xdr:row>
          <xdr:rowOff>0</xdr:rowOff>
        </xdr:from>
        <xdr:to>
          <xdr:col>23</xdr:col>
          <xdr:colOff>171450</xdr:colOff>
          <xdr:row>114</xdr:row>
          <xdr:rowOff>161925</xdr:rowOff>
        </xdr:to>
        <xdr:sp macro="" textlink="">
          <xdr:nvSpPr>
            <xdr:cNvPr id="17226" name="Check Box 842" hidden="1">
              <a:extLst>
                <a:ext uri="{63B3BB69-23CF-44E3-9099-C40C66FF867C}">
                  <a14:compatExt spid="_x0000_s17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114</xdr:row>
          <xdr:rowOff>0</xdr:rowOff>
        </xdr:from>
        <xdr:to>
          <xdr:col>23</xdr:col>
          <xdr:colOff>171450</xdr:colOff>
          <xdr:row>114</xdr:row>
          <xdr:rowOff>161925</xdr:rowOff>
        </xdr:to>
        <xdr:sp macro="" textlink="">
          <xdr:nvSpPr>
            <xdr:cNvPr id="17227" name="Check Box 843" hidden="1">
              <a:extLst>
                <a:ext uri="{63B3BB69-23CF-44E3-9099-C40C66FF867C}">
                  <a14:compatExt spid="_x0000_s17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114</xdr:row>
          <xdr:rowOff>0</xdr:rowOff>
        </xdr:from>
        <xdr:to>
          <xdr:col>23</xdr:col>
          <xdr:colOff>171450</xdr:colOff>
          <xdr:row>114</xdr:row>
          <xdr:rowOff>161925</xdr:rowOff>
        </xdr:to>
        <xdr:sp macro="" textlink="">
          <xdr:nvSpPr>
            <xdr:cNvPr id="17228" name="Check Box 844" hidden="1">
              <a:extLst>
                <a:ext uri="{63B3BB69-23CF-44E3-9099-C40C66FF867C}">
                  <a14:compatExt spid="_x0000_s17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123</xdr:row>
          <xdr:rowOff>0</xdr:rowOff>
        </xdr:from>
        <xdr:to>
          <xdr:col>23</xdr:col>
          <xdr:colOff>171450</xdr:colOff>
          <xdr:row>123</xdr:row>
          <xdr:rowOff>161925</xdr:rowOff>
        </xdr:to>
        <xdr:sp macro="" textlink="">
          <xdr:nvSpPr>
            <xdr:cNvPr id="17229" name="Check Box 845" hidden="1">
              <a:extLst>
                <a:ext uri="{63B3BB69-23CF-44E3-9099-C40C66FF867C}">
                  <a14:compatExt spid="_x0000_s17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123</xdr:row>
          <xdr:rowOff>0</xdr:rowOff>
        </xdr:from>
        <xdr:to>
          <xdr:col>26</xdr:col>
          <xdr:colOff>219075</xdr:colOff>
          <xdr:row>124</xdr:row>
          <xdr:rowOff>0</xdr:rowOff>
        </xdr:to>
        <xdr:sp macro="" textlink="">
          <xdr:nvSpPr>
            <xdr:cNvPr id="17230" name="Check Box 846" hidden="1">
              <a:extLst>
                <a:ext uri="{63B3BB69-23CF-44E3-9099-C40C66FF867C}">
                  <a14:compatExt spid="_x0000_s17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123</xdr:row>
          <xdr:rowOff>0</xdr:rowOff>
        </xdr:from>
        <xdr:to>
          <xdr:col>25</xdr:col>
          <xdr:colOff>219075</xdr:colOff>
          <xdr:row>124</xdr:row>
          <xdr:rowOff>0</xdr:rowOff>
        </xdr:to>
        <xdr:sp macro="" textlink="">
          <xdr:nvSpPr>
            <xdr:cNvPr id="17231" name="Check Box 847" hidden="1">
              <a:extLst>
                <a:ext uri="{63B3BB69-23CF-44E3-9099-C40C66FF867C}">
                  <a14:compatExt spid="_x0000_s17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123</xdr:row>
          <xdr:rowOff>0</xdr:rowOff>
        </xdr:from>
        <xdr:to>
          <xdr:col>25</xdr:col>
          <xdr:colOff>219075</xdr:colOff>
          <xdr:row>124</xdr:row>
          <xdr:rowOff>0</xdr:rowOff>
        </xdr:to>
        <xdr:sp macro="" textlink="">
          <xdr:nvSpPr>
            <xdr:cNvPr id="17232" name="Check Box 848" hidden="1">
              <a:extLst>
                <a:ext uri="{63B3BB69-23CF-44E3-9099-C40C66FF867C}">
                  <a14:compatExt spid="_x0000_s17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123</xdr:row>
          <xdr:rowOff>0</xdr:rowOff>
        </xdr:from>
        <xdr:to>
          <xdr:col>25</xdr:col>
          <xdr:colOff>219075</xdr:colOff>
          <xdr:row>124</xdr:row>
          <xdr:rowOff>0</xdr:rowOff>
        </xdr:to>
        <xdr:sp macro="" textlink="">
          <xdr:nvSpPr>
            <xdr:cNvPr id="17233" name="Check Box 849" hidden="1">
              <a:extLst>
                <a:ext uri="{63B3BB69-23CF-44E3-9099-C40C66FF867C}">
                  <a14:compatExt spid="_x0000_s17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123</xdr:row>
          <xdr:rowOff>0</xdr:rowOff>
        </xdr:from>
        <xdr:to>
          <xdr:col>23</xdr:col>
          <xdr:colOff>171450</xdr:colOff>
          <xdr:row>123</xdr:row>
          <xdr:rowOff>161925</xdr:rowOff>
        </xdr:to>
        <xdr:sp macro="" textlink="">
          <xdr:nvSpPr>
            <xdr:cNvPr id="17234" name="Check Box 850" hidden="1">
              <a:extLst>
                <a:ext uri="{63B3BB69-23CF-44E3-9099-C40C66FF867C}">
                  <a14:compatExt spid="_x0000_s17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123</xdr:row>
          <xdr:rowOff>0</xdr:rowOff>
        </xdr:from>
        <xdr:to>
          <xdr:col>23</xdr:col>
          <xdr:colOff>171450</xdr:colOff>
          <xdr:row>123</xdr:row>
          <xdr:rowOff>161925</xdr:rowOff>
        </xdr:to>
        <xdr:sp macro="" textlink="">
          <xdr:nvSpPr>
            <xdr:cNvPr id="17235" name="Check Box 851" hidden="1">
              <a:extLst>
                <a:ext uri="{63B3BB69-23CF-44E3-9099-C40C66FF867C}">
                  <a14:compatExt spid="_x0000_s17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123</xdr:row>
          <xdr:rowOff>0</xdr:rowOff>
        </xdr:from>
        <xdr:to>
          <xdr:col>23</xdr:col>
          <xdr:colOff>171450</xdr:colOff>
          <xdr:row>123</xdr:row>
          <xdr:rowOff>161925</xdr:rowOff>
        </xdr:to>
        <xdr:sp macro="" textlink="">
          <xdr:nvSpPr>
            <xdr:cNvPr id="17236" name="Check Box 852" hidden="1">
              <a:extLst>
                <a:ext uri="{63B3BB69-23CF-44E3-9099-C40C66FF867C}">
                  <a14:compatExt spid="_x0000_s17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25</xdr:col>
          <xdr:colOff>0</xdr:colOff>
          <xdr:row>152</xdr:row>
          <xdr:rowOff>219075</xdr:rowOff>
        </xdr:from>
        <xdr:ext cx="219075" cy="188556"/>
        <xdr:sp macro="" textlink="">
          <xdr:nvSpPr>
            <xdr:cNvPr id="17237" name="Check Box 853" hidden="1">
              <a:extLst>
                <a:ext uri="{63B3BB69-23CF-44E3-9099-C40C66FF867C}">
                  <a14:compatExt spid="_x0000_s17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445;&#38522;&#12469;&#12540;&#12499;&#12473;&#20107;&#26989;&#32773;&#31561;&#29366;&#27841;&#35519;&#26619;&#36039;&#26009;&#12304;&#35469;&#30693;&#30151;&#23550;&#24540;&#22411;&#20849;&#21516;&#29983;&#27963;&#20171;&#3570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
      <sheetName val="2ページ"/>
      <sheetName val="勤務形態一覧表"/>
      <sheetName val="（勤務形態一覧表）シフト記号表"/>
      <sheetName val="（勤務形態一覧表）記入方法"/>
      <sheetName val="（勤務形態一覧表）プルダウン・リスト"/>
      <sheetName val="（勤務形態一覧表）記入要項"/>
      <sheetName val="自主点検表 ((予防)GH）"/>
      <sheetName val="加算等自己点検表((予防)GH）"/>
    </sheetNames>
    <sheetDataSet>
      <sheetData sheetId="0" refreshError="1"/>
      <sheetData sheetId="1" refreshError="1"/>
      <sheetData sheetId="2" refreshError="1"/>
      <sheetData sheetId="3" refreshError="1"/>
      <sheetData sheetId="4">
        <row r="29">
          <cell r="D29" t="str">
            <v>管理者</v>
          </cell>
        </row>
        <row r="30">
          <cell r="D30" t="str">
            <v>介護従業者</v>
          </cell>
        </row>
        <row r="31">
          <cell r="D31" t="str">
            <v>計画作成担当者</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17" Type="http://schemas.openxmlformats.org/officeDocument/2006/relationships/ctrlProp" Target="../ctrlProps/ctrlProp117.xml"/><Relationship Id="rId671" Type="http://schemas.openxmlformats.org/officeDocument/2006/relationships/ctrlProp" Target="../ctrlProps/ctrlProp671.xml"/><Relationship Id="rId769" Type="http://schemas.openxmlformats.org/officeDocument/2006/relationships/ctrlProp" Target="../ctrlProps/ctrlProp769.xml"/><Relationship Id="rId21" Type="http://schemas.openxmlformats.org/officeDocument/2006/relationships/ctrlProp" Target="../ctrlProps/ctrlProp21.xml"/><Relationship Id="rId324" Type="http://schemas.openxmlformats.org/officeDocument/2006/relationships/ctrlProp" Target="../ctrlProps/ctrlProp324.xml"/><Relationship Id="rId531" Type="http://schemas.openxmlformats.org/officeDocument/2006/relationships/ctrlProp" Target="../ctrlProps/ctrlProp531.xml"/><Relationship Id="rId629" Type="http://schemas.openxmlformats.org/officeDocument/2006/relationships/ctrlProp" Target="../ctrlProps/ctrlProp629.xml"/><Relationship Id="rId170" Type="http://schemas.openxmlformats.org/officeDocument/2006/relationships/ctrlProp" Target="../ctrlProps/ctrlProp170.xml"/><Relationship Id="rId836" Type="http://schemas.openxmlformats.org/officeDocument/2006/relationships/ctrlProp" Target="../ctrlProps/ctrlProp836.xml"/><Relationship Id="rId268" Type="http://schemas.openxmlformats.org/officeDocument/2006/relationships/ctrlProp" Target="../ctrlProps/ctrlProp268.xml"/><Relationship Id="rId475" Type="http://schemas.openxmlformats.org/officeDocument/2006/relationships/ctrlProp" Target="../ctrlProps/ctrlProp475.xml"/><Relationship Id="rId682" Type="http://schemas.openxmlformats.org/officeDocument/2006/relationships/ctrlProp" Target="../ctrlProps/ctrlProp682.xml"/><Relationship Id="rId32" Type="http://schemas.openxmlformats.org/officeDocument/2006/relationships/ctrlProp" Target="../ctrlProps/ctrlProp32.xml"/><Relationship Id="rId128" Type="http://schemas.openxmlformats.org/officeDocument/2006/relationships/ctrlProp" Target="../ctrlProps/ctrlProp128.xml"/><Relationship Id="rId335" Type="http://schemas.openxmlformats.org/officeDocument/2006/relationships/ctrlProp" Target="../ctrlProps/ctrlProp335.xml"/><Relationship Id="rId542" Type="http://schemas.openxmlformats.org/officeDocument/2006/relationships/ctrlProp" Target="../ctrlProps/ctrlProp542.xml"/><Relationship Id="rId181" Type="http://schemas.openxmlformats.org/officeDocument/2006/relationships/ctrlProp" Target="../ctrlProps/ctrlProp181.xml"/><Relationship Id="rId402" Type="http://schemas.openxmlformats.org/officeDocument/2006/relationships/ctrlProp" Target="../ctrlProps/ctrlProp402.xml"/><Relationship Id="rId847" Type="http://schemas.openxmlformats.org/officeDocument/2006/relationships/ctrlProp" Target="../ctrlProps/ctrlProp847.xml"/><Relationship Id="rId279" Type="http://schemas.openxmlformats.org/officeDocument/2006/relationships/ctrlProp" Target="../ctrlProps/ctrlProp279.xml"/><Relationship Id="rId486" Type="http://schemas.openxmlformats.org/officeDocument/2006/relationships/ctrlProp" Target="../ctrlProps/ctrlProp486.xml"/><Relationship Id="rId693" Type="http://schemas.openxmlformats.org/officeDocument/2006/relationships/ctrlProp" Target="../ctrlProps/ctrlProp693.xml"/><Relationship Id="rId707" Type="http://schemas.openxmlformats.org/officeDocument/2006/relationships/ctrlProp" Target="../ctrlProps/ctrlProp707.xml"/><Relationship Id="rId43" Type="http://schemas.openxmlformats.org/officeDocument/2006/relationships/ctrlProp" Target="../ctrlProps/ctrlProp43.xml"/><Relationship Id="rId139" Type="http://schemas.openxmlformats.org/officeDocument/2006/relationships/ctrlProp" Target="../ctrlProps/ctrlProp139.xml"/><Relationship Id="rId346" Type="http://schemas.openxmlformats.org/officeDocument/2006/relationships/ctrlProp" Target="../ctrlProps/ctrlProp346.xml"/><Relationship Id="rId553" Type="http://schemas.openxmlformats.org/officeDocument/2006/relationships/ctrlProp" Target="../ctrlProps/ctrlProp553.xml"/><Relationship Id="rId760" Type="http://schemas.openxmlformats.org/officeDocument/2006/relationships/ctrlProp" Target="../ctrlProps/ctrlProp760.xml"/><Relationship Id="rId192" Type="http://schemas.openxmlformats.org/officeDocument/2006/relationships/ctrlProp" Target="../ctrlProps/ctrlProp192.xml"/><Relationship Id="rId206" Type="http://schemas.openxmlformats.org/officeDocument/2006/relationships/ctrlProp" Target="../ctrlProps/ctrlProp206.xml"/><Relationship Id="rId413" Type="http://schemas.openxmlformats.org/officeDocument/2006/relationships/ctrlProp" Target="../ctrlProps/ctrlProp413.xml"/><Relationship Id="rId497" Type="http://schemas.openxmlformats.org/officeDocument/2006/relationships/ctrlProp" Target="../ctrlProps/ctrlProp497.xml"/><Relationship Id="rId620" Type="http://schemas.openxmlformats.org/officeDocument/2006/relationships/ctrlProp" Target="../ctrlProps/ctrlProp620.xml"/><Relationship Id="rId718" Type="http://schemas.openxmlformats.org/officeDocument/2006/relationships/ctrlProp" Target="../ctrlProps/ctrlProp718.xml"/><Relationship Id="rId357" Type="http://schemas.openxmlformats.org/officeDocument/2006/relationships/ctrlProp" Target="../ctrlProps/ctrlProp357.xml"/><Relationship Id="rId54" Type="http://schemas.openxmlformats.org/officeDocument/2006/relationships/ctrlProp" Target="../ctrlProps/ctrlProp54.xml"/><Relationship Id="rId217" Type="http://schemas.openxmlformats.org/officeDocument/2006/relationships/ctrlProp" Target="../ctrlProps/ctrlProp217.xml"/><Relationship Id="rId564" Type="http://schemas.openxmlformats.org/officeDocument/2006/relationships/ctrlProp" Target="../ctrlProps/ctrlProp564.xml"/><Relationship Id="rId771" Type="http://schemas.openxmlformats.org/officeDocument/2006/relationships/ctrlProp" Target="../ctrlProps/ctrlProp771.xml"/><Relationship Id="rId424" Type="http://schemas.openxmlformats.org/officeDocument/2006/relationships/ctrlProp" Target="../ctrlProps/ctrlProp424.xml"/><Relationship Id="rId631" Type="http://schemas.openxmlformats.org/officeDocument/2006/relationships/ctrlProp" Target="../ctrlProps/ctrlProp631.xml"/><Relationship Id="rId729" Type="http://schemas.openxmlformats.org/officeDocument/2006/relationships/ctrlProp" Target="../ctrlProps/ctrlProp729.xml"/><Relationship Id="rId270" Type="http://schemas.openxmlformats.org/officeDocument/2006/relationships/ctrlProp" Target="../ctrlProps/ctrlProp270.xml"/><Relationship Id="rId65" Type="http://schemas.openxmlformats.org/officeDocument/2006/relationships/ctrlProp" Target="../ctrlProps/ctrlProp65.xml"/><Relationship Id="rId130" Type="http://schemas.openxmlformats.org/officeDocument/2006/relationships/ctrlProp" Target="../ctrlProps/ctrlProp130.xml"/><Relationship Id="rId368" Type="http://schemas.openxmlformats.org/officeDocument/2006/relationships/ctrlProp" Target="../ctrlProps/ctrlProp368.xml"/><Relationship Id="rId575" Type="http://schemas.openxmlformats.org/officeDocument/2006/relationships/ctrlProp" Target="../ctrlProps/ctrlProp575.xml"/><Relationship Id="rId782" Type="http://schemas.openxmlformats.org/officeDocument/2006/relationships/ctrlProp" Target="../ctrlProps/ctrlProp782.xml"/><Relationship Id="rId228" Type="http://schemas.openxmlformats.org/officeDocument/2006/relationships/ctrlProp" Target="../ctrlProps/ctrlProp228.xml"/><Relationship Id="rId435" Type="http://schemas.openxmlformats.org/officeDocument/2006/relationships/ctrlProp" Target="../ctrlProps/ctrlProp435.xml"/><Relationship Id="rId642" Type="http://schemas.openxmlformats.org/officeDocument/2006/relationships/ctrlProp" Target="../ctrlProps/ctrlProp642.xml"/><Relationship Id="rId281" Type="http://schemas.openxmlformats.org/officeDocument/2006/relationships/ctrlProp" Target="../ctrlProps/ctrlProp281.xml"/><Relationship Id="rId502" Type="http://schemas.openxmlformats.org/officeDocument/2006/relationships/ctrlProp" Target="../ctrlProps/ctrlProp502.xml"/><Relationship Id="rId76" Type="http://schemas.openxmlformats.org/officeDocument/2006/relationships/ctrlProp" Target="../ctrlProps/ctrlProp76.xml"/><Relationship Id="rId141" Type="http://schemas.openxmlformats.org/officeDocument/2006/relationships/ctrlProp" Target="../ctrlProps/ctrlProp141.xml"/><Relationship Id="rId379" Type="http://schemas.openxmlformats.org/officeDocument/2006/relationships/ctrlProp" Target="../ctrlProps/ctrlProp379.xml"/><Relationship Id="rId586" Type="http://schemas.openxmlformats.org/officeDocument/2006/relationships/ctrlProp" Target="../ctrlProps/ctrlProp586.xml"/><Relationship Id="rId793" Type="http://schemas.openxmlformats.org/officeDocument/2006/relationships/ctrlProp" Target="../ctrlProps/ctrlProp793.xml"/><Relationship Id="rId807" Type="http://schemas.openxmlformats.org/officeDocument/2006/relationships/ctrlProp" Target="../ctrlProps/ctrlProp807.xml"/><Relationship Id="rId7" Type="http://schemas.openxmlformats.org/officeDocument/2006/relationships/ctrlProp" Target="../ctrlProps/ctrlProp7.xml"/><Relationship Id="rId239" Type="http://schemas.openxmlformats.org/officeDocument/2006/relationships/ctrlProp" Target="../ctrlProps/ctrlProp239.xml"/><Relationship Id="rId446" Type="http://schemas.openxmlformats.org/officeDocument/2006/relationships/ctrlProp" Target="../ctrlProps/ctrlProp446.xml"/><Relationship Id="rId653" Type="http://schemas.openxmlformats.org/officeDocument/2006/relationships/ctrlProp" Target="../ctrlProps/ctrlProp653.xml"/><Relationship Id="rId292" Type="http://schemas.openxmlformats.org/officeDocument/2006/relationships/ctrlProp" Target="../ctrlProps/ctrlProp292.xml"/><Relationship Id="rId306" Type="http://schemas.openxmlformats.org/officeDocument/2006/relationships/ctrlProp" Target="../ctrlProps/ctrlProp306.xml"/><Relationship Id="rId87" Type="http://schemas.openxmlformats.org/officeDocument/2006/relationships/ctrlProp" Target="../ctrlProps/ctrlProp87.xml"/><Relationship Id="rId513" Type="http://schemas.openxmlformats.org/officeDocument/2006/relationships/ctrlProp" Target="../ctrlProps/ctrlProp513.xml"/><Relationship Id="rId597" Type="http://schemas.openxmlformats.org/officeDocument/2006/relationships/ctrlProp" Target="../ctrlProps/ctrlProp597.xml"/><Relationship Id="rId720" Type="http://schemas.openxmlformats.org/officeDocument/2006/relationships/ctrlProp" Target="../ctrlProps/ctrlProp720.xml"/><Relationship Id="rId818" Type="http://schemas.openxmlformats.org/officeDocument/2006/relationships/ctrlProp" Target="../ctrlProps/ctrlProp818.xml"/><Relationship Id="rId152" Type="http://schemas.openxmlformats.org/officeDocument/2006/relationships/ctrlProp" Target="../ctrlProps/ctrlProp152.xml"/><Relationship Id="rId457" Type="http://schemas.openxmlformats.org/officeDocument/2006/relationships/ctrlProp" Target="../ctrlProps/ctrlProp457.xml"/><Relationship Id="rId664" Type="http://schemas.openxmlformats.org/officeDocument/2006/relationships/ctrlProp" Target="../ctrlProps/ctrlProp664.xml"/><Relationship Id="rId14" Type="http://schemas.openxmlformats.org/officeDocument/2006/relationships/ctrlProp" Target="../ctrlProps/ctrlProp14.xml"/><Relationship Id="rId317" Type="http://schemas.openxmlformats.org/officeDocument/2006/relationships/ctrlProp" Target="../ctrlProps/ctrlProp317.xml"/><Relationship Id="rId524" Type="http://schemas.openxmlformats.org/officeDocument/2006/relationships/ctrlProp" Target="../ctrlProps/ctrlProp524.xml"/><Relationship Id="rId731" Type="http://schemas.openxmlformats.org/officeDocument/2006/relationships/ctrlProp" Target="../ctrlProps/ctrlProp731.xml"/><Relationship Id="rId98" Type="http://schemas.openxmlformats.org/officeDocument/2006/relationships/ctrlProp" Target="../ctrlProps/ctrlProp98.xml"/><Relationship Id="rId163" Type="http://schemas.openxmlformats.org/officeDocument/2006/relationships/ctrlProp" Target="../ctrlProps/ctrlProp163.xml"/><Relationship Id="rId370" Type="http://schemas.openxmlformats.org/officeDocument/2006/relationships/ctrlProp" Target="../ctrlProps/ctrlProp370.xml"/><Relationship Id="rId829" Type="http://schemas.openxmlformats.org/officeDocument/2006/relationships/ctrlProp" Target="../ctrlProps/ctrlProp829.xml"/><Relationship Id="rId230" Type="http://schemas.openxmlformats.org/officeDocument/2006/relationships/ctrlProp" Target="../ctrlProps/ctrlProp230.xml"/><Relationship Id="rId468" Type="http://schemas.openxmlformats.org/officeDocument/2006/relationships/ctrlProp" Target="../ctrlProps/ctrlProp468.xml"/><Relationship Id="rId675" Type="http://schemas.openxmlformats.org/officeDocument/2006/relationships/ctrlProp" Target="../ctrlProps/ctrlProp675.xml"/><Relationship Id="rId25" Type="http://schemas.openxmlformats.org/officeDocument/2006/relationships/ctrlProp" Target="../ctrlProps/ctrlProp25.xml"/><Relationship Id="rId328" Type="http://schemas.openxmlformats.org/officeDocument/2006/relationships/ctrlProp" Target="../ctrlProps/ctrlProp328.xml"/><Relationship Id="rId535" Type="http://schemas.openxmlformats.org/officeDocument/2006/relationships/ctrlProp" Target="../ctrlProps/ctrlProp535.xml"/><Relationship Id="rId742" Type="http://schemas.openxmlformats.org/officeDocument/2006/relationships/ctrlProp" Target="../ctrlProps/ctrlProp742.xml"/><Relationship Id="rId174" Type="http://schemas.openxmlformats.org/officeDocument/2006/relationships/ctrlProp" Target="../ctrlProps/ctrlProp174.xml"/><Relationship Id="rId381" Type="http://schemas.openxmlformats.org/officeDocument/2006/relationships/ctrlProp" Target="../ctrlProps/ctrlProp381.xml"/><Relationship Id="rId602" Type="http://schemas.openxmlformats.org/officeDocument/2006/relationships/ctrlProp" Target="../ctrlProps/ctrlProp602.xml"/><Relationship Id="rId241" Type="http://schemas.openxmlformats.org/officeDocument/2006/relationships/ctrlProp" Target="../ctrlProps/ctrlProp241.xml"/><Relationship Id="rId479" Type="http://schemas.openxmlformats.org/officeDocument/2006/relationships/ctrlProp" Target="../ctrlProps/ctrlProp479.xml"/><Relationship Id="rId686" Type="http://schemas.openxmlformats.org/officeDocument/2006/relationships/ctrlProp" Target="../ctrlProps/ctrlProp686.xml"/><Relationship Id="rId36" Type="http://schemas.openxmlformats.org/officeDocument/2006/relationships/ctrlProp" Target="../ctrlProps/ctrlProp36.xml"/><Relationship Id="rId339" Type="http://schemas.openxmlformats.org/officeDocument/2006/relationships/ctrlProp" Target="../ctrlProps/ctrlProp339.xml"/><Relationship Id="rId546" Type="http://schemas.openxmlformats.org/officeDocument/2006/relationships/ctrlProp" Target="../ctrlProps/ctrlProp546.xml"/><Relationship Id="rId753" Type="http://schemas.openxmlformats.org/officeDocument/2006/relationships/ctrlProp" Target="../ctrlProps/ctrlProp753.xml"/><Relationship Id="rId101" Type="http://schemas.openxmlformats.org/officeDocument/2006/relationships/ctrlProp" Target="../ctrlProps/ctrlProp101.xml"/><Relationship Id="rId185" Type="http://schemas.openxmlformats.org/officeDocument/2006/relationships/ctrlProp" Target="../ctrlProps/ctrlProp185.xml"/><Relationship Id="rId406" Type="http://schemas.openxmlformats.org/officeDocument/2006/relationships/ctrlProp" Target="../ctrlProps/ctrlProp406.xml"/><Relationship Id="rId392" Type="http://schemas.openxmlformats.org/officeDocument/2006/relationships/ctrlProp" Target="../ctrlProps/ctrlProp392.xml"/><Relationship Id="rId613" Type="http://schemas.openxmlformats.org/officeDocument/2006/relationships/ctrlProp" Target="../ctrlProps/ctrlProp613.xml"/><Relationship Id="rId697" Type="http://schemas.openxmlformats.org/officeDocument/2006/relationships/ctrlProp" Target="../ctrlProps/ctrlProp697.xml"/><Relationship Id="rId820" Type="http://schemas.openxmlformats.org/officeDocument/2006/relationships/ctrlProp" Target="../ctrlProps/ctrlProp820.xml"/><Relationship Id="rId252" Type="http://schemas.openxmlformats.org/officeDocument/2006/relationships/ctrlProp" Target="../ctrlProps/ctrlProp252.xml"/><Relationship Id="rId47" Type="http://schemas.openxmlformats.org/officeDocument/2006/relationships/ctrlProp" Target="../ctrlProps/ctrlProp47.xml"/><Relationship Id="rId112" Type="http://schemas.openxmlformats.org/officeDocument/2006/relationships/ctrlProp" Target="../ctrlProps/ctrlProp112.xml"/><Relationship Id="rId557" Type="http://schemas.openxmlformats.org/officeDocument/2006/relationships/ctrlProp" Target="../ctrlProps/ctrlProp557.xml"/><Relationship Id="rId764" Type="http://schemas.openxmlformats.org/officeDocument/2006/relationships/ctrlProp" Target="../ctrlProps/ctrlProp764.xml"/><Relationship Id="rId196" Type="http://schemas.openxmlformats.org/officeDocument/2006/relationships/ctrlProp" Target="../ctrlProps/ctrlProp196.xml"/><Relationship Id="rId417" Type="http://schemas.openxmlformats.org/officeDocument/2006/relationships/ctrlProp" Target="../ctrlProps/ctrlProp417.xml"/><Relationship Id="rId624" Type="http://schemas.openxmlformats.org/officeDocument/2006/relationships/ctrlProp" Target="../ctrlProps/ctrlProp624.xml"/><Relationship Id="rId831" Type="http://schemas.openxmlformats.org/officeDocument/2006/relationships/ctrlProp" Target="../ctrlProps/ctrlProp831.xml"/><Relationship Id="rId263" Type="http://schemas.openxmlformats.org/officeDocument/2006/relationships/ctrlProp" Target="../ctrlProps/ctrlProp263.xml"/><Relationship Id="rId470" Type="http://schemas.openxmlformats.org/officeDocument/2006/relationships/ctrlProp" Target="../ctrlProps/ctrlProp470.xml"/><Relationship Id="rId58" Type="http://schemas.openxmlformats.org/officeDocument/2006/relationships/ctrlProp" Target="../ctrlProps/ctrlProp58.xml"/><Relationship Id="rId123" Type="http://schemas.openxmlformats.org/officeDocument/2006/relationships/ctrlProp" Target="../ctrlProps/ctrlProp123.xml"/><Relationship Id="rId330" Type="http://schemas.openxmlformats.org/officeDocument/2006/relationships/ctrlProp" Target="../ctrlProps/ctrlProp330.xml"/><Relationship Id="rId568" Type="http://schemas.openxmlformats.org/officeDocument/2006/relationships/ctrlProp" Target="../ctrlProps/ctrlProp568.xml"/><Relationship Id="rId775" Type="http://schemas.openxmlformats.org/officeDocument/2006/relationships/ctrlProp" Target="../ctrlProps/ctrlProp775.xml"/><Relationship Id="rId428" Type="http://schemas.openxmlformats.org/officeDocument/2006/relationships/ctrlProp" Target="../ctrlProps/ctrlProp428.xml"/><Relationship Id="rId635" Type="http://schemas.openxmlformats.org/officeDocument/2006/relationships/ctrlProp" Target="../ctrlProps/ctrlProp635.xml"/><Relationship Id="rId842" Type="http://schemas.openxmlformats.org/officeDocument/2006/relationships/ctrlProp" Target="../ctrlProps/ctrlProp842.xml"/><Relationship Id="rId274" Type="http://schemas.openxmlformats.org/officeDocument/2006/relationships/ctrlProp" Target="../ctrlProps/ctrlProp274.xml"/><Relationship Id="rId481" Type="http://schemas.openxmlformats.org/officeDocument/2006/relationships/ctrlProp" Target="../ctrlProps/ctrlProp481.xml"/><Relationship Id="rId702" Type="http://schemas.openxmlformats.org/officeDocument/2006/relationships/ctrlProp" Target="../ctrlProps/ctrlProp702.xml"/><Relationship Id="rId69" Type="http://schemas.openxmlformats.org/officeDocument/2006/relationships/ctrlProp" Target="../ctrlProps/ctrlProp69.xml"/><Relationship Id="rId134" Type="http://schemas.openxmlformats.org/officeDocument/2006/relationships/ctrlProp" Target="../ctrlProps/ctrlProp134.xml"/><Relationship Id="rId579" Type="http://schemas.openxmlformats.org/officeDocument/2006/relationships/ctrlProp" Target="../ctrlProps/ctrlProp579.xml"/><Relationship Id="rId786" Type="http://schemas.openxmlformats.org/officeDocument/2006/relationships/ctrlProp" Target="../ctrlProps/ctrlProp786.xml"/><Relationship Id="rId341" Type="http://schemas.openxmlformats.org/officeDocument/2006/relationships/ctrlProp" Target="../ctrlProps/ctrlProp341.xml"/><Relationship Id="rId439" Type="http://schemas.openxmlformats.org/officeDocument/2006/relationships/ctrlProp" Target="../ctrlProps/ctrlProp439.xml"/><Relationship Id="rId646" Type="http://schemas.openxmlformats.org/officeDocument/2006/relationships/ctrlProp" Target="../ctrlProps/ctrlProp646.xml"/><Relationship Id="rId201" Type="http://schemas.openxmlformats.org/officeDocument/2006/relationships/ctrlProp" Target="../ctrlProps/ctrlProp201.xml"/><Relationship Id="rId285" Type="http://schemas.openxmlformats.org/officeDocument/2006/relationships/ctrlProp" Target="../ctrlProps/ctrlProp285.xml"/><Relationship Id="rId506" Type="http://schemas.openxmlformats.org/officeDocument/2006/relationships/ctrlProp" Target="../ctrlProps/ctrlProp506.xml"/><Relationship Id="rId492" Type="http://schemas.openxmlformats.org/officeDocument/2006/relationships/ctrlProp" Target="../ctrlProps/ctrlProp492.xml"/><Relationship Id="rId713" Type="http://schemas.openxmlformats.org/officeDocument/2006/relationships/ctrlProp" Target="../ctrlProps/ctrlProp713.xml"/><Relationship Id="rId797" Type="http://schemas.openxmlformats.org/officeDocument/2006/relationships/ctrlProp" Target="../ctrlProps/ctrlProp797.xml"/><Relationship Id="rId145" Type="http://schemas.openxmlformats.org/officeDocument/2006/relationships/ctrlProp" Target="../ctrlProps/ctrlProp145.xml"/><Relationship Id="rId352" Type="http://schemas.openxmlformats.org/officeDocument/2006/relationships/ctrlProp" Target="../ctrlProps/ctrlProp352.xml"/><Relationship Id="rId212" Type="http://schemas.openxmlformats.org/officeDocument/2006/relationships/ctrlProp" Target="../ctrlProps/ctrlProp212.xml"/><Relationship Id="rId657" Type="http://schemas.openxmlformats.org/officeDocument/2006/relationships/ctrlProp" Target="../ctrlProps/ctrlProp657.xml"/><Relationship Id="rId296" Type="http://schemas.openxmlformats.org/officeDocument/2006/relationships/ctrlProp" Target="../ctrlProps/ctrlProp296.xml"/><Relationship Id="rId517" Type="http://schemas.openxmlformats.org/officeDocument/2006/relationships/ctrlProp" Target="../ctrlProps/ctrlProp517.xml"/><Relationship Id="rId724" Type="http://schemas.openxmlformats.org/officeDocument/2006/relationships/ctrlProp" Target="../ctrlProps/ctrlProp724.xml"/><Relationship Id="rId60" Type="http://schemas.openxmlformats.org/officeDocument/2006/relationships/ctrlProp" Target="../ctrlProps/ctrlProp60.xml"/><Relationship Id="rId156" Type="http://schemas.openxmlformats.org/officeDocument/2006/relationships/ctrlProp" Target="../ctrlProps/ctrlProp156.xml"/><Relationship Id="rId363" Type="http://schemas.openxmlformats.org/officeDocument/2006/relationships/ctrlProp" Target="../ctrlProps/ctrlProp363.xml"/><Relationship Id="rId570" Type="http://schemas.openxmlformats.org/officeDocument/2006/relationships/ctrlProp" Target="../ctrlProps/ctrlProp570.xml"/><Relationship Id="rId223" Type="http://schemas.openxmlformats.org/officeDocument/2006/relationships/ctrlProp" Target="../ctrlProps/ctrlProp223.xml"/><Relationship Id="rId430" Type="http://schemas.openxmlformats.org/officeDocument/2006/relationships/ctrlProp" Target="../ctrlProps/ctrlProp430.xml"/><Relationship Id="rId668" Type="http://schemas.openxmlformats.org/officeDocument/2006/relationships/ctrlProp" Target="../ctrlProps/ctrlProp668.xml"/><Relationship Id="rId18" Type="http://schemas.openxmlformats.org/officeDocument/2006/relationships/ctrlProp" Target="../ctrlProps/ctrlProp18.xml"/><Relationship Id="rId528" Type="http://schemas.openxmlformats.org/officeDocument/2006/relationships/ctrlProp" Target="../ctrlProps/ctrlProp528.xml"/><Relationship Id="rId735" Type="http://schemas.openxmlformats.org/officeDocument/2006/relationships/ctrlProp" Target="../ctrlProps/ctrlProp735.xml"/><Relationship Id="rId167" Type="http://schemas.openxmlformats.org/officeDocument/2006/relationships/ctrlProp" Target="../ctrlProps/ctrlProp167.xml"/><Relationship Id="rId374" Type="http://schemas.openxmlformats.org/officeDocument/2006/relationships/ctrlProp" Target="../ctrlProps/ctrlProp374.xml"/><Relationship Id="rId581" Type="http://schemas.openxmlformats.org/officeDocument/2006/relationships/ctrlProp" Target="../ctrlProps/ctrlProp581.xml"/><Relationship Id="rId71" Type="http://schemas.openxmlformats.org/officeDocument/2006/relationships/ctrlProp" Target="../ctrlProps/ctrlProp71.xml"/><Relationship Id="rId234" Type="http://schemas.openxmlformats.org/officeDocument/2006/relationships/ctrlProp" Target="../ctrlProps/ctrlProp234.xml"/><Relationship Id="rId679" Type="http://schemas.openxmlformats.org/officeDocument/2006/relationships/ctrlProp" Target="../ctrlProps/ctrlProp679.xml"/><Relationship Id="rId802" Type="http://schemas.openxmlformats.org/officeDocument/2006/relationships/ctrlProp" Target="../ctrlProps/ctrlProp802.xml"/><Relationship Id="rId2" Type="http://schemas.openxmlformats.org/officeDocument/2006/relationships/drawing" Target="../drawings/drawing4.xml"/><Relationship Id="rId29" Type="http://schemas.openxmlformats.org/officeDocument/2006/relationships/ctrlProp" Target="../ctrlProps/ctrlProp29.xml"/><Relationship Id="rId441" Type="http://schemas.openxmlformats.org/officeDocument/2006/relationships/ctrlProp" Target="../ctrlProps/ctrlProp441.xml"/><Relationship Id="rId539" Type="http://schemas.openxmlformats.org/officeDocument/2006/relationships/ctrlProp" Target="../ctrlProps/ctrlProp539.xml"/><Relationship Id="rId746" Type="http://schemas.openxmlformats.org/officeDocument/2006/relationships/ctrlProp" Target="../ctrlProps/ctrlProp746.xml"/><Relationship Id="rId178" Type="http://schemas.openxmlformats.org/officeDocument/2006/relationships/ctrlProp" Target="../ctrlProps/ctrlProp178.xml"/><Relationship Id="rId301" Type="http://schemas.openxmlformats.org/officeDocument/2006/relationships/ctrlProp" Target="../ctrlProps/ctrlProp301.xml"/><Relationship Id="rId82" Type="http://schemas.openxmlformats.org/officeDocument/2006/relationships/ctrlProp" Target="../ctrlProps/ctrlProp82.xml"/><Relationship Id="rId385" Type="http://schemas.openxmlformats.org/officeDocument/2006/relationships/ctrlProp" Target="../ctrlProps/ctrlProp385.xml"/><Relationship Id="rId592" Type="http://schemas.openxmlformats.org/officeDocument/2006/relationships/ctrlProp" Target="../ctrlProps/ctrlProp592.xml"/><Relationship Id="rId606" Type="http://schemas.openxmlformats.org/officeDocument/2006/relationships/ctrlProp" Target="../ctrlProps/ctrlProp606.xml"/><Relationship Id="rId813" Type="http://schemas.openxmlformats.org/officeDocument/2006/relationships/ctrlProp" Target="../ctrlProps/ctrlProp813.xml"/><Relationship Id="rId245" Type="http://schemas.openxmlformats.org/officeDocument/2006/relationships/ctrlProp" Target="../ctrlProps/ctrlProp245.xml"/><Relationship Id="rId452" Type="http://schemas.openxmlformats.org/officeDocument/2006/relationships/ctrlProp" Target="../ctrlProps/ctrlProp452.xml"/><Relationship Id="rId105" Type="http://schemas.openxmlformats.org/officeDocument/2006/relationships/ctrlProp" Target="../ctrlProps/ctrlProp105.xml"/><Relationship Id="rId312" Type="http://schemas.openxmlformats.org/officeDocument/2006/relationships/ctrlProp" Target="../ctrlProps/ctrlProp312.xml"/><Relationship Id="rId757" Type="http://schemas.openxmlformats.org/officeDocument/2006/relationships/ctrlProp" Target="../ctrlProps/ctrlProp757.xml"/><Relationship Id="rId93" Type="http://schemas.openxmlformats.org/officeDocument/2006/relationships/ctrlProp" Target="../ctrlProps/ctrlProp93.xml"/><Relationship Id="rId189" Type="http://schemas.openxmlformats.org/officeDocument/2006/relationships/ctrlProp" Target="../ctrlProps/ctrlProp189.xml"/><Relationship Id="rId396" Type="http://schemas.openxmlformats.org/officeDocument/2006/relationships/ctrlProp" Target="../ctrlProps/ctrlProp396.xml"/><Relationship Id="rId617" Type="http://schemas.openxmlformats.org/officeDocument/2006/relationships/ctrlProp" Target="../ctrlProps/ctrlProp617.xml"/><Relationship Id="rId824" Type="http://schemas.openxmlformats.org/officeDocument/2006/relationships/ctrlProp" Target="../ctrlProps/ctrlProp824.xml"/><Relationship Id="rId256" Type="http://schemas.openxmlformats.org/officeDocument/2006/relationships/ctrlProp" Target="../ctrlProps/ctrlProp256.xml"/><Relationship Id="rId463" Type="http://schemas.openxmlformats.org/officeDocument/2006/relationships/ctrlProp" Target="../ctrlProps/ctrlProp463.xml"/><Relationship Id="rId670" Type="http://schemas.openxmlformats.org/officeDocument/2006/relationships/ctrlProp" Target="../ctrlProps/ctrlProp670.xml"/><Relationship Id="rId116" Type="http://schemas.openxmlformats.org/officeDocument/2006/relationships/ctrlProp" Target="../ctrlProps/ctrlProp116.xml"/><Relationship Id="rId323" Type="http://schemas.openxmlformats.org/officeDocument/2006/relationships/ctrlProp" Target="../ctrlProps/ctrlProp323.xml"/><Relationship Id="rId530" Type="http://schemas.openxmlformats.org/officeDocument/2006/relationships/ctrlProp" Target="../ctrlProps/ctrlProp530.xml"/><Relationship Id="rId768" Type="http://schemas.openxmlformats.org/officeDocument/2006/relationships/ctrlProp" Target="../ctrlProps/ctrlProp768.xml"/><Relationship Id="rId20" Type="http://schemas.openxmlformats.org/officeDocument/2006/relationships/ctrlProp" Target="../ctrlProps/ctrlProp20.xml"/><Relationship Id="rId628" Type="http://schemas.openxmlformats.org/officeDocument/2006/relationships/ctrlProp" Target="../ctrlProps/ctrlProp628.xml"/><Relationship Id="rId835" Type="http://schemas.openxmlformats.org/officeDocument/2006/relationships/ctrlProp" Target="../ctrlProps/ctrlProp835.xml"/><Relationship Id="rId267" Type="http://schemas.openxmlformats.org/officeDocument/2006/relationships/ctrlProp" Target="../ctrlProps/ctrlProp267.xml"/><Relationship Id="rId474" Type="http://schemas.openxmlformats.org/officeDocument/2006/relationships/ctrlProp" Target="../ctrlProps/ctrlProp474.xml"/><Relationship Id="rId127" Type="http://schemas.openxmlformats.org/officeDocument/2006/relationships/ctrlProp" Target="../ctrlProps/ctrlProp127.xml"/><Relationship Id="rId681" Type="http://schemas.openxmlformats.org/officeDocument/2006/relationships/ctrlProp" Target="../ctrlProps/ctrlProp681.xml"/><Relationship Id="rId779" Type="http://schemas.openxmlformats.org/officeDocument/2006/relationships/ctrlProp" Target="../ctrlProps/ctrlProp779.xml"/><Relationship Id="rId31" Type="http://schemas.openxmlformats.org/officeDocument/2006/relationships/ctrlProp" Target="../ctrlProps/ctrlProp31.xml"/><Relationship Id="rId334" Type="http://schemas.openxmlformats.org/officeDocument/2006/relationships/ctrlProp" Target="../ctrlProps/ctrlProp334.xml"/><Relationship Id="rId541" Type="http://schemas.openxmlformats.org/officeDocument/2006/relationships/ctrlProp" Target="../ctrlProps/ctrlProp541.xml"/><Relationship Id="rId639" Type="http://schemas.openxmlformats.org/officeDocument/2006/relationships/ctrlProp" Target="../ctrlProps/ctrlProp639.xml"/><Relationship Id="rId180" Type="http://schemas.openxmlformats.org/officeDocument/2006/relationships/ctrlProp" Target="../ctrlProps/ctrlProp180.xml"/><Relationship Id="rId278" Type="http://schemas.openxmlformats.org/officeDocument/2006/relationships/ctrlProp" Target="../ctrlProps/ctrlProp278.xml"/><Relationship Id="rId401" Type="http://schemas.openxmlformats.org/officeDocument/2006/relationships/ctrlProp" Target="../ctrlProps/ctrlProp401.xml"/><Relationship Id="rId846" Type="http://schemas.openxmlformats.org/officeDocument/2006/relationships/ctrlProp" Target="../ctrlProps/ctrlProp846.xml"/><Relationship Id="rId485" Type="http://schemas.openxmlformats.org/officeDocument/2006/relationships/ctrlProp" Target="../ctrlProps/ctrlProp485.xml"/><Relationship Id="rId692" Type="http://schemas.openxmlformats.org/officeDocument/2006/relationships/ctrlProp" Target="../ctrlProps/ctrlProp692.xml"/><Relationship Id="rId706" Type="http://schemas.openxmlformats.org/officeDocument/2006/relationships/ctrlProp" Target="../ctrlProps/ctrlProp706.xml"/><Relationship Id="rId42" Type="http://schemas.openxmlformats.org/officeDocument/2006/relationships/ctrlProp" Target="../ctrlProps/ctrlProp42.xml"/><Relationship Id="rId138" Type="http://schemas.openxmlformats.org/officeDocument/2006/relationships/ctrlProp" Target="../ctrlProps/ctrlProp138.xml"/><Relationship Id="rId345" Type="http://schemas.openxmlformats.org/officeDocument/2006/relationships/ctrlProp" Target="../ctrlProps/ctrlProp345.xml"/><Relationship Id="rId552" Type="http://schemas.openxmlformats.org/officeDocument/2006/relationships/ctrlProp" Target="../ctrlProps/ctrlProp552.xml"/><Relationship Id="rId191" Type="http://schemas.openxmlformats.org/officeDocument/2006/relationships/ctrlProp" Target="../ctrlProps/ctrlProp191.xml"/><Relationship Id="rId205" Type="http://schemas.openxmlformats.org/officeDocument/2006/relationships/ctrlProp" Target="../ctrlProps/ctrlProp205.xml"/><Relationship Id="rId412" Type="http://schemas.openxmlformats.org/officeDocument/2006/relationships/ctrlProp" Target="../ctrlProps/ctrlProp412.xml"/><Relationship Id="rId289" Type="http://schemas.openxmlformats.org/officeDocument/2006/relationships/ctrlProp" Target="../ctrlProps/ctrlProp289.xml"/><Relationship Id="rId496" Type="http://schemas.openxmlformats.org/officeDocument/2006/relationships/ctrlProp" Target="../ctrlProps/ctrlProp496.xml"/><Relationship Id="rId717" Type="http://schemas.openxmlformats.org/officeDocument/2006/relationships/ctrlProp" Target="../ctrlProps/ctrlProp717.xml"/><Relationship Id="rId53" Type="http://schemas.openxmlformats.org/officeDocument/2006/relationships/ctrlProp" Target="../ctrlProps/ctrlProp53.xml"/><Relationship Id="rId149" Type="http://schemas.openxmlformats.org/officeDocument/2006/relationships/ctrlProp" Target="../ctrlProps/ctrlProp149.xml"/><Relationship Id="rId356" Type="http://schemas.openxmlformats.org/officeDocument/2006/relationships/ctrlProp" Target="../ctrlProps/ctrlProp356.xml"/><Relationship Id="rId563" Type="http://schemas.openxmlformats.org/officeDocument/2006/relationships/ctrlProp" Target="../ctrlProps/ctrlProp563.xml"/><Relationship Id="rId770" Type="http://schemas.openxmlformats.org/officeDocument/2006/relationships/ctrlProp" Target="../ctrlProps/ctrlProp770.xml"/><Relationship Id="rId216" Type="http://schemas.openxmlformats.org/officeDocument/2006/relationships/ctrlProp" Target="../ctrlProps/ctrlProp216.xml"/><Relationship Id="rId423" Type="http://schemas.openxmlformats.org/officeDocument/2006/relationships/ctrlProp" Target="../ctrlProps/ctrlProp423.xml"/><Relationship Id="rId630" Type="http://schemas.openxmlformats.org/officeDocument/2006/relationships/ctrlProp" Target="../ctrlProps/ctrlProp630.xml"/><Relationship Id="rId728" Type="http://schemas.openxmlformats.org/officeDocument/2006/relationships/ctrlProp" Target="../ctrlProps/ctrlProp728.xml"/><Relationship Id="rId64" Type="http://schemas.openxmlformats.org/officeDocument/2006/relationships/ctrlProp" Target="../ctrlProps/ctrlProp64.xml"/><Relationship Id="rId367" Type="http://schemas.openxmlformats.org/officeDocument/2006/relationships/ctrlProp" Target="../ctrlProps/ctrlProp367.xml"/><Relationship Id="rId574" Type="http://schemas.openxmlformats.org/officeDocument/2006/relationships/ctrlProp" Target="../ctrlProps/ctrlProp574.xml"/><Relationship Id="rId227" Type="http://schemas.openxmlformats.org/officeDocument/2006/relationships/ctrlProp" Target="../ctrlProps/ctrlProp227.xml"/><Relationship Id="rId781" Type="http://schemas.openxmlformats.org/officeDocument/2006/relationships/ctrlProp" Target="../ctrlProps/ctrlProp781.xml"/><Relationship Id="rId434" Type="http://schemas.openxmlformats.org/officeDocument/2006/relationships/ctrlProp" Target="../ctrlProps/ctrlProp434.xml"/><Relationship Id="rId641" Type="http://schemas.openxmlformats.org/officeDocument/2006/relationships/ctrlProp" Target="../ctrlProps/ctrlProp641.xml"/><Relationship Id="rId739" Type="http://schemas.openxmlformats.org/officeDocument/2006/relationships/ctrlProp" Target="../ctrlProps/ctrlProp739.xml"/><Relationship Id="rId280" Type="http://schemas.openxmlformats.org/officeDocument/2006/relationships/ctrlProp" Target="../ctrlProps/ctrlProp280.xml"/><Relationship Id="rId501" Type="http://schemas.openxmlformats.org/officeDocument/2006/relationships/ctrlProp" Target="../ctrlProps/ctrlProp501.xml"/><Relationship Id="rId75" Type="http://schemas.openxmlformats.org/officeDocument/2006/relationships/ctrlProp" Target="../ctrlProps/ctrlProp75.xml"/><Relationship Id="rId140" Type="http://schemas.openxmlformats.org/officeDocument/2006/relationships/ctrlProp" Target="../ctrlProps/ctrlProp140.xml"/><Relationship Id="rId378" Type="http://schemas.openxmlformats.org/officeDocument/2006/relationships/ctrlProp" Target="../ctrlProps/ctrlProp378.xml"/><Relationship Id="rId585" Type="http://schemas.openxmlformats.org/officeDocument/2006/relationships/ctrlProp" Target="../ctrlProps/ctrlProp585.xml"/><Relationship Id="rId792" Type="http://schemas.openxmlformats.org/officeDocument/2006/relationships/ctrlProp" Target="../ctrlProps/ctrlProp792.xml"/><Relationship Id="rId806" Type="http://schemas.openxmlformats.org/officeDocument/2006/relationships/ctrlProp" Target="../ctrlProps/ctrlProp806.xml"/><Relationship Id="rId6" Type="http://schemas.openxmlformats.org/officeDocument/2006/relationships/ctrlProp" Target="../ctrlProps/ctrlProp6.xml"/><Relationship Id="rId238" Type="http://schemas.openxmlformats.org/officeDocument/2006/relationships/ctrlProp" Target="../ctrlProps/ctrlProp238.xml"/><Relationship Id="rId445" Type="http://schemas.openxmlformats.org/officeDocument/2006/relationships/ctrlProp" Target="../ctrlProps/ctrlProp445.xml"/><Relationship Id="rId652" Type="http://schemas.openxmlformats.org/officeDocument/2006/relationships/ctrlProp" Target="../ctrlProps/ctrlProp652.xml"/><Relationship Id="rId291" Type="http://schemas.openxmlformats.org/officeDocument/2006/relationships/ctrlProp" Target="../ctrlProps/ctrlProp291.xml"/><Relationship Id="rId305" Type="http://schemas.openxmlformats.org/officeDocument/2006/relationships/ctrlProp" Target="../ctrlProps/ctrlProp305.xml"/><Relationship Id="rId512" Type="http://schemas.openxmlformats.org/officeDocument/2006/relationships/ctrlProp" Target="../ctrlProps/ctrlProp512.xml"/><Relationship Id="rId86" Type="http://schemas.openxmlformats.org/officeDocument/2006/relationships/ctrlProp" Target="../ctrlProps/ctrlProp86.xml"/><Relationship Id="rId151" Type="http://schemas.openxmlformats.org/officeDocument/2006/relationships/ctrlProp" Target="../ctrlProps/ctrlProp151.xml"/><Relationship Id="rId389" Type="http://schemas.openxmlformats.org/officeDocument/2006/relationships/ctrlProp" Target="../ctrlProps/ctrlProp389.xml"/><Relationship Id="rId596" Type="http://schemas.openxmlformats.org/officeDocument/2006/relationships/ctrlProp" Target="../ctrlProps/ctrlProp596.xml"/><Relationship Id="rId817" Type="http://schemas.openxmlformats.org/officeDocument/2006/relationships/ctrlProp" Target="../ctrlProps/ctrlProp817.xml"/><Relationship Id="rId249" Type="http://schemas.openxmlformats.org/officeDocument/2006/relationships/ctrlProp" Target="../ctrlProps/ctrlProp249.xml"/><Relationship Id="rId456" Type="http://schemas.openxmlformats.org/officeDocument/2006/relationships/ctrlProp" Target="../ctrlProps/ctrlProp456.xml"/><Relationship Id="rId663" Type="http://schemas.openxmlformats.org/officeDocument/2006/relationships/ctrlProp" Target="../ctrlProps/ctrlProp663.xml"/><Relationship Id="rId13" Type="http://schemas.openxmlformats.org/officeDocument/2006/relationships/ctrlProp" Target="../ctrlProps/ctrlProp13.xml"/><Relationship Id="rId109" Type="http://schemas.openxmlformats.org/officeDocument/2006/relationships/ctrlProp" Target="../ctrlProps/ctrlProp109.xml"/><Relationship Id="rId316" Type="http://schemas.openxmlformats.org/officeDocument/2006/relationships/ctrlProp" Target="../ctrlProps/ctrlProp316.xml"/><Relationship Id="rId523" Type="http://schemas.openxmlformats.org/officeDocument/2006/relationships/ctrlProp" Target="../ctrlProps/ctrlProp523.xml"/><Relationship Id="rId97" Type="http://schemas.openxmlformats.org/officeDocument/2006/relationships/ctrlProp" Target="../ctrlProps/ctrlProp97.xml"/><Relationship Id="rId730" Type="http://schemas.openxmlformats.org/officeDocument/2006/relationships/ctrlProp" Target="../ctrlProps/ctrlProp730.xml"/><Relationship Id="rId828" Type="http://schemas.openxmlformats.org/officeDocument/2006/relationships/ctrlProp" Target="../ctrlProps/ctrlProp828.xml"/><Relationship Id="rId162" Type="http://schemas.openxmlformats.org/officeDocument/2006/relationships/ctrlProp" Target="../ctrlProps/ctrlProp162.xml"/><Relationship Id="rId467" Type="http://schemas.openxmlformats.org/officeDocument/2006/relationships/ctrlProp" Target="../ctrlProps/ctrlProp467.xml"/><Relationship Id="rId674" Type="http://schemas.openxmlformats.org/officeDocument/2006/relationships/ctrlProp" Target="../ctrlProps/ctrlProp674.xml"/><Relationship Id="rId24" Type="http://schemas.openxmlformats.org/officeDocument/2006/relationships/ctrlProp" Target="../ctrlProps/ctrlProp24.xml"/><Relationship Id="rId327" Type="http://schemas.openxmlformats.org/officeDocument/2006/relationships/ctrlProp" Target="../ctrlProps/ctrlProp327.xml"/><Relationship Id="rId534" Type="http://schemas.openxmlformats.org/officeDocument/2006/relationships/ctrlProp" Target="../ctrlProps/ctrlProp534.xml"/><Relationship Id="rId741" Type="http://schemas.openxmlformats.org/officeDocument/2006/relationships/ctrlProp" Target="../ctrlProps/ctrlProp741.xml"/><Relationship Id="rId839" Type="http://schemas.openxmlformats.org/officeDocument/2006/relationships/ctrlProp" Target="../ctrlProps/ctrlProp839.xml"/><Relationship Id="rId173" Type="http://schemas.openxmlformats.org/officeDocument/2006/relationships/ctrlProp" Target="../ctrlProps/ctrlProp173.xml"/><Relationship Id="rId229" Type="http://schemas.openxmlformats.org/officeDocument/2006/relationships/ctrlProp" Target="../ctrlProps/ctrlProp229.xml"/><Relationship Id="rId380" Type="http://schemas.openxmlformats.org/officeDocument/2006/relationships/ctrlProp" Target="../ctrlProps/ctrlProp380.xml"/><Relationship Id="rId436" Type="http://schemas.openxmlformats.org/officeDocument/2006/relationships/ctrlProp" Target="../ctrlProps/ctrlProp436.xml"/><Relationship Id="rId601" Type="http://schemas.openxmlformats.org/officeDocument/2006/relationships/ctrlProp" Target="../ctrlProps/ctrlProp601.xml"/><Relationship Id="rId643" Type="http://schemas.openxmlformats.org/officeDocument/2006/relationships/ctrlProp" Target="../ctrlProps/ctrlProp643.xml"/><Relationship Id="rId240" Type="http://schemas.openxmlformats.org/officeDocument/2006/relationships/ctrlProp" Target="../ctrlProps/ctrlProp240.xml"/><Relationship Id="rId478" Type="http://schemas.openxmlformats.org/officeDocument/2006/relationships/ctrlProp" Target="../ctrlProps/ctrlProp478.xml"/><Relationship Id="rId685" Type="http://schemas.openxmlformats.org/officeDocument/2006/relationships/ctrlProp" Target="../ctrlProps/ctrlProp685.xml"/><Relationship Id="rId850" Type="http://schemas.openxmlformats.org/officeDocument/2006/relationships/ctrlProp" Target="../ctrlProps/ctrlProp850.xml"/><Relationship Id="rId35" Type="http://schemas.openxmlformats.org/officeDocument/2006/relationships/ctrlProp" Target="../ctrlProps/ctrlProp35.xml"/><Relationship Id="rId77" Type="http://schemas.openxmlformats.org/officeDocument/2006/relationships/ctrlProp" Target="../ctrlProps/ctrlProp77.xml"/><Relationship Id="rId100" Type="http://schemas.openxmlformats.org/officeDocument/2006/relationships/ctrlProp" Target="../ctrlProps/ctrlProp100.xml"/><Relationship Id="rId282" Type="http://schemas.openxmlformats.org/officeDocument/2006/relationships/ctrlProp" Target="../ctrlProps/ctrlProp282.xml"/><Relationship Id="rId338" Type="http://schemas.openxmlformats.org/officeDocument/2006/relationships/ctrlProp" Target="../ctrlProps/ctrlProp338.xml"/><Relationship Id="rId503" Type="http://schemas.openxmlformats.org/officeDocument/2006/relationships/ctrlProp" Target="../ctrlProps/ctrlProp503.xml"/><Relationship Id="rId545" Type="http://schemas.openxmlformats.org/officeDocument/2006/relationships/ctrlProp" Target="../ctrlProps/ctrlProp545.xml"/><Relationship Id="rId587" Type="http://schemas.openxmlformats.org/officeDocument/2006/relationships/ctrlProp" Target="../ctrlProps/ctrlProp587.xml"/><Relationship Id="rId710" Type="http://schemas.openxmlformats.org/officeDocument/2006/relationships/ctrlProp" Target="../ctrlProps/ctrlProp710.xml"/><Relationship Id="rId752" Type="http://schemas.openxmlformats.org/officeDocument/2006/relationships/ctrlProp" Target="../ctrlProps/ctrlProp752.xml"/><Relationship Id="rId808" Type="http://schemas.openxmlformats.org/officeDocument/2006/relationships/ctrlProp" Target="../ctrlProps/ctrlProp808.xml"/><Relationship Id="rId8" Type="http://schemas.openxmlformats.org/officeDocument/2006/relationships/ctrlProp" Target="../ctrlProps/ctrlProp8.xml"/><Relationship Id="rId142" Type="http://schemas.openxmlformats.org/officeDocument/2006/relationships/ctrlProp" Target="../ctrlProps/ctrlProp142.xml"/><Relationship Id="rId184" Type="http://schemas.openxmlformats.org/officeDocument/2006/relationships/ctrlProp" Target="../ctrlProps/ctrlProp184.xml"/><Relationship Id="rId391" Type="http://schemas.openxmlformats.org/officeDocument/2006/relationships/ctrlProp" Target="../ctrlProps/ctrlProp391.xml"/><Relationship Id="rId405" Type="http://schemas.openxmlformats.org/officeDocument/2006/relationships/ctrlProp" Target="../ctrlProps/ctrlProp405.xml"/><Relationship Id="rId447" Type="http://schemas.openxmlformats.org/officeDocument/2006/relationships/ctrlProp" Target="../ctrlProps/ctrlProp447.xml"/><Relationship Id="rId612" Type="http://schemas.openxmlformats.org/officeDocument/2006/relationships/ctrlProp" Target="../ctrlProps/ctrlProp612.xml"/><Relationship Id="rId794" Type="http://schemas.openxmlformats.org/officeDocument/2006/relationships/ctrlProp" Target="../ctrlProps/ctrlProp794.xml"/><Relationship Id="rId251" Type="http://schemas.openxmlformats.org/officeDocument/2006/relationships/ctrlProp" Target="../ctrlProps/ctrlProp251.xml"/><Relationship Id="rId489" Type="http://schemas.openxmlformats.org/officeDocument/2006/relationships/ctrlProp" Target="../ctrlProps/ctrlProp489.xml"/><Relationship Id="rId654" Type="http://schemas.openxmlformats.org/officeDocument/2006/relationships/ctrlProp" Target="../ctrlProps/ctrlProp654.xml"/><Relationship Id="rId696" Type="http://schemas.openxmlformats.org/officeDocument/2006/relationships/ctrlProp" Target="../ctrlProps/ctrlProp696.xml"/><Relationship Id="rId46" Type="http://schemas.openxmlformats.org/officeDocument/2006/relationships/ctrlProp" Target="../ctrlProps/ctrlProp46.xml"/><Relationship Id="rId293" Type="http://schemas.openxmlformats.org/officeDocument/2006/relationships/ctrlProp" Target="../ctrlProps/ctrlProp293.xml"/><Relationship Id="rId307" Type="http://schemas.openxmlformats.org/officeDocument/2006/relationships/ctrlProp" Target="../ctrlProps/ctrlProp307.xml"/><Relationship Id="rId349" Type="http://schemas.openxmlformats.org/officeDocument/2006/relationships/ctrlProp" Target="../ctrlProps/ctrlProp349.xml"/><Relationship Id="rId514" Type="http://schemas.openxmlformats.org/officeDocument/2006/relationships/ctrlProp" Target="../ctrlProps/ctrlProp514.xml"/><Relationship Id="rId556" Type="http://schemas.openxmlformats.org/officeDocument/2006/relationships/ctrlProp" Target="../ctrlProps/ctrlProp556.xml"/><Relationship Id="rId721" Type="http://schemas.openxmlformats.org/officeDocument/2006/relationships/ctrlProp" Target="../ctrlProps/ctrlProp721.xml"/><Relationship Id="rId763" Type="http://schemas.openxmlformats.org/officeDocument/2006/relationships/ctrlProp" Target="../ctrlProps/ctrlProp763.xml"/><Relationship Id="rId88" Type="http://schemas.openxmlformats.org/officeDocument/2006/relationships/ctrlProp" Target="../ctrlProps/ctrlProp88.xml"/><Relationship Id="rId111" Type="http://schemas.openxmlformats.org/officeDocument/2006/relationships/ctrlProp" Target="../ctrlProps/ctrlProp111.xml"/><Relationship Id="rId153" Type="http://schemas.openxmlformats.org/officeDocument/2006/relationships/ctrlProp" Target="../ctrlProps/ctrlProp153.xml"/><Relationship Id="rId195" Type="http://schemas.openxmlformats.org/officeDocument/2006/relationships/ctrlProp" Target="../ctrlProps/ctrlProp195.xml"/><Relationship Id="rId209" Type="http://schemas.openxmlformats.org/officeDocument/2006/relationships/ctrlProp" Target="../ctrlProps/ctrlProp209.xml"/><Relationship Id="rId360" Type="http://schemas.openxmlformats.org/officeDocument/2006/relationships/ctrlProp" Target="../ctrlProps/ctrlProp360.xml"/><Relationship Id="rId416" Type="http://schemas.openxmlformats.org/officeDocument/2006/relationships/ctrlProp" Target="../ctrlProps/ctrlProp416.xml"/><Relationship Id="rId598" Type="http://schemas.openxmlformats.org/officeDocument/2006/relationships/ctrlProp" Target="../ctrlProps/ctrlProp598.xml"/><Relationship Id="rId819" Type="http://schemas.openxmlformats.org/officeDocument/2006/relationships/ctrlProp" Target="../ctrlProps/ctrlProp819.xml"/><Relationship Id="rId220" Type="http://schemas.openxmlformats.org/officeDocument/2006/relationships/ctrlProp" Target="../ctrlProps/ctrlProp220.xml"/><Relationship Id="rId458" Type="http://schemas.openxmlformats.org/officeDocument/2006/relationships/ctrlProp" Target="../ctrlProps/ctrlProp458.xml"/><Relationship Id="rId623" Type="http://schemas.openxmlformats.org/officeDocument/2006/relationships/ctrlProp" Target="../ctrlProps/ctrlProp623.xml"/><Relationship Id="rId665" Type="http://schemas.openxmlformats.org/officeDocument/2006/relationships/ctrlProp" Target="../ctrlProps/ctrlProp665.xml"/><Relationship Id="rId830" Type="http://schemas.openxmlformats.org/officeDocument/2006/relationships/ctrlProp" Target="../ctrlProps/ctrlProp830.xml"/><Relationship Id="rId15" Type="http://schemas.openxmlformats.org/officeDocument/2006/relationships/ctrlProp" Target="../ctrlProps/ctrlProp15.xml"/><Relationship Id="rId57" Type="http://schemas.openxmlformats.org/officeDocument/2006/relationships/ctrlProp" Target="../ctrlProps/ctrlProp57.xml"/><Relationship Id="rId262" Type="http://schemas.openxmlformats.org/officeDocument/2006/relationships/ctrlProp" Target="../ctrlProps/ctrlProp262.xml"/><Relationship Id="rId318" Type="http://schemas.openxmlformats.org/officeDocument/2006/relationships/ctrlProp" Target="../ctrlProps/ctrlProp318.xml"/><Relationship Id="rId525" Type="http://schemas.openxmlformats.org/officeDocument/2006/relationships/ctrlProp" Target="../ctrlProps/ctrlProp525.xml"/><Relationship Id="rId567" Type="http://schemas.openxmlformats.org/officeDocument/2006/relationships/ctrlProp" Target="../ctrlProps/ctrlProp567.xml"/><Relationship Id="rId732" Type="http://schemas.openxmlformats.org/officeDocument/2006/relationships/ctrlProp" Target="../ctrlProps/ctrlProp732.xml"/><Relationship Id="rId99" Type="http://schemas.openxmlformats.org/officeDocument/2006/relationships/ctrlProp" Target="../ctrlProps/ctrlProp99.xml"/><Relationship Id="rId122" Type="http://schemas.openxmlformats.org/officeDocument/2006/relationships/ctrlProp" Target="../ctrlProps/ctrlProp122.xml"/><Relationship Id="rId164" Type="http://schemas.openxmlformats.org/officeDocument/2006/relationships/ctrlProp" Target="../ctrlProps/ctrlProp164.xml"/><Relationship Id="rId371" Type="http://schemas.openxmlformats.org/officeDocument/2006/relationships/ctrlProp" Target="../ctrlProps/ctrlProp371.xml"/><Relationship Id="rId774" Type="http://schemas.openxmlformats.org/officeDocument/2006/relationships/ctrlProp" Target="../ctrlProps/ctrlProp774.xml"/><Relationship Id="rId427" Type="http://schemas.openxmlformats.org/officeDocument/2006/relationships/ctrlProp" Target="../ctrlProps/ctrlProp427.xml"/><Relationship Id="rId469" Type="http://schemas.openxmlformats.org/officeDocument/2006/relationships/ctrlProp" Target="../ctrlProps/ctrlProp469.xml"/><Relationship Id="rId634" Type="http://schemas.openxmlformats.org/officeDocument/2006/relationships/ctrlProp" Target="../ctrlProps/ctrlProp634.xml"/><Relationship Id="rId676" Type="http://schemas.openxmlformats.org/officeDocument/2006/relationships/ctrlProp" Target="../ctrlProps/ctrlProp676.xml"/><Relationship Id="rId841" Type="http://schemas.openxmlformats.org/officeDocument/2006/relationships/ctrlProp" Target="../ctrlProps/ctrlProp841.xml"/><Relationship Id="rId26" Type="http://schemas.openxmlformats.org/officeDocument/2006/relationships/ctrlProp" Target="../ctrlProps/ctrlProp26.xml"/><Relationship Id="rId231" Type="http://schemas.openxmlformats.org/officeDocument/2006/relationships/ctrlProp" Target="../ctrlProps/ctrlProp231.xml"/><Relationship Id="rId273" Type="http://schemas.openxmlformats.org/officeDocument/2006/relationships/ctrlProp" Target="../ctrlProps/ctrlProp273.xml"/><Relationship Id="rId329" Type="http://schemas.openxmlformats.org/officeDocument/2006/relationships/ctrlProp" Target="../ctrlProps/ctrlProp329.xml"/><Relationship Id="rId480" Type="http://schemas.openxmlformats.org/officeDocument/2006/relationships/ctrlProp" Target="../ctrlProps/ctrlProp480.xml"/><Relationship Id="rId536" Type="http://schemas.openxmlformats.org/officeDocument/2006/relationships/ctrlProp" Target="../ctrlProps/ctrlProp536.xml"/><Relationship Id="rId701" Type="http://schemas.openxmlformats.org/officeDocument/2006/relationships/ctrlProp" Target="../ctrlProps/ctrlProp701.xml"/><Relationship Id="rId68" Type="http://schemas.openxmlformats.org/officeDocument/2006/relationships/ctrlProp" Target="../ctrlProps/ctrlProp68.xml"/><Relationship Id="rId133" Type="http://schemas.openxmlformats.org/officeDocument/2006/relationships/ctrlProp" Target="../ctrlProps/ctrlProp133.xml"/><Relationship Id="rId175" Type="http://schemas.openxmlformats.org/officeDocument/2006/relationships/ctrlProp" Target="../ctrlProps/ctrlProp175.xml"/><Relationship Id="rId340" Type="http://schemas.openxmlformats.org/officeDocument/2006/relationships/ctrlProp" Target="../ctrlProps/ctrlProp340.xml"/><Relationship Id="rId578" Type="http://schemas.openxmlformats.org/officeDocument/2006/relationships/ctrlProp" Target="../ctrlProps/ctrlProp578.xml"/><Relationship Id="rId743" Type="http://schemas.openxmlformats.org/officeDocument/2006/relationships/ctrlProp" Target="../ctrlProps/ctrlProp743.xml"/><Relationship Id="rId785" Type="http://schemas.openxmlformats.org/officeDocument/2006/relationships/ctrlProp" Target="../ctrlProps/ctrlProp785.xml"/><Relationship Id="rId200" Type="http://schemas.openxmlformats.org/officeDocument/2006/relationships/ctrlProp" Target="../ctrlProps/ctrlProp200.xml"/><Relationship Id="rId382" Type="http://schemas.openxmlformats.org/officeDocument/2006/relationships/ctrlProp" Target="../ctrlProps/ctrlProp382.xml"/><Relationship Id="rId438" Type="http://schemas.openxmlformats.org/officeDocument/2006/relationships/ctrlProp" Target="../ctrlProps/ctrlProp438.xml"/><Relationship Id="rId603" Type="http://schemas.openxmlformats.org/officeDocument/2006/relationships/ctrlProp" Target="../ctrlProps/ctrlProp603.xml"/><Relationship Id="rId645" Type="http://schemas.openxmlformats.org/officeDocument/2006/relationships/ctrlProp" Target="../ctrlProps/ctrlProp645.xml"/><Relationship Id="rId687" Type="http://schemas.openxmlformats.org/officeDocument/2006/relationships/ctrlProp" Target="../ctrlProps/ctrlProp687.xml"/><Relationship Id="rId810" Type="http://schemas.openxmlformats.org/officeDocument/2006/relationships/ctrlProp" Target="../ctrlProps/ctrlProp810.xml"/><Relationship Id="rId852" Type="http://schemas.openxmlformats.org/officeDocument/2006/relationships/ctrlProp" Target="../ctrlProps/ctrlProp852.xml"/><Relationship Id="rId242" Type="http://schemas.openxmlformats.org/officeDocument/2006/relationships/ctrlProp" Target="../ctrlProps/ctrlProp242.xml"/><Relationship Id="rId284" Type="http://schemas.openxmlformats.org/officeDocument/2006/relationships/ctrlProp" Target="../ctrlProps/ctrlProp284.xml"/><Relationship Id="rId491" Type="http://schemas.openxmlformats.org/officeDocument/2006/relationships/ctrlProp" Target="../ctrlProps/ctrlProp491.xml"/><Relationship Id="rId505" Type="http://schemas.openxmlformats.org/officeDocument/2006/relationships/ctrlProp" Target="../ctrlProps/ctrlProp505.xml"/><Relationship Id="rId712" Type="http://schemas.openxmlformats.org/officeDocument/2006/relationships/ctrlProp" Target="../ctrlProps/ctrlProp712.xml"/><Relationship Id="rId37" Type="http://schemas.openxmlformats.org/officeDocument/2006/relationships/ctrlProp" Target="../ctrlProps/ctrlProp37.xml"/><Relationship Id="rId79" Type="http://schemas.openxmlformats.org/officeDocument/2006/relationships/ctrlProp" Target="../ctrlProps/ctrlProp79.xml"/><Relationship Id="rId102" Type="http://schemas.openxmlformats.org/officeDocument/2006/relationships/ctrlProp" Target="../ctrlProps/ctrlProp102.xml"/><Relationship Id="rId144" Type="http://schemas.openxmlformats.org/officeDocument/2006/relationships/ctrlProp" Target="../ctrlProps/ctrlProp144.xml"/><Relationship Id="rId547" Type="http://schemas.openxmlformats.org/officeDocument/2006/relationships/ctrlProp" Target="../ctrlProps/ctrlProp547.xml"/><Relationship Id="rId589" Type="http://schemas.openxmlformats.org/officeDocument/2006/relationships/ctrlProp" Target="../ctrlProps/ctrlProp589.xml"/><Relationship Id="rId754" Type="http://schemas.openxmlformats.org/officeDocument/2006/relationships/ctrlProp" Target="../ctrlProps/ctrlProp754.xml"/><Relationship Id="rId796" Type="http://schemas.openxmlformats.org/officeDocument/2006/relationships/ctrlProp" Target="../ctrlProps/ctrlProp796.xml"/><Relationship Id="rId90" Type="http://schemas.openxmlformats.org/officeDocument/2006/relationships/ctrlProp" Target="../ctrlProps/ctrlProp90.xml"/><Relationship Id="rId186" Type="http://schemas.openxmlformats.org/officeDocument/2006/relationships/ctrlProp" Target="../ctrlProps/ctrlProp186.xml"/><Relationship Id="rId351" Type="http://schemas.openxmlformats.org/officeDocument/2006/relationships/ctrlProp" Target="../ctrlProps/ctrlProp351.xml"/><Relationship Id="rId393" Type="http://schemas.openxmlformats.org/officeDocument/2006/relationships/ctrlProp" Target="../ctrlProps/ctrlProp393.xml"/><Relationship Id="rId407" Type="http://schemas.openxmlformats.org/officeDocument/2006/relationships/ctrlProp" Target="../ctrlProps/ctrlProp407.xml"/><Relationship Id="rId449" Type="http://schemas.openxmlformats.org/officeDocument/2006/relationships/ctrlProp" Target="../ctrlProps/ctrlProp449.xml"/><Relationship Id="rId614" Type="http://schemas.openxmlformats.org/officeDocument/2006/relationships/ctrlProp" Target="../ctrlProps/ctrlProp614.xml"/><Relationship Id="rId656" Type="http://schemas.openxmlformats.org/officeDocument/2006/relationships/ctrlProp" Target="../ctrlProps/ctrlProp656.xml"/><Relationship Id="rId821" Type="http://schemas.openxmlformats.org/officeDocument/2006/relationships/ctrlProp" Target="../ctrlProps/ctrlProp821.xml"/><Relationship Id="rId211" Type="http://schemas.openxmlformats.org/officeDocument/2006/relationships/ctrlProp" Target="../ctrlProps/ctrlProp211.xml"/><Relationship Id="rId253" Type="http://schemas.openxmlformats.org/officeDocument/2006/relationships/ctrlProp" Target="../ctrlProps/ctrlProp253.xml"/><Relationship Id="rId295" Type="http://schemas.openxmlformats.org/officeDocument/2006/relationships/ctrlProp" Target="../ctrlProps/ctrlProp295.xml"/><Relationship Id="rId309" Type="http://schemas.openxmlformats.org/officeDocument/2006/relationships/ctrlProp" Target="../ctrlProps/ctrlProp309.xml"/><Relationship Id="rId460" Type="http://schemas.openxmlformats.org/officeDocument/2006/relationships/ctrlProp" Target="../ctrlProps/ctrlProp460.xml"/><Relationship Id="rId516" Type="http://schemas.openxmlformats.org/officeDocument/2006/relationships/ctrlProp" Target="../ctrlProps/ctrlProp516.xml"/><Relationship Id="rId698" Type="http://schemas.openxmlformats.org/officeDocument/2006/relationships/ctrlProp" Target="../ctrlProps/ctrlProp698.xml"/><Relationship Id="rId48" Type="http://schemas.openxmlformats.org/officeDocument/2006/relationships/ctrlProp" Target="../ctrlProps/ctrlProp48.xml"/><Relationship Id="rId113" Type="http://schemas.openxmlformats.org/officeDocument/2006/relationships/ctrlProp" Target="../ctrlProps/ctrlProp113.xml"/><Relationship Id="rId320" Type="http://schemas.openxmlformats.org/officeDocument/2006/relationships/ctrlProp" Target="../ctrlProps/ctrlProp320.xml"/><Relationship Id="rId558" Type="http://schemas.openxmlformats.org/officeDocument/2006/relationships/ctrlProp" Target="../ctrlProps/ctrlProp558.xml"/><Relationship Id="rId723" Type="http://schemas.openxmlformats.org/officeDocument/2006/relationships/ctrlProp" Target="../ctrlProps/ctrlProp723.xml"/><Relationship Id="rId765" Type="http://schemas.openxmlformats.org/officeDocument/2006/relationships/ctrlProp" Target="../ctrlProps/ctrlProp765.xml"/><Relationship Id="rId155" Type="http://schemas.openxmlformats.org/officeDocument/2006/relationships/ctrlProp" Target="../ctrlProps/ctrlProp155.xml"/><Relationship Id="rId197" Type="http://schemas.openxmlformats.org/officeDocument/2006/relationships/ctrlProp" Target="../ctrlProps/ctrlProp197.xml"/><Relationship Id="rId362" Type="http://schemas.openxmlformats.org/officeDocument/2006/relationships/ctrlProp" Target="../ctrlProps/ctrlProp362.xml"/><Relationship Id="rId418" Type="http://schemas.openxmlformats.org/officeDocument/2006/relationships/ctrlProp" Target="../ctrlProps/ctrlProp418.xml"/><Relationship Id="rId625" Type="http://schemas.openxmlformats.org/officeDocument/2006/relationships/ctrlProp" Target="../ctrlProps/ctrlProp625.xml"/><Relationship Id="rId832" Type="http://schemas.openxmlformats.org/officeDocument/2006/relationships/ctrlProp" Target="../ctrlProps/ctrlProp832.xml"/><Relationship Id="rId222" Type="http://schemas.openxmlformats.org/officeDocument/2006/relationships/ctrlProp" Target="../ctrlProps/ctrlProp222.xml"/><Relationship Id="rId264" Type="http://schemas.openxmlformats.org/officeDocument/2006/relationships/ctrlProp" Target="../ctrlProps/ctrlProp264.xml"/><Relationship Id="rId471" Type="http://schemas.openxmlformats.org/officeDocument/2006/relationships/ctrlProp" Target="../ctrlProps/ctrlProp471.xml"/><Relationship Id="rId667" Type="http://schemas.openxmlformats.org/officeDocument/2006/relationships/ctrlProp" Target="../ctrlProps/ctrlProp667.xml"/><Relationship Id="rId17" Type="http://schemas.openxmlformats.org/officeDocument/2006/relationships/ctrlProp" Target="../ctrlProps/ctrlProp17.xml"/><Relationship Id="rId59" Type="http://schemas.openxmlformats.org/officeDocument/2006/relationships/ctrlProp" Target="../ctrlProps/ctrlProp59.xml"/><Relationship Id="rId124" Type="http://schemas.openxmlformats.org/officeDocument/2006/relationships/ctrlProp" Target="../ctrlProps/ctrlProp124.xml"/><Relationship Id="rId527" Type="http://schemas.openxmlformats.org/officeDocument/2006/relationships/ctrlProp" Target="../ctrlProps/ctrlProp527.xml"/><Relationship Id="rId569" Type="http://schemas.openxmlformats.org/officeDocument/2006/relationships/ctrlProp" Target="../ctrlProps/ctrlProp569.xml"/><Relationship Id="rId734" Type="http://schemas.openxmlformats.org/officeDocument/2006/relationships/ctrlProp" Target="../ctrlProps/ctrlProp734.xml"/><Relationship Id="rId776" Type="http://schemas.openxmlformats.org/officeDocument/2006/relationships/ctrlProp" Target="../ctrlProps/ctrlProp776.xml"/><Relationship Id="rId70" Type="http://schemas.openxmlformats.org/officeDocument/2006/relationships/ctrlProp" Target="../ctrlProps/ctrlProp70.xml"/><Relationship Id="rId166" Type="http://schemas.openxmlformats.org/officeDocument/2006/relationships/ctrlProp" Target="../ctrlProps/ctrlProp166.xml"/><Relationship Id="rId331" Type="http://schemas.openxmlformats.org/officeDocument/2006/relationships/ctrlProp" Target="../ctrlProps/ctrlProp331.xml"/><Relationship Id="rId373" Type="http://schemas.openxmlformats.org/officeDocument/2006/relationships/ctrlProp" Target="../ctrlProps/ctrlProp373.xml"/><Relationship Id="rId429" Type="http://schemas.openxmlformats.org/officeDocument/2006/relationships/ctrlProp" Target="../ctrlProps/ctrlProp429.xml"/><Relationship Id="rId580" Type="http://schemas.openxmlformats.org/officeDocument/2006/relationships/ctrlProp" Target="../ctrlProps/ctrlProp580.xml"/><Relationship Id="rId636" Type="http://schemas.openxmlformats.org/officeDocument/2006/relationships/ctrlProp" Target="../ctrlProps/ctrlProp636.xml"/><Relationship Id="rId801" Type="http://schemas.openxmlformats.org/officeDocument/2006/relationships/ctrlProp" Target="../ctrlProps/ctrlProp801.xml"/><Relationship Id="rId1" Type="http://schemas.openxmlformats.org/officeDocument/2006/relationships/printerSettings" Target="../printerSettings/printerSettings6.bin"/><Relationship Id="rId233" Type="http://schemas.openxmlformats.org/officeDocument/2006/relationships/ctrlProp" Target="../ctrlProps/ctrlProp233.xml"/><Relationship Id="rId440" Type="http://schemas.openxmlformats.org/officeDocument/2006/relationships/ctrlProp" Target="../ctrlProps/ctrlProp440.xml"/><Relationship Id="rId678" Type="http://schemas.openxmlformats.org/officeDocument/2006/relationships/ctrlProp" Target="../ctrlProps/ctrlProp678.xml"/><Relationship Id="rId843" Type="http://schemas.openxmlformats.org/officeDocument/2006/relationships/ctrlProp" Target="../ctrlProps/ctrlProp843.xml"/><Relationship Id="rId28" Type="http://schemas.openxmlformats.org/officeDocument/2006/relationships/ctrlProp" Target="../ctrlProps/ctrlProp28.xml"/><Relationship Id="rId275" Type="http://schemas.openxmlformats.org/officeDocument/2006/relationships/ctrlProp" Target="../ctrlProps/ctrlProp275.xml"/><Relationship Id="rId300" Type="http://schemas.openxmlformats.org/officeDocument/2006/relationships/ctrlProp" Target="../ctrlProps/ctrlProp300.xml"/><Relationship Id="rId482" Type="http://schemas.openxmlformats.org/officeDocument/2006/relationships/ctrlProp" Target="../ctrlProps/ctrlProp482.xml"/><Relationship Id="rId538" Type="http://schemas.openxmlformats.org/officeDocument/2006/relationships/ctrlProp" Target="../ctrlProps/ctrlProp538.xml"/><Relationship Id="rId703" Type="http://schemas.openxmlformats.org/officeDocument/2006/relationships/ctrlProp" Target="../ctrlProps/ctrlProp703.xml"/><Relationship Id="rId745" Type="http://schemas.openxmlformats.org/officeDocument/2006/relationships/ctrlProp" Target="../ctrlProps/ctrlProp745.xml"/><Relationship Id="rId81" Type="http://schemas.openxmlformats.org/officeDocument/2006/relationships/ctrlProp" Target="../ctrlProps/ctrlProp81.xml"/><Relationship Id="rId135" Type="http://schemas.openxmlformats.org/officeDocument/2006/relationships/ctrlProp" Target="../ctrlProps/ctrlProp135.xml"/><Relationship Id="rId177" Type="http://schemas.openxmlformats.org/officeDocument/2006/relationships/ctrlProp" Target="../ctrlProps/ctrlProp177.xml"/><Relationship Id="rId342" Type="http://schemas.openxmlformats.org/officeDocument/2006/relationships/ctrlProp" Target="../ctrlProps/ctrlProp342.xml"/><Relationship Id="rId384" Type="http://schemas.openxmlformats.org/officeDocument/2006/relationships/ctrlProp" Target="../ctrlProps/ctrlProp384.xml"/><Relationship Id="rId591" Type="http://schemas.openxmlformats.org/officeDocument/2006/relationships/ctrlProp" Target="../ctrlProps/ctrlProp591.xml"/><Relationship Id="rId605" Type="http://schemas.openxmlformats.org/officeDocument/2006/relationships/ctrlProp" Target="../ctrlProps/ctrlProp605.xml"/><Relationship Id="rId787" Type="http://schemas.openxmlformats.org/officeDocument/2006/relationships/ctrlProp" Target="../ctrlProps/ctrlProp787.xml"/><Relationship Id="rId812" Type="http://schemas.openxmlformats.org/officeDocument/2006/relationships/ctrlProp" Target="../ctrlProps/ctrlProp812.xml"/><Relationship Id="rId202" Type="http://schemas.openxmlformats.org/officeDocument/2006/relationships/ctrlProp" Target="../ctrlProps/ctrlProp202.xml"/><Relationship Id="rId244" Type="http://schemas.openxmlformats.org/officeDocument/2006/relationships/ctrlProp" Target="../ctrlProps/ctrlProp244.xml"/><Relationship Id="rId647" Type="http://schemas.openxmlformats.org/officeDocument/2006/relationships/ctrlProp" Target="../ctrlProps/ctrlProp647.xml"/><Relationship Id="rId689" Type="http://schemas.openxmlformats.org/officeDocument/2006/relationships/ctrlProp" Target="../ctrlProps/ctrlProp689.xml"/><Relationship Id="rId39" Type="http://schemas.openxmlformats.org/officeDocument/2006/relationships/ctrlProp" Target="../ctrlProps/ctrlProp39.xml"/><Relationship Id="rId286" Type="http://schemas.openxmlformats.org/officeDocument/2006/relationships/ctrlProp" Target="../ctrlProps/ctrlProp286.xml"/><Relationship Id="rId451" Type="http://schemas.openxmlformats.org/officeDocument/2006/relationships/ctrlProp" Target="../ctrlProps/ctrlProp451.xml"/><Relationship Id="rId493" Type="http://schemas.openxmlformats.org/officeDocument/2006/relationships/ctrlProp" Target="../ctrlProps/ctrlProp493.xml"/><Relationship Id="rId507" Type="http://schemas.openxmlformats.org/officeDocument/2006/relationships/ctrlProp" Target="../ctrlProps/ctrlProp507.xml"/><Relationship Id="rId549" Type="http://schemas.openxmlformats.org/officeDocument/2006/relationships/ctrlProp" Target="../ctrlProps/ctrlProp549.xml"/><Relationship Id="rId714" Type="http://schemas.openxmlformats.org/officeDocument/2006/relationships/ctrlProp" Target="../ctrlProps/ctrlProp714.xml"/><Relationship Id="rId756" Type="http://schemas.openxmlformats.org/officeDocument/2006/relationships/ctrlProp" Target="../ctrlProps/ctrlProp756.xml"/><Relationship Id="rId50" Type="http://schemas.openxmlformats.org/officeDocument/2006/relationships/ctrlProp" Target="../ctrlProps/ctrlProp50.xml"/><Relationship Id="rId104" Type="http://schemas.openxmlformats.org/officeDocument/2006/relationships/ctrlProp" Target="../ctrlProps/ctrlProp104.xml"/><Relationship Id="rId146" Type="http://schemas.openxmlformats.org/officeDocument/2006/relationships/ctrlProp" Target="../ctrlProps/ctrlProp146.xml"/><Relationship Id="rId188" Type="http://schemas.openxmlformats.org/officeDocument/2006/relationships/ctrlProp" Target="../ctrlProps/ctrlProp188.xml"/><Relationship Id="rId311" Type="http://schemas.openxmlformats.org/officeDocument/2006/relationships/ctrlProp" Target="../ctrlProps/ctrlProp311.xml"/><Relationship Id="rId353" Type="http://schemas.openxmlformats.org/officeDocument/2006/relationships/ctrlProp" Target="../ctrlProps/ctrlProp353.xml"/><Relationship Id="rId395" Type="http://schemas.openxmlformats.org/officeDocument/2006/relationships/ctrlProp" Target="../ctrlProps/ctrlProp395.xml"/><Relationship Id="rId409" Type="http://schemas.openxmlformats.org/officeDocument/2006/relationships/ctrlProp" Target="../ctrlProps/ctrlProp409.xml"/><Relationship Id="rId560" Type="http://schemas.openxmlformats.org/officeDocument/2006/relationships/ctrlProp" Target="../ctrlProps/ctrlProp560.xml"/><Relationship Id="rId798" Type="http://schemas.openxmlformats.org/officeDocument/2006/relationships/ctrlProp" Target="../ctrlProps/ctrlProp798.xml"/><Relationship Id="rId92" Type="http://schemas.openxmlformats.org/officeDocument/2006/relationships/ctrlProp" Target="../ctrlProps/ctrlProp92.xml"/><Relationship Id="rId213" Type="http://schemas.openxmlformats.org/officeDocument/2006/relationships/ctrlProp" Target="../ctrlProps/ctrlProp213.xml"/><Relationship Id="rId420" Type="http://schemas.openxmlformats.org/officeDocument/2006/relationships/ctrlProp" Target="../ctrlProps/ctrlProp420.xml"/><Relationship Id="rId616" Type="http://schemas.openxmlformats.org/officeDocument/2006/relationships/ctrlProp" Target="../ctrlProps/ctrlProp616.xml"/><Relationship Id="rId658" Type="http://schemas.openxmlformats.org/officeDocument/2006/relationships/ctrlProp" Target="../ctrlProps/ctrlProp658.xml"/><Relationship Id="rId823" Type="http://schemas.openxmlformats.org/officeDocument/2006/relationships/ctrlProp" Target="../ctrlProps/ctrlProp823.xml"/><Relationship Id="rId255" Type="http://schemas.openxmlformats.org/officeDocument/2006/relationships/ctrlProp" Target="../ctrlProps/ctrlProp255.xml"/><Relationship Id="rId297" Type="http://schemas.openxmlformats.org/officeDocument/2006/relationships/ctrlProp" Target="../ctrlProps/ctrlProp297.xml"/><Relationship Id="rId462" Type="http://schemas.openxmlformats.org/officeDocument/2006/relationships/ctrlProp" Target="../ctrlProps/ctrlProp462.xml"/><Relationship Id="rId518" Type="http://schemas.openxmlformats.org/officeDocument/2006/relationships/ctrlProp" Target="../ctrlProps/ctrlProp518.xml"/><Relationship Id="rId725" Type="http://schemas.openxmlformats.org/officeDocument/2006/relationships/ctrlProp" Target="../ctrlProps/ctrlProp725.xml"/><Relationship Id="rId115" Type="http://schemas.openxmlformats.org/officeDocument/2006/relationships/ctrlProp" Target="../ctrlProps/ctrlProp115.xml"/><Relationship Id="rId157" Type="http://schemas.openxmlformats.org/officeDocument/2006/relationships/ctrlProp" Target="../ctrlProps/ctrlProp157.xml"/><Relationship Id="rId322" Type="http://schemas.openxmlformats.org/officeDocument/2006/relationships/ctrlProp" Target="../ctrlProps/ctrlProp322.xml"/><Relationship Id="rId364" Type="http://schemas.openxmlformats.org/officeDocument/2006/relationships/ctrlProp" Target="../ctrlProps/ctrlProp364.xml"/><Relationship Id="rId767" Type="http://schemas.openxmlformats.org/officeDocument/2006/relationships/ctrlProp" Target="../ctrlProps/ctrlProp767.xml"/><Relationship Id="rId61" Type="http://schemas.openxmlformats.org/officeDocument/2006/relationships/ctrlProp" Target="../ctrlProps/ctrlProp61.xml"/><Relationship Id="rId199" Type="http://schemas.openxmlformats.org/officeDocument/2006/relationships/ctrlProp" Target="../ctrlProps/ctrlProp199.xml"/><Relationship Id="rId571" Type="http://schemas.openxmlformats.org/officeDocument/2006/relationships/ctrlProp" Target="../ctrlProps/ctrlProp571.xml"/><Relationship Id="rId627" Type="http://schemas.openxmlformats.org/officeDocument/2006/relationships/ctrlProp" Target="../ctrlProps/ctrlProp627.xml"/><Relationship Id="rId669" Type="http://schemas.openxmlformats.org/officeDocument/2006/relationships/ctrlProp" Target="../ctrlProps/ctrlProp669.xml"/><Relationship Id="rId834" Type="http://schemas.openxmlformats.org/officeDocument/2006/relationships/ctrlProp" Target="../ctrlProps/ctrlProp834.xml"/><Relationship Id="rId19" Type="http://schemas.openxmlformats.org/officeDocument/2006/relationships/ctrlProp" Target="../ctrlProps/ctrlProp19.xml"/><Relationship Id="rId224" Type="http://schemas.openxmlformats.org/officeDocument/2006/relationships/ctrlProp" Target="../ctrlProps/ctrlProp224.xml"/><Relationship Id="rId266" Type="http://schemas.openxmlformats.org/officeDocument/2006/relationships/ctrlProp" Target="../ctrlProps/ctrlProp266.xml"/><Relationship Id="rId431" Type="http://schemas.openxmlformats.org/officeDocument/2006/relationships/ctrlProp" Target="../ctrlProps/ctrlProp431.xml"/><Relationship Id="rId473" Type="http://schemas.openxmlformats.org/officeDocument/2006/relationships/ctrlProp" Target="../ctrlProps/ctrlProp473.xml"/><Relationship Id="rId529" Type="http://schemas.openxmlformats.org/officeDocument/2006/relationships/ctrlProp" Target="../ctrlProps/ctrlProp529.xml"/><Relationship Id="rId680" Type="http://schemas.openxmlformats.org/officeDocument/2006/relationships/ctrlProp" Target="../ctrlProps/ctrlProp680.xml"/><Relationship Id="rId736" Type="http://schemas.openxmlformats.org/officeDocument/2006/relationships/ctrlProp" Target="../ctrlProps/ctrlProp736.xml"/><Relationship Id="rId30" Type="http://schemas.openxmlformats.org/officeDocument/2006/relationships/ctrlProp" Target="../ctrlProps/ctrlProp30.xml"/><Relationship Id="rId126" Type="http://schemas.openxmlformats.org/officeDocument/2006/relationships/ctrlProp" Target="../ctrlProps/ctrlProp126.xml"/><Relationship Id="rId168" Type="http://schemas.openxmlformats.org/officeDocument/2006/relationships/ctrlProp" Target="../ctrlProps/ctrlProp168.xml"/><Relationship Id="rId333" Type="http://schemas.openxmlformats.org/officeDocument/2006/relationships/ctrlProp" Target="../ctrlProps/ctrlProp333.xml"/><Relationship Id="rId540" Type="http://schemas.openxmlformats.org/officeDocument/2006/relationships/ctrlProp" Target="../ctrlProps/ctrlProp540.xml"/><Relationship Id="rId778" Type="http://schemas.openxmlformats.org/officeDocument/2006/relationships/ctrlProp" Target="../ctrlProps/ctrlProp778.xml"/><Relationship Id="rId72" Type="http://schemas.openxmlformats.org/officeDocument/2006/relationships/ctrlProp" Target="../ctrlProps/ctrlProp72.xml"/><Relationship Id="rId375" Type="http://schemas.openxmlformats.org/officeDocument/2006/relationships/ctrlProp" Target="../ctrlProps/ctrlProp375.xml"/><Relationship Id="rId582" Type="http://schemas.openxmlformats.org/officeDocument/2006/relationships/ctrlProp" Target="../ctrlProps/ctrlProp582.xml"/><Relationship Id="rId638" Type="http://schemas.openxmlformats.org/officeDocument/2006/relationships/ctrlProp" Target="../ctrlProps/ctrlProp638.xml"/><Relationship Id="rId803" Type="http://schemas.openxmlformats.org/officeDocument/2006/relationships/ctrlProp" Target="../ctrlProps/ctrlProp803.xml"/><Relationship Id="rId845" Type="http://schemas.openxmlformats.org/officeDocument/2006/relationships/ctrlProp" Target="../ctrlProps/ctrlProp845.xml"/><Relationship Id="rId3" Type="http://schemas.openxmlformats.org/officeDocument/2006/relationships/vmlDrawing" Target="../drawings/vmlDrawing2.vml"/><Relationship Id="rId235" Type="http://schemas.openxmlformats.org/officeDocument/2006/relationships/ctrlProp" Target="../ctrlProps/ctrlProp235.xml"/><Relationship Id="rId277" Type="http://schemas.openxmlformats.org/officeDocument/2006/relationships/ctrlProp" Target="../ctrlProps/ctrlProp277.xml"/><Relationship Id="rId400" Type="http://schemas.openxmlformats.org/officeDocument/2006/relationships/ctrlProp" Target="../ctrlProps/ctrlProp400.xml"/><Relationship Id="rId442" Type="http://schemas.openxmlformats.org/officeDocument/2006/relationships/ctrlProp" Target="../ctrlProps/ctrlProp442.xml"/><Relationship Id="rId484" Type="http://schemas.openxmlformats.org/officeDocument/2006/relationships/ctrlProp" Target="../ctrlProps/ctrlProp484.xml"/><Relationship Id="rId705" Type="http://schemas.openxmlformats.org/officeDocument/2006/relationships/ctrlProp" Target="../ctrlProps/ctrlProp705.xml"/><Relationship Id="rId137" Type="http://schemas.openxmlformats.org/officeDocument/2006/relationships/ctrlProp" Target="../ctrlProps/ctrlProp137.xml"/><Relationship Id="rId302" Type="http://schemas.openxmlformats.org/officeDocument/2006/relationships/ctrlProp" Target="../ctrlProps/ctrlProp302.xml"/><Relationship Id="rId344" Type="http://schemas.openxmlformats.org/officeDocument/2006/relationships/ctrlProp" Target="../ctrlProps/ctrlProp344.xml"/><Relationship Id="rId691" Type="http://schemas.openxmlformats.org/officeDocument/2006/relationships/ctrlProp" Target="../ctrlProps/ctrlProp691.xml"/><Relationship Id="rId747" Type="http://schemas.openxmlformats.org/officeDocument/2006/relationships/ctrlProp" Target="../ctrlProps/ctrlProp747.xml"/><Relationship Id="rId789" Type="http://schemas.openxmlformats.org/officeDocument/2006/relationships/ctrlProp" Target="../ctrlProps/ctrlProp789.xml"/><Relationship Id="rId41" Type="http://schemas.openxmlformats.org/officeDocument/2006/relationships/ctrlProp" Target="../ctrlProps/ctrlProp41.xml"/><Relationship Id="rId83" Type="http://schemas.openxmlformats.org/officeDocument/2006/relationships/ctrlProp" Target="../ctrlProps/ctrlProp83.xml"/><Relationship Id="rId179" Type="http://schemas.openxmlformats.org/officeDocument/2006/relationships/ctrlProp" Target="../ctrlProps/ctrlProp179.xml"/><Relationship Id="rId386" Type="http://schemas.openxmlformats.org/officeDocument/2006/relationships/ctrlProp" Target="../ctrlProps/ctrlProp386.xml"/><Relationship Id="rId551" Type="http://schemas.openxmlformats.org/officeDocument/2006/relationships/ctrlProp" Target="../ctrlProps/ctrlProp551.xml"/><Relationship Id="rId593" Type="http://schemas.openxmlformats.org/officeDocument/2006/relationships/ctrlProp" Target="../ctrlProps/ctrlProp593.xml"/><Relationship Id="rId607" Type="http://schemas.openxmlformats.org/officeDocument/2006/relationships/ctrlProp" Target="../ctrlProps/ctrlProp607.xml"/><Relationship Id="rId649" Type="http://schemas.openxmlformats.org/officeDocument/2006/relationships/ctrlProp" Target="../ctrlProps/ctrlProp649.xml"/><Relationship Id="rId814" Type="http://schemas.openxmlformats.org/officeDocument/2006/relationships/ctrlProp" Target="../ctrlProps/ctrlProp814.xml"/><Relationship Id="rId190" Type="http://schemas.openxmlformats.org/officeDocument/2006/relationships/ctrlProp" Target="../ctrlProps/ctrlProp190.xml"/><Relationship Id="rId204" Type="http://schemas.openxmlformats.org/officeDocument/2006/relationships/ctrlProp" Target="../ctrlProps/ctrlProp204.xml"/><Relationship Id="rId246" Type="http://schemas.openxmlformats.org/officeDocument/2006/relationships/ctrlProp" Target="../ctrlProps/ctrlProp246.xml"/><Relationship Id="rId288" Type="http://schemas.openxmlformats.org/officeDocument/2006/relationships/ctrlProp" Target="../ctrlProps/ctrlProp288.xml"/><Relationship Id="rId411" Type="http://schemas.openxmlformats.org/officeDocument/2006/relationships/ctrlProp" Target="../ctrlProps/ctrlProp411.xml"/><Relationship Id="rId453" Type="http://schemas.openxmlformats.org/officeDocument/2006/relationships/ctrlProp" Target="../ctrlProps/ctrlProp453.xml"/><Relationship Id="rId509" Type="http://schemas.openxmlformats.org/officeDocument/2006/relationships/ctrlProp" Target="../ctrlProps/ctrlProp509.xml"/><Relationship Id="rId660" Type="http://schemas.openxmlformats.org/officeDocument/2006/relationships/ctrlProp" Target="../ctrlProps/ctrlProp660.xml"/><Relationship Id="rId106" Type="http://schemas.openxmlformats.org/officeDocument/2006/relationships/ctrlProp" Target="../ctrlProps/ctrlProp106.xml"/><Relationship Id="rId313" Type="http://schemas.openxmlformats.org/officeDocument/2006/relationships/ctrlProp" Target="../ctrlProps/ctrlProp313.xml"/><Relationship Id="rId495" Type="http://schemas.openxmlformats.org/officeDocument/2006/relationships/ctrlProp" Target="../ctrlProps/ctrlProp495.xml"/><Relationship Id="rId716" Type="http://schemas.openxmlformats.org/officeDocument/2006/relationships/ctrlProp" Target="../ctrlProps/ctrlProp716.xml"/><Relationship Id="rId758" Type="http://schemas.openxmlformats.org/officeDocument/2006/relationships/ctrlProp" Target="../ctrlProps/ctrlProp758.xml"/><Relationship Id="rId10" Type="http://schemas.openxmlformats.org/officeDocument/2006/relationships/ctrlProp" Target="../ctrlProps/ctrlProp10.xml"/><Relationship Id="rId52" Type="http://schemas.openxmlformats.org/officeDocument/2006/relationships/ctrlProp" Target="../ctrlProps/ctrlProp52.xml"/><Relationship Id="rId94" Type="http://schemas.openxmlformats.org/officeDocument/2006/relationships/ctrlProp" Target="../ctrlProps/ctrlProp94.xml"/><Relationship Id="rId148" Type="http://schemas.openxmlformats.org/officeDocument/2006/relationships/ctrlProp" Target="../ctrlProps/ctrlProp148.xml"/><Relationship Id="rId355" Type="http://schemas.openxmlformats.org/officeDocument/2006/relationships/ctrlProp" Target="../ctrlProps/ctrlProp355.xml"/><Relationship Id="rId397" Type="http://schemas.openxmlformats.org/officeDocument/2006/relationships/ctrlProp" Target="../ctrlProps/ctrlProp397.xml"/><Relationship Id="rId520" Type="http://schemas.openxmlformats.org/officeDocument/2006/relationships/ctrlProp" Target="../ctrlProps/ctrlProp520.xml"/><Relationship Id="rId562" Type="http://schemas.openxmlformats.org/officeDocument/2006/relationships/ctrlProp" Target="../ctrlProps/ctrlProp562.xml"/><Relationship Id="rId618" Type="http://schemas.openxmlformats.org/officeDocument/2006/relationships/ctrlProp" Target="../ctrlProps/ctrlProp618.xml"/><Relationship Id="rId825" Type="http://schemas.openxmlformats.org/officeDocument/2006/relationships/ctrlProp" Target="../ctrlProps/ctrlProp825.xml"/><Relationship Id="rId215" Type="http://schemas.openxmlformats.org/officeDocument/2006/relationships/ctrlProp" Target="../ctrlProps/ctrlProp215.xml"/><Relationship Id="rId257" Type="http://schemas.openxmlformats.org/officeDocument/2006/relationships/ctrlProp" Target="../ctrlProps/ctrlProp257.xml"/><Relationship Id="rId422" Type="http://schemas.openxmlformats.org/officeDocument/2006/relationships/ctrlProp" Target="../ctrlProps/ctrlProp422.xml"/><Relationship Id="rId464" Type="http://schemas.openxmlformats.org/officeDocument/2006/relationships/ctrlProp" Target="../ctrlProps/ctrlProp464.xml"/><Relationship Id="rId299" Type="http://schemas.openxmlformats.org/officeDocument/2006/relationships/ctrlProp" Target="../ctrlProps/ctrlProp299.xml"/><Relationship Id="rId727" Type="http://schemas.openxmlformats.org/officeDocument/2006/relationships/ctrlProp" Target="../ctrlProps/ctrlProp727.xml"/><Relationship Id="rId63" Type="http://schemas.openxmlformats.org/officeDocument/2006/relationships/ctrlProp" Target="../ctrlProps/ctrlProp63.xml"/><Relationship Id="rId159" Type="http://schemas.openxmlformats.org/officeDocument/2006/relationships/ctrlProp" Target="../ctrlProps/ctrlProp159.xml"/><Relationship Id="rId366" Type="http://schemas.openxmlformats.org/officeDocument/2006/relationships/ctrlProp" Target="../ctrlProps/ctrlProp366.xml"/><Relationship Id="rId573" Type="http://schemas.openxmlformats.org/officeDocument/2006/relationships/ctrlProp" Target="../ctrlProps/ctrlProp573.xml"/><Relationship Id="rId780" Type="http://schemas.openxmlformats.org/officeDocument/2006/relationships/ctrlProp" Target="../ctrlProps/ctrlProp780.xml"/><Relationship Id="rId226" Type="http://schemas.openxmlformats.org/officeDocument/2006/relationships/ctrlProp" Target="../ctrlProps/ctrlProp226.xml"/><Relationship Id="rId433" Type="http://schemas.openxmlformats.org/officeDocument/2006/relationships/ctrlProp" Target="../ctrlProps/ctrlProp433.xml"/><Relationship Id="rId640" Type="http://schemas.openxmlformats.org/officeDocument/2006/relationships/ctrlProp" Target="../ctrlProps/ctrlProp640.xml"/><Relationship Id="rId738" Type="http://schemas.openxmlformats.org/officeDocument/2006/relationships/ctrlProp" Target="../ctrlProps/ctrlProp738.xml"/><Relationship Id="rId74" Type="http://schemas.openxmlformats.org/officeDocument/2006/relationships/ctrlProp" Target="../ctrlProps/ctrlProp74.xml"/><Relationship Id="rId377" Type="http://schemas.openxmlformats.org/officeDocument/2006/relationships/ctrlProp" Target="../ctrlProps/ctrlProp377.xml"/><Relationship Id="rId500" Type="http://schemas.openxmlformats.org/officeDocument/2006/relationships/ctrlProp" Target="../ctrlProps/ctrlProp500.xml"/><Relationship Id="rId584" Type="http://schemas.openxmlformats.org/officeDocument/2006/relationships/ctrlProp" Target="../ctrlProps/ctrlProp584.xml"/><Relationship Id="rId805" Type="http://schemas.openxmlformats.org/officeDocument/2006/relationships/ctrlProp" Target="../ctrlProps/ctrlProp805.xml"/><Relationship Id="rId5" Type="http://schemas.openxmlformats.org/officeDocument/2006/relationships/ctrlProp" Target="../ctrlProps/ctrlProp5.xml"/><Relationship Id="rId237" Type="http://schemas.openxmlformats.org/officeDocument/2006/relationships/ctrlProp" Target="../ctrlProps/ctrlProp237.xml"/><Relationship Id="rId791" Type="http://schemas.openxmlformats.org/officeDocument/2006/relationships/ctrlProp" Target="../ctrlProps/ctrlProp791.xml"/><Relationship Id="rId444" Type="http://schemas.openxmlformats.org/officeDocument/2006/relationships/ctrlProp" Target="../ctrlProps/ctrlProp444.xml"/><Relationship Id="rId651" Type="http://schemas.openxmlformats.org/officeDocument/2006/relationships/ctrlProp" Target="../ctrlProps/ctrlProp651.xml"/><Relationship Id="rId749" Type="http://schemas.openxmlformats.org/officeDocument/2006/relationships/ctrlProp" Target="../ctrlProps/ctrlProp749.xml"/><Relationship Id="rId290" Type="http://schemas.openxmlformats.org/officeDocument/2006/relationships/ctrlProp" Target="../ctrlProps/ctrlProp290.xml"/><Relationship Id="rId304" Type="http://schemas.openxmlformats.org/officeDocument/2006/relationships/ctrlProp" Target="../ctrlProps/ctrlProp304.xml"/><Relationship Id="rId388" Type="http://schemas.openxmlformats.org/officeDocument/2006/relationships/ctrlProp" Target="../ctrlProps/ctrlProp388.xml"/><Relationship Id="rId511" Type="http://schemas.openxmlformats.org/officeDocument/2006/relationships/ctrlProp" Target="../ctrlProps/ctrlProp511.xml"/><Relationship Id="rId609" Type="http://schemas.openxmlformats.org/officeDocument/2006/relationships/ctrlProp" Target="../ctrlProps/ctrlProp609.xml"/><Relationship Id="rId85" Type="http://schemas.openxmlformats.org/officeDocument/2006/relationships/ctrlProp" Target="../ctrlProps/ctrlProp85.xml"/><Relationship Id="rId150" Type="http://schemas.openxmlformats.org/officeDocument/2006/relationships/ctrlProp" Target="../ctrlProps/ctrlProp150.xml"/><Relationship Id="rId595" Type="http://schemas.openxmlformats.org/officeDocument/2006/relationships/ctrlProp" Target="../ctrlProps/ctrlProp595.xml"/><Relationship Id="rId816" Type="http://schemas.openxmlformats.org/officeDocument/2006/relationships/ctrlProp" Target="../ctrlProps/ctrlProp816.xml"/><Relationship Id="rId248" Type="http://schemas.openxmlformats.org/officeDocument/2006/relationships/ctrlProp" Target="../ctrlProps/ctrlProp248.xml"/><Relationship Id="rId455" Type="http://schemas.openxmlformats.org/officeDocument/2006/relationships/ctrlProp" Target="../ctrlProps/ctrlProp455.xml"/><Relationship Id="rId662" Type="http://schemas.openxmlformats.org/officeDocument/2006/relationships/ctrlProp" Target="../ctrlProps/ctrlProp662.xml"/><Relationship Id="rId12" Type="http://schemas.openxmlformats.org/officeDocument/2006/relationships/ctrlProp" Target="../ctrlProps/ctrlProp12.xml"/><Relationship Id="rId108" Type="http://schemas.openxmlformats.org/officeDocument/2006/relationships/ctrlProp" Target="../ctrlProps/ctrlProp108.xml"/><Relationship Id="rId315" Type="http://schemas.openxmlformats.org/officeDocument/2006/relationships/ctrlProp" Target="../ctrlProps/ctrlProp315.xml"/><Relationship Id="rId522" Type="http://schemas.openxmlformats.org/officeDocument/2006/relationships/ctrlProp" Target="../ctrlProps/ctrlProp522.xml"/><Relationship Id="rId96" Type="http://schemas.openxmlformats.org/officeDocument/2006/relationships/ctrlProp" Target="../ctrlProps/ctrlProp96.xml"/><Relationship Id="rId161" Type="http://schemas.openxmlformats.org/officeDocument/2006/relationships/ctrlProp" Target="../ctrlProps/ctrlProp161.xml"/><Relationship Id="rId399" Type="http://schemas.openxmlformats.org/officeDocument/2006/relationships/ctrlProp" Target="../ctrlProps/ctrlProp399.xml"/><Relationship Id="rId827" Type="http://schemas.openxmlformats.org/officeDocument/2006/relationships/ctrlProp" Target="../ctrlProps/ctrlProp827.xml"/><Relationship Id="rId259" Type="http://schemas.openxmlformats.org/officeDocument/2006/relationships/ctrlProp" Target="../ctrlProps/ctrlProp259.xml"/><Relationship Id="rId466" Type="http://schemas.openxmlformats.org/officeDocument/2006/relationships/ctrlProp" Target="../ctrlProps/ctrlProp466.xml"/><Relationship Id="rId673" Type="http://schemas.openxmlformats.org/officeDocument/2006/relationships/ctrlProp" Target="../ctrlProps/ctrlProp673.xml"/><Relationship Id="rId23" Type="http://schemas.openxmlformats.org/officeDocument/2006/relationships/ctrlProp" Target="../ctrlProps/ctrlProp23.xml"/><Relationship Id="rId119" Type="http://schemas.openxmlformats.org/officeDocument/2006/relationships/ctrlProp" Target="../ctrlProps/ctrlProp119.xml"/><Relationship Id="rId326" Type="http://schemas.openxmlformats.org/officeDocument/2006/relationships/ctrlProp" Target="../ctrlProps/ctrlProp326.xml"/><Relationship Id="rId533" Type="http://schemas.openxmlformats.org/officeDocument/2006/relationships/ctrlProp" Target="../ctrlProps/ctrlProp533.xml"/><Relationship Id="rId740" Type="http://schemas.openxmlformats.org/officeDocument/2006/relationships/ctrlProp" Target="../ctrlProps/ctrlProp740.xml"/><Relationship Id="rId838" Type="http://schemas.openxmlformats.org/officeDocument/2006/relationships/ctrlProp" Target="../ctrlProps/ctrlProp838.xml"/><Relationship Id="rId172" Type="http://schemas.openxmlformats.org/officeDocument/2006/relationships/ctrlProp" Target="../ctrlProps/ctrlProp172.xml"/><Relationship Id="rId477" Type="http://schemas.openxmlformats.org/officeDocument/2006/relationships/ctrlProp" Target="../ctrlProps/ctrlProp477.xml"/><Relationship Id="rId600" Type="http://schemas.openxmlformats.org/officeDocument/2006/relationships/ctrlProp" Target="../ctrlProps/ctrlProp600.xml"/><Relationship Id="rId684" Type="http://schemas.openxmlformats.org/officeDocument/2006/relationships/ctrlProp" Target="../ctrlProps/ctrlProp684.xml"/><Relationship Id="rId337" Type="http://schemas.openxmlformats.org/officeDocument/2006/relationships/ctrlProp" Target="../ctrlProps/ctrlProp337.xml"/><Relationship Id="rId34" Type="http://schemas.openxmlformats.org/officeDocument/2006/relationships/ctrlProp" Target="../ctrlProps/ctrlProp34.xml"/><Relationship Id="rId544" Type="http://schemas.openxmlformats.org/officeDocument/2006/relationships/ctrlProp" Target="../ctrlProps/ctrlProp544.xml"/><Relationship Id="rId751" Type="http://schemas.openxmlformats.org/officeDocument/2006/relationships/ctrlProp" Target="../ctrlProps/ctrlProp751.xml"/><Relationship Id="rId849" Type="http://schemas.openxmlformats.org/officeDocument/2006/relationships/ctrlProp" Target="../ctrlProps/ctrlProp849.xml"/><Relationship Id="rId183" Type="http://schemas.openxmlformats.org/officeDocument/2006/relationships/ctrlProp" Target="../ctrlProps/ctrlProp183.xml"/><Relationship Id="rId390" Type="http://schemas.openxmlformats.org/officeDocument/2006/relationships/ctrlProp" Target="../ctrlProps/ctrlProp390.xml"/><Relationship Id="rId404" Type="http://schemas.openxmlformats.org/officeDocument/2006/relationships/ctrlProp" Target="../ctrlProps/ctrlProp404.xml"/><Relationship Id="rId611" Type="http://schemas.openxmlformats.org/officeDocument/2006/relationships/ctrlProp" Target="../ctrlProps/ctrlProp611.xml"/><Relationship Id="rId250" Type="http://schemas.openxmlformats.org/officeDocument/2006/relationships/ctrlProp" Target="../ctrlProps/ctrlProp250.xml"/><Relationship Id="rId488" Type="http://schemas.openxmlformats.org/officeDocument/2006/relationships/ctrlProp" Target="../ctrlProps/ctrlProp488.xml"/><Relationship Id="rId695" Type="http://schemas.openxmlformats.org/officeDocument/2006/relationships/ctrlProp" Target="../ctrlProps/ctrlProp695.xml"/><Relationship Id="rId709" Type="http://schemas.openxmlformats.org/officeDocument/2006/relationships/ctrlProp" Target="../ctrlProps/ctrlProp709.xml"/><Relationship Id="rId45" Type="http://schemas.openxmlformats.org/officeDocument/2006/relationships/ctrlProp" Target="../ctrlProps/ctrlProp45.xml"/><Relationship Id="rId110" Type="http://schemas.openxmlformats.org/officeDocument/2006/relationships/ctrlProp" Target="../ctrlProps/ctrlProp110.xml"/><Relationship Id="rId348" Type="http://schemas.openxmlformats.org/officeDocument/2006/relationships/ctrlProp" Target="../ctrlProps/ctrlProp348.xml"/><Relationship Id="rId555" Type="http://schemas.openxmlformats.org/officeDocument/2006/relationships/ctrlProp" Target="../ctrlProps/ctrlProp555.xml"/><Relationship Id="rId762" Type="http://schemas.openxmlformats.org/officeDocument/2006/relationships/ctrlProp" Target="../ctrlProps/ctrlProp762.xml"/><Relationship Id="rId194" Type="http://schemas.openxmlformats.org/officeDocument/2006/relationships/ctrlProp" Target="../ctrlProps/ctrlProp194.xml"/><Relationship Id="rId208" Type="http://schemas.openxmlformats.org/officeDocument/2006/relationships/ctrlProp" Target="../ctrlProps/ctrlProp208.xml"/><Relationship Id="rId415" Type="http://schemas.openxmlformats.org/officeDocument/2006/relationships/ctrlProp" Target="../ctrlProps/ctrlProp415.xml"/><Relationship Id="rId622" Type="http://schemas.openxmlformats.org/officeDocument/2006/relationships/ctrlProp" Target="../ctrlProps/ctrlProp622.xml"/><Relationship Id="rId261" Type="http://schemas.openxmlformats.org/officeDocument/2006/relationships/ctrlProp" Target="../ctrlProps/ctrlProp261.xml"/><Relationship Id="rId499" Type="http://schemas.openxmlformats.org/officeDocument/2006/relationships/ctrlProp" Target="../ctrlProps/ctrlProp499.xml"/><Relationship Id="rId56" Type="http://schemas.openxmlformats.org/officeDocument/2006/relationships/ctrlProp" Target="../ctrlProps/ctrlProp56.xml"/><Relationship Id="rId359" Type="http://schemas.openxmlformats.org/officeDocument/2006/relationships/ctrlProp" Target="../ctrlProps/ctrlProp359.xml"/><Relationship Id="rId566" Type="http://schemas.openxmlformats.org/officeDocument/2006/relationships/ctrlProp" Target="../ctrlProps/ctrlProp566.xml"/><Relationship Id="rId773" Type="http://schemas.openxmlformats.org/officeDocument/2006/relationships/ctrlProp" Target="../ctrlProps/ctrlProp773.xml"/><Relationship Id="rId121" Type="http://schemas.openxmlformats.org/officeDocument/2006/relationships/ctrlProp" Target="../ctrlProps/ctrlProp121.xml"/><Relationship Id="rId219" Type="http://schemas.openxmlformats.org/officeDocument/2006/relationships/ctrlProp" Target="../ctrlProps/ctrlProp219.xml"/><Relationship Id="rId426" Type="http://schemas.openxmlformats.org/officeDocument/2006/relationships/ctrlProp" Target="../ctrlProps/ctrlProp426.xml"/><Relationship Id="rId633" Type="http://schemas.openxmlformats.org/officeDocument/2006/relationships/ctrlProp" Target="../ctrlProps/ctrlProp633.xml"/><Relationship Id="rId840" Type="http://schemas.openxmlformats.org/officeDocument/2006/relationships/ctrlProp" Target="../ctrlProps/ctrlProp840.xml"/><Relationship Id="rId67" Type="http://schemas.openxmlformats.org/officeDocument/2006/relationships/ctrlProp" Target="../ctrlProps/ctrlProp67.xml"/><Relationship Id="rId272" Type="http://schemas.openxmlformats.org/officeDocument/2006/relationships/ctrlProp" Target="../ctrlProps/ctrlProp272.xml"/><Relationship Id="rId577" Type="http://schemas.openxmlformats.org/officeDocument/2006/relationships/ctrlProp" Target="../ctrlProps/ctrlProp577.xml"/><Relationship Id="rId700" Type="http://schemas.openxmlformats.org/officeDocument/2006/relationships/ctrlProp" Target="../ctrlProps/ctrlProp700.xml"/><Relationship Id="rId132" Type="http://schemas.openxmlformats.org/officeDocument/2006/relationships/ctrlProp" Target="../ctrlProps/ctrlProp132.xml"/><Relationship Id="rId784" Type="http://schemas.openxmlformats.org/officeDocument/2006/relationships/ctrlProp" Target="../ctrlProps/ctrlProp784.xml"/><Relationship Id="rId437" Type="http://schemas.openxmlformats.org/officeDocument/2006/relationships/ctrlProp" Target="../ctrlProps/ctrlProp437.xml"/><Relationship Id="rId644" Type="http://schemas.openxmlformats.org/officeDocument/2006/relationships/ctrlProp" Target="../ctrlProps/ctrlProp644.xml"/><Relationship Id="rId851" Type="http://schemas.openxmlformats.org/officeDocument/2006/relationships/ctrlProp" Target="../ctrlProps/ctrlProp851.xml"/><Relationship Id="rId283" Type="http://schemas.openxmlformats.org/officeDocument/2006/relationships/ctrlProp" Target="../ctrlProps/ctrlProp283.xml"/><Relationship Id="rId490" Type="http://schemas.openxmlformats.org/officeDocument/2006/relationships/ctrlProp" Target="../ctrlProps/ctrlProp490.xml"/><Relationship Id="rId504" Type="http://schemas.openxmlformats.org/officeDocument/2006/relationships/ctrlProp" Target="../ctrlProps/ctrlProp504.xml"/><Relationship Id="rId711" Type="http://schemas.openxmlformats.org/officeDocument/2006/relationships/ctrlProp" Target="../ctrlProps/ctrlProp711.xml"/><Relationship Id="rId78" Type="http://schemas.openxmlformats.org/officeDocument/2006/relationships/ctrlProp" Target="../ctrlProps/ctrlProp78.xml"/><Relationship Id="rId143" Type="http://schemas.openxmlformats.org/officeDocument/2006/relationships/ctrlProp" Target="../ctrlProps/ctrlProp143.xml"/><Relationship Id="rId350" Type="http://schemas.openxmlformats.org/officeDocument/2006/relationships/ctrlProp" Target="../ctrlProps/ctrlProp350.xml"/><Relationship Id="rId588" Type="http://schemas.openxmlformats.org/officeDocument/2006/relationships/ctrlProp" Target="../ctrlProps/ctrlProp588.xml"/><Relationship Id="rId795" Type="http://schemas.openxmlformats.org/officeDocument/2006/relationships/ctrlProp" Target="../ctrlProps/ctrlProp795.xml"/><Relationship Id="rId809" Type="http://schemas.openxmlformats.org/officeDocument/2006/relationships/ctrlProp" Target="../ctrlProps/ctrlProp809.xml"/><Relationship Id="rId9" Type="http://schemas.openxmlformats.org/officeDocument/2006/relationships/ctrlProp" Target="../ctrlProps/ctrlProp9.xml"/><Relationship Id="rId210" Type="http://schemas.openxmlformats.org/officeDocument/2006/relationships/ctrlProp" Target="../ctrlProps/ctrlProp210.xml"/><Relationship Id="rId448" Type="http://schemas.openxmlformats.org/officeDocument/2006/relationships/ctrlProp" Target="../ctrlProps/ctrlProp448.xml"/><Relationship Id="rId655" Type="http://schemas.openxmlformats.org/officeDocument/2006/relationships/ctrlProp" Target="../ctrlProps/ctrlProp655.xml"/><Relationship Id="rId294" Type="http://schemas.openxmlformats.org/officeDocument/2006/relationships/ctrlProp" Target="../ctrlProps/ctrlProp294.xml"/><Relationship Id="rId308" Type="http://schemas.openxmlformats.org/officeDocument/2006/relationships/ctrlProp" Target="../ctrlProps/ctrlProp308.xml"/><Relationship Id="rId515" Type="http://schemas.openxmlformats.org/officeDocument/2006/relationships/ctrlProp" Target="../ctrlProps/ctrlProp515.xml"/><Relationship Id="rId722" Type="http://schemas.openxmlformats.org/officeDocument/2006/relationships/ctrlProp" Target="../ctrlProps/ctrlProp722.xml"/><Relationship Id="rId89" Type="http://schemas.openxmlformats.org/officeDocument/2006/relationships/ctrlProp" Target="../ctrlProps/ctrlProp89.xml"/><Relationship Id="rId154" Type="http://schemas.openxmlformats.org/officeDocument/2006/relationships/ctrlProp" Target="../ctrlProps/ctrlProp154.xml"/><Relationship Id="rId361" Type="http://schemas.openxmlformats.org/officeDocument/2006/relationships/ctrlProp" Target="../ctrlProps/ctrlProp361.xml"/><Relationship Id="rId599" Type="http://schemas.openxmlformats.org/officeDocument/2006/relationships/ctrlProp" Target="../ctrlProps/ctrlProp599.xml"/><Relationship Id="rId459" Type="http://schemas.openxmlformats.org/officeDocument/2006/relationships/ctrlProp" Target="../ctrlProps/ctrlProp459.xml"/><Relationship Id="rId666" Type="http://schemas.openxmlformats.org/officeDocument/2006/relationships/ctrlProp" Target="../ctrlProps/ctrlProp666.xml"/><Relationship Id="rId16" Type="http://schemas.openxmlformats.org/officeDocument/2006/relationships/ctrlProp" Target="../ctrlProps/ctrlProp16.xml"/><Relationship Id="rId221" Type="http://schemas.openxmlformats.org/officeDocument/2006/relationships/ctrlProp" Target="../ctrlProps/ctrlProp221.xml"/><Relationship Id="rId319" Type="http://schemas.openxmlformats.org/officeDocument/2006/relationships/ctrlProp" Target="../ctrlProps/ctrlProp319.xml"/><Relationship Id="rId526" Type="http://schemas.openxmlformats.org/officeDocument/2006/relationships/ctrlProp" Target="../ctrlProps/ctrlProp526.xml"/><Relationship Id="rId733" Type="http://schemas.openxmlformats.org/officeDocument/2006/relationships/ctrlProp" Target="../ctrlProps/ctrlProp733.xml"/><Relationship Id="rId165" Type="http://schemas.openxmlformats.org/officeDocument/2006/relationships/ctrlProp" Target="../ctrlProps/ctrlProp165.xml"/><Relationship Id="rId372" Type="http://schemas.openxmlformats.org/officeDocument/2006/relationships/ctrlProp" Target="../ctrlProps/ctrlProp372.xml"/><Relationship Id="rId677" Type="http://schemas.openxmlformats.org/officeDocument/2006/relationships/ctrlProp" Target="../ctrlProps/ctrlProp677.xml"/><Relationship Id="rId800" Type="http://schemas.openxmlformats.org/officeDocument/2006/relationships/ctrlProp" Target="../ctrlProps/ctrlProp800.xml"/><Relationship Id="rId232" Type="http://schemas.openxmlformats.org/officeDocument/2006/relationships/ctrlProp" Target="../ctrlProps/ctrlProp232.xml"/><Relationship Id="rId27" Type="http://schemas.openxmlformats.org/officeDocument/2006/relationships/ctrlProp" Target="../ctrlProps/ctrlProp27.xml"/><Relationship Id="rId537" Type="http://schemas.openxmlformats.org/officeDocument/2006/relationships/ctrlProp" Target="../ctrlProps/ctrlProp537.xml"/><Relationship Id="rId744" Type="http://schemas.openxmlformats.org/officeDocument/2006/relationships/ctrlProp" Target="../ctrlProps/ctrlProp744.xml"/><Relationship Id="rId80" Type="http://schemas.openxmlformats.org/officeDocument/2006/relationships/ctrlProp" Target="../ctrlProps/ctrlProp80.xml"/><Relationship Id="rId176" Type="http://schemas.openxmlformats.org/officeDocument/2006/relationships/ctrlProp" Target="../ctrlProps/ctrlProp176.xml"/><Relationship Id="rId383" Type="http://schemas.openxmlformats.org/officeDocument/2006/relationships/ctrlProp" Target="../ctrlProps/ctrlProp383.xml"/><Relationship Id="rId590" Type="http://schemas.openxmlformats.org/officeDocument/2006/relationships/ctrlProp" Target="../ctrlProps/ctrlProp590.xml"/><Relationship Id="rId604" Type="http://schemas.openxmlformats.org/officeDocument/2006/relationships/ctrlProp" Target="../ctrlProps/ctrlProp604.xml"/><Relationship Id="rId811" Type="http://schemas.openxmlformats.org/officeDocument/2006/relationships/ctrlProp" Target="../ctrlProps/ctrlProp811.xml"/><Relationship Id="rId243" Type="http://schemas.openxmlformats.org/officeDocument/2006/relationships/ctrlProp" Target="../ctrlProps/ctrlProp243.xml"/><Relationship Id="rId450" Type="http://schemas.openxmlformats.org/officeDocument/2006/relationships/ctrlProp" Target="../ctrlProps/ctrlProp450.xml"/><Relationship Id="rId688" Type="http://schemas.openxmlformats.org/officeDocument/2006/relationships/ctrlProp" Target="../ctrlProps/ctrlProp688.xml"/><Relationship Id="rId38" Type="http://schemas.openxmlformats.org/officeDocument/2006/relationships/ctrlProp" Target="../ctrlProps/ctrlProp38.xml"/><Relationship Id="rId103" Type="http://schemas.openxmlformats.org/officeDocument/2006/relationships/ctrlProp" Target="../ctrlProps/ctrlProp103.xml"/><Relationship Id="rId310" Type="http://schemas.openxmlformats.org/officeDocument/2006/relationships/ctrlProp" Target="../ctrlProps/ctrlProp310.xml"/><Relationship Id="rId548" Type="http://schemas.openxmlformats.org/officeDocument/2006/relationships/ctrlProp" Target="../ctrlProps/ctrlProp548.xml"/><Relationship Id="rId755" Type="http://schemas.openxmlformats.org/officeDocument/2006/relationships/ctrlProp" Target="../ctrlProps/ctrlProp755.xml"/><Relationship Id="rId91" Type="http://schemas.openxmlformats.org/officeDocument/2006/relationships/ctrlProp" Target="../ctrlProps/ctrlProp91.xml"/><Relationship Id="rId187" Type="http://schemas.openxmlformats.org/officeDocument/2006/relationships/ctrlProp" Target="../ctrlProps/ctrlProp187.xml"/><Relationship Id="rId394" Type="http://schemas.openxmlformats.org/officeDocument/2006/relationships/ctrlProp" Target="../ctrlProps/ctrlProp394.xml"/><Relationship Id="rId408" Type="http://schemas.openxmlformats.org/officeDocument/2006/relationships/ctrlProp" Target="../ctrlProps/ctrlProp408.xml"/><Relationship Id="rId615" Type="http://schemas.openxmlformats.org/officeDocument/2006/relationships/ctrlProp" Target="../ctrlProps/ctrlProp615.xml"/><Relationship Id="rId822" Type="http://schemas.openxmlformats.org/officeDocument/2006/relationships/ctrlProp" Target="../ctrlProps/ctrlProp822.xml"/><Relationship Id="rId254" Type="http://schemas.openxmlformats.org/officeDocument/2006/relationships/ctrlProp" Target="../ctrlProps/ctrlProp254.xml"/><Relationship Id="rId699" Type="http://schemas.openxmlformats.org/officeDocument/2006/relationships/ctrlProp" Target="../ctrlProps/ctrlProp699.xml"/><Relationship Id="rId49" Type="http://schemas.openxmlformats.org/officeDocument/2006/relationships/ctrlProp" Target="../ctrlProps/ctrlProp49.xml"/><Relationship Id="rId114" Type="http://schemas.openxmlformats.org/officeDocument/2006/relationships/ctrlProp" Target="../ctrlProps/ctrlProp114.xml"/><Relationship Id="rId461" Type="http://schemas.openxmlformats.org/officeDocument/2006/relationships/ctrlProp" Target="../ctrlProps/ctrlProp461.xml"/><Relationship Id="rId559" Type="http://schemas.openxmlformats.org/officeDocument/2006/relationships/ctrlProp" Target="../ctrlProps/ctrlProp559.xml"/><Relationship Id="rId766" Type="http://schemas.openxmlformats.org/officeDocument/2006/relationships/ctrlProp" Target="../ctrlProps/ctrlProp766.xml"/><Relationship Id="rId198" Type="http://schemas.openxmlformats.org/officeDocument/2006/relationships/ctrlProp" Target="../ctrlProps/ctrlProp198.xml"/><Relationship Id="rId321" Type="http://schemas.openxmlformats.org/officeDocument/2006/relationships/ctrlProp" Target="../ctrlProps/ctrlProp321.xml"/><Relationship Id="rId419" Type="http://schemas.openxmlformats.org/officeDocument/2006/relationships/ctrlProp" Target="../ctrlProps/ctrlProp419.xml"/><Relationship Id="rId626" Type="http://schemas.openxmlformats.org/officeDocument/2006/relationships/ctrlProp" Target="../ctrlProps/ctrlProp626.xml"/><Relationship Id="rId833" Type="http://schemas.openxmlformats.org/officeDocument/2006/relationships/ctrlProp" Target="../ctrlProps/ctrlProp833.xml"/><Relationship Id="rId265" Type="http://schemas.openxmlformats.org/officeDocument/2006/relationships/ctrlProp" Target="../ctrlProps/ctrlProp265.xml"/><Relationship Id="rId472" Type="http://schemas.openxmlformats.org/officeDocument/2006/relationships/ctrlProp" Target="../ctrlProps/ctrlProp472.xml"/><Relationship Id="rId125" Type="http://schemas.openxmlformats.org/officeDocument/2006/relationships/ctrlProp" Target="../ctrlProps/ctrlProp125.xml"/><Relationship Id="rId332" Type="http://schemas.openxmlformats.org/officeDocument/2006/relationships/ctrlProp" Target="../ctrlProps/ctrlProp332.xml"/><Relationship Id="rId777" Type="http://schemas.openxmlformats.org/officeDocument/2006/relationships/ctrlProp" Target="../ctrlProps/ctrlProp777.xml"/><Relationship Id="rId637" Type="http://schemas.openxmlformats.org/officeDocument/2006/relationships/ctrlProp" Target="../ctrlProps/ctrlProp637.xml"/><Relationship Id="rId844" Type="http://schemas.openxmlformats.org/officeDocument/2006/relationships/ctrlProp" Target="../ctrlProps/ctrlProp844.xml"/><Relationship Id="rId276" Type="http://schemas.openxmlformats.org/officeDocument/2006/relationships/ctrlProp" Target="../ctrlProps/ctrlProp276.xml"/><Relationship Id="rId483" Type="http://schemas.openxmlformats.org/officeDocument/2006/relationships/ctrlProp" Target="../ctrlProps/ctrlProp483.xml"/><Relationship Id="rId690" Type="http://schemas.openxmlformats.org/officeDocument/2006/relationships/ctrlProp" Target="../ctrlProps/ctrlProp690.xml"/><Relationship Id="rId704" Type="http://schemas.openxmlformats.org/officeDocument/2006/relationships/ctrlProp" Target="../ctrlProps/ctrlProp704.xml"/><Relationship Id="rId40" Type="http://schemas.openxmlformats.org/officeDocument/2006/relationships/ctrlProp" Target="../ctrlProps/ctrlProp40.xml"/><Relationship Id="rId136" Type="http://schemas.openxmlformats.org/officeDocument/2006/relationships/ctrlProp" Target="../ctrlProps/ctrlProp136.xml"/><Relationship Id="rId343" Type="http://schemas.openxmlformats.org/officeDocument/2006/relationships/ctrlProp" Target="../ctrlProps/ctrlProp343.xml"/><Relationship Id="rId550" Type="http://schemas.openxmlformats.org/officeDocument/2006/relationships/ctrlProp" Target="../ctrlProps/ctrlProp550.xml"/><Relationship Id="rId788" Type="http://schemas.openxmlformats.org/officeDocument/2006/relationships/ctrlProp" Target="../ctrlProps/ctrlProp788.xml"/><Relationship Id="rId203" Type="http://schemas.openxmlformats.org/officeDocument/2006/relationships/ctrlProp" Target="../ctrlProps/ctrlProp203.xml"/><Relationship Id="rId648" Type="http://schemas.openxmlformats.org/officeDocument/2006/relationships/ctrlProp" Target="../ctrlProps/ctrlProp648.xml"/><Relationship Id="rId287" Type="http://schemas.openxmlformats.org/officeDocument/2006/relationships/ctrlProp" Target="../ctrlProps/ctrlProp287.xml"/><Relationship Id="rId410" Type="http://schemas.openxmlformats.org/officeDocument/2006/relationships/ctrlProp" Target="../ctrlProps/ctrlProp410.xml"/><Relationship Id="rId494" Type="http://schemas.openxmlformats.org/officeDocument/2006/relationships/ctrlProp" Target="../ctrlProps/ctrlProp494.xml"/><Relationship Id="rId508" Type="http://schemas.openxmlformats.org/officeDocument/2006/relationships/ctrlProp" Target="../ctrlProps/ctrlProp508.xml"/><Relationship Id="rId715" Type="http://schemas.openxmlformats.org/officeDocument/2006/relationships/ctrlProp" Target="../ctrlProps/ctrlProp715.xml"/><Relationship Id="rId147" Type="http://schemas.openxmlformats.org/officeDocument/2006/relationships/ctrlProp" Target="../ctrlProps/ctrlProp147.xml"/><Relationship Id="rId354" Type="http://schemas.openxmlformats.org/officeDocument/2006/relationships/ctrlProp" Target="../ctrlProps/ctrlProp354.xml"/><Relationship Id="rId799" Type="http://schemas.openxmlformats.org/officeDocument/2006/relationships/ctrlProp" Target="../ctrlProps/ctrlProp799.xml"/><Relationship Id="rId51" Type="http://schemas.openxmlformats.org/officeDocument/2006/relationships/ctrlProp" Target="../ctrlProps/ctrlProp51.xml"/><Relationship Id="rId561" Type="http://schemas.openxmlformats.org/officeDocument/2006/relationships/ctrlProp" Target="../ctrlProps/ctrlProp561.xml"/><Relationship Id="rId659" Type="http://schemas.openxmlformats.org/officeDocument/2006/relationships/ctrlProp" Target="../ctrlProps/ctrlProp659.xml"/><Relationship Id="rId214" Type="http://schemas.openxmlformats.org/officeDocument/2006/relationships/ctrlProp" Target="../ctrlProps/ctrlProp214.xml"/><Relationship Id="rId298" Type="http://schemas.openxmlformats.org/officeDocument/2006/relationships/ctrlProp" Target="../ctrlProps/ctrlProp298.xml"/><Relationship Id="rId421" Type="http://schemas.openxmlformats.org/officeDocument/2006/relationships/ctrlProp" Target="../ctrlProps/ctrlProp421.xml"/><Relationship Id="rId519" Type="http://schemas.openxmlformats.org/officeDocument/2006/relationships/ctrlProp" Target="../ctrlProps/ctrlProp519.xml"/><Relationship Id="rId158" Type="http://schemas.openxmlformats.org/officeDocument/2006/relationships/ctrlProp" Target="../ctrlProps/ctrlProp158.xml"/><Relationship Id="rId726" Type="http://schemas.openxmlformats.org/officeDocument/2006/relationships/ctrlProp" Target="../ctrlProps/ctrlProp726.xml"/><Relationship Id="rId62" Type="http://schemas.openxmlformats.org/officeDocument/2006/relationships/ctrlProp" Target="../ctrlProps/ctrlProp62.xml"/><Relationship Id="rId365" Type="http://schemas.openxmlformats.org/officeDocument/2006/relationships/ctrlProp" Target="../ctrlProps/ctrlProp365.xml"/><Relationship Id="rId572" Type="http://schemas.openxmlformats.org/officeDocument/2006/relationships/ctrlProp" Target="../ctrlProps/ctrlProp572.xml"/><Relationship Id="rId225" Type="http://schemas.openxmlformats.org/officeDocument/2006/relationships/ctrlProp" Target="../ctrlProps/ctrlProp225.xml"/><Relationship Id="rId432" Type="http://schemas.openxmlformats.org/officeDocument/2006/relationships/ctrlProp" Target="../ctrlProps/ctrlProp432.xml"/><Relationship Id="rId737" Type="http://schemas.openxmlformats.org/officeDocument/2006/relationships/ctrlProp" Target="../ctrlProps/ctrlProp737.xml"/><Relationship Id="rId73" Type="http://schemas.openxmlformats.org/officeDocument/2006/relationships/ctrlProp" Target="../ctrlProps/ctrlProp73.xml"/><Relationship Id="rId169" Type="http://schemas.openxmlformats.org/officeDocument/2006/relationships/ctrlProp" Target="../ctrlProps/ctrlProp169.xml"/><Relationship Id="rId376" Type="http://schemas.openxmlformats.org/officeDocument/2006/relationships/ctrlProp" Target="../ctrlProps/ctrlProp376.xml"/><Relationship Id="rId583" Type="http://schemas.openxmlformats.org/officeDocument/2006/relationships/ctrlProp" Target="../ctrlProps/ctrlProp583.xml"/><Relationship Id="rId790" Type="http://schemas.openxmlformats.org/officeDocument/2006/relationships/ctrlProp" Target="../ctrlProps/ctrlProp790.xml"/><Relationship Id="rId804" Type="http://schemas.openxmlformats.org/officeDocument/2006/relationships/ctrlProp" Target="../ctrlProps/ctrlProp804.xml"/><Relationship Id="rId4" Type="http://schemas.openxmlformats.org/officeDocument/2006/relationships/ctrlProp" Target="../ctrlProps/ctrlProp4.xml"/><Relationship Id="rId236" Type="http://schemas.openxmlformats.org/officeDocument/2006/relationships/ctrlProp" Target="../ctrlProps/ctrlProp236.xml"/><Relationship Id="rId443" Type="http://schemas.openxmlformats.org/officeDocument/2006/relationships/ctrlProp" Target="../ctrlProps/ctrlProp443.xml"/><Relationship Id="rId650" Type="http://schemas.openxmlformats.org/officeDocument/2006/relationships/ctrlProp" Target="../ctrlProps/ctrlProp650.xml"/><Relationship Id="rId303" Type="http://schemas.openxmlformats.org/officeDocument/2006/relationships/ctrlProp" Target="../ctrlProps/ctrlProp303.xml"/><Relationship Id="rId748" Type="http://schemas.openxmlformats.org/officeDocument/2006/relationships/ctrlProp" Target="../ctrlProps/ctrlProp748.xml"/><Relationship Id="rId84" Type="http://schemas.openxmlformats.org/officeDocument/2006/relationships/ctrlProp" Target="../ctrlProps/ctrlProp84.xml"/><Relationship Id="rId387" Type="http://schemas.openxmlformats.org/officeDocument/2006/relationships/ctrlProp" Target="../ctrlProps/ctrlProp387.xml"/><Relationship Id="rId510" Type="http://schemas.openxmlformats.org/officeDocument/2006/relationships/ctrlProp" Target="../ctrlProps/ctrlProp510.xml"/><Relationship Id="rId594" Type="http://schemas.openxmlformats.org/officeDocument/2006/relationships/ctrlProp" Target="../ctrlProps/ctrlProp594.xml"/><Relationship Id="rId608" Type="http://schemas.openxmlformats.org/officeDocument/2006/relationships/ctrlProp" Target="../ctrlProps/ctrlProp608.xml"/><Relationship Id="rId815" Type="http://schemas.openxmlformats.org/officeDocument/2006/relationships/ctrlProp" Target="../ctrlProps/ctrlProp815.xml"/><Relationship Id="rId247" Type="http://schemas.openxmlformats.org/officeDocument/2006/relationships/ctrlProp" Target="../ctrlProps/ctrlProp247.xml"/><Relationship Id="rId107" Type="http://schemas.openxmlformats.org/officeDocument/2006/relationships/ctrlProp" Target="../ctrlProps/ctrlProp107.xml"/><Relationship Id="rId454" Type="http://schemas.openxmlformats.org/officeDocument/2006/relationships/ctrlProp" Target="../ctrlProps/ctrlProp454.xml"/><Relationship Id="rId661" Type="http://schemas.openxmlformats.org/officeDocument/2006/relationships/ctrlProp" Target="../ctrlProps/ctrlProp661.xml"/><Relationship Id="rId759" Type="http://schemas.openxmlformats.org/officeDocument/2006/relationships/ctrlProp" Target="../ctrlProps/ctrlProp759.xml"/><Relationship Id="rId11" Type="http://schemas.openxmlformats.org/officeDocument/2006/relationships/ctrlProp" Target="../ctrlProps/ctrlProp11.xml"/><Relationship Id="rId314" Type="http://schemas.openxmlformats.org/officeDocument/2006/relationships/ctrlProp" Target="../ctrlProps/ctrlProp314.xml"/><Relationship Id="rId398" Type="http://schemas.openxmlformats.org/officeDocument/2006/relationships/ctrlProp" Target="../ctrlProps/ctrlProp398.xml"/><Relationship Id="rId521" Type="http://schemas.openxmlformats.org/officeDocument/2006/relationships/ctrlProp" Target="../ctrlProps/ctrlProp521.xml"/><Relationship Id="rId619" Type="http://schemas.openxmlformats.org/officeDocument/2006/relationships/ctrlProp" Target="../ctrlProps/ctrlProp619.xml"/><Relationship Id="rId95" Type="http://schemas.openxmlformats.org/officeDocument/2006/relationships/ctrlProp" Target="../ctrlProps/ctrlProp95.xml"/><Relationship Id="rId160" Type="http://schemas.openxmlformats.org/officeDocument/2006/relationships/ctrlProp" Target="../ctrlProps/ctrlProp160.xml"/><Relationship Id="rId826" Type="http://schemas.openxmlformats.org/officeDocument/2006/relationships/ctrlProp" Target="../ctrlProps/ctrlProp826.xml"/><Relationship Id="rId258" Type="http://schemas.openxmlformats.org/officeDocument/2006/relationships/ctrlProp" Target="../ctrlProps/ctrlProp258.xml"/><Relationship Id="rId465" Type="http://schemas.openxmlformats.org/officeDocument/2006/relationships/ctrlProp" Target="../ctrlProps/ctrlProp465.xml"/><Relationship Id="rId672" Type="http://schemas.openxmlformats.org/officeDocument/2006/relationships/ctrlProp" Target="../ctrlProps/ctrlProp672.xml"/><Relationship Id="rId22" Type="http://schemas.openxmlformats.org/officeDocument/2006/relationships/ctrlProp" Target="../ctrlProps/ctrlProp22.xml"/><Relationship Id="rId118" Type="http://schemas.openxmlformats.org/officeDocument/2006/relationships/ctrlProp" Target="../ctrlProps/ctrlProp118.xml"/><Relationship Id="rId325" Type="http://schemas.openxmlformats.org/officeDocument/2006/relationships/ctrlProp" Target="../ctrlProps/ctrlProp325.xml"/><Relationship Id="rId532" Type="http://schemas.openxmlformats.org/officeDocument/2006/relationships/ctrlProp" Target="../ctrlProps/ctrlProp532.xml"/><Relationship Id="rId171" Type="http://schemas.openxmlformats.org/officeDocument/2006/relationships/ctrlProp" Target="../ctrlProps/ctrlProp171.xml"/><Relationship Id="rId837" Type="http://schemas.openxmlformats.org/officeDocument/2006/relationships/ctrlProp" Target="../ctrlProps/ctrlProp837.xml"/><Relationship Id="rId269" Type="http://schemas.openxmlformats.org/officeDocument/2006/relationships/ctrlProp" Target="../ctrlProps/ctrlProp269.xml"/><Relationship Id="rId476" Type="http://schemas.openxmlformats.org/officeDocument/2006/relationships/ctrlProp" Target="../ctrlProps/ctrlProp476.xml"/><Relationship Id="rId683" Type="http://schemas.openxmlformats.org/officeDocument/2006/relationships/ctrlProp" Target="../ctrlProps/ctrlProp683.xml"/><Relationship Id="rId33" Type="http://schemas.openxmlformats.org/officeDocument/2006/relationships/ctrlProp" Target="../ctrlProps/ctrlProp33.xml"/><Relationship Id="rId129" Type="http://schemas.openxmlformats.org/officeDocument/2006/relationships/ctrlProp" Target="../ctrlProps/ctrlProp129.xml"/><Relationship Id="rId336" Type="http://schemas.openxmlformats.org/officeDocument/2006/relationships/ctrlProp" Target="../ctrlProps/ctrlProp336.xml"/><Relationship Id="rId543" Type="http://schemas.openxmlformats.org/officeDocument/2006/relationships/ctrlProp" Target="../ctrlProps/ctrlProp543.xml"/><Relationship Id="rId182" Type="http://schemas.openxmlformats.org/officeDocument/2006/relationships/ctrlProp" Target="../ctrlProps/ctrlProp182.xml"/><Relationship Id="rId403" Type="http://schemas.openxmlformats.org/officeDocument/2006/relationships/ctrlProp" Target="../ctrlProps/ctrlProp403.xml"/><Relationship Id="rId750" Type="http://schemas.openxmlformats.org/officeDocument/2006/relationships/ctrlProp" Target="../ctrlProps/ctrlProp750.xml"/><Relationship Id="rId848" Type="http://schemas.openxmlformats.org/officeDocument/2006/relationships/ctrlProp" Target="../ctrlProps/ctrlProp848.xml"/><Relationship Id="rId487" Type="http://schemas.openxmlformats.org/officeDocument/2006/relationships/ctrlProp" Target="../ctrlProps/ctrlProp487.xml"/><Relationship Id="rId610" Type="http://schemas.openxmlformats.org/officeDocument/2006/relationships/ctrlProp" Target="../ctrlProps/ctrlProp610.xml"/><Relationship Id="rId694" Type="http://schemas.openxmlformats.org/officeDocument/2006/relationships/ctrlProp" Target="../ctrlProps/ctrlProp694.xml"/><Relationship Id="rId708" Type="http://schemas.openxmlformats.org/officeDocument/2006/relationships/ctrlProp" Target="../ctrlProps/ctrlProp708.xml"/><Relationship Id="rId347" Type="http://schemas.openxmlformats.org/officeDocument/2006/relationships/ctrlProp" Target="../ctrlProps/ctrlProp347.xml"/><Relationship Id="rId44" Type="http://schemas.openxmlformats.org/officeDocument/2006/relationships/ctrlProp" Target="../ctrlProps/ctrlProp44.xml"/><Relationship Id="rId554" Type="http://schemas.openxmlformats.org/officeDocument/2006/relationships/ctrlProp" Target="../ctrlProps/ctrlProp554.xml"/><Relationship Id="rId761" Type="http://schemas.openxmlformats.org/officeDocument/2006/relationships/ctrlProp" Target="../ctrlProps/ctrlProp761.xml"/><Relationship Id="rId193" Type="http://schemas.openxmlformats.org/officeDocument/2006/relationships/ctrlProp" Target="../ctrlProps/ctrlProp193.xml"/><Relationship Id="rId207" Type="http://schemas.openxmlformats.org/officeDocument/2006/relationships/ctrlProp" Target="../ctrlProps/ctrlProp207.xml"/><Relationship Id="rId414" Type="http://schemas.openxmlformats.org/officeDocument/2006/relationships/ctrlProp" Target="../ctrlProps/ctrlProp414.xml"/><Relationship Id="rId498" Type="http://schemas.openxmlformats.org/officeDocument/2006/relationships/ctrlProp" Target="../ctrlProps/ctrlProp498.xml"/><Relationship Id="rId621" Type="http://schemas.openxmlformats.org/officeDocument/2006/relationships/ctrlProp" Target="../ctrlProps/ctrlProp621.xml"/><Relationship Id="rId260" Type="http://schemas.openxmlformats.org/officeDocument/2006/relationships/ctrlProp" Target="../ctrlProps/ctrlProp260.xml"/><Relationship Id="rId719" Type="http://schemas.openxmlformats.org/officeDocument/2006/relationships/ctrlProp" Target="../ctrlProps/ctrlProp719.xml"/><Relationship Id="rId55" Type="http://schemas.openxmlformats.org/officeDocument/2006/relationships/ctrlProp" Target="../ctrlProps/ctrlProp55.xml"/><Relationship Id="rId120" Type="http://schemas.openxmlformats.org/officeDocument/2006/relationships/ctrlProp" Target="../ctrlProps/ctrlProp120.xml"/><Relationship Id="rId358" Type="http://schemas.openxmlformats.org/officeDocument/2006/relationships/ctrlProp" Target="../ctrlProps/ctrlProp358.xml"/><Relationship Id="rId565" Type="http://schemas.openxmlformats.org/officeDocument/2006/relationships/ctrlProp" Target="../ctrlProps/ctrlProp565.xml"/><Relationship Id="rId772" Type="http://schemas.openxmlformats.org/officeDocument/2006/relationships/ctrlProp" Target="../ctrlProps/ctrlProp772.xml"/><Relationship Id="rId218" Type="http://schemas.openxmlformats.org/officeDocument/2006/relationships/ctrlProp" Target="../ctrlProps/ctrlProp218.xml"/><Relationship Id="rId425" Type="http://schemas.openxmlformats.org/officeDocument/2006/relationships/ctrlProp" Target="../ctrlProps/ctrlProp425.xml"/><Relationship Id="rId632" Type="http://schemas.openxmlformats.org/officeDocument/2006/relationships/ctrlProp" Target="../ctrlProps/ctrlProp632.xml"/><Relationship Id="rId271" Type="http://schemas.openxmlformats.org/officeDocument/2006/relationships/ctrlProp" Target="../ctrlProps/ctrlProp271.xml"/><Relationship Id="rId66" Type="http://schemas.openxmlformats.org/officeDocument/2006/relationships/ctrlProp" Target="../ctrlProps/ctrlProp66.xml"/><Relationship Id="rId131" Type="http://schemas.openxmlformats.org/officeDocument/2006/relationships/ctrlProp" Target="../ctrlProps/ctrlProp131.xml"/><Relationship Id="rId369" Type="http://schemas.openxmlformats.org/officeDocument/2006/relationships/ctrlProp" Target="../ctrlProps/ctrlProp369.xml"/><Relationship Id="rId576" Type="http://schemas.openxmlformats.org/officeDocument/2006/relationships/ctrlProp" Target="../ctrlProps/ctrlProp576.xml"/><Relationship Id="rId783" Type="http://schemas.openxmlformats.org/officeDocument/2006/relationships/ctrlProp" Target="../ctrlProps/ctrlProp78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
  <sheetViews>
    <sheetView workbookViewId="0">
      <selection activeCell="E7" sqref="E7"/>
    </sheetView>
  </sheetViews>
  <sheetFormatPr defaultRowHeight="13.5" x14ac:dyDescent="0.15"/>
  <cols>
    <col min="1" max="1" width="20.625" style="422" customWidth="1"/>
    <col min="2" max="2" width="7.25" style="422" customWidth="1"/>
    <col min="3" max="11" width="6.125" style="422" customWidth="1"/>
    <col min="12" max="12" width="5.125" style="422" customWidth="1"/>
    <col min="13" max="16384" width="9" style="422"/>
  </cols>
  <sheetData>
    <row r="1" spans="1:13" ht="36.75" customHeight="1" x14ac:dyDescent="0.15"/>
    <row r="2" spans="1:13" ht="30" customHeight="1" x14ac:dyDescent="0.2">
      <c r="A2" s="459" t="s">
        <v>169</v>
      </c>
      <c r="B2" s="460"/>
      <c r="C2" s="460"/>
      <c r="D2" s="460"/>
      <c r="E2" s="460"/>
      <c r="F2" s="460"/>
      <c r="G2" s="460"/>
      <c r="H2" s="460"/>
      <c r="I2" s="460"/>
      <c r="J2" s="460"/>
      <c r="K2" s="460"/>
      <c r="L2" s="423"/>
      <c r="M2" s="423"/>
    </row>
    <row r="3" spans="1:13" ht="30" customHeight="1" x14ac:dyDescent="0.2">
      <c r="A3" s="459" t="s">
        <v>170</v>
      </c>
      <c r="B3" s="460"/>
      <c r="C3" s="460"/>
      <c r="D3" s="460"/>
      <c r="E3" s="460"/>
      <c r="F3" s="460"/>
      <c r="G3" s="460"/>
      <c r="H3" s="460"/>
      <c r="I3" s="460"/>
      <c r="J3" s="460"/>
      <c r="K3" s="460"/>
      <c r="L3" s="423"/>
      <c r="M3" s="423"/>
    </row>
    <row r="4" spans="1:13" s="425" customFormat="1" ht="30" customHeight="1" x14ac:dyDescent="0.15">
      <c r="A4" s="461" t="s">
        <v>214</v>
      </c>
      <c r="B4" s="461"/>
      <c r="C4" s="461"/>
      <c r="D4" s="461"/>
      <c r="E4" s="461"/>
      <c r="F4" s="461"/>
      <c r="G4" s="461"/>
      <c r="H4" s="461"/>
      <c r="I4" s="461"/>
      <c r="J4" s="461"/>
      <c r="K4" s="461"/>
      <c r="L4" s="424"/>
      <c r="M4" s="424"/>
    </row>
    <row r="5" spans="1:13" ht="37.5" customHeight="1" x14ac:dyDescent="0.2">
      <c r="A5" s="462" t="s">
        <v>171</v>
      </c>
      <c r="B5" s="462"/>
      <c r="C5" s="462"/>
      <c r="D5" s="462"/>
      <c r="E5" s="462"/>
      <c r="F5" s="462"/>
      <c r="G5" s="462"/>
      <c r="H5" s="462"/>
      <c r="I5" s="462"/>
      <c r="J5" s="462"/>
      <c r="K5" s="462"/>
    </row>
    <row r="6" spans="1:13" ht="45" customHeight="1" x14ac:dyDescent="0.15">
      <c r="A6" s="426" t="s">
        <v>475</v>
      </c>
      <c r="B6" s="427"/>
      <c r="C6" s="428"/>
      <c r="D6" s="428"/>
      <c r="E6" s="428"/>
      <c r="F6" s="428"/>
      <c r="G6" s="428"/>
      <c r="H6" s="428"/>
      <c r="I6" s="428"/>
      <c r="J6" s="428"/>
      <c r="K6" s="429"/>
    </row>
    <row r="7" spans="1:13" ht="45" customHeight="1" x14ac:dyDescent="0.15">
      <c r="A7" s="426" t="s">
        <v>172</v>
      </c>
      <c r="B7" s="430" t="s">
        <v>173</v>
      </c>
      <c r="C7" s="428"/>
      <c r="D7" s="428"/>
      <c r="E7" s="429"/>
      <c r="F7" s="430" t="s">
        <v>174</v>
      </c>
      <c r="G7" s="428"/>
      <c r="H7" s="428"/>
      <c r="I7" s="428"/>
      <c r="J7" s="428"/>
      <c r="K7" s="429"/>
    </row>
    <row r="8" spans="1:13" ht="45" customHeight="1" x14ac:dyDescent="0.15">
      <c r="A8" s="426" t="s">
        <v>476</v>
      </c>
      <c r="B8" s="430"/>
      <c r="C8" s="428"/>
      <c r="D8" s="428"/>
      <c r="E8" s="428"/>
      <c r="F8" s="431"/>
      <c r="G8" s="428"/>
      <c r="H8" s="428"/>
      <c r="I8" s="428"/>
      <c r="J8" s="428"/>
      <c r="K8" s="429"/>
    </row>
    <row r="9" spans="1:13" ht="45" customHeight="1" x14ac:dyDescent="0.15">
      <c r="A9" s="426" t="s">
        <v>175</v>
      </c>
      <c r="B9" s="427"/>
      <c r="C9" s="428"/>
      <c r="D9" s="428"/>
      <c r="E9" s="428"/>
      <c r="F9" s="428"/>
      <c r="G9" s="428"/>
      <c r="H9" s="428"/>
      <c r="I9" s="428"/>
      <c r="J9" s="428"/>
      <c r="K9" s="429"/>
    </row>
    <row r="10" spans="1:13" ht="37.5" customHeight="1" x14ac:dyDescent="0.15">
      <c r="A10" s="432"/>
      <c r="B10" s="407"/>
      <c r="C10" s="407"/>
      <c r="D10" s="407"/>
      <c r="E10" s="407"/>
      <c r="F10" s="407"/>
      <c r="G10" s="407"/>
      <c r="H10" s="407"/>
      <c r="I10" s="407"/>
      <c r="J10" s="407"/>
      <c r="K10" s="407"/>
    </row>
    <row r="11" spans="1:13" ht="37.5" customHeight="1" x14ac:dyDescent="0.15">
      <c r="A11" s="433" t="s">
        <v>176</v>
      </c>
      <c r="B11" s="430"/>
      <c r="C11" s="431" t="s">
        <v>177</v>
      </c>
      <c r="D11" s="434"/>
      <c r="E11" s="431" t="s">
        <v>178</v>
      </c>
      <c r="F11" s="434"/>
      <c r="G11" s="431" t="s">
        <v>179</v>
      </c>
      <c r="H11" s="434"/>
      <c r="I11" s="431" t="s">
        <v>180</v>
      </c>
      <c r="J11" s="431"/>
      <c r="K11" s="435"/>
    </row>
    <row r="12" spans="1:13" ht="45" customHeight="1" x14ac:dyDescent="0.15">
      <c r="A12" s="426" t="s">
        <v>181</v>
      </c>
      <c r="B12" s="430" t="s">
        <v>173</v>
      </c>
      <c r="C12" s="436"/>
      <c r="D12" s="436"/>
      <c r="E12" s="436"/>
      <c r="F12" s="430" t="s">
        <v>174</v>
      </c>
      <c r="G12" s="436"/>
      <c r="H12" s="436"/>
      <c r="I12" s="436"/>
      <c r="J12" s="436"/>
      <c r="K12" s="437"/>
    </row>
    <row r="13" spans="1:13" ht="45" customHeight="1" x14ac:dyDescent="0.15">
      <c r="A13" s="426" t="s">
        <v>182</v>
      </c>
      <c r="B13" s="430"/>
      <c r="C13" s="436"/>
      <c r="D13" s="436"/>
      <c r="E13" s="437"/>
      <c r="F13" s="463" t="s">
        <v>183</v>
      </c>
      <c r="G13" s="464"/>
      <c r="H13" s="438"/>
      <c r="I13" s="436"/>
      <c r="J13" s="436"/>
      <c r="K13" s="437"/>
    </row>
    <row r="14" spans="1:13" ht="18.75" customHeight="1" x14ac:dyDescent="0.15">
      <c r="A14" s="439" t="s">
        <v>184</v>
      </c>
      <c r="B14" s="439"/>
      <c r="C14" s="439"/>
      <c r="D14" s="439"/>
      <c r="E14" s="439"/>
      <c r="F14" s="439"/>
      <c r="G14" s="439"/>
      <c r="H14" s="439"/>
      <c r="I14" s="439"/>
      <c r="J14" s="439"/>
      <c r="K14" s="439"/>
      <c r="L14" s="440"/>
    </row>
    <row r="15" spans="1:13" ht="18.75" customHeight="1" x14ac:dyDescent="0.15">
      <c r="A15" s="441" t="s">
        <v>185</v>
      </c>
      <c r="B15" s="458" t="s">
        <v>186</v>
      </c>
      <c r="C15" s="458"/>
      <c r="D15" s="458"/>
      <c r="E15" s="458"/>
      <c r="F15" s="458"/>
      <c r="G15" s="458"/>
      <c r="H15" s="458"/>
      <c r="I15" s="458"/>
      <c r="J15" s="458"/>
      <c r="K15" s="458"/>
      <c r="L15" s="442"/>
    </row>
    <row r="16" spans="1:13" ht="37.5" customHeight="1" x14ac:dyDescent="0.15">
      <c r="A16" s="443" t="s">
        <v>434</v>
      </c>
      <c r="B16" s="444"/>
      <c r="C16" s="444"/>
      <c r="D16" s="444"/>
      <c r="E16" s="444"/>
      <c r="F16" s="444"/>
      <c r="G16" s="444"/>
      <c r="H16" s="444"/>
      <c r="I16" s="444"/>
      <c r="J16" s="444"/>
      <c r="K16" s="444"/>
    </row>
    <row r="17" spans="1:11" ht="37.5" customHeight="1" x14ac:dyDescent="0.15">
      <c r="A17" s="433" t="s">
        <v>481</v>
      </c>
      <c r="B17" s="438"/>
      <c r="C17" s="431" t="s">
        <v>187</v>
      </c>
      <c r="D17" s="445"/>
      <c r="E17" s="446"/>
      <c r="F17" s="446"/>
      <c r="G17" s="446"/>
      <c r="H17" s="446"/>
      <c r="I17" s="446"/>
      <c r="J17" s="446"/>
      <c r="K17" s="447"/>
    </row>
    <row r="18" spans="1:11" ht="45" customHeight="1" x14ac:dyDescent="0.15">
      <c r="A18" s="426" t="s">
        <v>188</v>
      </c>
      <c r="B18" s="448"/>
      <c r="C18" s="448"/>
      <c r="D18" s="448"/>
      <c r="E18" s="448"/>
      <c r="F18" s="448"/>
      <c r="G18" s="448"/>
      <c r="H18" s="448"/>
      <c r="I18" s="448"/>
      <c r="J18" s="448"/>
      <c r="K18" s="449"/>
    </row>
    <row r="19" spans="1:11" x14ac:dyDescent="0.15">
      <c r="A19" s="450"/>
      <c r="B19" s="450"/>
      <c r="C19" s="450"/>
      <c r="D19" s="450"/>
      <c r="E19" s="450"/>
      <c r="F19" s="450"/>
      <c r="G19" s="450"/>
      <c r="H19" s="450"/>
      <c r="I19" s="450"/>
      <c r="J19" s="450"/>
      <c r="K19" s="450"/>
    </row>
  </sheetData>
  <mergeCells count="6">
    <mergeCell ref="B15:K15"/>
    <mergeCell ref="A2:K2"/>
    <mergeCell ref="A3:K3"/>
    <mergeCell ref="A4:K4"/>
    <mergeCell ref="A5:K5"/>
    <mergeCell ref="F13:G13"/>
  </mergeCells>
  <phoneticPr fontId="3"/>
  <printOptions horizontalCentered="1"/>
  <pageMargins left="0.78740157480314965" right="0.39370078740157483" top="0.33" bottom="0.26" header="0.63"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8"/>
  <sheetViews>
    <sheetView workbookViewId="0">
      <selection activeCell="C23" sqref="C23"/>
    </sheetView>
  </sheetViews>
  <sheetFormatPr defaultRowHeight="12" x14ac:dyDescent="0.15"/>
  <cols>
    <col min="1" max="20" width="4.375" style="378" customWidth="1"/>
    <col min="21" max="21" width="2.125" style="378" customWidth="1"/>
    <col min="22" max="22" width="4.125" style="378" customWidth="1"/>
    <col min="23" max="255" width="9" style="378"/>
    <col min="256" max="256" width="7" style="378" customWidth="1"/>
    <col min="257" max="276" width="4.375" style="378" customWidth="1"/>
    <col min="277" max="277" width="2.125" style="378" customWidth="1"/>
    <col min="278" max="278" width="4.125" style="378" customWidth="1"/>
    <col min="279" max="511" width="9" style="378"/>
    <col min="512" max="512" width="7" style="378" customWidth="1"/>
    <col min="513" max="532" width="4.375" style="378" customWidth="1"/>
    <col min="533" max="533" width="2.125" style="378" customWidth="1"/>
    <col min="534" max="534" width="4.125" style="378" customWidth="1"/>
    <col min="535" max="767" width="9" style="378"/>
    <col min="768" max="768" width="7" style="378" customWidth="1"/>
    <col min="769" max="788" width="4.375" style="378" customWidth="1"/>
    <col min="789" max="789" width="2.125" style="378" customWidth="1"/>
    <col min="790" max="790" width="4.125" style="378" customWidth="1"/>
    <col min="791" max="1023" width="9" style="378"/>
    <col min="1024" max="1024" width="7" style="378" customWidth="1"/>
    <col min="1025" max="1044" width="4.375" style="378" customWidth="1"/>
    <col min="1045" max="1045" width="2.125" style="378" customWidth="1"/>
    <col min="1046" max="1046" width="4.125" style="378" customWidth="1"/>
    <col min="1047" max="1279" width="9" style="378"/>
    <col min="1280" max="1280" width="7" style="378" customWidth="1"/>
    <col min="1281" max="1300" width="4.375" style="378" customWidth="1"/>
    <col min="1301" max="1301" width="2.125" style="378" customWidth="1"/>
    <col min="1302" max="1302" width="4.125" style="378" customWidth="1"/>
    <col min="1303" max="1535" width="9" style="378"/>
    <col min="1536" max="1536" width="7" style="378" customWidth="1"/>
    <col min="1537" max="1556" width="4.375" style="378" customWidth="1"/>
    <col min="1557" max="1557" width="2.125" style="378" customWidth="1"/>
    <col min="1558" max="1558" width="4.125" style="378" customWidth="1"/>
    <col min="1559" max="1791" width="9" style="378"/>
    <col min="1792" max="1792" width="7" style="378" customWidth="1"/>
    <col min="1793" max="1812" width="4.375" style="378" customWidth="1"/>
    <col min="1813" max="1813" width="2.125" style="378" customWidth="1"/>
    <col min="1814" max="1814" width="4.125" style="378" customWidth="1"/>
    <col min="1815" max="2047" width="9" style="378"/>
    <col min="2048" max="2048" width="7" style="378" customWidth="1"/>
    <col min="2049" max="2068" width="4.375" style="378" customWidth="1"/>
    <col min="2069" max="2069" width="2.125" style="378" customWidth="1"/>
    <col min="2070" max="2070" width="4.125" style="378" customWidth="1"/>
    <col min="2071" max="2303" width="9" style="378"/>
    <col min="2304" max="2304" width="7" style="378" customWidth="1"/>
    <col min="2305" max="2324" width="4.375" style="378" customWidth="1"/>
    <col min="2325" max="2325" width="2.125" style="378" customWidth="1"/>
    <col min="2326" max="2326" width="4.125" style="378" customWidth="1"/>
    <col min="2327" max="2559" width="9" style="378"/>
    <col min="2560" max="2560" width="7" style="378" customWidth="1"/>
    <col min="2561" max="2580" width="4.375" style="378" customWidth="1"/>
    <col min="2581" max="2581" width="2.125" style="378" customWidth="1"/>
    <col min="2582" max="2582" width="4.125" style="378" customWidth="1"/>
    <col min="2583" max="2815" width="9" style="378"/>
    <col min="2816" max="2816" width="7" style="378" customWidth="1"/>
    <col min="2817" max="2836" width="4.375" style="378" customWidth="1"/>
    <col min="2837" max="2837" width="2.125" style="378" customWidth="1"/>
    <col min="2838" max="2838" width="4.125" style="378" customWidth="1"/>
    <col min="2839" max="3071" width="9" style="378"/>
    <col min="3072" max="3072" width="7" style="378" customWidth="1"/>
    <col min="3073" max="3092" width="4.375" style="378" customWidth="1"/>
    <col min="3093" max="3093" width="2.125" style="378" customWidth="1"/>
    <col min="3094" max="3094" width="4.125" style="378" customWidth="1"/>
    <col min="3095" max="3327" width="9" style="378"/>
    <col min="3328" max="3328" width="7" style="378" customWidth="1"/>
    <col min="3329" max="3348" width="4.375" style="378" customWidth="1"/>
    <col min="3349" max="3349" width="2.125" style="378" customWidth="1"/>
    <col min="3350" max="3350" width="4.125" style="378" customWidth="1"/>
    <col min="3351" max="3583" width="9" style="378"/>
    <col min="3584" max="3584" width="7" style="378" customWidth="1"/>
    <col min="3585" max="3604" width="4.375" style="378" customWidth="1"/>
    <col min="3605" max="3605" width="2.125" style="378" customWidth="1"/>
    <col min="3606" max="3606" width="4.125" style="378" customWidth="1"/>
    <col min="3607" max="3839" width="9" style="378"/>
    <col min="3840" max="3840" width="7" style="378" customWidth="1"/>
    <col min="3841" max="3860" width="4.375" style="378" customWidth="1"/>
    <col min="3861" max="3861" width="2.125" style="378" customWidth="1"/>
    <col min="3862" max="3862" width="4.125" style="378" customWidth="1"/>
    <col min="3863" max="4095" width="9" style="378"/>
    <col min="4096" max="4096" width="7" style="378" customWidth="1"/>
    <col min="4097" max="4116" width="4.375" style="378" customWidth="1"/>
    <col min="4117" max="4117" width="2.125" style="378" customWidth="1"/>
    <col min="4118" max="4118" width="4.125" style="378" customWidth="1"/>
    <col min="4119" max="4351" width="9" style="378"/>
    <col min="4352" max="4352" width="7" style="378" customWidth="1"/>
    <col min="4353" max="4372" width="4.375" style="378" customWidth="1"/>
    <col min="4373" max="4373" width="2.125" style="378" customWidth="1"/>
    <col min="4374" max="4374" width="4.125" style="378" customWidth="1"/>
    <col min="4375" max="4607" width="9" style="378"/>
    <col min="4608" max="4608" width="7" style="378" customWidth="1"/>
    <col min="4609" max="4628" width="4.375" style="378" customWidth="1"/>
    <col min="4629" max="4629" width="2.125" style="378" customWidth="1"/>
    <col min="4630" max="4630" width="4.125" style="378" customWidth="1"/>
    <col min="4631" max="4863" width="9" style="378"/>
    <col min="4864" max="4864" width="7" style="378" customWidth="1"/>
    <col min="4865" max="4884" width="4.375" style="378" customWidth="1"/>
    <col min="4885" max="4885" width="2.125" style="378" customWidth="1"/>
    <col min="4886" max="4886" width="4.125" style="378" customWidth="1"/>
    <col min="4887" max="5119" width="9" style="378"/>
    <col min="5120" max="5120" width="7" style="378" customWidth="1"/>
    <col min="5121" max="5140" width="4.375" style="378" customWidth="1"/>
    <col min="5141" max="5141" width="2.125" style="378" customWidth="1"/>
    <col min="5142" max="5142" width="4.125" style="378" customWidth="1"/>
    <col min="5143" max="5375" width="9" style="378"/>
    <col min="5376" max="5376" width="7" style="378" customWidth="1"/>
    <col min="5377" max="5396" width="4.375" style="378" customWidth="1"/>
    <col min="5397" max="5397" width="2.125" style="378" customWidth="1"/>
    <col min="5398" max="5398" width="4.125" style="378" customWidth="1"/>
    <col min="5399" max="5631" width="9" style="378"/>
    <col min="5632" max="5632" width="7" style="378" customWidth="1"/>
    <col min="5633" max="5652" width="4.375" style="378" customWidth="1"/>
    <col min="5653" max="5653" width="2.125" style="378" customWidth="1"/>
    <col min="5654" max="5654" width="4.125" style="378" customWidth="1"/>
    <col min="5655" max="5887" width="9" style="378"/>
    <col min="5888" max="5888" width="7" style="378" customWidth="1"/>
    <col min="5889" max="5908" width="4.375" style="378" customWidth="1"/>
    <col min="5909" max="5909" width="2.125" style="378" customWidth="1"/>
    <col min="5910" max="5910" width="4.125" style="378" customWidth="1"/>
    <col min="5911" max="6143" width="9" style="378"/>
    <col min="6144" max="6144" width="7" style="378" customWidth="1"/>
    <col min="6145" max="6164" width="4.375" style="378" customWidth="1"/>
    <col min="6165" max="6165" width="2.125" style="378" customWidth="1"/>
    <col min="6166" max="6166" width="4.125" style="378" customWidth="1"/>
    <col min="6167" max="6399" width="9" style="378"/>
    <col min="6400" max="6400" width="7" style="378" customWidth="1"/>
    <col min="6401" max="6420" width="4.375" style="378" customWidth="1"/>
    <col min="6421" max="6421" width="2.125" style="378" customWidth="1"/>
    <col min="6422" max="6422" width="4.125" style="378" customWidth="1"/>
    <col min="6423" max="6655" width="9" style="378"/>
    <col min="6656" max="6656" width="7" style="378" customWidth="1"/>
    <col min="6657" max="6676" width="4.375" style="378" customWidth="1"/>
    <col min="6677" max="6677" width="2.125" style="378" customWidth="1"/>
    <col min="6678" max="6678" width="4.125" style="378" customWidth="1"/>
    <col min="6679" max="6911" width="9" style="378"/>
    <col min="6912" max="6912" width="7" style="378" customWidth="1"/>
    <col min="6913" max="6932" width="4.375" style="378" customWidth="1"/>
    <col min="6933" max="6933" width="2.125" style="378" customWidth="1"/>
    <col min="6934" max="6934" width="4.125" style="378" customWidth="1"/>
    <col min="6935" max="7167" width="9" style="378"/>
    <col min="7168" max="7168" width="7" style="378" customWidth="1"/>
    <col min="7169" max="7188" width="4.375" style="378" customWidth="1"/>
    <col min="7189" max="7189" width="2.125" style="378" customWidth="1"/>
    <col min="7190" max="7190" width="4.125" style="378" customWidth="1"/>
    <col min="7191" max="7423" width="9" style="378"/>
    <col min="7424" max="7424" width="7" style="378" customWidth="1"/>
    <col min="7425" max="7444" width="4.375" style="378" customWidth="1"/>
    <col min="7445" max="7445" width="2.125" style="378" customWidth="1"/>
    <col min="7446" max="7446" width="4.125" style="378" customWidth="1"/>
    <col min="7447" max="7679" width="9" style="378"/>
    <col min="7680" max="7680" width="7" style="378" customWidth="1"/>
    <col min="7681" max="7700" width="4.375" style="378" customWidth="1"/>
    <col min="7701" max="7701" width="2.125" style="378" customWidth="1"/>
    <col min="7702" max="7702" width="4.125" style="378" customWidth="1"/>
    <col min="7703" max="7935" width="9" style="378"/>
    <col min="7936" max="7936" width="7" style="378" customWidth="1"/>
    <col min="7937" max="7956" width="4.375" style="378" customWidth="1"/>
    <col min="7957" max="7957" width="2.125" style="378" customWidth="1"/>
    <col min="7958" max="7958" width="4.125" style="378" customWidth="1"/>
    <col min="7959" max="8191" width="9" style="378"/>
    <col min="8192" max="8192" width="7" style="378" customWidth="1"/>
    <col min="8193" max="8212" width="4.375" style="378" customWidth="1"/>
    <col min="8213" max="8213" width="2.125" style="378" customWidth="1"/>
    <col min="8214" max="8214" width="4.125" style="378" customWidth="1"/>
    <col min="8215" max="8447" width="9" style="378"/>
    <col min="8448" max="8448" width="7" style="378" customWidth="1"/>
    <col min="8449" max="8468" width="4.375" style="378" customWidth="1"/>
    <col min="8469" max="8469" width="2.125" style="378" customWidth="1"/>
    <col min="8470" max="8470" width="4.125" style="378" customWidth="1"/>
    <col min="8471" max="8703" width="9" style="378"/>
    <col min="8704" max="8704" width="7" style="378" customWidth="1"/>
    <col min="8705" max="8724" width="4.375" style="378" customWidth="1"/>
    <col min="8725" max="8725" width="2.125" style="378" customWidth="1"/>
    <col min="8726" max="8726" width="4.125" style="378" customWidth="1"/>
    <col min="8727" max="8959" width="9" style="378"/>
    <col min="8960" max="8960" width="7" style="378" customWidth="1"/>
    <col min="8961" max="8980" width="4.375" style="378" customWidth="1"/>
    <col min="8981" max="8981" width="2.125" style="378" customWidth="1"/>
    <col min="8982" max="8982" width="4.125" style="378" customWidth="1"/>
    <col min="8983" max="9215" width="9" style="378"/>
    <col min="9216" max="9216" width="7" style="378" customWidth="1"/>
    <col min="9217" max="9236" width="4.375" style="378" customWidth="1"/>
    <col min="9237" max="9237" width="2.125" style="378" customWidth="1"/>
    <col min="9238" max="9238" width="4.125" style="378" customWidth="1"/>
    <col min="9239" max="9471" width="9" style="378"/>
    <col min="9472" max="9472" width="7" style="378" customWidth="1"/>
    <col min="9473" max="9492" width="4.375" style="378" customWidth="1"/>
    <col min="9493" max="9493" width="2.125" style="378" customWidth="1"/>
    <col min="9494" max="9494" width="4.125" style="378" customWidth="1"/>
    <col min="9495" max="9727" width="9" style="378"/>
    <col min="9728" max="9728" width="7" style="378" customWidth="1"/>
    <col min="9729" max="9748" width="4.375" style="378" customWidth="1"/>
    <col min="9749" max="9749" width="2.125" style="378" customWidth="1"/>
    <col min="9750" max="9750" width="4.125" style="378" customWidth="1"/>
    <col min="9751" max="9983" width="9" style="378"/>
    <col min="9984" max="9984" width="7" style="378" customWidth="1"/>
    <col min="9985" max="10004" width="4.375" style="378" customWidth="1"/>
    <col min="10005" max="10005" width="2.125" style="378" customWidth="1"/>
    <col min="10006" max="10006" width="4.125" style="378" customWidth="1"/>
    <col min="10007" max="10239" width="9" style="378"/>
    <col min="10240" max="10240" width="7" style="378" customWidth="1"/>
    <col min="10241" max="10260" width="4.375" style="378" customWidth="1"/>
    <col min="10261" max="10261" width="2.125" style="378" customWidth="1"/>
    <col min="10262" max="10262" width="4.125" style="378" customWidth="1"/>
    <col min="10263" max="10495" width="9" style="378"/>
    <col min="10496" max="10496" width="7" style="378" customWidth="1"/>
    <col min="10497" max="10516" width="4.375" style="378" customWidth="1"/>
    <col min="10517" max="10517" width="2.125" style="378" customWidth="1"/>
    <col min="10518" max="10518" width="4.125" style="378" customWidth="1"/>
    <col min="10519" max="10751" width="9" style="378"/>
    <col min="10752" max="10752" width="7" style="378" customWidth="1"/>
    <col min="10753" max="10772" width="4.375" style="378" customWidth="1"/>
    <col min="10773" max="10773" width="2.125" style="378" customWidth="1"/>
    <col min="10774" max="10774" width="4.125" style="378" customWidth="1"/>
    <col min="10775" max="11007" width="9" style="378"/>
    <col min="11008" max="11008" width="7" style="378" customWidth="1"/>
    <col min="11009" max="11028" width="4.375" style="378" customWidth="1"/>
    <col min="11029" max="11029" width="2.125" style="378" customWidth="1"/>
    <col min="11030" max="11030" width="4.125" style="378" customWidth="1"/>
    <col min="11031" max="11263" width="9" style="378"/>
    <col min="11264" max="11264" width="7" style="378" customWidth="1"/>
    <col min="11265" max="11284" width="4.375" style="378" customWidth="1"/>
    <col min="11285" max="11285" width="2.125" style="378" customWidth="1"/>
    <col min="11286" max="11286" width="4.125" style="378" customWidth="1"/>
    <col min="11287" max="11519" width="9" style="378"/>
    <col min="11520" max="11520" width="7" style="378" customWidth="1"/>
    <col min="11521" max="11540" width="4.375" style="378" customWidth="1"/>
    <col min="11541" max="11541" width="2.125" style="378" customWidth="1"/>
    <col min="11542" max="11542" width="4.125" style="378" customWidth="1"/>
    <col min="11543" max="11775" width="9" style="378"/>
    <col min="11776" max="11776" width="7" style="378" customWidth="1"/>
    <col min="11777" max="11796" width="4.375" style="378" customWidth="1"/>
    <col min="11797" max="11797" width="2.125" style="378" customWidth="1"/>
    <col min="11798" max="11798" width="4.125" style="378" customWidth="1"/>
    <col min="11799" max="12031" width="9" style="378"/>
    <col min="12032" max="12032" width="7" style="378" customWidth="1"/>
    <col min="12033" max="12052" width="4.375" style="378" customWidth="1"/>
    <col min="12053" max="12053" width="2.125" style="378" customWidth="1"/>
    <col min="12054" max="12054" width="4.125" style="378" customWidth="1"/>
    <col min="12055" max="12287" width="9" style="378"/>
    <col min="12288" max="12288" width="7" style="378" customWidth="1"/>
    <col min="12289" max="12308" width="4.375" style="378" customWidth="1"/>
    <col min="12309" max="12309" width="2.125" style="378" customWidth="1"/>
    <col min="12310" max="12310" width="4.125" style="378" customWidth="1"/>
    <col min="12311" max="12543" width="9" style="378"/>
    <col min="12544" max="12544" width="7" style="378" customWidth="1"/>
    <col min="12545" max="12564" width="4.375" style="378" customWidth="1"/>
    <col min="12565" max="12565" width="2.125" style="378" customWidth="1"/>
    <col min="12566" max="12566" width="4.125" style="378" customWidth="1"/>
    <col min="12567" max="12799" width="9" style="378"/>
    <col min="12800" max="12800" width="7" style="378" customWidth="1"/>
    <col min="12801" max="12820" width="4.375" style="378" customWidth="1"/>
    <col min="12821" max="12821" width="2.125" style="378" customWidth="1"/>
    <col min="12822" max="12822" width="4.125" style="378" customWidth="1"/>
    <col min="12823" max="13055" width="9" style="378"/>
    <col min="13056" max="13056" width="7" style="378" customWidth="1"/>
    <col min="13057" max="13076" width="4.375" style="378" customWidth="1"/>
    <col min="13077" max="13077" width="2.125" style="378" customWidth="1"/>
    <col min="13078" max="13078" width="4.125" style="378" customWidth="1"/>
    <col min="13079" max="13311" width="9" style="378"/>
    <col min="13312" max="13312" width="7" style="378" customWidth="1"/>
    <col min="13313" max="13332" width="4.375" style="378" customWidth="1"/>
    <col min="13333" max="13333" width="2.125" style="378" customWidth="1"/>
    <col min="13334" max="13334" width="4.125" style="378" customWidth="1"/>
    <col min="13335" max="13567" width="9" style="378"/>
    <col min="13568" max="13568" width="7" style="378" customWidth="1"/>
    <col min="13569" max="13588" width="4.375" style="378" customWidth="1"/>
    <col min="13589" max="13589" width="2.125" style="378" customWidth="1"/>
    <col min="13590" max="13590" width="4.125" style="378" customWidth="1"/>
    <col min="13591" max="13823" width="9" style="378"/>
    <col min="13824" max="13824" width="7" style="378" customWidth="1"/>
    <col min="13825" max="13844" width="4.375" style="378" customWidth="1"/>
    <col min="13845" max="13845" width="2.125" style="378" customWidth="1"/>
    <col min="13846" max="13846" width="4.125" style="378" customWidth="1"/>
    <col min="13847" max="14079" width="9" style="378"/>
    <col min="14080" max="14080" width="7" style="378" customWidth="1"/>
    <col min="14081" max="14100" width="4.375" style="378" customWidth="1"/>
    <col min="14101" max="14101" width="2.125" style="378" customWidth="1"/>
    <col min="14102" max="14102" width="4.125" style="378" customWidth="1"/>
    <col min="14103" max="14335" width="9" style="378"/>
    <col min="14336" max="14336" width="7" style="378" customWidth="1"/>
    <col min="14337" max="14356" width="4.375" style="378" customWidth="1"/>
    <col min="14357" max="14357" width="2.125" style="378" customWidth="1"/>
    <col min="14358" max="14358" width="4.125" style="378" customWidth="1"/>
    <col min="14359" max="14591" width="9" style="378"/>
    <col min="14592" max="14592" width="7" style="378" customWidth="1"/>
    <col min="14593" max="14612" width="4.375" style="378" customWidth="1"/>
    <col min="14613" max="14613" width="2.125" style="378" customWidth="1"/>
    <col min="14614" max="14614" width="4.125" style="378" customWidth="1"/>
    <col min="14615" max="14847" width="9" style="378"/>
    <col min="14848" max="14848" width="7" style="378" customWidth="1"/>
    <col min="14849" max="14868" width="4.375" style="378" customWidth="1"/>
    <col min="14869" max="14869" width="2.125" style="378" customWidth="1"/>
    <col min="14870" max="14870" width="4.125" style="378" customWidth="1"/>
    <col min="14871" max="15103" width="9" style="378"/>
    <col min="15104" max="15104" width="7" style="378" customWidth="1"/>
    <col min="15105" max="15124" width="4.375" style="378" customWidth="1"/>
    <col min="15125" max="15125" width="2.125" style="378" customWidth="1"/>
    <col min="15126" max="15126" width="4.125" style="378" customWidth="1"/>
    <col min="15127" max="15359" width="9" style="378"/>
    <col min="15360" max="15360" width="7" style="378" customWidth="1"/>
    <col min="15361" max="15380" width="4.375" style="378" customWidth="1"/>
    <col min="15381" max="15381" width="2.125" style="378" customWidth="1"/>
    <col min="15382" max="15382" width="4.125" style="378" customWidth="1"/>
    <col min="15383" max="15615" width="9" style="378"/>
    <col min="15616" max="15616" width="7" style="378" customWidth="1"/>
    <col min="15617" max="15636" width="4.375" style="378" customWidth="1"/>
    <col min="15637" max="15637" width="2.125" style="378" customWidth="1"/>
    <col min="15638" max="15638" width="4.125" style="378" customWidth="1"/>
    <col min="15639" max="15871" width="9" style="378"/>
    <col min="15872" max="15872" width="7" style="378" customWidth="1"/>
    <col min="15873" max="15892" width="4.375" style="378" customWidth="1"/>
    <col min="15893" max="15893" width="2.125" style="378" customWidth="1"/>
    <col min="15894" max="15894" width="4.125" style="378" customWidth="1"/>
    <col min="15895" max="16127" width="9" style="378"/>
    <col min="16128" max="16128" width="7" style="378" customWidth="1"/>
    <col min="16129" max="16148" width="4.375" style="378" customWidth="1"/>
    <col min="16149" max="16149" width="2.125" style="378" customWidth="1"/>
    <col min="16150" max="16150" width="4.125" style="378" customWidth="1"/>
    <col min="16151" max="16384" width="9" style="378"/>
  </cols>
  <sheetData>
    <row r="1" spans="1:21" ht="19.5" customHeight="1" x14ac:dyDescent="0.15">
      <c r="A1" s="378" t="s">
        <v>189</v>
      </c>
    </row>
    <row r="2" spans="1:21" ht="66" customHeight="1" x14ac:dyDescent="0.15">
      <c r="A2" s="379"/>
      <c r="B2" s="380"/>
      <c r="C2" s="380"/>
      <c r="D2" s="380"/>
      <c r="E2" s="380"/>
      <c r="F2" s="380"/>
      <c r="G2" s="380"/>
      <c r="H2" s="380"/>
      <c r="I2" s="380"/>
      <c r="J2" s="380"/>
      <c r="K2" s="380"/>
      <c r="L2" s="380"/>
      <c r="M2" s="380"/>
      <c r="N2" s="380"/>
      <c r="O2" s="380"/>
      <c r="P2" s="380"/>
      <c r="Q2" s="380"/>
      <c r="R2" s="380"/>
      <c r="S2" s="380"/>
      <c r="T2" s="380"/>
      <c r="U2" s="381"/>
    </row>
    <row r="3" spans="1:21" ht="18.75" customHeight="1" x14ac:dyDescent="0.15">
      <c r="A3" s="380" t="s">
        <v>215</v>
      </c>
      <c r="B3" s="380"/>
      <c r="C3" s="380"/>
      <c r="D3" s="380"/>
      <c r="E3" s="380" t="s">
        <v>190</v>
      </c>
      <c r="F3" s="380"/>
      <c r="G3" s="380"/>
      <c r="H3" s="380"/>
      <c r="I3" s="380"/>
      <c r="J3" s="382"/>
      <c r="K3" s="382"/>
      <c r="L3" s="382"/>
      <c r="M3" s="382"/>
      <c r="N3" s="382"/>
      <c r="O3" s="382"/>
      <c r="P3" s="382"/>
      <c r="Q3" s="382"/>
      <c r="R3" s="383"/>
      <c r="S3" s="382"/>
      <c r="T3" s="382"/>
      <c r="U3" s="382"/>
    </row>
    <row r="4" spans="1:21" ht="18.75" customHeight="1" x14ac:dyDescent="0.15">
      <c r="A4" s="483" t="s">
        <v>479</v>
      </c>
      <c r="B4" s="483"/>
      <c r="C4" s="483"/>
      <c r="D4" s="483"/>
      <c r="E4" s="483"/>
      <c r="F4" s="483"/>
      <c r="G4" s="483"/>
      <c r="H4" s="483"/>
      <c r="I4" s="483"/>
      <c r="J4" s="483"/>
      <c r="K4" s="483"/>
      <c r="L4" s="483"/>
      <c r="M4" s="483"/>
      <c r="N4" s="483"/>
      <c r="O4" s="483"/>
      <c r="P4" s="483"/>
      <c r="Q4" s="384"/>
      <c r="R4" s="385"/>
      <c r="S4" s="385"/>
      <c r="T4" s="385"/>
    </row>
    <row r="5" spans="1:21" ht="18.75" customHeight="1" x14ac:dyDescent="0.15">
      <c r="A5" s="469" t="s">
        <v>191</v>
      </c>
      <c r="B5" s="470"/>
      <c r="C5" s="465" t="s">
        <v>192</v>
      </c>
      <c r="D5" s="466"/>
      <c r="E5" s="465" t="s">
        <v>193</v>
      </c>
      <c r="F5" s="466"/>
      <c r="G5" s="465" t="s">
        <v>194</v>
      </c>
      <c r="H5" s="466"/>
      <c r="I5" s="465" t="s">
        <v>195</v>
      </c>
      <c r="J5" s="466"/>
      <c r="K5" s="465" t="s">
        <v>196</v>
      </c>
      <c r="L5" s="466"/>
      <c r="M5" s="465" t="s">
        <v>197</v>
      </c>
      <c r="N5" s="466"/>
      <c r="O5" s="465" t="s">
        <v>198</v>
      </c>
      <c r="P5" s="466"/>
      <c r="Q5" s="467"/>
      <c r="R5" s="468"/>
      <c r="S5" s="382"/>
      <c r="T5" s="382"/>
    </row>
    <row r="6" spans="1:21" ht="24.95" customHeight="1" x14ac:dyDescent="0.15">
      <c r="A6" s="465"/>
      <c r="B6" s="466"/>
      <c r="C6" s="465"/>
      <c r="D6" s="466"/>
      <c r="E6" s="465"/>
      <c r="F6" s="466"/>
      <c r="G6" s="465"/>
      <c r="H6" s="466"/>
      <c r="I6" s="465"/>
      <c r="J6" s="466"/>
      <c r="K6" s="465"/>
      <c r="L6" s="466"/>
      <c r="M6" s="471"/>
      <c r="N6" s="471"/>
      <c r="O6" s="472"/>
      <c r="P6" s="465"/>
      <c r="Q6" s="473"/>
      <c r="R6" s="467"/>
      <c r="S6" s="382"/>
      <c r="T6" s="382"/>
    </row>
    <row r="7" spans="1:21" ht="7.5" customHeight="1" x14ac:dyDescent="0.15">
      <c r="A7" s="386"/>
      <c r="B7" s="386"/>
      <c r="C7" s="386"/>
      <c r="D7" s="386"/>
      <c r="E7" s="386"/>
      <c r="F7" s="386"/>
      <c r="G7" s="386"/>
      <c r="H7" s="386"/>
      <c r="I7" s="386"/>
      <c r="J7" s="386"/>
      <c r="K7" s="386"/>
      <c r="L7" s="386"/>
      <c r="M7" s="386"/>
      <c r="N7" s="386"/>
      <c r="O7" s="386"/>
      <c r="P7" s="386"/>
      <c r="Q7" s="385"/>
      <c r="R7" s="385"/>
      <c r="S7" s="386"/>
    </row>
    <row r="8" spans="1:21" ht="18.75" customHeight="1" x14ac:dyDescent="0.15">
      <c r="A8" s="484" t="s">
        <v>480</v>
      </c>
      <c r="B8" s="484"/>
      <c r="C8" s="484"/>
      <c r="D8" s="484"/>
      <c r="E8" s="484"/>
      <c r="F8" s="484"/>
      <c r="G8" s="484"/>
      <c r="H8" s="484"/>
      <c r="I8" s="484"/>
      <c r="J8" s="484"/>
      <c r="K8" s="484"/>
      <c r="L8" s="484"/>
      <c r="M8" s="484"/>
      <c r="N8" s="484"/>
      <c r="O8" s="484"/>
      <c r="P8" s="484"/>
      <c r="Q8" s="384"/>
      <c r="R8" s="385"/>
      <c r="S8" s="385"/>
      <c r="T8" s="385"/>
    </row>
    <row r="9" spans="1:21" ht="18.75" customHeight="1" x14ac:dyDescent="0.15">
      <c r="A9" s="474" t="s">
        <v>191</v>
      </c>
      <c r="B9" s="475"/>
      <c r="C9" s="476" t="s">
        <v>192</v>
      </c>
      <c r="D9" s="477"/>
      <c r="E9" s="465" t="s">
        <v>193</v>
      </c>
      <c r="F9" s="466"/>
      <c r="G9" s="465" t="s">
        <v>194</v>
      </c>
      <c r="H9" s="466"/>
      <c r="I9" s="465" t="s">
        <v>195</v>
      </c>
      <c r="J9" s="466"/>
      <c r="K9" s="465" t="s">
        <v>196</v>
      </c>
      <c r="L9" s="466"/>
      <c r="M9" s="465" t="s">
        <v>197</v>
      </c>
      <c r="N9" s="471"/>
      <c r="O9" s="465" t="s">
        <v>198</v>
      </c>
      <c r="P9" s="466"/>
      <c r="Q9" s="467"/>
      <c r="R9" s="468"/>
      <c r="S9" s="382"/>
      <c r="T9" s="382"/>
    </row>
    <row r="10" spans="1:21" ht="24.95" customHeight="1" x14ac:dyDescent="0.15">
      <c r="A10" s="465"/>
      <c r="B10" s="466"/>
      <c r="C10" s="465"/>
      <c r="D10" s="466"/>
      <c r="E10" s="465"/>
      <c r="F10" s="466"/>
      <c r="G10" s="465"/>
      <c r="H10" s="466"/>
      <c r="I10" s="465"/>
      <c r="J10" s="466"/>
      <c r="K10" s="465"/>
      <c r="L10" s="466"/>
      <c r="M10" s="471"/>
      <c r="N10" s="471"/>
      <c r="O10" s="472"/>
      <c r="P10" s="465"/>
      <c r="Q10" s="473"/>
      <c r="R10" s="467"/>
      <c r="S10" s="382"/>
      <c r="T10" s="382"/>
    </row>
    <row r="11" spans="1:21" ht="18.75" customHeight="1" x14ac:dyDescent="0.15">
      <c r="A11" s="378" t="s">
        <v>199</v>
      </c>
      <c r="R11" s="387"/>
    </row>
    <row r="12" spans="1:21" ht="30" customHeight="1" x14ac:dyDescent="0.15">
      <c r="A12" s="388" t="s">
        <v>200</v>
      </c>
      <c r="B12" s="389"/>
      <c r="C12" s="389"/>
      <c r="D12" s="389"/>
      <c r="E12" s="389"/>
      <c r="F12" s="389"/>
      <c r="G12" s="389"/>
      <c r="H12" s="389"/>
      <c r="I12" s="389" t="s">
        <v>220</v>
      </c>
      <c r="J12" s="389"/>
      <c r="K12" s="383"/>
      <c r="L12" s="389"/>
      <c r="M12" s="389"/>
      <c r="N12" s="389"/>
      <c r="O12" s="389"/>
      <c r="P12" s="389"/>
      <c r="Q12" s="389"/>
      <c r="R12" s="389"/>
      <c r="S12" s="389"/>
      <c r="T12" s="389"/>
      <c r="U12" s="390"/>
    </row>
    <row r="13" spans="1:21" ht="30" customHeight="1" x14ac:dyDescent="0.15">
      <c r="A13" s="391" t="s">
        <v>221</v>
      </c>
      <c r="B13" s="392"/>
      <c r="C13" s="392"/>
      <c r="D13" s="392"/>
      <c r="E13" s="392"/>
      <c r="F13" s="392"/>
      <c r="G13" s="392"/>
      <c r="H13" s="392"/>
      <c r="I13" s="392"/>
      <c r="J13" s="392"/>
      <c r="K13" s="392" t="s">
        <v>201</v>
      </c>
      <c r="L13" s="392"/>
      <c r="M13" s="392"/>
      <c r="N13" s="392"/>
      <c r="O13" s="392"/>
      <c r="P13" s="392"/>
      <c r="Q13" s="392"/>
      <c r="R13" s="392"/>
      <c r="S13" s="392"/>
      <c r="T13" s="392"/>
      <c r="U13" s="393"/>
    </row>
    <row r="14" spans="1:21" s="394" customFormat="1" ht="18.75" customHeight="1" x14ac:dyDescent="0.15">
      <c r="A14" s="394" t="s">
        <v>202</v>
      </c>
      <c r="B14" s="395"/>
      <c r="C14" s="395"/>
      <c r="D14" s="395"/>
      <c r="E14" s="395"/>
    </row>
    <row r="15" spans="1:21" s="394" customFormat="1" ht="18.75" customHeight="1" x14ac:dyDescent="0.15">
      <c r="A15" s="478" t="s">
        <v>203</v>
      </c>
      <c r="B15" s="485"/>
      <c r="C15" s="485"/>
      <c r="D15" s="479"/>
      <c r="E15" s="486" t="s">
        <v>204</v>
      </c>
      <c r="F15" s="486"/>
      <c r="G15" s="486"/>
      <c r="H15" s="486"/>
      <c r="I15" s="486"/>
      <c r="J15" s="486"/>
      <c r="K15" s="482" t="s">
        <v>205</v>
      </c>
      <c r="L15" s="482"/>
      <c r="M15" s="482"/>
      <c r="N15" s="482"/>
      <c r="O15" s="482"/>
      <c r="P15" s="482"/>
      <c r="Q15" s="482" t="s">
        <v>206</v>
      </c>
      <c r="R15" s="482"/>
      <c r="S15" s="482"/>
      <c r="T15" s="482"/>
      <c r="U15" s="482"/>
    </row>
    <row r="16" spans="1:21" s="394" customFormat="1" ht="18.75" customHeight="1" x14ac:dyDescent="0.15">
      <c r="A16" s="478" t="s">
        <v>207</v>
      </c>
      <c r="B16" s="479"/>
      <c r="C16" s="396" t="s">
        <v>208</v>
      </c>
      <c r="D16" s="397" t="s">
        <v>209</v>
      </c>
      <c r="E16" s="480" t="s">
        <v>210</v>
      </c>
      <c r="F16" s="481"/>
      <c r="G16" s="487"/>
      <c r="H16" s="487"/>
      <c r="I16" s="487"/>
      <c r="J16" s="480"/>
      <c r="K16" s="398" t="s">
        <v>216</v>
      </c>
      <c r="L16" s="398">
        <f>表紙!D11-1</f>
        <v>-1</v>
      </c>
      <c r="M16" s="396"/>
      <c r="N16" s="399" t="s">
        <v>211</v>
      </c>
      <c r="O16" s="396"/>
      <c r="P16" s="399" t="s">
        <v>211</v>
      </c>
      <c r="Q16" s="482"/>
      <c r="R16" s="482"/>
      <c r="S16" s="482"/>
      <c r="T16" s="482"/>
      <c r="U16" s="482"/>
    </row>
    <row r="17" spans="1:25" s="394" customFormat="1" ht="18.75" customHeight="1" x14ac:dyDescent="0.15">
      <c r="A17" s="478" t="s">
        <v>212</v>
      </c>
      <c r="B17" s="479"/>
      <c r="C17" s="396" t="s">
        <v>208</v>
      </c>
      <c r="D17" s="397" t="s">
        <v>209</v>
      </c>
      <c r="E17" s="480" t="s">
        <v>213</v>
      </c>
      <c r="F17" s="481"/>
      <c r="G17" s="482"/>
      <c r="H17" s="482"/>
      <c r="I17" s="482"/>
      <c r="J17" s="478"/>
      <c r="K17" s="398" t="s">
        <v>217</v>
      </c>
      <c r="L17" s="398">
        <f>表紙!D11</f>
        <v>0</v>
      </c>
      <c r="M17" s="400"/>
      <c r="N17" s="401" t="s">
        <v>211</v>
      </c>
      <c r="O17" s="400"/>
      <c r="P17" s="401" t="s">
        <v>211</v>
      </c>
      <c r="Q17" s="482"/>
      <c r="R17" s="482"/>
      <c r="S17" s="482"/>
      <c r="T17" s="482"/>
      <c r="U17" s="482"/>
    </row>
    <row r="18" spans="1:25" s="405" customFormat="1" ht="18" customHeight="1" x14ac:dyDescent="0.15">
      <c r="A18" s="402" t="s">
        <v>1002</v>
      </c>
      <c r="B18" s="403"/>
      <c r="C18" s="403"/>
      <c r="D18" s="403"/>
      <c r="E18" s="403"/>
      <c r="F18" s="403"/>
      <c r="G18" s="403"/>
      <c r="H18" s="403"/>
      <c r="I18" s="403"/>
      <c r="J18" s="403"/>
      <c r="K18" s="403"/>
      <c r="L18" s="403"/>
      <c r="M18" s="403"/>
      <c r="N18" s="403"/>
      <c r="O18" s="403"/>
      <c r="P18" s="403"/>
      <c r="Q18" s="403"/>
      <c r="R18" s="404"/>
      <c r="S18" s="404"/>
      <c r="T18" s="404"/>
      <c r="U18" s="404"/>
      <c r="V18" s="404"/>
      <c r="W18" s="403"/>
      <c r="X18" s="403"/>
      <c r="Y18" s="403"/>
    </row>
    <row r="19" spans="1:25" s="405" customFormat="1" ht="18" customHeight="1" x14ac:dyDescent="0.15">
      <c r="A19" s="402" t="s">
        <v>1003</v>
      </c>
      <c r="B19" s="403"/>
      <c r="C19" s="403"/>
      <c r="D19" s="403"/>
      <c r="E19" s="403"/>
      <c r="F19" s="403"/>
      <c r="G19" s="403"/>
      <c r="H19" s="403"/>
      <c r="I19" s="403"/>
      <c r="J19" s="403"/>
      <c r="K19" s="403"/>
      <c r="L19" s="403"/>
      <c r="M19" s="403"/>
      <c r="N19" s="403"/>
      <c r="O19" s="403"/>
      <c r="P19" s="403"/>
      <c r="Q19" s="403"/>
      <c r="R19" s="404"/>
      <c r="S19" s="404"/>
      <c r="T19" s="404"/>
      <c r="U19" s="404"/>
      <c r="V19" s="404"/>
      <c r="W19" s="403"/>
      <c r="X19" s="403"/>
      <c r="Y19" s="403"/>
    </row>
    <row r="20" spans="1:25" s="405" customFormat="1" ht="32.1" customHeight="1" x14ac:dyDescent="0.15">
      <c r="A20" s="406"/>
      <c r="B20" s="407"/>
      <c r="C20" s="407"/>
      <c r="D20" s="407"/>
      <c r="E20" s="407"/>
      <c r="F20" s="407"/>
      <c r="G20" s="407"/>
      <c r="H20" s="407"/>
      <c r="I20" s="407"/>
      <c r="J20" s="407"/>
      <c r="K20" s="407"/>
      <c r="L20" s="407"/>
      <c r="M20" s="407"/>
      <c r="N20" s="407"/>
      <c r="O20" s="407"/>
      <c r="P20" s="407"/>
      <c r="Q20" s="407"/>
      <c r="R20" s="408"/>
      <c r="S20" s="408"/>
      <c r="T20" s="408"/>
      <c r="U20" s="409"/>
      <c r="V20" s="403"/>
    </row>
    <row r="21" spans="1:25" s="405" customFormat="1" ht="32.1" customHeight="1" x14ac:dyDescent="0.15">
      <c r="A21" s="384"/>
      <c r="B21" s="403"/>
      <c r="C21" s="403"/>
      <c r="D21" s="403"/>
      <c r="E21" s="403"/>
      <c r="F21" s="403"/>
      <c r="G21" s="403"/>
      <c r="H21" s="403"/>
      <c r="I21" s="403"/>
      <c r="J21" s="403"/>
      <c r="K21" s="403"/>
      <c r="L21" s="403"/>
      <c r="M21" s="403"/>
      <c r="N21" s="403"/>
      <c r="O21" s="403"/>
      <c r="P21" s="403"/>
      <c r="Q21" s="403"/>
      <c r="R21" s="404"/>
      <c r="S21" s="404"/>
      <c r="T21" s="404"/>
      <c r="U21" s="410"/>
      <c r="V21" s="403"/>
    </row>
    <row r="22" spans="1:25" s="405" customFormat="1" ht="32.1" customHeight="1" x14ac:dyDescent="0.15">
      <c r="A22" s="411"/>
      <c r="B22" s="412"/>
      <c r="C22" s="412"/>
      <c r="D22" s="412"/>
      <c r="E22" s="412"/>
      <c r="F22" s="412"/>
      <c r="G22" s="412"/>
      <c r="H22" s="412"/>
      <c r="I22" s="412"/>
      <c r="J22" s="412"/>
      <c r="K22" s="412"/>
      <c r="L22" s="412"/>
      <c r="M22" s="412"/>
      <c r="N22" s="412"/>
      <c r="O22" s="412"/>
      <c r="P22" s="412"/>
      <c r="Q22" s="412"/>
      <c r="R22" s="413"/>
      <c r="S22" s="413"/>
      <c r="T22" s="413"/>
      <c r="U22" s="414"/>
      <c r="V22" s="403"/>
    </row>
    <row r="23" spans="1:25" ht="18.75" customHeight="1" x14ac:dyDescent="0.15">
      <c r="A23" s="415" t="s">
        <v>218</v>
      </c>
      <c r="B23" s="416"/>
      <c r="C23" s="416"/>
      <c r="D23" s="416"/>
      <c r="E23" s="417"/>
      <c r="F23" s="417"/>
      <c r="G23" s="417"/>
      <c r="H23" s="417"/>
      <c r="I23" s="417"/>
      <c r="J23" s="417"/>
      <c r="K23" s="417"/>
      <c r="L23" s="417"/>
      <c r="M23" s="417"/>
      <c r="N23" s="417"/>
      <c r="O23" s="417"/>
      <c r="P23" s="417"/>
      <c r="Q23" s="417"/>
      <c r="R23" s="417"/>
      <c r="S23" s="417"/>
      <c r="T23" s="417"/>
      <c r="U23" s="417"/>
    </row>
    <row r="24" spans="1:25" s="405" customFormat="1" ht="32.1" customHeight="1" x14ac:dyDescent="0.15">
      <c r="A24" s="406"/>
      <c r="B24" s="407"/>
      <c r="C24" s="407"/>
      <c r="D24" s="407"/>
      <c r="E24" s="407"/>
      <c r="F24" s="407"/>
      <c r="G24" s="407"/>
      <c r="H24" s="407"/>
      <c r="I24" s="407"/>
      <c r="J24" s="407"/>
      <c r="K24" s="407"/>
      <c r="L24" s="407"/>
      <c r="M24" s="407"/>
      <c r="N24" s="407"/>
      <c r="O24" s="407"/>
      <c r="P24" s="407"/>
      <c r="Q24" s="407"/>
      <c r="R24" s="408"/>
      <c r="S24" s="408"/>
      <c r="T24" s="408"/>
      <c r="U24" s="409"/>
      <c r="V24" s="403"/>
    </row>
    <row r="25" spans="1:25" s="405" customFormat="1" ht="32.1" customHeight="1" x14ac:dyDescent="0.15">
      <c r="A25" s="384"/>
      <c r="B25" s="403"/>
      <c r="C25" s="403"/>
      <c r="D25" s="403"/>
      <c r="E25" s="403"/>
      <c r="F25" s="403"/>
      <c r="G25" s="403"/>
      <c r="H25" s="403"/>
      <c r="I25" s="403"/>
      <c r="J25" s="403"/>
      <c r="K25" s="403"/>
      <c r="L25" s="403"/>
      <c r="M25" s="403"/>
      <c r="N25" s="403"/>
      <c r="O25" s="403"/>
      <c r="P25" s="403"/>
      <c r="Q25" s="403"/>
      <c r="R25" s="404"/>
      <c r="S25" s="404"/>
      <c r="T25" s="404"/>
      <c r="U25" s="410"/>
      <c r="V25" s="403"/>
    </row>
    <row r="26" spans="1:25" s="405" customFormat="1" ht="32.1" customHeight="1" x14ac:dyDescent="0.15">
      <c r="A26" s="411"/>
      <c r="B26" s="412"/>
      <c r="C26" s="412"/>
      <c r="D26" s="412"/>
      <c r="E26" s="412"/>
      <c r="F26" s="412"/>
      <c r="G26" s="412"/>
      <c r="H26" s="412"/>
      <c r="I26" s="412"/>
      <c r="J26" s="412"/>
      <c r="K26" s="412"/>
      <c r="L26" s="412"/>
      <c r="M26" s="412"/>
      <c r="N26" s="412"/>
      <c r="O26" s="412"/>
      <c r="P26" s="412"/>
      <c r="Q26" s="412"/>
      <c r="R26" s="413"/>
      <c r="S26" s="413"/>
      <c r="T26" s="413"/>
      <c r="U26" s="414"/>
      <c r="V26" s="403"/>
    </row>
    <row r="27" spans="1:25" s="405" customFormat="1" ht="18.75" customHeight="1" x14ac:dyDescent="0.15">
      <c r="A27" s="418" t="s">
        <v>219</v>
      </c>
      <c r="B27" s="419"/>
      <c r="C27" s="419"/>
      <c r="D27" s="419"/>
      <c r="E27" s="419"/>
      <c r="F27" s="419"/>
      <c r="G27" s="420"/>
      <c r="H27" s="420"/>
      <c r="I27" s="421"/>
      <c r="J27" s="421"/>
      <c r="K27" s="421"/>
      <c r="L27" s="421"/>
      <c r="M27" s="421"/>
      <c r="N27" s="421"/>
      <c r="O27" s="421"/>
    </row>
    <row r="28" spans="1:25" ht="65.099999999999994" customHeight="1" x14ac:dyDescent="0.15">
      <c r="A28" s="379"/>
      <c r="B28" s="380"/>
      <c r="C28" s="380"/>
      <c r="D28" s="380"/>
      <c r="E28" s="380"/>
      <c r="F28" s="380"/>
      <c r="G28" s="380"/>
      <c r="H28" s="380"/>
      <c r="I28" s="380"/>
      <c r="J28" s="380"/>
      <c r="K28" s="380"/>
      <c r="L28" s="380"/>
      <c r="M28" s="380"/>
      <c r="N28" s="380"/>
      <c r="O28" s="380"/>
      <c r="P28" s="380"/>
      <c r="Q28" s="380"/>
      <c r="R28" s="380"/>
      <c r="S28" s="380"/>
      <c r="T28" s="380"/>
      <c r="U28" s="381"/>
    </row>
  </sheetData>
  <mergeCells count="50">
    <mergeCell ref="Q17:U17"/>
    <mergeCell ref="A4:P4"/>
    <mergeCell ref="A8:P8"/>
    <mergeCell ref="Q10:R10"/>
    <mergeCell ref="A15:D15"/>
    <mergeCell ref="E15:J15"/>
    <mergeCell ref="K15:P15"/>
    <mergeCell ref="Q15:U15"/>
    <mergeCell ref="A16:B16"/>
    <mergeCell ref="E16:F16"/>
    <mergeCell ref="G16:J16"/>
    <mergeCell ref="Q16:U16"/>
    <mergeCell ref="O9:P9"/>
    <mergeCell ref="K10:L10"/>
    <mergeCell ref="M10:N10"/>
    <mergeCell ref="O10:P10"/>
    <mergeCell ref="A17:B17"/>
    <mergeCell ref="E17:F17"/>
    <mergeCell ref="G17:J17"/>
    <mergeCell ref="A10:B10"/>
    <mergeCell ref="C10:D10"/>
    <mergeCell ref="E10:F10"/>
    <mergeCell ref="G10:H10"/>
    <mergeCell ref="I10:J10"/>
    <mergeCell ref="O6:P6"/>
    <mergeCell ref="Q6:R6"/>
    <mergeCell ref="A9:B9"/>
    <mergeCell ref="C9:D9"/>
    <mergeCell ref="E9:F9"/>
    <mergeCell ref="G9:H9"/>
    <mergeCell ref="I9:J9"/>
    <mergeCell ref="K9:L9"/>
    <mergeCell ref="M9:N9"/>
    <mergeCell ref="Q9:R9"/>
    <mergeCell ref="K5:L5"/>
    <mergeCell ref="M5:N5"/>
    <mergeCell ref="O5:P5"/>
    <mergeCell ref="Q5:R5"/>
    <mergeCell ref="A6:B6"/>
    <mergeCell ref="C6:D6"/>
    <mergeCell ref="E6:F6"/>
    <mergeCell ref="G6:H6"/>
    <mergeCell ref="I6:J6"/>
    <mergeCell ref="K6:L6"/>
    <mergeCell ref="A5:B5"/>
    <mergeCell ref="C5:D5"/>
    <mergeCell ref="E5:F5"/>
    <mergeCell ref="G5:H5"/>
    <mergeCell ref="I5:J5"/>
    <mergeCell ref="M6:N6"/>
  </mergeCells>
  <phoneticPr fontId="3"/>
  <pageMargins left="0.23622047244094491" right="0.19685039370078741" top="0.51181102362204722" bottom="0.55118110236220474" header="0.31496062992125984" footer="0.59055118110236227"/>
  <pageSetup paperSize="9" orientation="portrait" r:id="rId1"/>
  <headerFooter alignWithMargins="0">
    <oddFooter>&amp;C-2-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workbookViewId="0"/>
  </sheetViews>
  <sheetFormatPr defaultColWidth="4.5" defaultRowHeight="14.25" x14ac:dyDescent="0.4"/>
  <cols>
    <col min="1" max="1" width="0.875" style="39" customWidth="1"/>
    <col min="2" max="5" width="5.75" style="39" customWidth="1"/>
    <col min="6" max="7" width="5.75" style="39" hidden="1" customWidth="1"/>
    <col min="8" max="60" width="5.75" style="39" customWidth="1"/>
    <col min="61" max="61" width="1.125" style="39" customWidth="1"/>
    <col min="62" max="16384" width="4.5" style="39"/>
  </cols>
  <sheetData>
    <row r="1" spans="2:65" s="1" customFormat="1" ht="20.25" customHeight="1" x14ac:dyDescent="0.4">
      <c r="C1" s="2" t="s">
        <v>435</v>
      </c>
      <c r="D1" s="2"/>
      <c r="E1" s="2"/>
      <c r="F1" s="2"/>
      <c r="G1" s="2"/>
      <c r="H1" s="2"/>
      <c r="K1" s="3" t="s">
        <v>222</v>
      </c>
      <c r="N1" s="2"/>
      <c r="O1" s="2"/>
      <c r="P1" s="2"/>
      <c r="Q1" s="2"/>
      <c r="R1" s="2"/>
      <c r="S1" s="2"/>
      <c r="T1" s="2"/>
      <c r="U1" s="2"/>
      <c r="AQ1" s="4" t="s">
        <v>408</v>
      </c>
      <c r="AR1" s="488" t="s">
        <v>223</v>
      </c>
      <c r="AS1" s="489"/>
      <c r="AT1" s="489"/>
      <c r="AU1" s="489"/>
      <c r="AV1" s="489"/>
      <c r="AW1" s="489"/>
      <c r="AX1" s="489"/>
      <c r="AY1" s="489"/>
      <c r="AZ1" s="489"/>
      <c r="BA1" s="489"/>
      <c r="BB1" s="489"/>
      <c r="BC1" s="489"/>
      <c r="BD1" s="489"/>
      <c r="BE1" s="489"/>
      <c r="BF1" s="489"/>
      <c r="BG1" s="489"/>
      <c r="BH1" s="4" t="s">
        <v>436</v>
      </c>
    </row>
    <row r="2" spans="2:65" s="5" customFormat="1" ht="20.25" customHeight="1" x14ac:dyDescent="0.4">
      <c r="H2" s="3"/>
      <c r="K2" s="3"/>
      <c r="L2" s="3"/>
      <c r="N2" s="4"/>
      <c r="O2" s="4"/>
      <c r="P2" s="4"/>
      <c r="Q2" s="4"/>
      <c r="R2" s="4"/>
      <c r="S2" s="4"/>
      <c r="T2" s="4"/>
      <c r="U2" s="4"/>
      <c r="Z2" s="6" t="s">
        <v>224</v>
      </c>
      <c r="AA2" s="490">
        <f>表紙!D11</f>
        <v>0</v>
      </c>
      <c r="AB2" s="490"/>
      <c r="AC2" s="6" t="s">
        <v>409</v>
      </c>
      <c r="AD2" s="491" t="str">
        <f>IF(AA2=0,"",YEAR(DATE(2018+AA2,1,1)))</f>
        <v/>
      </c>
      <c r="AE2" s="491"/>
      <c r="AF2" s="7" t="s">
        <v>436</v>
      </c>
      <c r="AG2" s="7" t="s">
        <v>225</v>
      </c>
      <c r="AH2" s="490">
        <f>表紙!F11</f>
        <v>0</v>
      </c>
      <c r="AI2" s="490"/>
      <c r="AJ2" s="7" t="s">
        <v>226</v>
      </c>
      <c r="AQ2" s="4" t="s">
        <v>410</v>
      </c>
      <c r="AR2" s="490" t="s">
        <v>388</v>
      </c>
      <c r="AS2" s="490"/>
      <c r="AT2" s="490"/>
      <c r="AU2" s="490"/>
      <c r="AV2" s="490"/>
      <c r="AW2" s="490"/>
      <c r="AX2" s="490"/>
      <c r="AY2" s="490"/>
      <c r="AZ2" s="490"/>
      <c r="BA2" s="490"/>
      <c r="BB2" s="490"/>
      <c r="BC2" s="490"/>
      <c r="BD2" s="490"/>
      <c r="BE2" s="490"/>
      <c r="BF2" s="490"/>
      <c r="BG2" s="490"/>
      <c r="BH2" s="4" t="s">
        <v>436</v>
      </c>
      <c r="BI2" s="4"/>
      <c r="BJ2" s="4"/>
      <c r="BK2" s="4"/>
    </row>
    <row r="3" spans="2:65" s="5" customFormat="1" ht="20.25" customHeight="1" x14ac:dyDescent="0.4">
      <c r="H3" s="3"/>
      <c r="K3" s="3"/>
      <c r="M3" s="4"/>
      <c r="N3" s="4"/>
      <c r="O3" s="4"/>
      <c r="P3" s="4"/>
      <c r="Q3" s="4"/>
      <c r="R3" s="4"/>
      <c r="S3" s="4"/>
      <c r="AA3" s="8"/>
      <c r="AB3" s="8"/>
      <c r="AC3" s="9"/>
      <c r="AD3" s="10"/>
      <c r="AE3" s="9"/>
      <c r="BB3" s="11" t="s">
        <v>411</v>
      </c>
      <c r="BC3" s="492" t="s">
        <v>227</v>
      </c>
      <c r="BD3" s="493"/>
      <c r="BE3" s="493"/>
      <c r="BF3" s="494"/>
      <c r="BG3" s="4"/>
    </row>
    <row r="4" spans="2:65" s="5" customFormat="1" ht="20.25" customHeight="1" x14ac:dyDescent="0.4">
      <c r="H4" s="3"/>
      <c r="K4" s="3"/>
      <c r="M4" s="4"/>
      <c r="N4" s="4"/>
      <c r="O4" s="4"/>
      <c r="P4" s="4"/>
      <c r="Q4" s="4"/>
      <c r="R4" s="4"/>
      <c r="S4" s="4"/>
      <c r="AA4" s="8"/>
      <c r="AB4" s="8"/>
      <c r="AC4" s="9"/>
      <c r="AD4" s="10"/>
      <c r="AE4" s="9"/>
      <c r="BB4" s="11" t="s">
        <v>412</v>
      </c>
      <c r="BC4" s="492" t="s">
        <v>228</v>
      </c>
      <c r="BD4" s="493"/>
      <c r="BE4" s="493"/>
      <c r="BF4" s="494"/>
      <c r="BG4" s="4"/>
    </row>
    <row r="5" spans="2:65" s="5" customFormat="1" ht="5.0999999999999996" customHeight="1" x14ac:dyDescent="0.4">
      <c r="H5" s="3"/>
      <c r="K5" s="3"/>
      <c r="M5" s="4"/>
      <c r="N5" s="4"/>
      <c r="O5" s="4"/>
      <c r="P5" s="4"/>
      <c r="Q5" s="4"/>
      <c r="R5" s="4"/>
      <c r="S5" s="4"/>
      <c r="AA5" s="12"/>
      <c r="AB5" s="12"/>
      <c r="AH5" s="1"/>
      <c r="AI5" s="1"/>
      <c r="AJ5" s="1"/>
      <c r="AK5" s="1"/>
      <c r="AL5" s="1"/>
      <c r="AM5" s="1"/>
      <c r="AN5" s="1"/>
      <c r="AO5" s="1"/>
      <c r="AP5" s="1"/>
      <c r="AQ5" s="1"/>
      <c r="AR5" s="1"/>
      <c r="AS5" s="1"/>
      <c r="AT5" s="1"/>
      <c r="AU5" s="1"/>
      <c r="AV5" s="1"/>
      <c r="AW5" s="1"/>
      <c r="AX5" s="1"/>
      <c r="AY5" s="1"/>
      <c r="AZ5" s="1"/>
      <c r="BA5" s="1"/>
      <c r="BB5" s="1"/>
      <c r="BC5" s="1"/>
      <c r="BD5" s="1"/>
      <c r="BE5" s="1"/>
      <c r="BF5" s="13"/>
      <c r="BG5" s="13"/>
    </row>
    <row r="6" spans="2:65" s="5" customFormat="1" ht="21" customHeight="1" x14ac:dyDescent="0.4">
      <c r="B6" s="14"/>
      <c r="C6" s="15"/>
      <c r="D6" s="15"/>
      <c r="E6" s="15"/>
      <c r="F6" s="15"/>
      <c r="G6" s="15"/>
      <c r="H6" s="15"/>
      <c r="I6" s="16"/>
      <c r="J6" s="16"/>
      <c r="K6" s="16"/>
      <c r="L6" s="17"/>
      <c r="M6" s="16"/>
      <c r="N6" s="16"/>
      <c r="O6" s="16"/>
      <c r="P6" s="18"/>
      <c r="Q6" s="18"/>
      <c r="R6" s="18"/>
      <c r="S6" s="18"/>
      <c r="T6" s="18"/>
      <c r="U6" s="18"/>
      <c r="V6" s="18"/>
      <c r="W6" s="18"/>
      <c r="X6" s="18"/>
      <c r="Y6" s="18"/>
      <c r="Z6" s="18"/>
      <c r="AA6" s="18"/>
      <c r="AB6" s="18"/>
      <c r="AC6" s="18"/>
      <c r="AD6" s="18"/>
      <c r="AE6" s="18"/>
      <c r="AF6" s="18"/>
      <c r="AG6" s="18"/>
      <c r="AH6" s="19"/>
      <c r="AI6" s="19"/>
      <c r="AJ6" s="19"/>
      <c r="AK6" s="19"/>
      <c r="AL6" s="19"/>
      <c r="AM6" s="19" t="s">
        <v>229</v>
      </c>
      <c r="AN6" s="1"/>
      <c r="AO6" s="1"/>
      <c r="AP6" s="1"/>
      <c r="AQ6" s="1"/>
      <c r="AR6" s="1"/>
      <c r="AS6" s="1"/>
      <c r="AU6" s="20"/>
      <c r="AV6" s="20"/>
      <c r="AW6" s="21"/>
      <c r="AX6" s="1"/>
      <c r="AY6" s="516">
        <v>40</v>
      </c>
      <c r="AZ6" s="517"/>
      <c r="BA6" s="21" t="s">
        <v>230</v>
      </c>
      <c r="BB6" s="1"/>
      <c r="BC6" s="516">
        <v>160</v>
      </c>
      <c r="BD6" s="517"/>
      <c r="BE6" s="21" t="s">
        <v>231</v>
      </c>
      <c r="BF6" s="1"/>
      <c r="BG6" s="13"/>
    </row>
    <row r="7" spans="2:65" s="5" customFormat="1" ht="5.0999999999999996" customHeight="1" x14ac:dyDescent="0.4">
      <c r="B7" s="14"/>
      <c r="C7" s="22"/>
      <c r="D7" s="22"/>
      <c r="E7" s="22"/>
      <c r="F7" s="22"/>
      <c r="G7" s="22"/>
      <c r="H7" s="16"/>
      <c r="I7" s="16"/>
      <c r="J7" s="16"/>
      <c r="K7" s="16"/>
      <c r="L7" s="16"/>
      <c r="M7" s="16"/>
      <c r="N7" s="16"/>
      <c r="O7" s="16"/>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c r="BA7" s="19"/>
      <c r="BB7" s="19"/>
      <c r="BC7" s="19"/>
      <c r="BD7" s="19"/>
      <c r="BE7" s="19"/>
      <c r="BF7" s="23"/>
      <c r="BG7" s="23"/>
      <c r="BH7" s="18"/>
    </row>
    <row r="8" spans="2:65" s="5" customFormat="1" ht="21" customHeight="1" x14ac:dyDescent="0.4">
      <c r="B8" s="24"/>
      <c r="C8" s="17"/>
      <c r="D8" s="17"/>
      <c r="E8" s="17"/>
      <c r="F8" s="17"/>
      <c r="G8" s="17"/>
      <c r="H8" s="16"/>
      <c r="I8" s="16"/>
      <c r="J8" s="16"/>
      <c r="K8" s="16"/>
      <c r="L8" s="16"/>
      <c r="M8" s="16"/>
      <c r="N8" s="16"/>
      <c r="O8" s="16"/>
      <c r="P8" s="18"/>
      <c r="Q8" s="18"/>
      <c r="R8" s="18"/>
      <c r="S8" s="18"/>
      <c r="T8" s="18"/>
      <c r="U8" s="18"/>
      <c r="V8" s="18"/>
      <c r="W8" s="18"/>
      <c r="X8" s="18"/>
      <c r="Y8" s="18"/>
      <c r="Z8" s="18"/>
      <c r="AA8" s="18"/>
      <c r="AB8" s="18"/>
      <c r="AC8" s="18"/>
      <c r="AD8" s="18"/>
      <c r="AE8" s="18"/>
      <c r="AF8" s="18"/>
      <c r="AG8" s="18"/>
      <c r="AH8" s="25"/>
      <c r="AI8" s="25"/>
      <c r="AJ8" s="25"/>
      <c r="AK8" s="15"/>
      <c r="AL8" s="26"/>
      <c r="AM8" s="27"/>
      <c r="AN8" s="27"/>
      <c r="AO8" s="14"/>
      <c r="AP8" s="28"/>
      <c r="AQ8" s="28"/>
      <c r="AR8" s="28"/>
      <c r="AS8" s="29"/>
      <c r="AT8" s="29"/>
      <c r="AU8" s="19"/>
      <c r="AV8" s="28"/>
      <c r="AW8" s="28"/>
      <c r="AX8" s="17"/>
      <c r="AY8" s="19"/>
      <c r="AZ8" s="19" t="s">
        <v>232</v>
      </c>
      <c r="BA8" s="19"/>
      <c r="BB8" s="19"/>
      <c r="BC8" s="518" t="e">
        <f>DAY(EOMONTH(DATE(AD2,AH2,1),0))</f>
        <v>#VALUE!</v>
      </c>
      <c r="BD8" s="519"/>
      <c r="BE8" s="19" t="s">
        <v>233</v>
      </c>
      <c r="BF8" s="19"/>
      <c r="BG8" s="19"/>
      <c r="BH8" s="18"/>
      <c r="BK8" s="4"/>
      <c r="BL8" s="4"/>
      <c r="BM8" s="4"/>
    </row>
    <row r="9" spans="2:65" s="5" customFormat="1" ht="5.0999999999999996" customHeight="1" x14ac:dyDescent="0.4">
      <c r="B9" s="24"/>
      <c r="C9" s="30"/>
      <c r="D9" s="30"/>
      <c r="E9" s="30"/>
      <c r="F9" s="30"/>
      <c r="G9" s="30"/>
      <c r="H9" s="28"/>
      <c r="I9" s="28"/>
      <c r="J9" s="28"/>
      <c r="K9" s="28"/>
      <c r="L9" s="28"/>
      <c r="M9" s="28"/>
      <c r="N9" s="28"/>
      <c r="O9" s="28"/>
      <c r="P9" s="18"/>
      <c r="Q9" s="18"/>
      <c r="R9" s="18"/>
      <c r="S9" s="18"/>
      <c r="T9" s="18"/>
      <c r="U9" s="18"/>
      <c r="V9" s="18"/>
      <c r="W9" s="18"/>
      <c r="X9" s="18"/>
      <c r="Y9" s="18"/>
      <c r="Z9" s="18"/>
      <c r="AA9" s="18"/>
      <c r="AB9" s="18"/>
      <c r="AC9" s="18"/>
      <c r="AD9" s="18"/>
      <c r="AE9" s="18"/>
      <c r="AF9" s="18"/>
      <c r="AG9" s="18"/>
      <c r="AH9" s="22"/>
      <c r="AI9" s="15"/>
      <c r="AJ9" s="31"/>
      <c r="AK9" s="25"/>
      <c r="AL9" s="15"/>
      <c r="AM9" s="15"/>
      <c r="AN9" s="15"/>
      <c r="AO9" s="15"/>
      <c r="AP9" s="31"/>
      <c r="AQ9" s="19"/>
      <c r="AR9" s="32"/>
      <c r="AS9" s="32"/>
      <c r="AT9" s="32"/>
      <c r="AU9" s="19"/>
      <c r="AV9" s="19"/>
      <c r="AW9" s="19"/>
      <c r="AX9" s="19"/>
      <c r="AY9" s="19"/>
      <c r="AZ9" s="19"/>
      <c r="BA9" s="19"/>
      <c r="BB9" s="19"/>
      <c r="BC9" s="19"/>
      <c r="BD9" s="19"/>
      <c r="BE9" s="19"/>
      <c r="BF9" s="19"/>
      <c r="BG9" s="19"/>
      <c r="BH9" s="18"/>
      <c r="BK9" s="4"/>
      <c r="BL9" s="4"/>
      <c r="BM9" s="4"/>
    </row>
    <row r="10" spans="2:65" s="5" customFormat="1" ht="21" customHeight="1" x14ac:dyDescent="0.4">
      <c r="B10" s="24"/>
      <c r="C10" s="30"/>
      <c r="D10" s="30"/>
      <c r="E10" s="30"/>
      <c r="F10" s="30"/>
      <c r="G10" s="30"/>
      <c r="H10" s="28"/>
      <c r="I10" s="28"/>
      <c r="J10" s="28"/>
      <c r="K10" s="28"/>
      <c r="L10" s="28"/>
      <c r="M10" s="28"/>
      <c r="N10" s="28"/>
      <c r="O10" s="28"/>
      <c r="P10" s="18"/>
      <c r="Q10" s="18"/>
      <c r="R10" s="18"/>
      <c r="S10" s="18"/>
      <c r="T10" s="18"/>
      <c r="U10" s="18"/>
      <c r="V10" s="18"/>
      <c r="W10" s="18"/>
      <c r="X10" s="18"/>
      <c r="Y10" s="18"/>
      <c r="Z10" s="18"/>
      <c r="AA10" s="18"/>
      <c r="AB10" s="18"/>
      <c r="AC10" s="18"/>
      <c r="AD10" s="18"/>
      <c r="AE10" s="18"/>
      <c r="AF10" s="18"/>
      <c r="AG10" s="18"/>
      <c r="AH10" s="22"/>
      <c r="AI10" s="15"/>
      <c r="AJ10" s="31"/>
      <c r="AK10" s="25"/>
      <c r="AL10" s="15"/>
      <c r="AM10" s="15"/>
      <c r="AN10" s="19" t="s">
        <v>437</v>
      </c>
      <c r="AO10" s="19"/>
      <c r="AP10" s="31"/>
      <c r="AQ10" s="19"/>
      <c r="AR10" s="15"/>
      <c r="AS10" s="15"/>
      <c r="AT10" s="31"/>
      <c r="AU10" s="19"/>
      <c r="AV10" s="32"/>
      <c r="AW10" s="32"/>
      <c r="AX10" s="32"/>
      <c r="AY10" s="19"/>
      <c r="AZ10" s="19"/>
      <c r="BA10" s="23" t="s">
        <v>438</v>
      </c>
      <c r="BB10" s="19"/>
      <c r="BC10" s="516"/>
      <c r="BD10" s="517"/>
      <c r="BE10" s="21" t="s">
        <v>234</v>
      </c>
      <c r="BF10" s="19"/>
      <c r="BG10" s="19"/>
      <c r="BH10" s="18"/>
      <c r="BK10" s="4"/>
      <c r="BL10" s="4"/>
      <c r="BM10" s="4"/>
    </row>
    <row r="11" spans="2:65" s="5" customFormat="1" ht="5.0999999999999996" customHeight="1" x14ac:dyDescent="0.4">
      <c r="B11" s="24"/>
      <c r="C11" s="30"/>
      <c r="D11" s="30"/>
      <c r="E11" s="30"/>
      <c r="F11" s="30"/>
      <c r="G11" s="30"/>
      <c r="H11" s="28"/>
      <c r="I11" s="28"/>
      <c r="J11" s="28"/>
      <c r="K11" s="28"/>
      <c r="L11" s="28"/>
      <c r="M11" s="28"/>
      <c r="N11" s="28"/>
      <c r="O11" s="28"/>
      <c r="P11" s="18"/>
      <c r="Q11" s="18"/>
      <c r="R11" s="18"/>
      <c r="S11" s="18"/>
      <c r="T11" s="18"/>
      <c r="U11" s="18"/>
      <c r="V11" s="18"/>
      <c r="W11" s="18"/>
      <c r="X11" s="18"/>
      <c r="Y11" s="18"/>
      <c r="Z11" s="18"/>
      <c r="AA11" s="18"/>
      <c r="AB11" s="18"/>
      <c r="AC11" s="18"/>
      <c r="AD11" s="18"/>
      <c r="AE11" s="18"/>
      <c r="AF11" s="18"/>
      <c r="AG11" s="18"/>
      <c r="AH11" s="22"/>
      <c r="AI11" s="15"/>
      <c r="AJ11" s="31"/>
      <c r="AK11" s="25"/>
      <c r="AL11" s="15"/>
      <c r="AM11" s="15"/>
      <c r="AN11" s="15"/>
      <c r="AO11" s="15"/>
      <c r="AP11" s="31"/>
      <c r="AQ11" s="19"/>
      <c r="AR11" s="32"/>
      <c r="AS11" s="32"/>
      <c r="AT11" s="32"/>
      <c r="AU11" s="19"/>
      <c r="AV11" s="19"/>
      <c r="AW11" s="19"/>
      <c r="AX11" s="19"/>
      <c r="AY11" s="19"/>
      <c r="AZ11" s="19"/>
      <c r="BA11" s="19"/>
      <c r="BB11" s="19"/>
      <c r="BC11" s="19"/>
      <c r="BD11" s="19"/>
      <c r="BE11" s="19"/>
      <c r="BF11" s="19"/>
      <c r="BG11" s="19"/>
      <c r="BH11" s="18"/>
      <c r="BK11" s="4"/>
      <c r="BL11" s="4"/>
      <c r="BM11" s="4"/>
    </row>
    <row r="12" spans="2:65" s="5" customFormat="1" ht="21" customHeight="1" x14ac:dyDescent="0.4">
      <c r="R12" s="16"/>
      <c r="S12" s="16"/>
      <c r="T12" s="26"/>
      <c r="U12" s="520"/>
      <c r="V12" s="520"/>
      <c r="W12" s="14"/>
      <c r="X12" s="33"/>
      <c r="Y12" s="18"/>
      <c r="Z12" s="18"/>
      <c r="AA12" s="22"/>
      <c r="AB12" s="27"/>
      <c r="AC12" s="14"/>
      <c r="AD12" s="22"/>
      <c r="AE12" s="22"/>
      <c r="AF12" s="22"/>
      <c r="AG12" s="34"/>
      <c r="AH12" s="25"/>
      <c r="AI12" s="25"/>
      <c r="AJ12" s="25"/>
      <c r="AK12" s="15"/>
      <c r="AL12" s="26"/>
      <c r="AM12" s="27"/>
      <c r="AN12" s="19"/>
      <c r="AO12" s="31"/>
      <c r="AP12" s="31"/>
      <c r="AQ12" s="31"/>
      <c r="AR12" s="31"/>
      <c r="AS12" s="14" t="s">
        <v>235</v>
      </c>
      <c r="AT12" s="31"/>
      <c r="AU12" s="31"/>
      <c r="AV12" s="31"/>
      <c r="AW12" s="31"/>
      <c r="AX12" s="31"/>
      <c r="AY12" s="31"/>
      <c r="AZ12" s="31"/>
      <c r="BA12" s="31"/>
      <c r="BB12" s="31"/>
      <c r="BC12" s="22"/>
      <c r="BD12" s="25"/>
      <c r="BE12" s="15"/>
      <c r="BF12" s="15"/>
      <c r="BG12" s="22"/>
      <c r="BH12" s="15"/>
      <c r="BK12" s="4"/>
      <c r="BL12" s="4"/>
      <c r="BM12" s="4"/>
    </row>
    <row r="13" spans="2:65" s="5" customFormat="1" ht="21" customHeight="1" x14ac:dyDescent="0.4">
      <c r="R13" s="31"/>
      <c r="S13" s="15"/>
      <c r="T13" s="15"/>
      <c r="U13" s="15"/>
      <c r="V13" s="15"/>
      <c r="W13" s="18"/>
      <c r="X13" s="18"/>
      <c r="Y13" s="18"/>
      <c r="Z13" s="18"/>
      <c r="AA13" s="31"/>
      <c r="AB13" s="15"/>
      <c r="AC13" s="15"/>
      <c r="AD13" s="31"/>
      <c r="AE13" s="31"/>
      <c r="AF13" s="31"/>
      <c r="AG13" s="34"/>
      <c r="AH13" s="22"/>
      <c r="AI13" s="25"/>
      <c r="AJ13" s="15"/>
      <c r="AK13" s="25"/>
      <c r="AL13" s="15"/>
      <c r="AM13" s="15"/>
      <c r="AN13" s="15"/>
      <c r="AO13" s="22"/>
      <c r="AP13" s="14"/>
      <c r="AQ13" s="22"/>
      <c r="AR13" s="22"/>
      <c r="AS13" s="14" t="s">
        <v>439</v>
      </c>
      <c r="AT13" s="15"/>
      <c r="AU13" s="15"/>
      <c r="AV13" s="15"/>
      <c r="AW13" s="15"/>
      <c r="AX13" s="15"/>
      <c r="AY13" s="15"/>
      <c r="AZ13" s="15"/>
      <c r="BA13" s="15"/>
      <c r="BB13" s="536">
        <v>0.29166666666666669</v>
      </c>
      <c r="BC13" s="537"/>
      <c r="BD13" s="538"/>
      <c r="BE13" s="17" t="s">
        <v>348</v>
      </c>
      <c r="BF13" s="536">
        <v>0.83333333333333337</v>
      </c>
      <c r="BG13" s="537"/>
      <c r="BH13" s="538"/>
      <c r="BK13" s="4"/>
      <c r="BL13" s="4"/>
      <c r="BM13" s="4"/>
    </row>
    <row r="14" spans="2:65" s="5" customFormat="1" ht="21" customHeight="1" x14ac:dyDescent="0.4">
      <c r="R14" s="35"/>
      <c r="S14" s="35"/>
      <c r="T14" s="35"/>
      <c r="U14" s="35"/>
      <c r="V14" s="35"/>
      <c r="W14" s="35"/>
      <c r="X14" s="18"/>
      <c r="Y14" s="18"/>
      <c r="Z14" s="18"/>
      <c r="AA14" s="17"/>
      <c r="AB14" s="35"/>
      <c r="AC14" s="35"/>
      <c r="AD14" s="17"/>
      <c r="AE14" s="22"/>
      <c r="AF14" s="22"/>
      <c r="AG14" s="36"/>
      <c r="AH14" s="14"/>
      <c r="AI14" s="25"/>
      <c r="AJ14" s="15"/>
      <c r="AK14" s="25"/>
      <c r="AL14" s="15"/>
      <c r="AM14" s="15"/>
      <c r="AN14" s="15"/>
      <c r="AO14" s="17"/>
      <c r="AP14" s="16"/>
      <c r="AQ14" s="16"/>
      <c r="AR14" s="16"/>
      <c r="AS14" s="14" t="s">
        <v>236</v>
      </c>
      <c r="AT14" s="15"/>
      <c r="AU14" s="15"/>
      <c r="AV14" s="15"/>
      <c r="AW14" s="15"/>
      <c r="AX14" s="15"/>
      <c r="AY14" s="15"/>
      <c r="AZ14" s="15"/>
      <c r="BA14" s="15"/>
      <c r="BB14" s="536">
        <v>0.83333333333333337</v>
      </c>
      <c r="BC14" s="537"/>
      <c r="BD14" s="538"/>
      <c r="BE14" s="17" t="s">
        <v>381</v>
      </c>
      <c r="BF14" s="536">
        <v>0.29166666666666669</v>
      </c>
      <c r="BG14" s="537"/>
      <c r="BH14" s="538"/>
      <c r="BK14" s="4"/>
      <c r="BL14" s="4"/>
      <c r="BM14" s="4"/>
    </row>
    <row r="15" spans="2:65" ht="12" customHeight="1" thickBot="1" x14ac:dyDescent="0.45">
      <c r="B15" s="37"/>
      <c r="C15" s="38"/>
      <c r="D15" s="38"/>
      <c r="E15" s="38"/>
      <c r="F15" s="38"/>
      <c r="G15" s="38"/>
      <c r="H15" s="38"/>
      <c r="I15" s="37"/>
      <c r="J15" s="37"/>
      <c r="K15" s="37"/>
      <c r="L15" s="37"/>
      <c r="M15" s="37"/>
      <c r="N15" s="37"/>
      <c r="O15" s="37"/>
      <c r="P15" s="37"/>
      <c r="Q15" s="37"/>
      <c r="R15" s="37"/>
      <c r="S15" s="37"/>
      <c r="T15" s="37"/>
      <c r="U15" s="37"/>
      <c r="V15" s="37"/>
      <c r="W15" s="37"/>
      <c r="X15" s="37"/>
      <c r="Y15" s="37"/>
      <c r="Z15" s="37"/>
      <c r="AA15" s="38"/>
      <c r="AB15" s="37"/>
      <c r="AC15" s="37"/>
      <c r="AD15" s="37"/>
      <c r="AE15" s="37"/>
      <c r="AF15" s="37"/>
      <c r="AG15" s="37"/>
      <c r="AH15" s="37"/>
      <c r="AI15" s="37"/>
      <c r="AJ15" s="37"/>
      <c r="AK15" s="37"/>
      <c r="AL15" s="37"/>
      <c r="AM15" s="37"/>
      <c r="AR15" s="40"/>
      <c r="BI15" s="41"/>
      <c r="BJ15" s="41"/>
      <c r="BK15" s="41"/>
    </row>
    <row r="16" spans="2:65" ht="21.6" customHeight="1" x14ac:dyDescent="0.4">
      <c r="B16" s="495" t="s">
        <v>389</v>
      </c>
      <c r="C16" s="498" t="s">
        <v>413</v>
      </c>
      <c r="D16" s="499"/>
      <c r="E16" s="500"/>
      <c r="F16" s="211"/>
      <c r="G16" s="42"/>
      <c r="H16" s="507" t="s">
        <v>414</v>
      </c>
      <c r="I16" s="510" t="s">
        <v>238</v>
      </c>
      <c r="J16" s="499"/>
      <c r="K16" s="499"/>
      <c r="L16" s="500"/>
      <c r="M16" s="510" t="s">
        <v>415</v>
      </c>
      <c r="N16" s="499"/>
      <c r="O16" s="500"/>
      <c r="P16" s="510" t="s">
        <v>239</v>
      </c>
      <c r="Q16" s="499"/>
      <c r="R16" s="499"/>
      <c r="S16" s="499"/>
      <c r="T16" s="513"/>
      <c r="U16" s="43"/>
      <c r="V16" s="44"/>
      <c r="W16" s="44"/>
      <c r="X16" s="44"/>
      <c r="Y16" s="44"/>
      <c r="Z16" s="44"/>
      <c r="AA16" s="44"/>
      <c r="AB16" s="44"/>
      <c r="AC16" s="44"/>
      <c r="AD16" s="44"/>
      <c r="AE16" s="44"/>
      <c r="AF16" s="44"/>
      <c r="AG16" s="44"/>
      <c r="AH16" s="44"/>
      <c r="AI16" s="45" t="s">
        <v>416</v>
      </c>
      <c r="AJ16" s="44"/>
      <c r="AK16" s="44"/>
      <c r="AL16" s="44"/>
      <c r="AM16" s="44"/>
      <c r="AN16" s="44" t="s">
        <v>417</v>
      </c>
      <c r="AO16" s="44"/>
      <c r="AP16" s="46"/>
      <c r="AQ16" s="47"/>
      <c r="AR16" s="44" t="s">
        <v>436</v>
      </c>
      <c r="AS16" s="44"/>
      <c r="AT16" s="44"/>
      <c r="AU16" s="44"/>
      <c r="AV16" s="44"/>
      <c r="AW16" s="44"/>
      <c r="AX16" s="44"/>
      <c r="AY16" s="48"/>
      <c r="AZ16" s="521" t="str">
        <f>IF(BC3="計画","(11)1～4週目の勤務時間数合計","(11)1か月の勤務時間数　合計")</f>
        <v>(11)1か月の勤務時間数　合計</v>
      </c>
      <c r="BA16" s="522"/>
      <c r="BB16" s="527" t="s">
        <v>418</v>
      </c>
      <c r="BC16" s="528"/>
      <c r="BD16" s="498" t="s">
        <v>440</v>
      </c>
      <c r="BE16" s="499"/>
      <c r="BF16" s="499"/>
      <c r="BG16" s="499"/>
      <c r="BH16" s="513"/>
    </row>
    <row r="17" spans="2:60" ht="20.25" customHeight="1" x14ac:dyDescent="0.4">
      <c r="B17" s="496"/>
      <c r="C17" s="501"/>
      <c r="D17" s="502"/>
      <c r="E17" s="503"/>
      <c r="F17" s="212"/>
      <c r="G17" s="49"/>
      <c r="H17" s="508"/>
      <c r="I17" s="511"/>
      <c r="J17" s="502"/>
      <c r="K17" s="502"/>
      <c r="L17" s="503"/>
      <c r="M17" s="511"/>
      <c r="N17" s="502"/>
      <c r="O17" s="503"/>
      <c r="P17" s="511"/>
      <c r="Q17" s="502"/>
      <c r="R17" s="502"/>
      <c r="S17" s="502"/>
      <c r="T17" s="514"/>
      <c r="U17" s="533" t="s">
        <v>240</v>
      </c>
      <c r="V17" s="533"/>
      <c r="W17" s="533"/>
      <c r="X17" s="533"/>
      <c r="Y17" s="533"/>
      <c r="Z17" s="533"/>
      <c r="AA17" s="534"/>
      <c r="AB17" s="535" t="s">
        <v>241</v>
      </c>
      <c r="AC17" s="533"/>
      <c r="AD17" s="533"/>
      <c r="AE17" s="533"/>
      <c r="AF17" s="533"/>
      <c r="AG17" s="533"/>
      <c r="AH17" s="534"/>
      <c r="AI17" s="535" t="s">
        <v>242</v>
      </c>
      <c r="AJ17" s="533"/>
      <c r="AK17" s="533"/>
      <c r="AL17" s="533"/>
      <c r="AM17" s="533"/>
      <c r="AN17" s="533"/>
      <c r="AO17" s="534"/>
      <c r="AP17" s="535" t="s">
        <v>243</v>
      </c>
      <c r="AQ17" s="533"/>
      <c r="AR17" s="533"/>
      <c r="AS17" s="533"/>
      <c r="AT17" s="533"/>
      <c r="AU17" s="533"/>
      <c r="AV17" s="534"/>
      <c r="AW17" s="535" t="s">
        <v>244</v>
      </c>
      <c r="AX17" s="533"/>
      <c r="AY17" s="533"/>
      <c r="AZ17" s="523"/>
      <c r="BA17" s="524"/>
      <c r="BB17" s="529"/>
      <c r="BC17" s="530"/>
      <c r="BD17" s="501"/>
      <c r="BE17" s="502"/>
      <c r="BF17" s="502"/>
      <c r="BG17" s="502"/>
      <c r="BH17" s="514"/>
    </row>
    <row r="18" spans="2:60" ht="20.25" customHeight="1" x14ac:dyDescent="0.4">
      <c r="B18" s="496"/>
      <c r="C18" s="501"/>
      <c r="D18" s="502"/>
      <c r="E18" s="503"/>
      <c r="F18" s="212"/>
      <c r="G18" s="49"/>
      <c r="H18" s="508"/>
      <c r="I18" s="511"/>
      <c r="J18" s="502"/>
      <c r="K18" s="502"/>
      <c r="L18" s="503"/>
      <c r="M18" s="511"/>
      <c r="N18" s="502"/>
      <c r="O18" s="503"/>
      <c r="P18" s="511"/>
      <c r="Q18" s="502"/>
      <c r="R18" s="502"/>
      <c r="S18" s="502"/>
      <c r="T18" s="514"/>
      <c r="U18" s="50">
        <v>1</v>
      </c>
      <c r="V18" s="51">
        <v>2</v>
      </c>
      <c r="W18" s="51">
        <v>3</v>
      </c>
      <c r="X18" s="51">
        <v>4</v>
      </c>
      <c r="Y18" s="51">
        <v>5</v>
      </c>
      <c r="Z18" s="51">
        <v>6</v>
      </c>
      <c r="AA18" s="52">
        <v>7</v>
      </c>
      <c r="AB18" s="53">
        <v>8</v>
      </c>
      <c r="AC18" s="51">
        <v>9</v>
      </c>
      <c r="AD18" s="51">
        <v>10</v>
      </c>
      <c r="AE18" s="51">
        <v>11</v>
      </c>
      <c r="AF18" s="51">
        <v>12</v>
      </c>
      <c r="AG18" s="51">
        <v>13</v>
      </c>
      <c r="AH18" s="52">
        <v>14</v>
      </c>
      <c r="AI18" s="50">
        <v>15</v>
      </c>
      <c r="AJ18" s="51">
        <v>16</v>
      </c>
      <c r="AK18" s="51">
        <v>17</v>
      </c>
      <c r="AL18" s="51">
        <v>18</v>
      </c>
      <c r="AM18" s="51">
        <v>19</v>
      </c>
      <c r="AN18" s="51">
        <v>20</v>
      </c>
      <c r="AO18" s="52">
        <v>21</v>
      </c>
      <c r="AP18" s="53">
        <v>22</v>
      </c>
      <c r="AQ18" s="51">
        <v>23</v>
      </c>
      <c r="AR18" s="51">
        <v>24</v>
      </c>
      <c r="AS18" s="51">
        <v>25</v>
      </c>
      <c r="AT18" s="51">
        <v>26</v>
      </c>
      <c r="AU18" s="51">
        <v>27</v>
      </c>
      <c r="AV18" s="52">
        <v>28</v>
      </c>
      <c r="AW18" s="54" t="str">
        <f>IF($BC$3="暦月",IF(DAY(DATE($AD$2,$AH$2,29))=29,29,""),"")</f>
        <v/>
      </c>
      <c r="AX18" s="55" t="str">
        <f>IF($BC$3="暦月",IF(DAY(DATE($AD$2,$AH$2,30))=30,30,""),"")</f>
        <v/>
      </c>
      <c r="AY18" s="56" t="str">
        <f>IF($BC$3="暦月",IF(DAY(DATE($AD$2,$AH$2,31))=31,31,""),"")</f>
        <v/>
      </c>
      <c r="AZ18" s="523"/>
      <c r="BA18" s="524"/>
      <c r="BB18" s="529"/>
      <c r="BC18" s="530"/>
      <c r="BD18" s="501"/>
      <c r="BE18" s="502"/>
      <c r="BF18" s="502"/>
      <c r="BG18" s="502"/>
      <c r="BH18" s="514"/>
    </row>
    <row r="19" spans="2:60" ht="20.25" hidden="1" customHeight="1" x14ac:dyDescent="0.4">
      <c r="B19" s="496"/>
      <c r="C19" s="501"/>
      <c r="D19" s="502"/>
      <c r="E19" s="503"/>
      <c r="F19" s="212"/>
      <c r="G19" s="49"/>
      <c r="H19" s="508"/>
      <c r="I19" s="511"/>
      <c r="J19" s="502"/>
      <c r="K19" s="502"/>
      <c r="L19" s="503"/>
      <c r="M19" s="511"/>
      <c r="N19" s="502"/>
      <c r="O19" s="503"/>
      <c r="P19" s="511"/>
      <c r="Q19" s="502"/>
      <c r="R19" s="502"/>
      <c r="S19" s="502"/>
      <c r="T19" s="514"/>
      <c r="U19" s="50" t="e">
        <f>WEEKDAY(DATE($AD$2,$AH$2,1))</f>
        <v>#VALUE!</v>
      </c>
      <c r="V19" s="51" t="e">
        <f>WEEKDAY(DATE($AD$2,$AH$2,2))</f>
        <v>#VALUE!</v>
      </c>
      <c r="W19" s="51" t="e">
        <f>WEEKDAY(DATE($AD$2,$AH$2,3))</f>
        <v>#VALUE!</v>
      </c>
      <c r="X19" s="51" t="e">
        <f>WEEKDAY(DATE($AD$2,$AH$2,4))</f>
        <v>#VALUE!</v>
      </c>
      <c r="Y19" s="51" t="e">
        <f>WEEKDAY(DATE($AD$2,$AH$2,5))</f>
        <v>#VALUE!</v>
      </c>
      <c r="Z19" s="51" t="e">
        <f>WEEKDAY(DATE($AD$2,$AH$2,6))</f>
        <v>#VALUE!</v>
      </c>
      <c r="AA19" s="52" t="e">
        <f>WEEKDAY(DATE($AD$2,$AH$2,7))</f>
        <v>#VALUE!</v>
      </c>
      <c r="AB19" s="53" t="e">
        <f>WEEKDAY(DATE($AD$2,$AH$2,8))</f>
        <v>#VALUE!</v>
      </c>
      <c r="AC19" s="51" t="e">
        <f>WEEKDAY(DATE($AD$2,$AH$2,9))</f>
        <v>#VALUE!</v>
      </c>
      <c r="AD19" s="51" t="e">
        <f>WEEKDAY(DATE($AD$2,$AH$2,10))</f>
        <v>#VALUE!</v>
      </c>
      <c r="AE19" s="51" t="e">
        <f>WEEKDAY(DATE($AD$2,$AH$2,11))</f>
        <v>#VALUE!</v>
      </c>
      <c r="AF19" s="51" t="e">
        <f>WEEKDAY(DATE($AD$2,$AH$2,12))</f>
        <v>#VALUE!</v>
      </c>
      <c r="AG19" s="51" t="e">
        <f>WEEKDAY(DATE($AD$2,$AH$2,13))</f>
        <v>#VALUE!</v>
      </c>
      <c r="AH19" s="52" t="e">
        <f>WEEKDAY(DATE($AD$2,$AH$2,14))</f>
        <v>#VALUE!</v>
      </c>
      <c r="AI19" s="53" t="e">
        <f>WEEKDAY(DATE($AD$2,$AH$2,15))</f>
        <v>#VALUE!</v>
      </c>
      <c r="AJ19" s="51" t="e">
        <f>WEEKDAY(DATE($AD$2,$AH$2,16))</f>
        <v>#VALUE!</v>
      </c>
      <c r="AK19" s="51" t="e">
        <f>WEEKDAY(DATE($AD$2,$AH$2,17))</f>
        <v>#VALUE!</v>
      </c>
      <c r="AL19" s="51" t="e">
        <f>WEEKDAY(DATE($AD$2,$AH$2,18))</f>
        <v>#VALUE!</v>
      </c>
      <c r="AM19" s="51" t="e">
        <f>WEEKDAY(DATE($AD$2,$AH$2,19))</f>
        <v>#VALUE!</v>
      </c>
      <c r="AN19" s="51" t="e">
        <f>WEEKDAY(DATE($AD$2,$AH$2,20))</f>
        <v>#VALUE!</v>
      </c>
      <c r="AO19" s="52" t="e">
        <f>WEEKDAY(DATE($AD$2,$AH$2,21))</f>
        <v>#VALUE!</v>
      </c>
      <c r="AP19" s="53" t="e">
        <f>WEEKDAY(DATE($AD$2,$AH$2,22))</f>
        <v>#VALUE!</v>
      </c>
      <c r="AQ19" s="51" t="e">
        <f>WEEKDAY(DATE($AD$2,$AH$2,23))</f>
        <v>#VALUE!</v>
      </c>
      <c r="AR19" s="51" t="e">
        <f>WEEKDAY(DATE($AD$2,$AH$2,24))</f>
        <v>#VALUE!</v>
      </c>
      <c r="AS19" s="51" t="e">
        <f>WEEKDAY(DATE($AD$2,$AH$2,25))</f>
        <v>#VALUE!</v>
      </c>
      <c r="AT19" s="51" t="e">
        <f>WEEKDAY(DATE($AD$2,$AH$2,26))</f>
        <v>#VALUE!</v>
      </c>
      <c r="AU19" s="51" t="e">
        <f>WEEKDAY(DATE($AD$2,$AH$2,27))</f>
        <v>#VALUE!</v>
      </c>
      <c r="AV19" s="52" t="e">
        <f>WEEKDAY(DATE($AD$2,$AH$2,28))</f>
        <v>#VALUE!</v>
      </c>
      <c r="AW19" s="53">
        <f>IF(AW18=29,WEEKDAY(DATE($AD$2,$AH$2,29)),0)</f>
        <v>0</v>
      </c>
      <c r="AX19" s="51">
        <f>IF(AX18=30,WEEKDAY(DATE($AD$2,$AH$2,30)),0)</f>
        <v>0</v>
      </c>
      <c r="AY19" s="52">
        <f>IF(AY18=31,WEEKDAY(DATE($AD$2,$AH$2,31)),0)</f>
        <v>0</v>
      </c>
      <c r="AZ19" s="523"/>
      <c r="BA19" s="524"/>
      <c r="BB19" s="529"/>
      <c r="BC19" s="530"/>
      <c r="BD19" s="501"/>
      <c r="BE19" s="502"/>
      <c r="BF19" s="502"/>
      <c r="BG19" s="502"/>
      <c r="BH19" s="514"/>
    </row>
    <row r="20" spans="2:60" ht="20.25" customHeight="1" thickBot="1" x14ac:dyDescent="0.45">
      <c r="B20" s="497"/>
      <c r="C20" s="504"/>
      <c r="D20" s="505"/>
      <c r="E20" s="506"/>
      <c r="F20" s="213"/>
      <c r="G20" s="57"/>
      <c r="H20" s="509"/>
      <c r="I20" s="512"/>
      <c r="J20" s="505"/>
      <c r="K20" s="505"/>
      <c r="L20" s="506"/>
      <c r="M20" s="512"/>
      <c r="N20" s="505"/>
      <c r="O20" s="506"/>
      <c r="P20" s="512"/>
      <c r="Q20" s="505"/>
      <c r="R20" s="505"/>
      <c r="S20" s="505"/>
      <c r="T20" s="515"/>
      <c r="U20" s="58" t="e">
        <f t="shared" ref="U20:AV20" si="0">IF(U19=1,"日",IF(U19=2,"月",IF(U19=3,"火",IF(U19=4,"水",IF(U19=5,"木",IF(U19=6,"金","土"))))))</f>
        <v>#VALUE!</v>
      </c>
      <c r="V20" s="59" t="e">
        <f t="shared" si="0"/>
        <v>#VALUE!</v>
      </c>
      <c r="W20" s="59" t="e">
        <f t="shared" si="0"/>
        <v>#VALUE!</v>
      </c>
      <c r="X20" s="59" t="e">
        <f t="shared" si="0"/>
        <v>#VALUE!</v>
      </c>
      <c r="Y20" s="59" t="e">
        <f t="shared" si="0"/>
        <v>#VALUE!</v>
      </c>
      <c r="Z20" s="59" t="e">
        <f t="shared" si="0"/>
        <v>#VALUE!</v>
      </c>
      <c r="AA20" s="60" t="e">
        <f t="shared" si="0"/>
        <v>#VALUE!</v>
      </c>
      <c r="AB20" s="61" t="e">
        <f t="shared" si="0"/>
        <v>#VALUE!</v>
      </c>
      <c r="AC20" s="59" t="e">
        <f t="shared" si="0"/>
        <v>#VALUE!</v>
      </c>
      <c r="AD20" s="59" t="e">
        <f t="shared" si="0"/>
        <v>#VALUE!</v>
      </c>
      <c r="AE20" s="59" t="e">
        <f t="shared" si="0"/>
        <v>#VALUE!</v>
      </c>
      <c r="AF20" s="59" t="e">
        <f t="shared" si="0"/>
        <v>#VALUE!</v>
      </c>
      <c r="AG20" s="59" t="e">
        <f t="shared" si="0"/>
        <v>#VALUE!</v>
      </c>
      <c r="AH20" s="60" t="e">
        <f t="shared" si="0"/>
        <v>#VALUE!</v>
      </c>
      <c r="AI20" s="61" t="e">
        <f t="shared" si="0"/>
        <v>#VALUE!</v>
      </c>
      <c r="AJ20" s="59" t="e">
        <f t="shared" si="0"/>
        <v>#VALUE!</v>
      </c>
      <c r="AK20" s="59" t="e">
        <f t="shared" si="0"/>
        <v>#VALUE!</v>
      </c>
      <c r="AL20" s="59" t="e">
        <f t="shared" si="0"/>
        <v>#VALUE!</v>
      </c>
      <c r="AM20" s="59" t="e">
        <f t="shared" si="0"/>
        <v>#VALUE!</v>
      </c>
      <c r="AN20" s="59" t="e">
        <f t="shared" si="0"/>
        <v>#VALUE!</v>
      </c>
      <c r="AO20" s="60" t="e">
        <f t="shared" si="0"/>
        <v>#VALUE!</v>
      </c>
      <c r="AP20" s="61" t="e">
        <f t="shared" si="0"/>
        <v>#VALUE!</v>
      </c>
      <c r="AQ20" s="59" t="e">
        <f t="shared" si="0"/>
        <v>#VALUE!</v>
      </c>
      <c r="AR20" s="59" t="e">
        <f t="shared" si="0"/>
        <v>#VALUE!</v>
      </c>
      <c r="AS20" s="59" t="e">
        <f t="shared" si="0"/>
        <v>#VALUE!</v>
      </c>
      <c r="AT20" s="59" t="e">
        <f t="shared" si="0"/>
        <v>#VALUE!</v>
      </c>
      <c r="AU20" s="59" t="e">
        <f t="shared" si="0"/>
        <v>#VALUE!</v>
      </c>
      <c r="AV20" s="60" t="e">
        <f t="shared" si="0"/>
        <v>#VALUE!</v>
      </c>
      <c r="AW20" s="59" t="str">
        <f>IF(AW19=1,"日",IF(AW19=2,"月",IF(AW19=3,"火",IF(AW19=4,"水",IF(AW19=5,"木",IF(AW19=6,"金",IF(AW19=0,"","土")))))))</f>
        <v/>
      </c>
      <c r="AX20" s="59" t="str">
        <f>IF(AX19=1,"日",IF(AX19=2,"月",IF(AX19=3,"火",IF(AX19=4,"水",IF(AX19=5,"木",IF(AX19=6,"金",IF(AX19=0,"","土")))))))</f>
        <v/>
      </c>
      <c r="AY20" s="59" t="str">
        <f>IF(AY19=1,"日",IF(AY19=2,"月",IF(AY19=3,"火",IF(AY19=4,"水",IF(AY19=5,"木",IF(AY19=6,"金",IF(AY19=0,"","土")))))))</f>
        <v/>
      </c>
      <c r="AZ20" s="525"/>
      <c r="BA20" s="526"/>
      <c r="BB20" s="531"/>
      <c r="BC20" s="532"/>
      <c r="BD20" s="504"/>
      <c r="BE20" s="505"/>
      <c r="BF20" s="505"/>
      <c r="BG20" s="505"/>
      <c r="BH20" s="515"/>
    </row>
    <row r="21" spans="2:60" ht="20.25" customHeight="1" x14ac:dyDescent="0.4">
      <c r="B21" s="62"/>
      <c r="C21" s="571"/>
      <c r="D21" s="572"/>
      <c r="E21" s="573"/>
      <c r="F21" s="220"/>
      <c r="G21" s="221"/>
      <c r="H21" s="574"/>
      <c r="I21" s="575"/>
      <c r="J21" s="576"/>
      <c r="K21" s="576"/>
      <c r="L21" s="577"/>
      <c r="M21" s="578"/>
      <c r="N21" s="579"/>
      <c r="O21" s="580"/>
      <c r="P21" s="63" t="s">
        <v>245</v>
      </c>
      <c r="Q21" s="64"/>
      <c r="R21" s="64"/>
      <c r="S21" s="65"/>
      <c r="T21" s="66"/>
      <c r="U21" s="67"/>
      <c r="V21" s="67"/>
      <c r="W21" s="67"/>
      <c r="X21" s="67"/>
      <c r="Y21" s="67"/>
      <c r="Z21" s="67"/>
      <c r="AA21" s="68"/>
      <c r="AB21" s="69"/>
      <c r="AC21" s="67"/>
      <c r="AD21" s="67"/>
      <c r="AE21" s="67"/>
      <c r="AF21" s="67"/>
      <c r="AG21" s="67"/>
      <c r="AH21" s="68"/>
      <c r="AI21" s="69"/>
      <c r="AJ21" s="67"/>
      <c r="AK21" s="67"/>
      <c r="AL21" s="67"/>
      <c r="AM21" s="67"/>
      <c r="AN21" s="67"/>
      <c r="AO21" s="68"/>
      <c r="AP21" s="69"/>
      <c r="AQ21" s="67"/>
      <c r="AR21" s="67"/>
      <c r="AS21" s="67"/>
      <c r="AT21" s="67"/>
      <c r="AU21" s="67"/>
      <c r="AV21" s="68"/>
      <c r="AW21" s="69"/>
      <c r="AX21" s="67"/>
      <c r="AY21" s="67"/>
      <c r="AZ21" s="581"/>
      <c r="BA21" s="582"/>
      <c r="BB21" s="602"/>
      <c r="BC21" s="582"/>
      <c r="BD21" s="599"/>
      <c r="BE21" s="600"/>
      <c r="BF21" s="600"/>
      <c r="BG21" s="600"/>
      <c r="BH21" s="601"/>
    </row>
    <row r="22" spans="2:60" ht="20.25" customHeight="1" x14ac:dyDescent="0.4">
      <c r="B22" s="70">
        <v>1</v>
      </c>
      <c r="C22" s="542"/>
      <c r="D22" s="543"/>
      <c r="E22" s="544"/>
      <c r="F22" s="215">
        <f>C21</f>
        <v>0</v>
      </c>
      <c r="G22" s="218"/>
      <c r="H22" s="549"/>
      <c r="I22" s="554"/>
      <c r="J22" s="555"/>
      <c r="K22" s="555"/>
      <c r="L22" s="556"/>
      <c r="M22" s="563"/>
      <c r="N22" s="564"/>
      <c r="O22" s="565"/>
      <c r="P22" s="71" t="s">
        <v>246</v>
      </c>
      <c r="Q22" s="72"/>
      <c r="R22" s="72"/>
      <c r="S22" s="73"/>
      <c r="T22" s="74"/>
      <c r="U22" s="75" t="str">
        <f>IF(U21="","",VLOOKUP(U21,'シフト記号表（勤務時間帯）'!$D$6:$X$47,21,FALSE))</f>
        <v/>
      </c>
      <c r="V22" s="76" t="str">
        <f>IF(V21="","",VLOOKUP(V21,'シフト記号表（勤務時間帯）'!$D$6:$X$47,21,FALSE))</f>
        <v/>
      </c>
      <c r="W22" s="76" t="str">
        <f>IF(W21="","",VLOOKUP(W21,'シフト記号表（勤務時間帯）'!$D$6:$X$47,21,FALSE))</f>
        <v/>
      </c>
      <c r="X22" s="76" t="str">
        <f>IF(X21="","",VLOOKUP(X21,'シフト記号表（勤務時間帯）'!$D$6:$X$47,21,FALSE))</f>
        <v/>
      </c>
      <c r="Y22" s="76" t="str">
        <f>IF(Y21="","",VLOOKUP(Y21,'シフト記号表（勤務時間帯）'!$D$6:$X$47,21,FALSE))</f>
        <v/>
      </c>
      <c r="Z22" s="76" t="str">
        <f>IF(Z21="","",VLOOKUP(Z21,'シフト記号表（勤務時間帯）'!$D$6:$X$47,21,FALSE))</f>
        <v/>
      </c>
      <c r="AA22" s="77" t="str">
        <f>IF(AA21="","",VLOOKUP(AA21,'シフト記号表（勤務時間帯）'!$D$6:$X$47,21,FALSE))</f>
        <v/>
      </c>
      <c r="AB22" s="75" t="str">
        <f>IF(AB21="","",VLOOKUP(AB21,'シフト記号表（勤務時間帯）'!$D$6:$X$47,21,FALSE))</f>
        <v/>
      </c>
      <c r="AC22" s="76" t="str">
        <f>IF(AC21="","",VLOOKUP(AC21,'シフト記号表（勤務時間帯）'!$D$6:$X$47,21,FALSE))</f>
        <v/>
      </c>
      <c r="AD22" s="76" t="str">
        <f>IF(AD21="","",VLOOKUP(AD21,'シフト記号表（勤務時間帯）'!$D$6:$X$47,21,FALSE))</f>
        <v/>
      </c>
      <c r="AE22" s="76" t="str">
        <f>IF(AE21="","",VLOOKUP(AE21,'シフト記号表（勤務時間帯）'!$D$6:$X$47,21,FALSE))</f>
        <v/>
      </c>
      <c r="AF22" s="76" t="str">
        <f>IF(AF21="","",VLOOKUP(AF21,'シフト記号表（勤務時間帯）'!$D$6:$X$47,21,FALSE))</f>
        <v/>
      </c>
      <c r="AG22" s="76" t="str">
        <f>IF(AG21="","",VLOOKUP(AG21,'シフト記号表（勤務時間帯）'!$D$6:$X$47,21,FALSE))</f>
        <v/>
      </c>
      <c r="AH22" s="77" t="str">
        <f>IF(AH21="","",VLOOKUP(AH21,'シフト記号表（勤務時間帯）'!$D$6:$X$47,21,FALSE))</f>
        <v/>
      </c>
      <c r="AI22" s="75" t="str">
        <f>IF(AI21="","",VLOOKUP(AI21,'シフト記号表（勤務時間帯）'!$D$6:$X$47,21,FALSE))</f>
        <v/>
      </c>
      <c r="AJ22" s="76" t="str">
        <f>IF(AJ21="","",VLOOKUP(AJ21,'シフト記号表（勤務時間帯）'!$D$6:$X$47,21,FALSE))</f>
        <v/>
      </c>
      <c r="AK22" s="76" t="str">
        <f>IF(AK21="","",VLOOKUP(AK21,'シフト記号表（勤務時間帯）'!$D$6:$X$47,21,FALSE))</f>
        <v/>
      </c>
      <c r="AL22" s="76" t="str">
        <f>IF(AL21="","",VLOOKUP(AL21,'シフト記号表（勤務時間帯）'!$D$6:$X$47,21,FALSE))</f>
        <v/>
      </c>
      <c r="AM22" s="76" t="str">
        <f>IF(AM21="","",VLOOKUP(AM21,'シフト記号表（勤務時間帯）'!$D$6:$X$47,21,FALSE))</f>
        <v/>
      </c>
      <c r="AN22" s="76" t="str">
        <f>IF(AN21="","",VLOOKUP(AN21,'シフト記号表（勤務時間帯）'!$D$6:$X$47,21,FALSE))</f>
        <v/>
      </c>
      <c r="AO22" s="77" t="str">
        <f>IF(AO21="","",VLOOKUP(AO21,'シフト記号表（勤務時間帯）'!$D$6:$X$47,21,FALSE))</f>
        <v/>
      </c>
      <c r="AP22" s="75" t="str">
        <f>IF(AP21="","",VLOOKUP(AP21,'シフト記号表（勤務時間帯）'!$D$6:$X$47,21,FALSE))</f>
        <v/>
      </c>
      <c r="AQ22" s="76" t="str">
        <f>IF(AQ21="","",VLOOKUP(AQ21,'シフト記号表（勤務時間帯）'!$D$6:$X$47,21,FALSE))</f>
        <v/>
      </c>
      <c r="AR22" s="76" t="str">
        <f>IF(AR21="","",VLOOKUP(AR21,'シフト記号表（勤務時間帯）'!$D$6:$X$47,21,FALSE))</f>
        <v/>
      </c>
      <c r="AS22" s="76" t="str">
        <f>IF(AS21="","",VLOOKUP(AS21,'シフト記号表（勤務時間帯）'!$D$6:$X$47,21,FALSE))</f>
        <v/>
      </c>
      <c r="AT22" s="76" t="str">
        <f>IF(AT21="","",VLOOKUP(AT21,'シフト記号表（勤務時間帯）'!$D$6:$X$47,21,FALSE))</f>
        <v/>
      </c>
      <c r="AU22" s="76" t="str">
        <f>IF(AU21="","",VLOOKUP(AU21,'シフト記号表（勤務時間帯）'!$D$6:$X$47,21,FALSE))</f>
        <v/>
      </c>
      <c r="AV22" s="77" t="str">
        <f>IF(AV21="","",VLOOKUP(AV21,'シフト記号表（勤務時間帯）'!$D$6:$X$47,21,FALSE))</f>
        <v/>
      </c>
      <c r="AW22" s="75" t="str">
        <f>IF(AW21="","",VLOOKUP(AW21,'シフト記号表（勤務時間帯）'!$D$6:$X$47,21,FALSE))</f>
        <v/>
      </c>
      <c r="AX22" s="76" t="str">
        <f>IF(AX21="","",VLOOKUP(AX21,'シフト記号表（勤務時間帯）'!$D$6:$X$47,21,FALSE))</f>
        <v/>
      </c>
      <c r="AY22" s="76" t="str">
        <f>IF(AY21="","",VLOOKUP(AY21,'シフト記号表（勤務時間帯）'!$D$6:$X$47,21,FALSE))</f>
        <v/>
      </c>
      <c r="AZ22" s="593">
        <f>IF($BC$3="４週",SUM(U22:AV22),IF($BC$3="暦月",SUM(U22:AY22),""))</f>
        <v>0</v>
      </c>
      <c r="BA22" s="594"/>
      <c r="BB22" s="595">
        <f>IF($BC$3="４週",AZ22/4,IF($BC$3="暦月",(AZ22/($BC$8/7)),""))</f>
        <v>0</v>
      </c>
      <c r="BC22" s="594"/>
      <c r="BD22" s="587"/>
      <c r="BE22" s="588"/>
      <c r="BF22" s="588"/>
      <c r="BG22" s="588"/>
      <c r="BH22" s="589"/>
    </row>
    <row r="23" spans="2:60" ht="20.25" customHeight="1" x14ac:dyDescent="0.4">
      <c r="B23" s="78"/>
      <c r="C23" s="545"/>
      <c r="D23" s="546"/>
      <c r="E23" s="547"/>
      <c r="F23" s="216"/>
      <c r="G23" s="219">
        <f>C21</f>
        <v>0</v>
      </c>
      <c r="H23" s="550"/>
      <c r="I23" s="557"/>
      <c r="J23" s="558"/>
      <c r="K23" s="558"/>
      <c r="L23" s="559"/>
      <c r="M23" s="566"/>
      <c r="N23" s="567"/>
      <c r="O23" s="568"/>
      <c r="P23" s="79" t="s">
        <v>247</v>
      </c>
      <c r="Q23" s="80"/>
      <c r="R23" s="80"/>
      <c r="S23" s="81"/>
      <c r="T23" s="82"/>
      <c r="U23" s="83" t="str">
        <f>IF(U21="","",VLOOKUP(U21,'シフト記号表（勤務時間帯）'!$D$6:$Z$47,23,FALSE))</f>
        <v/>
      </c>
      <c r="V23" s="84" t="str">
        <f>IF(V21="","",VLOOKUP(V21,'シフト記号表（勤務時間帯）'!$D$6:$Z$47,23,FALSE))</f>
        <v/>
      </c>
      <c r="W23" s="84" t="str">
        <f>IF(W21="","",VLOOKUP(W21,'シフト記号表（勤務時間帯）'!$D$6:$Z$47,23,FALSE))</f>
        <v/>
      </c>
      <c r="X23" s="84" t="str">
        <f>IF(X21="","",VLOOKUP(X21,'シフト記号表（勤務時間帯）'!$D$6:$Z$47,23,FALSE))</f>
        <v/>
      </c>
      <c r="Y23" s="84" t="str">
        <f>IF(Y21="","",VLOOKUP(Y21,'シフト記号表（勤務時間帯）'!$D$6:$Z$47,23,FALSE))</f>
        <v/>
      </c>
      <c r="Z23" s="84" t="str">
        <f>IF(Z21="","",VLOOKUP(Z21,'シフト記号表（勤務時間帯）'!$D$6:$Z$47,23,FALSE))</f>
        <v/>
      </c>
      <c r="AA23" s="85" t="str">
        <f>IF(AA21="","",VLOOKUP(AA21,'シフト記号表（勤務時間帯）'!$D$6:$Z$47,23,FALSE))</f>
        <v/>
      </c>
      <c r="AB23" s="83" t="str">
        <f>IF(AB21="","",VLOOKUP(AB21,'シフト記号表（勤務時間帯）'!$D$6:$Z$47,23,FALSE))</f>
        <v/>
      </c>
      <c r="AC23" s="84" t="str">
        <f>IF(AC21="","",VLOOKUP(AC21,'シフト記号表（勤務時間帯）'!$D$6:$Z$47,23,FALSE))</f>
        <v/>
      </c>
      <c r="AD23" s="84" t="str">
        <f>IF(AD21="","",VLOOKUP(AD21,'シフト記号表（勤務時間帯）'!$D$6:$Z$47,23,FALSE))</f>
        <v/>
      </c>
      <c r="AE23" s="84" t="str">
        <f>IF(AE21="","",VLOOKUP(AE21,'シフト記号表（勤務時間帯）'!$D$6:$Z$47,23,FALSE))</f>
        <v/>
      </c>
      <c r="AF23" s="84" t="str">
        <f>IF(AF21="","",VLOOKUP(AF21,'シフト記号表（勤務時間帯）'!$D$6:$Z$47,23,FALSE))</f>
        <v/>
      </c>
      <c r="AG23" s="84" t="str">
        <f>IF(AG21="","",VLOOKUP(AG21,'シフト記号表（勤務時間帯）'!$D$6:$Z$47,23,FALSE))</f>
        <v/>
      </c>
      <c r="AH23" s="85" t="str">
        <f>IF(AH21="","",VLOOKUP(AH21,'シフト記号表（勤務時間帯）'!$D$6:$Z$47,23,FALSE))</f>
        <v/>
      </c>
      <c r="AI23" s="83" t="str">
        <f>IF(AI21="","",VLOOKUP(AI21,'シフト記号表（勤務時間帯）'!$D$6:$Z$47,23,FALSE))</f>
        <v/>
      </c>
      <c r="AJ23" s="84" t="str">
        <f>IF(AJ21="","",VLOOKUP(AJ21,'シフト記号表（勤務時間帯）'!$D$6:$Z$47,23,FALSE))</f>
        <v/>
      </c>
      <c r="AK23" s="84" t="str">
        <f>IF(AK21="","",VLOOKUP(AK21,'シフト記号表（勤務時間帯）'!$D$6:$Z$47,23,FALSE))</f>
        <v/>
      </c>
      <c r="AL23" s="84" t="str">
        <f>IF(AL21="","",VLOOKUP(AL21,'シフト記号表（勤務時間帯）'!$D$6:$Z$47,23,FALSE))</f>
        <v/>
      </c>
      <c r="AM23" s="84" t="str">
        <f>IF(AM21="","",VLOOKUP(AM21,'シフト記号表（勤務時間帯）'!$D$6:$Z$47,23,FALSE))</f>
        <v/>
      </c>
      <c r="AN23" s="84" t="str">
        <f>IF(AN21="","",VLOOKUP(AN21,'シフト記号表（勤務時間帯）'!$D$6:$Z$47,23,FALSE))</f>
        <v/>
      </c>
      <c r="AO23" s="85" t="str">
        <f>IF(AO21="","",VLOOKUP(AO21,'シフト記号表（勤務時間帯）'!$D$6:$Z$47,23,FALSE))</f>
        <v/>
      </c>
      <c r="AP23" s="83" t="str">
        <f>IF(AP21="","",VLOOKUP(AP21,'シフト記号表（勤務時間帯）'!$D$6:$Z$47,23,FALSE))</f>
        <v/>
      </c>
      <c r="AQ23" s="84" t="str">
        <f>IF(AQ21="","",VLOOKUP(AQ21,'シフト記号表（勤務時間帯）'!$D$6:$Z$47,23,FALSE))</f>
        <v/>
      </c>
      <c r="AR23" s="84" t="str">
        <f>IF(AR21="","",VLOOKUP(AR21,'シフト記号表（勤務時間帯）'!$D$6:$Z$47,23,FALSE))</f>
        <v/>
      </c>
      <c r="AS23" s="84" t="str">
        <f>IF(AS21="","",VLOOKUP(AS21,'シフト記号表（勤務時間帯）'!$D$6:$Z$47,23,FALSE))</f>
        <v/>
      </c>
      <c r="AT23" s="84" t="str">
        <f>IF(AT21="","",VLOOKUP(AT21,'シフト記号表（勤務時間帯）'!$D$6:$Z$47,23,FALSE))</f>
        <v/>
      </c>
      <c r="AU23" s="84" t="str">
        <f>IF(AU21="","",VLOOKUP(AU21,'シフト記号表（勤務時間帯）'!$D$6:$Z$47,23,FALSE))</f>
        <v/>
      </c>
      <c r="AV23" s="85" t="str">
        <f>IF(AV21="","",VLOOKUP(AV21,'シフト記号表（勤務時間帯）'!$D$6:$Z$47,23,FALSE))</f>
        <v/>
      </c>
      <c r="AW23" s="83" t="str">
        <f>IF(AW21="","",VLOOKUP(AW21,'シフト記号表（勤務時間帯）'!$D$6:$Z$47,23,FALSE))</f>
        <v/>
      </c>
      <c r="AX23" s="84" t="str">
        <f>IF(AX21="","",VLOOKUP(AX21,'シフト記号表（勤務時間帯）'!$D$6:$Z$47,23,FALSE))</f>
        <v/>
      </c>
      <c r="AY23" s="84" t="str">
        <f>IF(AY21="","",VLOOKUP(AY21,'シフト記号表（勤務時間帯）'!$D$6:$Z$47,23,FALSE))</f>
        <v/>
      </c>
      <c r="AZ23" s="596">
        <f>IF($BC$3="４週",SUM(U23:AV23),IF($BC$3="暦月",SUM(U23:AY23),""))</f>
        <v>0</v>
      </c>
      <c r="BA23" s="597"/>
      <c r="BB23" s="598">
        <f>IF($BC$3="４週",AZ23/4,IF($BC$3="暦月",(AZ23/($BC$8/7)),""))</f>
        <v>0</v>
      </c>
      <c r="BC23" s="597"/>
      <c r="BD23" s="590"/>
      <c r="BE23" s="591"/>
      <c r="BF23" s="591"/>
      <c r="BG23" s="591"/>
      <c r="BH23" s="592"/>
    </row>
    <row r="24" spans="2:60" ht="20.25" customHeight="1" x14ac:dyDescent="0.4">
      <c r="B24" s="86"/>
      <c r="C24" s="539"/>
      <c r="D24" s="540"/>
      <c r="E24" s="541"/>
      <c r="F24" s="214"/>
      <c r="G24" s="217"/>
      <c r="H24" s="548"/>
      <c r="I24" s="551"/>
      <c r="J24" s="552"/>
      <c r="K24" s="552"/>
      <c r="L24" s="553"/>
      <c r="M24" s="560"/>
      <c r="N24" s="561"/>
      <c r="O24" s="562"/>
      <c r="P24" s="87" t="s">
        <v>245</v>
      </c>
      <c r="Q24" s="88"/>
      <c r="R24" s="88"/>
      <c r="S24" s="89"/>
      <c r="T24" s="90"/>
      <c r="U24" s="91"/>
      <c r="V24" s="92"/>
      <c r="W24" s="92"/>
      <c r="X24" s="92"/>
      <c r="Y24" s="92"/>
      <c r="Z24" s="92"/>
      <c r="AA24" s="93"/>
      <c r="AB24" s="91"/>
      <c r="AC24" s="92"/>
      <c r="AD24" s="92"/>
      <c r="AE24" s="92"/>
      <c r="AF24" s="92"/>
      <c r="AG24" s="92"/>
      <c r="AH24" s="93"/>
      <c r="AI24" s="91"/>
      <c r="AJ24" s="92"/>
      <c r="AK24" s="92"/>
      <c r="AL24" s="92"/>
      <c r="AM24" s="92"/>
      <c r="AN24" s="92"/>
      <c r="AO24" s="93"/>
      <c r="AP24" s="91"/>
      <c r="AQ24" s="92"/>
      <c r="AR24" s="92"/>
      <c r="AS24" s="92"/>
      <c r="AT24" s="92"/>
      <c r="AU24" s="92"/>
      <c r="AV24" s="93"/>
      <c r="AW24" s="91"/>
      <c r="AX24" s="92"/>
      <c r="AY24" s="92"/>
      <c r="AZ24" s="569"/>
      <c r="BA24" s="570"/>
      <c r="BB24" s="583"/>
      <c r="BC24" s="570"/>
      <c r="BD24" s="584"/>
      <c r="BE24" s="585"/>
      <c r="BF24" s="585"/>
      <c r="BG24" s="585"/>
      <c r="BH24" s="586"/>
    </row>
    <row r="25" spans="2:60" ht="20.25" customHeight="1" x14ac:dyDescent="0.4">
      <c r="B25" s="70">
        <f>B22+1</f>
        <v>2</v>
      </c>
      <c r="C25" s="542"/>
      <c r="D25" s="543"/>
      <c r="E25" s="544"/>
      <c r="F25" s="215">
        <f>C24</f>
        <v>0</v>
      </c>
      <c r="G25" s="218"/>
      <c r="H25" s="549"/>
      <c r="I25" s="554"/>
      <c r="J25" s="555"/>
      <c r="K25" s="555"/>
      <c r="L25" s="556"/>
      <c r="M25" s="563"/>
      <c r="N25" s="564"/>
      <c r="O25" s="565"/>
      <c r="P25" s="71" t="s">
        <v>246</v>
      </c>
      <c r="Q25" s="72"/>
      <c r="R25" s="72"/>
      <c r="S25" s="73"/>
      <c r="T25" s="74"/>
      <c r="U25" s="75" t="str">
        <f>IF(U24="","",VLOOKUP(U24,'シフト記号表（勤務時間帯）'!$D$6:$X$47,21,FALSE))</f>
        <v/>
      </c>
      <c r="V25" s="76" t="str">
        <f>IF(V24="","",VLOOKUP(V24,'シフト記号表（勤務時間帯）'!$D$6:$X$47,21,FALSE))</f>
        <v/>
      </c>
      <c r="W25" s="76" t="str">
        <f>IF(W24="","",VLOOKUP(W24,'シフト記号表（勤務時間帯）'!$D$6:$X$47,21,FALSE))</f>
        <v/>
      </c>
      <c r="X25" s="76" t="str">
        <f>IF(X24="","",VLOOKUP(X24,'シフト記号表（勤務時間帯）'!$D$6:$X$47,21,FALSE))</f>
        <v/>
      </c>
      <c r="Y25" s="76" t="str">
        <f>IF(Y24="","",VLOOKUP(Y24,'シフト記号表（勤務時間帯）'!$D$6:$X$47,21,FALSE))</f>
        <v/>
      </c>
      <c r="Z25" s="76" t="str">
        <f>IF(Z24="","",VLOOKUP(Z24,'シフト記号表（勤務時間帯）'!$D$6:$X$47,21,FALSE))</f>
        <v/>
      </c>
      <c r="AA25" s="77" t="str">
        <f>IF(AA24="","",VLOOKUP(AA24,'シフト記号表（勤務時間帯）'!$D$6:$X$47,21,FALSE))</f>
        <v/>
      </c>
      <c r="AB25" s="75" t="str">
        <f>IF(AB24="","",VLOOKUP(AB24,'シフト記号表（勤務時間帯）'!$D$6:$X$47,21,FALSE))</f>
        <v/>
      </c>
      <c r="AC25" s="76" t="str">
        <f>IF(AC24="","",VLOOKUP(AC24,'シフト記号表（勤務時間帯）'!$D$6:$X$47,21,FALSE))</f>
        <v/>
      </c>
      <c r="AD25" s="76" t="str">
        <f>IF(AD24="","",VLOOKUP(AD24,'シフト記号表（勤務時間帯）'!$D$6:$X$47,21,FALSE))</f>
        <v/>
      </c>
      <c r="AE25" s="76" t="str">
        <f>IF(AE24="","",VLOOKUP(AE24,'シフト記号表（勤務時間帯）'!$D$6:$X$47,21,FALSE))</f>
        <v/>
      </c>
      <c r="AF25" s="76" t="str">
        <f>IF(AF24="","",VLOOKUP(AF24,'シフト記号表（勤務時間帯）'!$D$6:$X$47,21,FALSE))</f>
        <v/>
      </c>
      <c r="AG25" s="76" t="str">
        <f>IF(AG24="","",VLOOKUP(AG24,'シフト記号表（勤務時間帯）'!$D$6:$X$47,21,FALSE))</f>
        <v/>
      </c>
      <c r="AH25" s="77" t="str">
        <f>IF(AH24="","",VLOOKUP(AH24,'シフト記号表（勤務時間帯）'!$D$6:$X$47,21,FALSE))</f>
        <v/>
      </c>
      <c r="AI25" s="75" t="str">
        <f>IF(AI24="","",VLOOKUP(AI24,'シフト記号表（勤務時間帯）'!$D$6:$X$47,21,FALSE))</f>
        <v/>
      </c>
      <c r="AJ25" s="76" t="str">
        <f>IF(AJ24="","",VLOOKUP(AJ24,'シフト記号表（勤務時間帯）'!$D$6:$X$47,21,FALSE))</f>
        <v/>
      </c>
      <c r="AK25" s="76" t="str">
        <f>IF(AK24="","",VLOOKUP(AK24,'シフト記号表（勤務時間帯）'!$D$6:$X$47,21,FALSE))</f>
        <v/>
      </c>
      <c r="AL25" s="76" t="str">
        <f>IF(AL24="","",VLOOKUP(AL24,'シフト記号表（勤務時間帯）'!$D$6:$X$47,21,FALSE))</f>
        <v/>
      </c>
      <c r="AM25" s="76" t="str">
        <f>IF(AM24="","",VLOOKUP(AM24,'シフト記号表（勤務時間帯）'!$D$6:$X$47,21,FALSE))</f>
        <v/>
      </c>
      <c r="AN25" s="76" t="str">
        <f>IF(AN24="","",VLOOKUP(AN24,'シフト記号表（勤務時間帯）'!$D$6:$X$47,21,FALSE))</f>
        <v/>
      </c>
      <c r="AO25" s="77" t="str">
        <f>IF(AO24="","",VLOOKUP(AO24,'シフト記号表（勤務時間帯）'!$D$6:$X$47,21,FALSE))</f>
        <v/>
      </c>
      <c r="AP25" s="75" t="str">
        <f>IF(AP24="","",VLOOKUP(AP24,'シフト記号表（勤務時間帯）'!$D$6:$X$47,21,FALSE))</f>
        <v/>
      </c>
      <c r="AQ25" s="76" t="str">
        <f>IF(AQ24="","",VLOOKUP(AQ24,'シフト記号表（勤務時間帯）'!$D$6:$X$47,21,FALSE))</f>
        <v/>
      </c>
      <c r="AR25" s="76" t="str">
        <f>IF(AR24="","",VLOOKUP(AR24,'シフト記号表（勤務時間帯）'!$D$6:$X$47,21,FALSE))</f>
        <v/>
      </c>
      <c r="AS25" s="76" t="str">
        <f>IF(AS24="","",VLOOKUP(AS24,'シフト記号表（勤務時間帯）'!$D$6:$X$47,21,FALSE))</f>
        <v/>
      </c>
      <c r="AT25" s="76" t="str">
        <f>IF(AT24="","",VLOOKUP(AT24,'シフト記号表（勤務時間帯）'!$D$6:$X$47,21,FALSE))</f>
        <v/>
      </c>
      <c r="AU25" s="76" t="str">
        <f>IF(AU24="","",VLOOKUP(AU24,'シフト記号表（勤務時間帯）'!$D$6:$X$47,21,FALSE))</f>
        <v/>
      </c>
      <c r="AV25" s="77" t="str">
        <f>IF(AV24="","",VLOOKUP(AV24,'シフト記号表（勤務時間帯）'!$D$6:$X$47,21,FALSE))</f>
        <v/>
      </c>
      <c r="AW25" s="75" t="str">
        <f>IF(AW24="","",VLOOKUP(AW24,'シフト記号表（勤務時間帯）'!$D$6:$X$47,21,FALSE))</f>
        <v/>
      </c>
      <c r="AX25" s="76" t="str">
        <f>IF(AX24="","",VLOOKUP(AX24,'シフト記号表（勤務時間帯）'!$D$6:$X$47,21,FALSE))</f>
        <v/>
      </c>
      <c r="AY25" s="76" t="str">
        <f>IF(AY24="","",VLOOKUP(AY24,'シフト記号表（勤務時間帯）'!$D$6:$X$47,21,FALSE))</f>
        <v/>
      </c>
      <c r="AZ25" s="593">
        <f>IF($BC$3="４週",SUM(U25:AV25),IF($BC$3="暦月",SUM(U25:AY25),""))</f>
        <v>0</v>
      </c>
      <c r="BA25" s="594"/>
      <c r="BB25" s="595">
        <f>IF($BC$3="４週",AZ25/4,IF($BC$3="暦月",(AZ25/($BC$8/7)),""))</f>
        <v>0</v>
      </c>
      <c r="BC25" s="594"/>
      <c r="BD25" s="587"/>
      <c r="BE25" s="588"/>
      <c r="BF25" s="588"/>
      <c r="BG25" s="588"/>
      <c r="BH25" s="589"/>
    </row>
    <row r="26" spans="2:60" ht="20.25" customHeight="1" x14ac:dyDescent="0.4">
      <c r="B26" s="78"/>
      <c r="C26" s="545"/>
      <c r="D26" s="546"/>
      <c r="E26" s="547"/>
      <c r="F26" s="216"/>
      <c r="G26" s="219">
        <f>C24</f>
        <v>0</v>
      </c>
      <c r="H26" s="550"/>
      <c r="I26" s="557"/>
      <c r="J26" s="558"/>
      <c r="K26" s="558"/>
      <c r="L26" s="559"/>
      <c r="M26" s="566"/>
      <c r="N26" s="567"/>
      <c r="O26" s="568"/>
      <c r="P26" s="79" t="s">
        <v>247</v>
      </c>
      <c r="Q26" s="80"/>
      <c r="R26" s="80"/>
      <c r="S26" s="81"/>
      <c r="T26" s="82"/>
      <c r="U26" s="83" t="str">
        <f>IF(U24="","",VLOOKUP(U24,'シフト記号表（勤務時間帯）'!$D$6:$Z$47,23,FALSE))</f>
        <v/>
      </c>
      <c r="V26" s="84" t="str">
        <f>IF(V24="","",VLOOKUP(V24,'シフト記号表（勤務時間帯）'!$D$6:$Z$47,23,FALSE))</f>
        <v/>
      </c>
      <c r="W26" s="84" t="str">
        <f>IF(W24="","",VLOOKUP(W24,'シフト記号表（勤務時間帯）'!$D$6:$Z$47,23,FALSE))</f>
        <v/>
      </c>
      <c r="X26" s="84" t="str">
        <f>IF(X24="","",VLOOKUP(X24,'シフト記号表（勤務時間帯）'!$D$6:$Z$47,23,FALSE))</f>
        <v/>
      </c>
      <c r="Y26" s="84" t="str">
        <f>IF(Y24="","",VLOOKUP(Y24,'シフト記号表（勤務時間帯）'!$D$6:$Z$47,23,FALSE))</f>
        <v/>
      </c>
      <c r="Z26" s="84" t="str">
        <f>IF(Z24="","",VLOOKUP(Z24,'シフト記号表（勤務時間帯）'!$D$6:$Z$47,23,FALSE))</f>
        <v/>
      </c>
      <c r="AA26" s="85" t="str">
        <f>IF(AA24="","",VLOOKUP(AA24,'シフト記号表（勤務時間帯）'!$D$6:$Z$47,23,FALSE))</f>
        <v/>
      </c>
      <c r="AB26" s="83" t="str">
        <f>IF(AB24="","",VLOOKUP(AB24,'シフト記号表（勤務時間帯）'!$D$6:$Z$47,23,FALSE))</f>
        <v/>
      </c>
      <c r="AC26" s="84" t="str">
        <f>IF(AC24="","",VLOOKUP(AC24,'シフト記号表（勤務時間帯）'!$D$6:$Z$47,23,FALSE))</f>
        <v/>
      </c>
      <c r="AD26" s="84" t="str">
        <f>IF(AD24="","",VLOOKUP(AD24,'シフト記号表（勤務時間帯）'!$D$6:$Z$47,23,FALSE))</f>
        <v/>
      </c>
      <c r="AE26" s="84" t="str">
        <f>IF(AE24="","",VLOOKUP(AE24,'シフト記号表（勤務時間帯）'!$D$6:$Z$47,23,FALSE))</f>
        <v/>
      </c>
      <c r="AF26" s="84" t="str">
        <f>IF(AF24="","",VLOOKUP(AF24,'シフト記号表（勤務時間帯）'!$D$6:$Z$47,23,FALSE))</f>
        <v/>
      </c>
      <c r="AG26" s="84" t="str">
        <f>IF(AG24="","",VLOOKUP(AG24,'シフト記号表（勤務時間帯）'!$D$6:$Z$47,23,FALSE))</f>
        <v/>
      </c>
      <c r="AH26" s="85" t="str">
        <f>IF(AH24="","",VLOOKUP(AH24,'シフト記号表（勤務時間帯）'!$D$6:$Z$47,23,FALSE))</f>
        <v/>
      </c>
      <c r="AI26" s="83" t="str">
        <f>IF(AI24="","",VLOOKUP(AI24,'シフト記号表（勤務時間帯）'!$D$6:$Z$47,23,FALSE))</f>
        <v/>
      </c>
      <c r="AJ26" s="84" t="str">
        <f>IF(AJ24="","",VLOOKUP(AJ24,'シフト記号表（勤務時間帯）'!$D$6:$Z$47,23,FALSE))</f>
        <v/>
      </c>
      <c r="AK26" s="84" t="str">
        <f>IF(AK24="","",VLOOKUP(AK24,'シフト記号表（勤務時間帯）'!$D$6:$Z$47,23,FALSE))</f>
        <v/>
      </c>
      <c r="AL26" s="84" t="str">
        <f>IF(AL24="","",VLOOKUP(AL24,'シフト記号表（勤務時間帯）'!$D$6:$Z$47,23,FALSE))</f>
        <v/>
      </c>
      <c r="AM26" s="84" t="str">
        <f>IF(AM24="","",VLOOKUP(AM24,'シフト記号表（勤務時間帯）'!$D$6:$Z$47,23,FALSE))</f>
        <v/>
      </c>
      <c r="AN26" s="84" t="str">
        <f>IF(AN24="","",VLOOKUP(AN24,'シフト記号表（勤務時間帯）'!$D$6:$Z$47,23,FALSE))</f>
        <v/>
      </c>
      <c r="AO26" s="85" t="str">
        <f>IF(AO24="","",VLOOKUP(AO24,'シフト記号表（勤務時間帯）'!$D$6:$Z$47,23,FALSE))</f>
        <v/>
      </c>
      <c r="AP26" s="83" t="str">
        <f>IF(AP24="","",VLOOKUP(AP24,'シフト記号表（勤務時間帯）'!$D$6:$Z$47,23,FALSE))</f>
        <v/>
      </c>
      <c r="AQ26" s="84" t="str">
        <f>IF(AQ24="","",VLOOKUP(AQ24,'シフト記号表（勤務時間帯）'!$D$6:$Z$47,23,FALSE))</f>
        <v/>
      </c>
      <c r="AR26" s="84" t="str">
        <f>IF(AR24="","",VLOOKUP(AR24,'シフト記号表（勤務時間帯）'!$D$6:$Z$47,23,FALSE))</f>
        <v/>
      </c>
      <c r="AS26" s="84" t="str">
        <f>IF(AS24="","",VLOOKUP(AS24,'シフト記号表（勤務時間帯）'!$D$6:$Z$47,23,FALSE))</f>
        <v/>
      </c>
      <c r="AT26" s="84" t="str">
        <f>IF(AT24="","",VLOOKUP(AT24,'シフト記号表（勤務時間帯）'!$D$6:$Z$47,23,FALSE))</f>
        <v/>
      </c>
      <c r="AU26" s="84" t="str">
        <f>IF(AU24="","",VLOOKUP(AU24,'シフト記号表（勤務時間帯）'!$D$6:$Z$47,23,FALSE))</f>
        <v/>
      </c>
      <c r="AV26" s="85" t="str">
        <f>IF(AV24="","",VLOOKUP(AV24,'シフト記号表（勤務時間帯）'!$D$6:$Z$47,23,FALSE))</f>
        <v/>
      </c>
      <c r="AW26" s="83" t="str">
        <f>IF(AW24="","",VLOOKUP(AW24,'シフト記号表（勤務時間帯）'!$D$6:$Z$47,23,FALSE))</f>
        <v/>
      </c>
      <c r="AX26" s="84" t="str">
        <f>IF(AX24="","",VLOOKUP(AX24,'シフト記号表（勤務時間帯）'!$D$6:$Z$47,23,FALSE))</f>
        <v/>
      </c>
      <c r="AY26" s="84" t="str">
        <f>IF(AY24="","",VLOOKUP(AY24,'シフト記号表（勤務時間帯）'!$D$6:$Z$47,23,FALSE))</f>
        <v/>
      </c>
      <c r="AZ26" s="596">
        <f>IF($BC$3="４週",SUM(U26:AV26),IF($BC$3="暦月",SUM(U26:AY26),""))</f>
        <v>0</v>
      </c>
      <c r="BA26" s="597"/>
      <c r="BB26" s="598">
        <f>IF($BC$3="４週",AZ26/4,IF($BC$3="暦月",(AZ26/($BC$8/7)),""))</f>
        <v>0</v>
      </c>
      <c r="BC26" s="597"/>
      <c r="BD26" s="590"/>
      <c r="BE26" s="591"/>
      <c r="BF26" s="591"/>
      <c r="BG26" s="591"/>
      <c r="BH26" s="592"/>
    </row>
    <row r="27" spans="2:60" ht="20.25" customHeight="1" x14ac:dyDescent="0.4">
      <c r="B27" s="86"/>
      <c r="C27" s="539"/>
      <c r="D27" s="540"/>
      <c r="E27" s="541"/>
      <c r="F27" s="215"/>
      <c r="G27" s="218"/>
      <c r="H27" s="603"/>
      <c r="I27" s="551"/>
      <c r="J27" s="552"/>
      <c r="K27" s="552"/>
      <c r="L27" s="553"/>
      <c r="M27" s="560"/>
      <c r="N27" s="561"/>
      <c r="O27" s="562"/>
      <c r="P27" s="87" t="s">
        <v>245</v>
      </c>
      <c r="Q27" s="88"/>
      <c r="R27" s="88"/>
      <c r="S27" s="89"/>
      <c r="T27" s="90"/>
      <c r="U27" s="91"/>
      <c r="V27" s="92"/>
      <c r="W27" s="92"/>
      <c r="X27" s="92"/>
      <c r="Y27" s="92"/>
      <c r="Z27" s="92"/>
      <c r="AA27" s="93"/>
      <c r="AB27" s="91"/>
      <c r="AC27" s="92"/>
      <c r="AD27" s="92"/>
      <c r="AE27" s="92"/>
      <c r="AF27" s="92"/>
      <c r="AG27" s="92"/>
      <c r="AH27" s="93"/>
      <c r="AI27" s="91"/>
      <c r="AJ27" s="92"/>
      <c r="AK27" s="92"/>
      <c r="AL27" s="92"/>
      <c r="AM27" s="92"/>
      <c r="AN27" s="92"/>
      <c r="AO27" s="93"/>
      <c r="AP27" s="91"/>
      <c r="AQ27" s="92"/>
      <c r="AR27" s="92"/>
      <c r="AS27" s="92"/>
      <c r="AT27" s="92"/>
      <c r="AU27" s="92"/>
      <c r="AV27" s="93"/>
      <c r="AW27" s="91"/>
      <c r="AX27" s="92"/>
      <c r="AY27" s="92"/>
      <c r="AZ27" s="569"/>
      <c r="BA27" s="570"/>
      <c r="BB27" s="583"/>
      <c r="BC27" s="570"/>
      <c r="BD27" s="584"/>
      <c r="BE27" s="585"/>
      <c r="BF27" s="585"/>
      <c r="BG27" s="585"/>
      <c r="BH27" s="586"/>
    </row>
    <row r="28" spans="2:60" ht="20.25" customHeight="1" x14ac:dyDescent="0.4">
      <c r="B28" s="70">
        <f>B25+1</f>
        <v>3</v>
      </c>
      <c r="C28" s="542"/>
      <c r="D28" s="543"/>
      <c r="E28" s="544"/>
      <c r="F28" s="215">
        <f>C27</f>
        <v>0</v>
      </c>
      <c r="G28" s="218"/>
      <c r="H28" s="549"/>
      <c r="I28" s="554"/>
      <c r="J28" s="555"/>
      <c r="K28" s="555"/>
      <c r="L28" s="556"/>
      <c r="M28" s="563"/>
      <c r="N28" s="564"/>
      <c r="O28" s="565"/>
      <c r="P28" s="71" t="s">
        <v>246</v>
      </c>
      <c r="Q28" s="72"/>
      <c r="R28" s="72"/>
      <c r="S28" s="73"/>
      <c r="T28" s="74"/>
      <c r="U28" s="75" t="str">
        <f>IF(U27="","",VLOOKUP(U27,'シフト記号表（勤務時間帯）'!$D$6:$X$47,21,FALSE))</f>
        <v/>
      </c>
      <c r="V28" s="76" t="str">
        <f>IF(V27="","",VLOOKUP(V27,'シフト記号表（勤務時間帯）'!$D$6:$X$47,21,FALSE))</f>
        <v/>
      </c>
      <c r="W28" s="76" t="str">
        <f>IF(W27="","",VLOOKUP(W27,'シフト記号表（勤務時間帯）'!$D$6:$X$47,21,FALSE))</f>
        <v/>
      </c>
      <c r="X28" s="76" t="str">
        <f>IF(X27="","",VLOOKUP(X27,'シフト記号表（勤務時間帯）'!$D$6:$X$47,21,FALSE))</f>
        <v/>
      </c>
      <c r="Y28" s="76" t="str">
        <f>IF(Y27="","",VLOOKUP(Y27,'シフト記号表（勤務時間帯）'!$D$6:$X$47,21,FALSE))</f>
        <v/>
      </c>
      <c r="Z28" s="76" t="str">
        <f>IF(Z27="","",VLOOKUP(Z27,'シフト記号表（勤務時間帯）'!$D$6:$X$47,21,FALSE))</f>
        <v/>
      </c>
      <c r="AA28" s="77" t="str">
        <f>IF(AA27="","",VLOOKUP(AA27,'シフト記号表（勤務時間帯）'!$D$6:$X$47,21,FALSE))</f>
        <v/>
      </c>
      <c r="AB28" s="75" t="str">
        <f>IF(AB27="","",VLOOKUP(AB27,'シフト記号表（勤務時間帯）'!$D$6:$X$47,21,FALSE))</f>
        <v/>
      </c>
      <c r="AC28" s="76" t="str">
        <f>IF(AC27="","",VLOOKUP(AC27,'シフト記号表（勤務時間帯）'!$D$6:$X$47,21,FALSE))</f>
        <v/>
      </c>
      <c r="AD28" s="76" t="str">
        <f>IF(AD27="","",VLOOKUP(AD27,'シフト記号表（勤務時間帯）'!$D$6:$X$47,21,FALSE))</f>
        <v/>
      </c>
      <c r="AE28" s="76" t="str">
        <f>IF(AE27="","",VLOOKUP(AE27,'シフト記号表（勤務時間帯）'!$D$6:$X$47,21,FALSE))</f>
        <v/>
      </c>
      <c r="AF28" s="76" t="str">
        <f>IF(AF27="","",VLOOKUP(AF27,'シフト記号表（勤務時間帯）'!$D$6:$X$47,21,FALSE))</f>
        <v/>
      </c>
      <c r="AG28" s="76" t="str">
        <f>IF(AG27="","",VLOOKUP(AG27,'シフト記号表（勤務時間帯）'!$D$6:$X$47,21,FALSE))</f>
        <v/>
      </c>
      <c r="AH28" s="77" t="str">
        <f>IF(AH27="","",VLOOKUP(AH27,'シフト記号表（勤務時間帯）'!$D$6:$X$47,21,FALSE))</f>
        <v/>
      </c>
      <c r="AI28" s="75" t="str">
        <f>IF(AI27="","",VLOOKUP(AI27,'シフト記号表（勤務時間帯）'!$D$6:$X$47,21,FALSE))</f>
        <v/>
      </c>
      <c r="AJ28" s="76" t="str">
        <f>IF(AJ27="","",VLOOKUP(AJ27,'シフト記号表（勤務時間帯）'!$D$6:$X$47,21,FALSE))</f>
        <v/>
      </c>
      <c r="AK28" s="76" t="str">
        <f>IF(AK27="","",VLOOKUP(AK27,'シフト記号表（勤務時間帯）'!$D$6:$X$47,21,FALSE))</f>
        <v/>
      </c>
      <c r="AL28" s="76" t="str">
        <f>IF(AL27="","",VLOOKUP(AL27,'シフト記号表（勤務時間帯）'!$D$6:$X$47,21,FALSE))</f>
        <v/>
      </c>
      <c r="AM28" s="76" t="str">
        <f>IF(AM27="","",VLOOKUP(AM27,'シフト記号表（勤務時間帯）'!$D$6:$X$47,21,FALSE))</f>
        <v/>
      </c>
      <c r="AN28" s="76" t="str">
        <f>IF(AN27="","",VLOOKUP(AN27,'シフト記号表（勤務時間帯）'!$D$6:$X$47,21,FALSE))</f>
        <v/>
      </c>
      <c r="AO28" s="77" t="str">
        <f>IF(AO27="","",VLOOKUP(AO27,'シフト記号表（勤務時間帯）'!$D$6:$X$47,21,FALSE))</f>
        <v/>
      </c>
      <c r="AP28" s="75" t="str">
        <f>IF(AP27="","",VLOOKUP(AP27,'シフト記号表（勤務時間帯）'!$D$6:$X$47,21,FALSE))</f>
        <v/>
      </c>
      <c r="AQ28" s="76" t="str">
        <f>IF(AQ27="","",VLOOKUP(AQ27,'シフト記号表（勤務時間帯）'!$D$6:$X$47,21,FALSE))</f>
        <v/>
      </c>
      <c r="AR28" s="76" t="str">
        <f>IF(AR27="","",VLOOKUP(AR27,'シフト記号表（勤務時間帯）'!$D$6:$X$47,21,FALSE))</f>
        <v/>
      </c>
      <c r="AS28" s="76" t="str">
        <f>IF(AS27="","",VLOOKUP(AS27,'シフト記号表（勤務時間帯）'!$D$6:$X$47,21,FALSE))</f>
        <v/>
      </c>
      <c r="AT28" s="76" t="str">
        <f>IF(AT27="","",VLOOKUP(AT27,'シフト記号表（勤務時間帯）'!$D$6:$X$47,21,FALSE))</f>
        <v/>
      </c>
      <c r="AU28" s="76" t="str">
        <f>IF(AU27="","",VLOOKUP(AU27,'シフト記号表（勤務時間帯）'!$D$6:$X$47,21,FALSE))</f>
        <v/>
      </c>
      <c r="AV28" s="77" t="str">
        <f>IF(AV27="","",VLOOKUP(AV27,'シフト記号表（勤務時間帯）'!$D$6:$X$47,21,FALSE))</f>
        <v/>
      </c>
      <c r="AW28" s="75" t="str">
        <f>IF(AW27="","",VLOOKUP(AW27,'シフト記号表（勤務時間帯）'!$D$6:$X$47,21,FALSE))</f>
        <v/>
      </c>
      <c r="AX28" s="76" t="str">
        <f>IF(AX27="","",VLOOKUP(AX27,'シフト記号表（勤務時間帯）'!$D$6:$X$47,21,FALSE))</f>
        <v/>
      </c>
      <c r="AY28" s="76" t="str">
        <f>IF(AY27="","",VLOOKUP(AY27,'シフト記号表（勤務時間帯）'!$D$6:$X$47,21,FALSE))</f>
        <v/>
      </c>
      <c r="AZ28" s="593">
        <f>IF($BC$3="４週",SUM(U28:AV28),IF($BC$3="暦月",SUM(U28:AY28),""))</f>
        <v>0</v>
      </c>
      <c r="BA28" s="594"/>
      <c r="BB28" s="595">
        <f>IF($BC$3="４週",AZ28/4,IF($BC$3="暦月",(AZ28/($BC$8/7)),""))</f>
        <v>0</v>
      </c>
      <c r="BC28" s="594"/>
      <c r="BD28" s="587"/>
      <c r="BE28" s="588"/>
      <c r="BF28" s="588"/>
      <c r="BG28" s="588"/>
      <c r="BH28" s="589"/>
    </row>
    <row r="29" spans="2:60" ht="20.25" customHeight="1" x14ac:dyDescent="0.4">
      <c r="B29" s="78"/>
      <c r="C29" s="545"/>
      <c r="D29" s="546"/>
      <c r="E29" s="547"/>
      <c r="F29" s="216"/>
      <c r="G29" s="219">
        <f>C27</f>
        <v>0</v>
      </c>
      <c r="H29" s="550"/>
      <c r="I29" s="557"/>
      <c r="J29" s="558"/>
      <c r="K29" s="558"/>
      <c r="L29" s="559"/>
      <c r="M29" s="566"/>
      <c r="N29" s="567"/>
      <c r="O29" s="568"/>
      <c r="P29" s="79" t="s">
        <v>247</v>
      </c>
      <c r="Q29" s="94"/>
      <c r="R29" s="94"/>
      <c r="S29" s="95"/>
      <c r="T29" s="96"/>
      <c r="U29" s="83" t="str">
        <f>IF(U27="","",VLOOKUP(U27,'シフト記号表（勤務時間帯）'!$D$6:$Z$47,23,FALSE))</f>
        <v/>
      </c>
      <c r="V29" s="84" t="str">
        <f>IF(V27="","",VLOOKUP(V27,'シフト記号表（勤務時間帯）'!$D$6:$Z$47,23,FALSE))</f>
        <v/>
      </c>
      <c r="W29" s="84" t="str">
        <f>IF(W27="","",VLOOKUP(W27,'シフト記号表（勤務時間帯）'!$D$6:$Z$47,23,FALSE))</f>
        <v/>
      </c>
      <c r="X29" s="84" t="str">
        <f>IF(X27="","",VLOOKUP(X27,'シフト記号表（勤務時間帯）'!$D$6:$Z$47,23,FALSE))</f>
        <v/>
      </c>
      <c r="Y29" s="84" t="str">
        <f>IF(Y27="","",VLOOKUP(Y27,'シフト記号表（勤務時間帯）'!$D$6:$Z$47,23,FALSE))</f>
        <v/>
      </c>
      <c r="Z29" s="84" t="str">
        <f>IF(Z27="","",VLOOKUP(Z27,'シフト記号表（勤務時間帯）'!$D$6:$Z$47,23,FALSE))</f>
        <v/>
      </c>
      <c r="AA29" s="85" t="str">
        <f>IF(AA27="","",VLOOKUP(AA27,'シフト記号表（勤務時間帯）'!$D$6:$Z$47,23,FALSE))</f>
        <v/>
      </c>
      <c r="AB29" s="83" t="str">
        <f>IF(AB27="","",VLOOKUP(AB27,'シフト記号表（勤務時間帯）'!$D$6:$Z$47,23,FALSE))</f>
        <v/>
      </c>
      <c r="AC29" s="84" t="str">
        <f>IF(AC27="","",VLOOKUP(AC27,'シフト記号表（勤務時間帯）'!$D$6:$Z$47,23,FALSE))</f>
        <v/>
      </c>
      <c r="AD29" s="84" t="str">
        <f>IF(AD27="","",VLOOKUP(AD27,'シフト記号表（勤務時間帯）'!$D$6:$Z$47,23,FALSE))</f>
        <v/>
      </c>
      <c r="AE29" s="84" t="str">
        <f>IF(AE27="","",VLOOKUP(AE27,'シフト記号表（勤務時間帯）'!$D$6:$Z$47,23,FALSE))</f>
        <v/>
      </c>
      <c r="AF29" s="84" t="str">
        <f>IF(AF27="","",VLOOKUP(AF27,'シフト記号表（勤務時間帯）'!$D$6:$Z$47,23,FALSE))</f>
        <v/>
      </c>
      <c r="AG29" s="84" t="str">
        <f>IF(AG27="","",VLOOKUP(AG27,'シフト記号表（勤務時間帯）'!$D$6:$Z$47,23,FALSE))</f>
        <v/>
      </c>
      <c r="AH29" s="85" t="str">
        <f>IF(AH27="","",VLOOKUP(AH27,'シフト記号表（勤務時間帯）'!$D$6:$Z$47,23,FALSE))</f>
        <v/>
      </c>
      <c r="AI29" s="83" t="str">
        <f>IF(AI27="","",VLOOKUP(AI27,'シフト記号表（勤務時間帯）'!$D$6:$Z$47,23,FALSE))</f>
        <v/>
      </c>
      <c r="AJ29" s="84" t="str">
        <f>IF(AJ27="","",VLOOKUP(AJ27,'シフト記号表（勤務時間帯）'!$D$6:$Z$47,23,FALSE))</f>
        <v/>
      </c>
      <c r="AK29" s="84" t="str">
        <f>IF(AK27="","",VLOOKUP(AK27,'シフト記号表（勤務時間帯）'!$D$6:$Z$47,23,FALSE))</f>
        <v/>
      </c>
      <c r="AL29" s="84" t="str">
        <f>IF(AL27="","",VLOOKUP(AL27,'シフト記号表（勤務時間帯）'!$D$6:$Z$47,23,FALSE))</f>
        <v/>
      </c>
      <c r="AM29" s="84" t="str">
        <f>IF(AM27="","",VLOOKUP(AM27,'シフト記号表（勤務時間帯）'!$D$6:$Z$47,23,FALSE))</f>
        <v/>
      </c>
      <c r="AN29" s="84" t="str">
        <f>IF(AN27="","",VLOOKUP(AN27,'シフト記号表（勤務時間帯）'!$D$6:$Z$47,23,FALSE))</f>
        <v/>
      </c>
      <c r="AO29" s="85" t="str">
        <f>IF(AO27="","",VLOOKUP(AO27,'シフト記号表（勤務時間帯）'!$D$6:$Z$47,23,FALSE))</f>
        <v/>
      </c>
      <c r="AP29" s="83" t="str">
        <f>IF(AP27="","",VLOOKUP(AP27,'シフト記号表（勤務時間帯）'!$D$6:$Z$47,23,FALSE))</f>
        <v/>
      </c>
      <c r="AQ29" s="84" t="str">
        <f>IF(AQ27="","",VLOOKUP(AQ27,'シフト記号表（勤務時間帯）'!$D$6:$Z$47,23,FALSE))</f>
        <v/>
      </c>
      <c r="AR29" s="84" t="str">
        <f>IF(AR27="","",VLOOKUP(AR27,'シフト記号表（勤務時間帯）'!$D$6:$Z$47,23,FALSE))</f>
        <v/>
      </c>
      <c r="AS29" s="84" t="str">
        <f>IF(AS27="","",VLOOKUP(AS27,'シフト記号表（勤務時間帯）'!$D$6:$Z$47,23,FALSE))</f>
        <v/>
      </c>
      <c r="AT29" s="84" t="str">
        <f>IF(AT27="","",VLOOKUP(AT27,'シフト記号表（勤務時間帯）'!$D$6:$Z$47,23,FALSE))</f>
        <v/>
      </c>
      <c r="AU29" s="84" t="str">
        <f>IF(AU27="","",VLOOKUP(AU27,'シフト記号表（勤務時間帯）'!$D$6:$Z$47,23,FALSE))</f>
        <v/>
      </c>
      <c r="AV29" s="85" t="str">
        <f>IF(AV27="","",VLOOKUP(AV27,'シフト記号表（勤務時間帯）'!$D$6:$Z$47,23,FALSE))</f>
        <v/>
      </c>
      <c r="AW29" s="83" t="str">
        <f>IF(AW27="","",VLOOKUP(AW27,'シフト記号表（勤務時間帯）'!$D$6:$Z$47,23,FALSE))</f>
        <v/>
      </c>
      <c r="AX29" s="84" t="str">
        <f>IF(AX27="","",VLOOKUP(AX27,'シフト記号表（勤務時間帯）'!$D$6:$Z$47,23,FALSE))</f>
        <v/>
      </c>
      <c r="AY29" s="84" t="str">
        <f>IF(AY27="","",VLOOKUP(AY27,'シフト記号表（勤務時間帯）'!$D$6:$Z$47,23,FALSE))</f>
        <v/>
      </c>
      <c r="AZ29" s="596">
        <f>IF($BC$3="４週",SUM(U29:AV29),IF($BC$3="暦月",SUM(U29:AY29),""))</f>
        <v>0</v>
      </c>
      <c r="BA29" s="597"/>
      <c r="BB29" s="598">
        <f>IF($BC$3="４週",AZ29/4,IF($BC$3="暦月",(AZ29/($BC$8/7)),""))</f>
        <v>0</v>
      </c>
      <c r="BC29" s="597"/>
      <c r="BD29" s="590"/>
      <c r="BE29" s="591"/>
      <c r="BF29" s="591"/>
      <c r="BG29" s="591"/>
      <c r="BH29" s="592"/>
    </row>
    <row r="30" spans="2:60" ht="20.25" customHeight="1" x14ac:dyDescent="0.4">
      <c r="B30" s="86"/>
      <c r="C30" s="539"/>
      <c r="D30" s="540"/>
      <c r="E30" s="541"/>
      <c r="F30" s="215"/>
      <c r="G30" s="218"/>
      <c r="H30" s="603"/>
      <c r="I30" s="551"/>
      <c r="J30" s="552"/>
      <c r="K30" s="552"/>
      <c r="L30" s="553"/>
      <c r="M30" s="560"/>
      <c r="N30" s="561"/>
      <c r="O30" s="562"/>
      <c r="P30" s="87" t="s">
        <v>245</v>
      </c>
      <c r="Q30" s="88"/>
      <c r="R30" s="88"/>
      <c r="S30" s="89"/>
      <c r="T30" s="90"/>
      <c r="U30" s="91"/>
      <c r="V30" s="92"/>
      <c r="W30" s="92"/>
      <c r="X30" s="92"/>
      <c r="Y30" s="92"/>
      <c r="Z30" s="92"/>
      <c r="AA30" s="93"/>
      <c r="AB30" s="91"/>
      <c r="AC30" s="92"/>
      <c r="AD30" s="92"/>
      <c r="AE30" s="92"/>
      <c r="AF30" s="92"/>
      <c r="AG30" s="92"/>
      <c r="AH30" s="93"/>
      <c r="AI30" s="91"/>
      <c r="AJ30" s="92"/>
      <c r="AK30" s="92"/>
      <c r="AL30" s="92"/>
      <c r="AM30" s="92"/>
      <c r="AN30" s="92"/>
      <c r="AO30" s="93"/>
      <c r="AP30" s="91"/>
      <c r="AQ30" s="92"/>
      <c r="AR30" s="92"/>
      <c r="AS30" s="92"/>
      <c r="AT30" s="92"/>
      <c r="AU30" s="92"/>
      <c r="AV30" s="93"/>
      <c r="AW30" s="91"/>
      <c r="AX30" s="92"/>
      <c r="AY30" s="92"/>
      <c r="AZ30" s="569"/>
      <c r="BA30" s="570"/>
      <c r="BB30" s="583"/>
      <c r="BC30" s="570"/>
      <c r="BD30" s="584"/>
      <c r="BE30" s="585"/>
      <c r="BF30" s="585"/>
      <c r="BG30" s="585"/>
      <c r="BH30" s="586"/>
    </row>
    <row r="31" spans="2:60" ht="20.25" customHeight="1" x14ac:dyDescent="0.4">
      <c r="B31" s="70">
        <f>B28+1</f>
        <v>4</v>
      </c>
      <c r="C31" s="542"/>
      <c r="D31" s="543"/>
      <c r="E31" s="544"/>
      <c r="F31" s="215">
        <f>C30</f>
        <v>0</v>
      </c>
      <c r="G31" s="218"/>
      <c r="H31" s="549"/>
      <c r="I31" s="554"/>
      <c r="J31" s="555"/>
      <c r="K31" s="555"/>
      <c r="L31" s="556"/>
      <c r="M31" s="563"/>
      <c r="N31" s="564"/>
      <c r="O31" s="565"/>
      <c r="P31" s="71" t="s">
        <v>246</v>
      </c>
      <c r="Q31" s="72"/>
      <c r="R31" s="72"/>
      <c r="S31" s="73"/>
      <c r="T31" s="74"/>
      <c r="U31" s="75" t="str">
        <f>IF(U30="","",VLOOKUP(U30,'シフト記号表（勤務時間帯）'!$D$6:$X$47,21,FALSE))</f>
        <v/>
      </c>
      <c r="V31" s="76" t="str">
        <f>IF(V30="","",VLOOKUP(V30,'シフト記号表（勤務時間帯）'!$D$6:$X$47,21,FALSE))</f>
        <v/>
      </c>
      <c r="W31" s="76" t="str">
        <f>IF(W30="","",VLOOKUP(W30,'シフト記号表（勤務時間帯）'!$D$6:$X$47,21,FALSE))</f>
        <v/>
      </c>
      <c r="X31" s="76" t="str">
        <f>IF(X30="","",VLOOKUP(X30,'シフト記号表（勤務時間帯）'!$D$6:$X$47,21,FALSE))</f>
        <v/>
      </c>
      <c r="Y31" s="76" t="str">
        <f>IF(Y30="","",VLOOKUP(Y30,'シフト記号表（勤務時間帯）'!$D$6:$X$47,21,FALSE))</f>
        <v/>
      </c>
      <c r="Z31" s="76" t="str">
        <f>IF(Z30="","",VLOOKUP(Z30,'シフト記号表（勤務時間帯）'!$D$6:$X$47,21,FALSE))</f>
        <v/>
      </c>
      <c r="AA31" s="77" t="str">
        <f>IF(AA30="","",VLOOKUP(AA30,'シフト記号表（勤務時間帯）'!$D$6:$X$47,21,FALSE))</f>
        <v/>
      </c>
      <c r="AB31" s="75" t="str">
        <f>IF(AB30="","",VLOOKUP(AB30,'シフト記号表（勤務時間帯）'!$D$6:$X$47,21,FALSE))</f>
        <v/>
      </c>
      <c r="AC31" s="76" t="str">
        <f>IF(AC30="","",VLOOKUP(AC30,'シフト記号表（勤務時間帯）'!$D$6:$X$47,21,FALSE))</f>
        <v/>
      </c>
      <c r="AD31" s="76" t="str">
        <f>IF(AD30="","",VLOOKUP(AD30,'シフト記号表（勤務時間帯）'!$D$6:$X$47,21,FALSE))</f>
        <v/>
      </c>
      <c r="AE31" s="76" t="str">
        <f>IF(AE30="","",VLOOKUP(AE30,'シフト記号表（勤務時間帯）'!$D$6:$X$47,21,FALSE))</f>
        <v/>
      </c>
      <c r="AF31" s="76" t="str">
        <f>IF(AF30="","",VLOOKUP(AF30,'シフト記号表（勤務時間帯）'!$D$6:$X$47,21,FALSE))</f>
        <v/>
      </c>
      <c r="AG31" s="76" t="str">
        <f>IF(AG30="","",VLOOKUP(AG30,'シフト記号表（勤務時間帯）'!$D$6:$X$47,21,FALSE))</f>
        <v/>
      </c>
      <c r="AH31" s="77" t="str">
        <f>IF(AH30="","",VLOOKUP(AH30,'シフト記号表（勤務時間帯）'!$D$6:$X$47,21,FALSE))</f>
        <v/>
      </c>
      <c r="AI31" s="75" t="str">
        <f>IF(AI30="","",VLOOKUP(AI30,'シフト記号表（勤務時間帯）'!$D$6:$X$47,21,FALSE))</f>
        <v/>
      </c>
      <c r="AJ31" s="76" t="str">
        <f>IF(AJ30="","",VLOOKUP(AJ30,'シフト記号表（勤務時間帯）'!$D$6:$X$47,21,FALSE))</f>
        <v/>
      </c>
      <c r="AK31" s="76" t="str">
        <f>IF(AK30="","",VLOOKUP(AK30,'シフト記号表（勤務時間帯）'!$D$6:$X$47,21,FALSE))</f>
        <v/>
      </c>
      <c r="AL31" s="76" t="str">
        <f>IF(AL30="","",VLOOKUP(AL30,'シフト記号表（勤務時間帯）'!$D$6:$X$47,21,FALSE))</f>
        <v/>
      </c>
      <c r="AM31" s="76" t="str">
        <f>IF(AM30="","",VLOOKUP(AM30,'シフト記号表（勤務時間帯）'!$D$6:$X$47,21,FALSE))</f>
        <v/>
      </c>
      <c r="AN31" s="76" t="str">
        <f>IF(AN30="","",VLOOKUP(AN30,'シフト記号表（勤務時間帯）'!$D$6:$X$47,21,FALSE))</f>
        <v/>
      </c>
      <c r="AO31" s="77" t="str">
        <f>IF(AO30="","",VLOOKUP(AO30,'シフト記号表（勤務時間帯）'!$D$6:$X$47,21,FALSE))</f>
        <v/>
      </c>
      <c r="AP31" s="75" t="str">
        <f>IF(AP30="","",VLOOKUP(AP30,'シフト記号表（勤務時間帯）'!$D$6:$X$47,21,FALSE))</f>
        <v/>
      </c>
      <c r="AQ31" s="76" t="str">
        <f>IF(AQ30="","",VLOOKUP(AQ30,'シフト記号表（勤務時間帯）'!$D$6:$X$47,21,FALSE))</f>
        <v/>
      </c>
      <c r="AR31" s="76" t="str">
        <f>IF(AR30="","",VLOOKUP(AR30,'シフト記号表（勤務時間帯）'!$D$6:$X$47,21,FALSE))</f>
        <v/>
      </c>
      <c r="AS31" s="76" t="str">
        <f>IF(AS30="","",VLOOKUP(AS30,'シフト記号表（勤務時間帯）'!$D$6:$X$47,21,FALSE))</f>
        <v/>
      </c>
      <c r="AT31" s="76" t="str">
        <f>IF(AT30="","",VLOOKUP(AT30,'シフト記号表（勤務時間帯）'!$D$6:$X$47,21,FALSE))</f>
        <v/>
      </c>
      <c r="AU31" s="76" t="str">
        <f>IF(AU30="","",VLOOKUP(AU30,'シフト記号表（勤務時間帯）'!$D$6:$X$47,21,FALSE))</f>
        <v/>
      </c>
      <c r="AV31" s="77" t="str">
        <f>IF(AV30="","",VLOOKUP(AV30,'シフト記号表（勤務時間帯）'!$D$6:$X$47,21,FALSE))</f>
        <v/>
      </c>
      <c r="AW31" s="75" t="str">
        <f>IF(AW30="","",VLOOKUP(AW30,'シフト記号表（勤務時間帯）'!$D$6:$X$47,21,FALSE))</f>
        <v/>
      </c>
      <c r="AX31" s="76" t="str">
        <f>IF(AX30="","",VLOOKUP(AX30,'シフト記号表（勤務時間帯）'!$D$6:$X$47,21,FALSE))</f>
        <v/>
      </c>
      <c r="AY31" s="76" t="str">
        <f>IF(AY30="","",VLOOKUP(AY30,'シフト記号表（勤務時間帯）'!$D$6:$X$47,21,FALSE))</f>
        <v/>
      </c>
      <c r="AZ31" s="593">
        <f>IF($BC$3="４週",SUM(U31:AV31),IF($BC$3="暦月",SUM(U31:AY31),""))</f>
        <v>0</v>
      </c>
      <c r="BA31" s="594"/>
      <c r="BB31" s="595">
        <f>IF($BC$3="４週",AZ31/4,IF($BC$3="暦月",(AZ31/($BC$8/7)),""))</f>
        <v>0</v>
      </c>
      <c r="BC31" s="594"/>
      <c r="BD31" s="587"/>
      <c r="BE31" s="588"/>
      <c r="BF31" s="588"/>
      <c r="BG31" s="588"/>
      <c r="BH31" s="589"/>
    </row>
    <row r="32" spans="2:60" ht="20.25" customHeight="1" x14ac:dyDescent="0.4">
      <c r="B32" s="78"/>
      <c r="C32" s="545"/>
      <c r="D32" s="546"/>
      <c r="E32" s="547"/>
      <c r="F32" s="216"/>
      <c r="G32" s="219">
        <f>C30</f>
        <v>0</v>
      </c>
      <c r="H32" s="550"/>
      <c r="I32" s="557"/>
      <c r="J32" s="558"/>
      <c r="K32" s="558"/>
      <c r="L32" s="559"/>
      <c r="M32" s="566"/>
      <c r="N32" s="567"/>
      <c r="O32" s="568"/>
      <c r="P32" s="79" t="s">
        <v>247</v>
      </c>
      <c r="Q32" s="97"/>
      <c r="R32" s="97"/>
      <c r="S32" s="81"/>
      <c r="T32" s="82"/>
      <c r="U32" s="83" t="str">
        <f>IF(U30="","",VLOOKUP(U30,'シフト記号表（勤務時間帯）'!$D$6:$Z$47,23,FALSE))</f>
        <v/>
      </c>
      <c r="V32" s="84" t="str">
        <f>IF(V30="","",VLOOKUP(V30,'シフト記号表（勤務時間帯）'!$D$6:$Z$47,23,FALSE))</f>
        <v/>
      </c>
      <c r="W32" s="84" t="str">
        <f>IF(W30="","",VLOOKUP(W30,'シフト記号表（勤務時間帯）'!$D$6:$Z$47,23,FALSE))</f>
        <v/>
      </c>
      <c r="X32" s="84" t="str">
        <f>IF(X30="","",VLOOKUP(X30,'シフト記号表（勤務時間帯）'!$D$6:$Z$47,23,FALSE))</f>
        <v/>
      </c>
      <c r="Y32" s="84" t="str">
        <f>IF(Y30="","",VLOOKUP(Y30,'シフト記号表（勤務時間帯）'!$D$6:$Z$47,23,FALSE))</f>
        <v/>
      </c>
      <c r="Z32" s="84" t="str">
        <f>IF(Z30="","",VLOOKUP(Z30,'シフト記号表（勤務時間帯）'!$D$6:$Z$47,23,FALSE))</f>
        <v/>
      </c>
      <c r="AA32" s="85" t="str">
        <f>IF(AA30="","",VLOOKUP(AA30,'シフト記号表（勤務時間帯）'!$D$6:$Z$47,23,FALSE))</f>
        <v/>
      </c>
      <c r="AB32" s="83" t="str">
        <f>IF(AB30="","",VLOOKUP(AB30,'シフト記号表（勤務時間帯）'!$D$6:$Z$47,23,FALSE))</f>
        <v/>
      </c>
      <c r="AC32" s="84" t="str">
        <f>IF(AC30="","",VLOOKUP(AC30,'シフト記号表（勤務時間帯）'!$D$6:$Z$47,23,FALSE))</f>
        <v/>
      </c>
      <c r="AD32" s="84" t="str">
        <f>IF(AD30="","",VLOOKUP(AD30,'シフト記号表（勤務時間帯）'!$D$6:$Z$47,23,FALSE))</f>
        <v/>
      </c>
      <c r="AE32" s="84" t="str">
        <f>IF(AE30="","",VLOOKUP(AE30,'シフト記号表（勤務時間帯）'!$D$6:$Z$47,23,FALSE))</f>
        <v/>
      </c>
      <c r="AF32" s="84" t="str">
        <f>IF(AF30="","",VLOOKUP(AF30,'シフト記号表（勤務時間帯）'!$D$6:$Z$47,23,FALSE))</f>
        <v/>
      </c>
      <c r="AG32" s="84" t="str">
        <f>IF(AG30="","",VLOOKUP(AG30,'シフト記号表（勤務時間帯）'!$D$6:$Z$47,23,FALSE))</f>
        <v/>
      </c>
      <c r="AH32" s="85" t="str">
        <f>IF(AH30="","",VLOOKUP(AH30,'シフト記号表（勤務時間帯）'!$D$6:$Z$47,23,FALSE))</f>
        <v/>
      </c>
      <c r="AI32" s="83" t="str">
        <f>IF(AI30="","",VLOOKUP(AI30,'シフト記号表（勤務時間帯）'!$D$6:$Z$47,23,FALSE))</f>
        <v/>
      </c>
      <c r="AJ32" s="84" t="str">
        <f>IF(AJ30="","",VLOOKUP(AJ30,'シフト記号表（勤務時間帯）'!$D$6:$Z$47,23,FALSE))</f>
        <v/>
      </c>
      <c r="AK32" s="84" t="str">
        <f>IF(AK30="","",VLOOKUP(AK30,'シフト記号表（勤務時間帯）'!$D$6:$Z$47,23,FALSE))</f>
        <v/>
      </c>
      <c r="AL32" s="84" t="str">
        <f>IF(AL30="","",VLOOKUP(AL30,'シフト記号表（勤務時間帯）'!$D$6:$Z$47,23,FALSE))</f>
        <v/>
      </c>
      <c r="AM32" s="84" t="str">
        <f>IF(AM30="","",VLOOKUP(AM30,'シフト記号表（勤務時間帯）'!$D$6:$Z$47,23,FALSE))</f>
        <v/>
      </c>
      <c r="AN32" s="84" t="str">
        <f>IF(AN30="","",VLOOKUP(AN30,'シフト記号表（勤務時間帯）'!$D$6:$Z$47,23,FALSE))</f>
        <v/>
      </c>
      <c r="AO32" s="85" t="str">
        <f>IF(AO30="","",VLOOKUP(AO30,'シフト記号表（勤務時間帯）'!$D$6:$Z$47,23,FALSE))</f>
        <v/>
      </c>
      <c r="AP32" s="83" t="str">
        <f>IF(AP30="","",VLOOKUP(AP30,'シフト記号表（勤務時間帯）'!$D$6:$Z$47,23,FALSE))</f>
        <v/>
      </c>
      <c r="AQ32" s="84" t="str">
        <f>IF(AQ30="","",VLOOKUP(AQ30,'シフト記号表（勤務時間帯）'!$D$6:$Z$47,23,FALSE))</f>
        <v/>
      </c>
      <c r="AR32" s="84" t="str">
        <f>IF(AR30="","",VLOOKUP(AR30,'シフト記号表（勤務時間帯）'!$D$6:$Z$47,23,FALSE))</f>
        <v/>
      </c>
      <c r="AS32" s="84" t="str">
        <f>IF(AS30="","",VLOOKUP(AS30,'シフト記号表（勤務時間帯）'!$D$6:$Z$47,23,FALSE))</f>
        <v/>
      </c>
      <c r="AT32" s="84" t="str">
        <f>IF(AT30="","",VLOOKUP(AT30,'シフト記号表（勤務時間帯）'!$D$6:$Z$47,23,FALSE))</f>
        <v/>
      </c>
      <c r="AU32" s="84" t="str">
        <f>IF(AU30="","",VLOOKUP(AU30,'シフト記号表（勤務時間帯）'!$D$6:$Z$47,23,FALSE))</f>
        <v/>
      </c>
      <c r="AV32" s="85" t="str">
        <f>IF(AV30="","",VLOOKUP(AV30,'シフト記号表（勤務時間帯）'!$D$6:$Z$47,23,FALSE))</f>
        <v/>
      </c>
      <c r="AW32" s="83" t="str">
        <f>IF(AW30="","",VLOOKUP(AW30,'シフト記号表（勤務時間帯）'!$D$6:$Z$47,23,FALSE))</f>
        <v/>
      </c>
      <c r="AX32" s="84" t="str">
        <f>IF(AX30="","",VLOOKUP(AX30,'シフト記号表（勤務時間帯）'!$D$6:$Z$47,23,FALSE))</f>
        <v/>
      </c>
      <c r="AY32" s="84" t="str">
        <f>IF(AY30="","",VLOOKUP(AY30,'シフト記号表（勤務時間帯）'!$D$6:$Z$47,23,FALSE))</f>
        <v/>
      </c>
      <c r="AZ32" s="596">
        <f>IF($BC$3="４週",SUM(U32:AV32),IF($BC$3="暦月",SUM(U32:AY32),""))</f>
        <v>0</v>
      </c>
      <c r="BA32" s="597"/>
      <c r="BB32" s="598">
        <f>IF($BC$3="４週",AZ32/4,IF($BC$3="暦月",(AZ32/($BC$8/7)),""))</f>
        <v>0</v>
      </c>
      <c r="BC32" s="597"/>
      <c r="BD32" s="590"/>
      <c r="BE32" s="591"/>
      <c r="BF32" s="591"/>
      <c r="BG32" s="591"/>
      <c r="BH32" s="592"/>
    </row>
    <row r="33" spans="2:60" ht="20.25" customHeight="1" x14ac:dyDescent="0.4">
      <c r="B33" s="86"/>
      <c r="C33" s="539"/>
      <c r="D33" s="540"/>
      <c r="E33" s="541"/>
      <c r="F33" s="215"/>
      <c r="G33" s="218"/>
      <c r="H33" s="603"/>
      <c r="I33" s="551"/>
      <c r="J33" s="552"/>
      <c r="K33" s="552"/>
      <c r="L33" s="553"/>
      <c r="M33" s="560"/>
      <c r="N33" s="561"/>
      <c r="O33" s="562"/>
      <c r="P33" s="87" t="s">
        <v>245</v>
      </c>
      <c r="Q33" s="88"/>
      <c r="R33" s="88"/>
      <c r="S33" s="89"/>
      <c r="T33" s="90"/>
      <c r="U33" s="91"/>
      <c r="V33" s="92"/>
      <c r="W33" s="92"/>
      <c r="X33" s="92"/>
      <c r="Y33" s="92"/>
      <c r="Z33" s="92"/>
      <c r="AA33" s="93"/>
      <c r="AB33" s="91"/>
      <c r="AC33" s="92"/>
      <c r="AD33" s="92"/>
      <c r="AE33" s="92"/>
      <c r="AF33" s="92"/>
      <c r="AG33" s="92"/>
      <c r="AH33" s="93"/>
      <c r="AI33" s="91"/>
      <c r="AJ33" s="92"/>
      <c r="AK33" s="92"/>
      <c r="AL33" s="92"/>
      <c r="AM33" s="92"/>
      <c r="AN33" s="92"/>
      <c r="AO33" s="93"/>
      <c r="AP33" s="91"/>
      <c r="AQ33" s="92"/>
      <c r="AR33" s="92"/>
      <c r="AS33" s="92"/>
      <c r="AT33" s="92"/>
      <c r="AU33" s="92"/>
      <c r="AV33" s="93"/>
      <c r="AW33" s="91"/>
      <c r="AX33" s="92"/>
      <c r="AY33" s="92"/>
      <c r="AZ33" s="569"/>
      <c r="BA33" s="570"/>
      <c r="BB33" s="583"/>
      <c r="BC33" s="570"/>
      <c r="BD33" s="584"/>
      <c r="BE33" s="585"/>
      <c r="BF33" s="585"/>
      <c r="BG33" s="585"/>
      <c r="BH33" s="586"/>
    </row>
    <row r="34" spans="2:60" ht="20.25" customHeight="1" x14ac:dyDescent="0.4">
      <c r="B34" s="70">
        <f>B31+1</f>
        <v>5</v>
      </c>
      <c r="C34" s="542"/>
      <c r="D34" s="543"/>
      <c r="E34" s="544"/>
      <c r="F34" s="215">
        <f>C33</f>
        <v>0</v>
      </c>
      <c r="G34" s="218"/>
      <c r="H34" s="549"/>
      <c r="I34" s="554"/>
      <c r="J34" s="555"/>
      <c r="K34" s="555"/>
      <c r="L34" s="556"/>
      <c r="M34" s="563"/>
      <c r="N34" s="564"/>
      <c r="O34" s="565"/>
      <c r="P34" s="71" t="s">
        <v>246</v>
      </c>
      <c r="Q34" s="72"/>
      <c r="R34" s="72"/>
      <c r="S34" s="73"/>
      <c r="T34" s="74"/>
      <c r="U34" s="75" t="str">
        <f>IF(U33="","",VLOOKUP(U33,'シフト記号表（勤務時間帯）'!$D$6:$X$47,21,FALSE))</f>
        <v/>
      </c>
      <c r="V34" s="76" t="str">
        <f>IF(V33="","",VLOOKUP(V33,'シフト記号表（勤務時間帯）'!$D$6:$X$47,21,FALSE))</f>
        <v/>
      </c>
      <c r="W34" s="76" t="str">
        <f>IF(W33="","",VLOOKUP(W33,'シフト記号表（勤務時間帯）'!$D$6:$X$47,21,FALSE))</f>
        <v/>
      </c>
      <c r="X34" s="76" t="str">
        <f>IF(X33="","",VLOOKUP(X33,'シフト記号表（勤務時間帯）'!$D$6:$X$47,21,FALSE))</f>
        <v/>
      </c>
      <c r="Y34" s="76" t="str">
        <f>IF(Y33="","",VLOOKUP(Y33,'シフト記号表（勤務時間帯）'!$D$6:$X$47,21,FALSE))</f>
        <v/>
      </c>
      <c r="Z34" s="76" t="str">
        <f>IF(Z33="","",VLOOKUP(Z33,'シフト記号表（勤務時間帯）'!$D$6:$X$47,21,FALSE))</f>
        <v/>
      </c>
      <c r="AA34" s="77" t="str">
        <f>IF(AA33="","",VLOOKUP(AA33,'シフト記号表（勤務時間帯）'!$D$6:$X$47,21,FALSE))</f>
        <v/>
      </c>
      <c r="AB34" s="75" t="str">
        <f>IF(AB33="","",VLOOKUP(AB33,'シフト記号表（勤務時間帯）'!$D$6:$X$47,21,FALSE))</f>
        <v/>
      </c>
      <c r="AC34" s="76" t="str">
        <f>IF(AC33="","",VLOOKUP(AC33,'シフト記号表（勤務時間帯）'!$D$6:$X$47,21,FALSE))</f>
        <v/>
      </c>
      <c r="AD34" s="76" t="str">
        <f>IF(AD33="","",VLOOKUP(AD33,'シフト記号表（勤務時間帯）'!$D$6:$X$47,21,FALSE))</f>
        <v/>
      </c>
      <c r="AE34" s="76" t="str">
        <f>IF(AE33="","",VLOOKUP(AE33,'シフト記号表（勤務時間帯）'!$D$6:$X$47,21,FALSE))</f>
        <v/>
      </c>
      <c r="AF34" s="76" t="str">
        <f>IF(AF33="","",VLOOKUP(AF33,'シフト記号表（勤務時間帯）'!$D$6:$X$47,21,FALSE))</f>
        <v/>
      </c>
      <c r="AG34" s="76" t="str">
        <f>IF(AG33="","",VLOOKUP(AG33,'シフト記号表（勤務時間帯）'!$D$6:$X$47,21,FALSE))</f>
        <v/>
      </c>
      <c r="AH34" s="77" t="str">
        <f>IF(AH33="","",VLOOKUP(AH33,'シフト記号表（勤務時間帯）'!$D$6:$X$47,21,FALSE))</f>
        <v/>
      </c>
      <c r="AI34" s="75" t="str">
        <f>IF(AI33="","",VLOOKUP(AI33,'シフト記号表（勤務時間帯）'!$D$6:$X$47,21,FALSE))</f>
        <v/>
      </c>
      <c r="AJ34" s="76" t="str">
        <f>IF(AJ33="","",VLOOKUP(AJ33,'シフト記号表（勤務時間帯）'!$D$6:$X$47,21,FALSE))</f>
        <v/>
      </c>
      <c r="AK34" s="76" t="str">
        <f>IF(AK33="","",VLOOKUP(AK33,'シフト記号表（勤務時間帯）'!$D$6:$X$47,21,FALSE))</f>
        <v/>
      </c>
      <c r="AL34" s="76" t="str">
        <f>IF(AL33="","",VLOOKUP(AL33,'シフト記号表（勤務時間帯）'!$D$6:$X$47,21,FALSE))</f>
        <v/>
      </c>
      <c r="AM34" s="76" t="str">
        <f>IF(AM33="","",VLOOKUP(AM33,'シフト記号表（勤務時間帯）'!$D$6:$X$47,21,FALSE))</f>
        <v/>
      </c>
      <c r="AN34" s="76" t="str">
        <f>IF(AN33="","",VLOOKUP(AN33,'シフト記号表（勤務時間帯）'!$D$6:$X$47,21,FALSE))</f>
        <v/>
      </c>
      <c r="AO34" s="77" t="str">
        <f>IF(AO33="","",VLOOKUP(AO33,'シフト記号表（勤務時間帯）'!$D$6:$X$47,21,FALSE))</f>
        <v/>
      </c>
      <c r="AP34" s="75" t="str">
        <f>IF(AP33="","",VLOOKUP(AP33,'シフト記号表（勤務時間帯）'!$D$6:$X$47,21,FALSE))</f>
        <v/>
      </c>
      <c r="AQ34" s="76" t="str">
        <f>IF(AQ33="","",VLOOKUP(AQ33,'シフト記号表（勤務時間帯）'!$D$6:$X$47,21,FALSE))</f>
        <v/>
      </c>
      <c r="AR34" s="76" t="str">
        <f>IF(AR33="","",VLOOKUP(AR33,'シフト記号表（勤務時間帯）'!$D$6:$X$47,21,FALSE))</f>
        <v/>
      </c>
      <c r="AS34" s="76" t="str">
        <f>IF(AS33="","",VLOOKUP(AS33,'シフト記号表（勤務時間帯）'!$D$6:$X$47,21,FALSE))</f>
        <v/>
      </c>
      <c r="AT34" s="76" t="str">
        <f>IF(AT33="","",VLOOKUP(AT33,'シフト記号表（勤務時間帯）'!$D$6:$X$47,21,FALSE))</f>
        <v/>
      </c>
      <c r="AU34" s="76" t="str">
        <f>IF(AU33="","",VLOOKUP(AU33,'シフト記号表（勤務時間帯）'!$D$6:$X$47,21,FALSE))</f>
        <v/>
      </c>
      <c r="AV34" s="77" t="str">
        <f>IF(AV33="","",VLOOKUP(AV33,'シフト記号表（勤務時間帯）'!$D$6:$X$47,21,FALSE))</f>
        <v/>
      </c>
      <c r="AW34" s="75" t="str">
        <f>IF(AW33="","",VLOOKUP(AW33,'シフト記号表（勤務時間帯）'!$D$6:$X$47,21,FALSE))</f>
        <v/>
      </c>
      <c r="AX34" s="76" t="str">
        <f>IF(AX33="","",VLOOKUP(AX33,'シフト記号表（勤務時間帯）'!$D$6:$X$47,21,FALSE))</f>
        <v/>
      </c>
      <c r="AY34" s="76" t="str">
        <f>IF(AY33="","",VLOOKUP(AY33,'シフト記号表（勤務時間帯）'!$D$6:$X$47,21,FALSE))</f>
        <v/>
      </c>
      <c r="AZ34" s="593">
        <f>IF($BC$3="４週",SUM(U34:AV34),IF($BC$3="暦月",SUM(U34:AY34),""))</f>
        <v>0</v>
      </c>
      <c r="BA34" s="594"/>
      <c r="BB34" s="595">
        <f>IF($BC$3="４週",AZ34/4,IF($BC$3="暦月",(AZ34/($BC$8/7)),""))</f>
        <v>0</v>
      </c>
      <c r="BC34" s="594"/>
      <c r="BD34" s="587"/>
      <c r="BE34" s="588"/>
      <c r="BF34" s="588"/>
      <c r="BG34" s="588"/>
      <c r="BH34" s="589"/>
    </row>
    <row r="35" spans="2:60" ht="20.25" customHeight="1" x14ac:dyDescent="0.4">
      <c r="B35" s="78"/>
      <c r="C35" s="545"/>
      <c r="D35" s="546"/>
      <c r="E35" s="547"/>
      <c r="F35" s="216"/>
      <c r="G35" s="219">
        <f>C33</f>
        <v>0</v>
      </c>
      <c r="H35" s="550"/>
      <c r="I35" s="557"/>
      <c r="J35" s="558"/>
      <c r="K35" s="558"/>
      <c r="L35" s="559"/>
      <c r="M35" s="566"/>
      <c r="N35" s="567"/>
      <c r="O35" s="568"/>
      <c r="P35" s="79" t="s">
        <v>247</v>
      </c>
      <c r="Q35" s="80"/>
      <c r="R35" s="80"/>
      <c r="S35" s="98"/>
      <c r="T35" s="99"/>
      <c r="U35" s="83" t="str">
        <f>IF(U33="","",VLOOKUP(U33,'シフト記号表（勤務時間帯）'!$D$6:$Z$47,23,FALSE))</f>
        <v/>
      </c>
      <c r="V35" s="84" t="str">
        <f>IF(V33="","",VLOOKUP(V33,'シフト記号表（勤務時間帯）'!$D$6:$Z$47,23,FALSE))</f>
        <v/>
      </c>
      <c r="W35" s="84" t="str">
        <f>IF(W33="","",VLOOKUP(W33,'シフト記号表（勤務時間帯）'!$D$6:$Z$47,23,FALSE))</f>
        <v/>
      </c>
      <c r="X35" s="84" t="str">
        <f>IF(X33="","",VLOOKUP(X33,'シフト記号表（勤務時間帯）'!$D$6:$Z$47,23,FALSE))</f>
        <v/>
      </c>
      <c r="Y35" s="84" t="str">
        <f>IF(Y33="","",VLOOKUP(Y33,'シフト記号表（勤務時間帯）'!$D$6:$Z$47,23,FALSE))</f>
        <v/>
      </c>
      <c r="Z35" s="84" t="str">
        <f>IF(Z33="","",VLOOKUP(Z33,'シフト記号表（勤務時間帯）'!$D$6:$Z$47,23,FALSE))</f>
        <v/>
      </c>
      <c r="AA35" s="85" t="str">
        <f>IF(AA33="","",VLOOKUP(AA33,'シフト記号表（勤務時間帯）'!$D$6:$Z$47,23,FALSE))</f>
        <v/>
      </c>
      <c r="AB35" s="83" t="str">
        <f>IF(AB33="","",VLOOKUP(AB33,'シフト記号表（勤務時間帯）'!$D$6:$Z$47,23,FALSE))</f>
        <v/>
      </c>
      <c r="AC35" s="84" t="str">
        <f>IF(AC33="","",VLOOKUP(AC33,'シフト記号表（勤務時間帯）'!$D$6:$Z$47,23,FALSE))</f>
        <v/>
      </c>
      <c r="AD35" s="84" t="str">
        <f>IF(AD33="","",VLOOKUP(AD33,'シフト記号表（勤務時間帯）'!$D$6:$Z$47,23,FALSE))</f>
        <v/>
      </c>
      <c r="AE35" s="84" t="str">
        <f>IF(AE33="","",VLOOKUP(AE33,'シフト記号表（勤務時間帯）'!$D$6:$Z$47,23,FALSE))</f>
        <v/>
      </c>
      <c r="AF35" s="84" t="str">
        <f>IF(AF33="","",VLOOKUP(AF33,'シフト記号表（勤務時間帯）'!$D$6:$Z$47,23,FALSE))</f>
        <v/>
      </c>
      <c r="AG35" s="84" t="str">
        <f>IF(AG33="","",VLOOKUP(AG33,'シフト記号表（勤務時間帯）'!$D$6:$Z$47,23,FALSE))</f>
        <v/>
      </c>
      <c r="AH35" s="85" t="str">
        <f>IF(AH33="","",VLOOKUP(AH33,'シフト記号表（勤務時間帯）'!$D$6:$Z$47,23,FALSE))</f>
        <v/>
      </c>
      <c r="AI35" s="83" t="str">
        <f>IF(AI33="","",VLOOKUP(AI33,'シフト記号表（勤務時間帯）'!$D$6:$Z$47,23,FALSE))</f>
        <v/>
      </c>
      <c r="AJ35" s="84" t="str">
        <f>IF(AJ33="","",VLOOKUP(AJ33,'シフト記号表（勤務時間帯）'!$D$6:$Z$47,23,FALSE))</f>
        <v/>
      </c>
      <c r="AK35" s="84" t="str">
        <f>IF(AK33="","",VLOOKUP(AK33,'シフト記号表（勤務時間帯）'!$D$6:$Z$47,23,FALSE))</f>
        <v/>
      </c>
      <c r="AL35" s="84" t="str">
        <f>IF(AL33="","",VLOOKUP(AL33,'シフト記号表（勤務時間帯）'!$D$6:$Z$47,23,FALSE))</f>
        <v/>
      </c>
      <c r="AM35" s="84" t="str">
        <f>IF(AM33="","",VLOOKUP(AM33,'シフト記号表（勤務時間帯）'!$D$6:$Z$47,23,FALSE))</f>
        <v/>
      </c>
      <c r="AN35" s="84" t="str">
        <f>IF(AN33="","",VLOOKUP(AN33,'シフト記号表（勤務時間帯）'!$D$6:$Z$47,23,FALSE))</f>
        <v/>
      </c>
      <c r="AO35" s="85" t="str">
        <f>IF(AO33="","",VLOOKUP(AO33,'シフト記号表（勤務時間帯）'!$D$6:$Z$47,23,FALSE))</f>
        <v/>
      </c>
      <c r="AP35" s="83" t="str">
        <f>IF(AP33="","",VLOOKUP(AP33,'シフト記号表（勤務時間帯）'!$D$6:$Z$47,23,FALSE))</f>
        <v/>
      </c>
      <c r="AQ35" s="84" t="str">
        <f>IF(AQ33="","",VLOOKUP(AQ33,'シフト記号表（勤務時間帯）'!$D$6:$Z$47,23,FALSE))</f>
        <v/>
      </c>
      <c r="AR35" s="84" t="str">
        <f>IF(AR33="","",VLOOKUP(AR33,'シフト記号表（勤務時間帯）'!$D$6:$Z$47,23,FALSE))</f>
        <v/>
      </c>
      <c r="AS35" s="84" t="str">
        <f>IF(AS33="","",VLOOKUP(AS33,'シフト記号表（勤務時間帯）'!$D$6:$Z$47,23,FALSE))</f>
        <v/>
      </c>
      <c r="AT35" s="84" t="str">
        <f>IF(AT33="","",VLOOKUP(AT33,'シフト記号表（勤務時間帯）'!$D$6:$Z$47,23,FALSE))</f>
        <v/>
      </c>
      <c r="AU35" s="84" t="str">
        <f>IF(AU33="","",VLOOKUP(AU33,'シフト記号表（勤務時間帯）'!$D$6:$Z$47,23,FALSE))</f>
        <v/>
      </c>
      <c r="AV35" s="85" t="str">
        <f>IF(AV33="","",VLOOKUP(AV33,'シフト記号表（勤務時間帯）'!$D$6:$Z$47,23,FALSE))</f>
        <v/>
      </c>
      <c r="AW35" s="83" t="str">
        <f>IF(AW33="","",VLOOKUP(AW33,'シフト記号表（勤務時間帯）'!$D$6:$Z$47,23,FALSE))</f>
        <v/>
      </c>
      <c r="AX35" s="84" t="str">
        <f>IF(AX33="","",VLOOKUP(AX33,'シフト記号表（勤務時間帯）'!$D$6:$Z$47,23,FALSE))</f>
        <v/>
      </c>
      <c r="AY35" s="84" t="str">
        <f>IF(AY33="","",VLOOKUP(AY33,'シフト記号表（勤務時間帯）'!$D$6:$Z$47,23,FALSE))</f>
        <v/>
      </c>
      <c r="AZ35" s="596">
        <f>IF($BC$3="４週",SUM(U35:AV35),IF($BC$3="暦月",SUM(U35:AY35),""))</f>
        <v>0</v>
      </c>
      <c r="BA35" s="597"/>
      <c r="BB35" s="598">
        <f>IF($BC$3="４週",AZ35/4,IF($BC$3="暦月",(AZ35/($BC$8/7)),""))</f>
        <v>0</v>
      </c>
      <c r="BC35" s="597"/>
      <c r="BD35" s="590"/>
      <c r="BE35" s="591"/>
      <c r="BF35" s="591"/>
      <c r="BG35" s="591"/>
      <c r="BH35" s="592"/>
    </row>
    <row r="36" spans="2:60" ht="20.25" customHeight="1" x14ac:dyDescent="0.4">
      <c r="B36" s="86"/>
      <c r="C36" s="539"/>
      <c r="D36" s="540"/>
      <c r="E36" s="541"/>
      <c r="F36" s="215"/>
      <c r="G36" s="218"/>
      <c r="H36" s="603"/>
      <c r="I36" s="551"/>
      <c r="J36" s="552"/>
      <c r="K36" s="552"/>
      <c r="L36" s="553"/>
      <c r="M36" s="560"/>
      <c r="N36" s="561"/>
      <c r="O36" s="562"/>
      <c r="P36" s="87" t="s">
        <v>245</v>
      </c>
      <c r="Q36" s="94"/>
      <c r="R36" s="94"/>
      <c r="S36" s="95"/>
      <c r="T36" s="100"/>
      <c r="U36" s="91"/>
      <c r="V36" s="92"/>
      <c r="W36" s="92"/>
      <c r="X36" s="92"/>
      <c r="Y36" s="92"/>
      <c r="Z36" s="92"/>
      <c r="AA36" s="93"/>
      <c r="AB36" s="91"/>
      <c r="AC36" s="92"/>
      <c r="AD36" s="92"/>
      <c r="AE36" s="92"/>
      <c r="AF36" s="92"/>
      <c r="AG36" s="92"/>
      <c r="AH36" s="93"/>
      <c r="AI36" s="91"/>
      <c r="AJ36" s="92"/>
      <c r="AK36" s="92"/>
      <c r="AL36" s="92"/>
      <c r="AM36" s="92"/>
      <c r="AN36" s="92"/>
      <c r="AO36" s="93"/>
      <c r="AP36" s="91"/>
      <c r="AQ36" s="92"/>
      <c r="AR36" s="92"/>
      <c r="AS36" s="92"/>
      <c r="AT36" s="92"/>
      <c r="AU36" s="92"/>
      <c r="AV36" s="93"/>
      <c r="AW36" s="91"/>
      <c r="AX36" s="92"/>
      <c r="AY36" s="92"/>
      <c r="AZ36" s="569"/>
      <c r="BA36" s="570"/>
      <c r="BB36" s="583"/>
      <c r="BC36" s="570"/>
      <c r="BD36" s="584"/>
      <c r="BE36" s="585"/>
      <c r="BF36" s="585"/>
      <c r="BG36" s="585"/>
      <c r="BH36" s="586"/>
    </row>
    <row r="37" spans="2:60" ht="20.25" customHeight="1" x14ac:dyDescent="0.4">
      <c r="B37" s="70">
        <f>B34+1</f>
        <v>6</v>
      </c>
      <c r="C37" s="542"/>
      <c r="D37" s="543"/>
      <c r="E37" s="544"/>
      <c r="F37" s="215">
        <f>C36</f>
        <v>0</v>
      </c>
      <c r="G37" s="218"/>
      <c r="H37" s="549"/>
      <c r="I37" s="554"/>
      <c r="J37" s="555"/>
      <c r="K37" s="555"/>
      <c r="L37" s="556"/>
      <c r="M37" s="563"/>
      <c r="N37" s="564"/>
      <c r="O37" s="565"/>
      <c r="P37" s="71" t="s">
        <v>246</v>
      </c>
      <c r="Q37" s="72"/>
      <c r="R37" s="72"/>
      <c r="S37" s="73"/>
      <c r="T37" s="74"/>
      <c r="U37" s="75" t="str">
        <f>IF(U36="","",VLOOKUP(U36,'シフト記号表（勤務時間帯）'!$D$6:$X$47,21,FALSE))</f>
        <v/>
      </c>
      <c r="V37" s="76" t="str">
        <f>IF(V36="","",VLOOKUP(V36,'シフト記号表（勤務時間帯）'!$D$6:$X$47,21,FALSE))</f>
        <v/>
      </c>
      <c r="W37" s="76" t="str">
        <f>IF(W36="","",VLOOKUP(W36,'シフト記号表（勤務時間帯）'!$D$6:$X$47,21,FALSE))</f>
        <v/>
      </c>
      <c r="X37" s="76" t="str">
        <f>IF(X36="","",VLOOKUP(X36,'シフト記号表（勤務時間帯）'!$D$6:$X$47,21,FALSE))</f>
        <v/>
      </c>
      <c r="Y37" s="76" t="str">
        <f>IF(Y36="","",VLOOKUP(Y36,'シフト記号表（勤務時間帯）'!$D$6:$X$47,21,FALSE))</f>
        <v/>
      </c>
      <c r="Z37" s="76" t="str">
        <f>IF(Z36="","",VLOOKUP(Z36,'シフト記号表（勤務時間帯）'!$D$6:$X$47,21,FALSE))</f>
        <v/>
      </c>
      <c r="AA37" s="77" t="str">
        <f>IF(AA36="","",VLOOKUP(AA36,'シフト記号表（勤務時間帯）'!$D$6:$X$47,21,FALSE))</f>
        <v/>
      </c>
      <c r="AB37" s="75" t="str">
        <f>IF(AB36="","",VLOOKUP(AB36,'シフト記号表（勤務時間帯）'!$D$6:$X$47,21,FALSE))</f>
        <v/>
      </c>
      <c r="AC37" s="76" t="str">
        <f>IF(AC36="","",VLOOKUP(AC36,'シフト記号表（勤務時間帯）'!$D$6:$X$47,21,FALSE))</f>
        <v/>
      </c>
      <c r="AD37" s="76" t="str">
        <f>IF(AD36="","",VLOOKUP(AD36,'シフト記号表（勤務時間帯）'!$D$6:$X$47,21,FALSE))</f>
        <v/>
      </c>
      <c r="AE37" s="76" t="str">
        <f>IF(AE36="","",VLOOKUP(AE36,'シフト記号表（勤務時間帯）'!$D$6:$X$47,21,FALSE))</f>
        <v/>
      </c>
      <c r="AF37" s="76" t="str">
        <f>IF(AF36="","",VLOOKUP(AF36,'シフト記号表（勤務時間帯）'!$D$6:$X$47,21,FALSE))</f>
        <v/>
      </c>
      <c r="AG37" s="76" t="str">
        <f>IF(AG36="","",VLOOKUP(AG36,'シフト記号表（勤務時間帯）'!$D$6:$X$47,21,FALSE))</f>
        <v/>
      </c>
      <c r="AH37" s="77" t="str">
        <f>IF(AH36="","",VLOOKUP(AH36,'シフト記号表（勤務時間帯）'!$D$6:$X$47,21,FALSE))</f>
        <v/>
      </c>
      <c r="AI37" s="75" t="str">
        <f>IF(AI36="","",VLOOKUP(AI36,'シフト記号表（勤務時間帯）'!$D$6:$X$47,21,FALSE))</f>
        <v/>
      </c>
      <c r="AJ37" s="76" t="str">
        <f>IF(AJ36="","",VLOOKUP(AJ36,'シフト記号表（勤務時間帯）'!$D$6:$X$47,21,FALSE))</f>
        <v/>
      </c>
      <c r="AK37" s="76" t="str">
        <f>IF(AK36="","",VLOOKUP(AK36,'シフト記号表（勤務時間帯）'!$D$6:$X$47,21,FALSE))</f>
        <v/>
      </c>
      <c r="AL37" s="76" t="str">
        <f>IF(AL36="","",VLOOKUP(AL36,'シフト記号表（勤務時間帯）'!$D$6:$X$47,21,FALSE))</f>
        <v/>
      </c>
      <c r="AM37" s="76" t="str">
        <f>IF(AM36="","",VLOOKUP(AM36,'シフト記号表（勤務時間帯）'!$D$6:$X$47,21,FALSE))</f>
        <v/>
      </c>
      <c r="AN37" s="76" t="str">
        <f>IF(AN36="","",VLOOKUP(AN36,'シフト記号表（勤務時間帯）'!$D$6:$X$47,21,FALSE))</f>
        <v/>
      </c>
      <c r="AO37" s="77" t="str">
        <f>IF(AO36="","",VLOOKUP(AO36,'シフト記号表（勤務時間帯）'!$D$6:$X$47,21,FALSE))</f>
        <v/>
      </c>
      <c r="AP37" s="75" t="str">
        <f>IF(AP36="","",VLOOKUP(AP36,'シフト記号表（勤務時間帯）'!$D$6:$X$47,21,FALSE))</f>
        <v/>
      </c>
      <c r="AQ37" s="76" t="str">
        <f>IF(AQ36="","",VLOOKUP(AQ36,'シフト記号表（勤務時間帯）'!$D$6:$X$47,21,FALSE))</f>
        <v/>
      </c>
      <c r="AR37" s="76" t="str">
        <f>IF(AR36="","",VLOOKUP(AR36,'シフト記号表（勤務時間帯）'!$D$6:$X$47,21,FALSE))</f>
        <v/>
      </c>
      <c r="AS37" s="76" t="str">
        <f>IF(AS36="","",VLOOKUP(AS36,'シフト記号表（勤務時間帯）'!$D$6:$X$47,21,FALSE))</f>
        <v/>
      </c>
      <c r="AT37" s="76" t="str">
        <f>IF(AT36="","",VLOOKUP(AT36,'シフト記号表（勤務時間帯）'!$D$6:$X$47,21,FALSE))</f>
        <v/>
      </c>
      <c r="AU37" s="76" t="str">
        <f>IF(AU36="","",VLOOKUP(AU36,'シフト記号表（勤務時間帯）'!$D$6:$X$47,21,FALSE))</f>
        <v/>
      </c>
      <c r="AV37" s="77" t="str">
        <f>IF(AV36="","",VLOOKUP(AV36,'シフト記号表（勤務時間帯）'!$D$6:$X$47,21,FALSE))</f>
        <v/>
      </c>
      <c r="AW37" s="75" t="str">
        <f>IF(AW36="","",VLOOKUP(AW36,'シフト記号表（勤務時間帯）'!$D$6:$X$47,21,FALSE))</f>
        <v/>
      </c>
      <c r="AX37" s="76" t="str">
        <f>IF(AX36="","",VLOOKUP(AX36,'シフト記号表（勤務時間帯）'!$D$6:$X$47,21,FALSE))</f>
        <v/>
      </c>
      <c r="AY37" s="76" t="str">
        <f>IF(AY36="","",VLOOKUP(AY36,'シフト記号表（勤務時間帯）'!$D$6:$X$47,21,FALSE))</f>
        <v/>
      </c>
      <c r="AZ37" s="593">
        <f>IF($BC$3="４週",SUM(U37:AV37),IF($BC$3="暦月",SUM(U37:AY37),""))</f>
        <v>0</v>
      </c>
      <c r="BA37" s="594"/>
      <c r="BB37" s="595">
        <f>IF($BC$3="４週",AZ37/4,IF($BC$3="暦月",(AZ37/($BC$8/7)),""))</f>
        <v>0</v>
      </c>
      <c r="BC37" s="594"/>
      <c r="BD37" s="587"/>
      <c r="BE37" s="588"/>
      <c r="BF37" s="588"/>
      <c r="BG37" s="588"/>
      <c r="BH37" s="589"/>
    </row>
    <row r="38" spans="2:60" ht="20.25" customHeight="1" x14ac:dyDescent="0.4">
      <c r="B38" s="78"/>
      <c r="C38" s="545"/>
      <c r="D38" s="546"/>
      <c r="E38" s="547"/>
      <c r="F38" s="216"/>
      <c r="G38" s="219">
        <f>C36</f>
        <v>0</v>
      </c>
      <c r="H38" s="550"/>
      <c r="I38" s="557"/>
      <c r="J38" s="558"/>
      <c r="K38" s="558"/>
      <c r="L38" s="559"/>
      <c r="M38" s="566"/>
      <c r="N38" s="567"/>
      <c r="O38" s="568"/>
      <c r="P38" s="79" t="s">
        <v>247</v>
      </c>
      <c r="Q38" s="97"/>
      <c r="R38" s="97"/>
      <c r="S38" s="81"/>
      <c r="T38" s="82"/>
      <c r="U38" s="83" t="str">
        <f>IF(U36="","",VLOOKUP(U36,'シフト記号表（勤務時間帯）'!$D$6:$Z$47,23,FALSE))</f>
        <v/>
      </c>
      <c r="V38" s="84" t="str">
        <f>IF(V36="","",VLOOKUP(V36,'シフト記号表（勤務時間帯）'!$D$6:$Z$47,23,FALSE))</f>
        <v/>
      </c>
      <c r="W38" s="84" t="str">
        <f>IF(W36="","",VLOOKUP(W36,'シフト記号表（勤務時間帯）'!$D$6:$Z$47,23,FALSE))</f>
        <v/>
      </c>
      <c r="X38" s="84" t="str">
        <f>IF(X36="","",VLOOKUP(X36,'シフト記号表（勤務時間帯）'!$D$6:$Z$47,23,FALSE))</f>
        <v/>
      </c>
      <c r="Y38" s="84" t="str">
        <f>IF(Y36="","",VLOOKUP(Y36,'シフト記号表（勤務時間帯）'!$D$6:$Z$47,23,FALSE))</f>
        <v/>
      </c>
      <c r="Z38" s="84" t="str">
        <f>IF(Z36="","",VLOOKUP(Z36,'シフト記号表（勤務時間帯）'!$D$6:$Z$47,23,FALSE))</f>
        <v/>
      </c>
      <c r="AA38" s="85" t="str">
        <f>IF(AA36="","",VLOOKUP(AA36,'シフト記号表（勤務時間帯）'!$D$6:$Z$47,23,FALSE))</f>
        <v/>
      </c>
      <c r="AB38" s="83" t="str">
        <f>IF(AB36="","",VLOOKUP(AB36,'シフト記号表（勤務時間帯）'!$D$6:$Z$47,23,FALSE))</f>
        <v/>
      </c>
      <c r="AC38" s="84" t="str">
        <f>IF(AC36="","",VLOOKUP(AC36,'シフト記号表（勤務時間帯）'!$D$6:$Z$47,23,FALSE))</f>
        <v/>
      </c>
      <c r="AD38" s="84" t="str">
        <f>IF(AD36="","",VLOOKUP(AD36,'シフト記号表（勤務時間帯）'!$D$6:$Z$47,23,FALSE))</f>
        <v/>
      </c>
      <c r="AE38" s="84" t="str">
        <f>IF(AE36="","",VLOOKUP(AE36,'シフト記号表（勤務時間帯）'!$D$6:$Z$47,23,FALSE))</f>
        <v/>
      </c>
      <c r="AF38" s="84" t="str">
        <f>IF(AF36="","",VLOOKUP(AF36,'シフト記号表（勤務時間帯）'!$D$6:$Z$47,23,FALSE))</f>
        <v/>
      </c>
      <c r="AG38" s="84" t="str">
        <f>IF(AG36="","",VLOOKUP(AG36,'シフト記号表（勤務時間帯）'!$D$6:$Z$47,23,FALSE))</f>
        <v/>
      </c>
      <c r="AH38" s="85" t="str">
        <f>IF(AH36="","",VLOOKUP(AH36,'シフト記号表（勤務時間帯）'!$D$6:$Z$47,23,FALSE))</f>
        <v/>
      </c>
      <c r="AI38" s="83" t="str">
        <f>IF(AI36="","",VLOOKUP(AI36,'シフト記号表（勤務時間帯）'!$D$6:$Z$47,23,FALSE))</f>
        <v/>
      </c>
      <c r="AJ38" s="84" t="str">
        <f>IF(AJ36="","",VLOOKUP(AJ36,'シフト記号表（勤務時間帯）'!$D$6:$Z$47,23,FALSE))</f>
        <v/>
      </c>
      <c r="AK38" s="84" t="str">
        <f>IF(AK36="","",VLOOKUP(AK36,'シフト記号表（勤務時間帯）'!$D$6:$Z$47,23,FALSE))</f>
        <v/>
      </c>
      <c r="AL38" s="84" t="str">
        <f>IF(AL36="","",VLOOKUP(AL36,'シフト記号表（勤務時間帯）'!$D$6:$Z$47,23,FALSE))</f>
        <v/>
      </c>
      <c r="AM38" s="84" t="str">
        <f>IF(AM36="","",VLOOKUP(AM36,'シフト記号表（勤務時間帯）'!$D$6:$Z$47,23,FALSE))</f>
        <v/>
      </c>
      <c r="AN38" s="84" t="str">
        <f>IF(AN36="","",VLOOKUP(AN36,'シフト記号表（勤務時間帯）'!$D$6:$Z$47,23,FALSE))</f>
        <v/>
      </c>
      <c r="AO38" s="85" t="str">
        <f>IF(AO36="","",VLOOKUP(AO36,'シフト記号表（勤務時間帯）'!$D$6:$Z$47,23,FALSE))</f>
        <v/>
      </c>
      <c r="AP38" s="83" t="str">
        <f>IF(AP36="","",VLOOKUP(AP36,'シフト記号表（勤務時間帯）'!$D$6:$Z$47,23,FALSE))</f>
        <v/>
      </c>
      <c r="AQ38" s="84" t="str">
        <f>IF(AQ36="","",VLOOKUP(AQ36,'シフト記号表（勤務時間帯）'!$D$6:$Z$47,23,FALSE))</f>
        <v/>
      </c>
      <c r="AR38" s="84" t="str">
        <f>IF(AR36="","",VLOOKUP(AR36,'シフト記号表（勤務時間帯）'!$D$6:$Z$47,23,FALSE))</f>
        <v/>
      </c>
      <c r="AS38" s="84" t="str">
        <f>IF(AS36="","",VLOOKUP(AS36,'シフト記号表（勤務時間帯）'!$D$6:$Z$47,23,FALSE))</f>
        <v/>
      </c>
      <c r="AT38" s="84" t="str">
        <f>IF(AT36="","",VLOOKUP(AT36,'シフト記号表（勤務時間帯）'!$D$6:$Z$47,23,FALSE))</f>
        <v/>
      </c>
      <c r="AU38" s="84" t="str">
        <f>IF(AU36="","",VLOOKUP(AU36,'シフト記号表（勤務時間帯）'!$D$6:$Z$47,23,FALSE))</f>
        <v/>
      </c>
      <c r="AV38" s="85" t="str">
        <f>IF(AV36="","",VLOOKUP(AV36,'シフト記号表（勤務時間帯）'!$D$6:$Z$47,23,FALSE))</f>
        <v/>
      </c>
      <c r="AW38" s="83" t="str">
        <f>IF(AW36="","",VLOOKUP(AW36,'シフト記号表（勤務時間帯）'!$D$6:$Z$47,23,FALSE))</f>
        <v/>
      </c>
      <c r="AX38" s="84" t="str">
        <f>IF(AX36="","",VLOOKUP(AX36,'シフト記号表（勤務時間帯）'!$D$6:$Z$47,23,FALSE))</f>
        <v/>
      </c>
      <c r="AY38" s="84" t="str">
        <f>IF(AY36="","",VLOOKUP(AY36,'シフト記号表（勤務時間帯）'!$D$6:$Z$47,23,FALSE))</f>
        <v/>
      </c>
      <c r="AZ38" s="596">
        <f>IF($BC$3="４週",SUM(U38:AV38),IF($BC$3="暦月",SUM(U38:AY38),""))</f>
        <v>0</v>
      </c>
      <c r="BA38" s="597"/>
      <c r="BB38" s="598">
        <f>IF($BC$3="４週",AZ38/4,IF($BC$3="暦月",(AZ38/($BC$8/7)),""))</f>
        <v>0</v>
      </c>
      <c r="BC38" s="597"/>
      <c r="BD38" s="590"/>
      <c r="BE38" s="591"/>
      <c r="BF38" s="591"/>
      <c r="BG38" s="591"/>
      <c r="BH38" s="592"/>
    </row>
    <row r="39" spans="2:60" ht="20.25" customHeight="1" x14ac:dyDescent="0.4">
      <c r="B39" s="86"/>
      <c r="C39" s="539"/>
      <c r="D39" s="540"/>
      <c r="E39" s="541"/>
      <c r="F39" s="215"/>
      <c r="G39" s="218"/>
      <c r="H39" s="603"/>
      <c r="I39" s="551"/>
      <c r="J39" s="552"/>
      <c r="K39" s="552"/>
      <c r="L39" s="553"/>
      <c r="M39" s="560"/>
      <c r="N39" s="561"/>
      <c r="O39" s="562"/>
      <c r="P39" s="87" t="s">
        <v>245</v>
      </c>
      <c r="Q39" s="88"/>
      <c r="R39" s="88"/>
      <c r="S39" s="89"/>
      <c r="T39" s="90"/>
      <c r="U39" s="91"/>
      <c r="V39" s="92"/>
      <c r="W39" s="92"/>
      <c r="X39" s="92"/>
      <c r="Y39" s="92"/>
      <c r="Z39" s="92"/>
      <c r="AA39" s="93"/>
      <c r="AB39" s="91"/>
      <c r="AC39" s="92"/>
      <c r="AD39" s="92"/>
      <c r="AE39" s="92"/>
      <c r="AF39" s="92"/>
      <c r="AG39" s="92"/>
      <c r="AH39" s="93"/>
      <c r="AI39" s="91"/>
      <c r="AJ39" s="92"/>
      <c r="AK39" s="92"/>
      <c r="AL39" s="92"/>
      <c r="AM39" s="92"/>
      <c r="AN39" s="92"/>
      <c r="AO39" s="93"/>
      <c r="AP39" s="91"/>
      <c r="AQ39" s="92"/>
      <c r="AR39" s="92"/>
      <c r="AS39" s="92"/>
      <c r="AT39" s="92"/>
      <c r="AU39" s="92"/>
      <c r="AV39" s="93"/>
      <c r="AW39" s="91"/>
      <c r="AX39" s="92"/>
      <c r="AY39" s="92"/>
      <c r="AZ39" s="569"/>
      <c r="BA39" s="570"/>
      <c r="BB39" s="583"/>
      <c r="BC39" s="570"/>
      <c r="BD39" s="584"/>
      <c r="BE39" s="585"/>
      <c r="BF39" s="585"/>
      <c r="BG39" s="585"/>
      <c r="BH39" s="586"/>
    </row>
    <row r="40" spans="2:60" ht="20.25" customHeight="1" x14ac:dyDescent="0.4">
      <c r="B40" s="70">
        <f>B37+1</f>
        <v>7</v>
      </c>
      <c r="C40" s="542"/>
      <c r="D40" s="543"/>
      <c r="E40" s="544"/>
      <c r="F40" s="215">
        <f>C39</f>
        <v>0</v>
      </c>
      <c r="G40" s="218"/>
      <c r="H40" s="549"/>
      <c r="I40" s="554"/>
      <c r="J40" s="555"/>
      <c r="K40" s="555"/>
      <c r="L40" s="556"/>
      <c r="M40" s="563"/>
      <c r="N40" s="564"/>
      <c r="O40" s="565"/>
      <c r="P40" s="71" t="s">
        <v>246</v>
      </c>
      <c r="Q40" s="72"/>
      <c r="R40" s="72"/>
      <c r="S40" s="73"/>
      <c r="T40" s="74"/>
      <c r="U40" s="75" t="str">
        <f>IF(U39="","",VLOOKUP(U39,'シフト記号表（勤務時間帯）'!$D$6:$X$47,21,FALSE))</f>
        <v/>
      </c>
      <c r="V40" s="76" t="str">
        <f>IF(V39="","",VLOOKUP(V39,'シフト記号表（勤務時間帯）'!$D$6:$X$47,21,FALSE))</f>
        <v/>
      </c>
      <c r="W40" s="76" t="str">
        <f>IF(W39="","",VLOOKUP(W39,'シフト記号表（勤務時間帯）'!$D$6:$X$47,21,FALSE))</f>
        <v/>
      </c>
      <c r="X40" s="76" t="str">
        <f>IF(X39="","",VLOOKUP(X39,'シフト記号表（勤務時間帯）'!$D$6:$X$47,21,FALSE))</f>
        <v/>
      </c>
      <c r="Y40" s="76" t="str">
        <f>IF(Y39="","",VLOOKUP(Y39,'シフト記号表（勤務時間帯）'!$D$6:$X$47,21,FALSE))</f>
        <v/>
      </c>
      <c r="Z40" s="76" t="str">
        <f>IF(Z39="","",VLOOKUP(Z39,'シフト記号表（勤務時間帯）'!$D$6:$X$47,21,FALSE))</f>
        <v/>
      </c>
      <c r="AA40" s="77" t="str">
        <f>IF(AA39="","",VLOOKUP(AA39,'シフト記号表（勤務時間帯）'!$D$6:$X$47,21,FALSE))</f>
        <v/>
      </c>
      <c r="AB40" s="75" t="str">
        <f>IF(AB39="","",VLOOKUP(AB39,'シフト記号表（勤務時間帯）'!$D$6:$X$47,21,FALSE))</f>
        <v/>
      </c>
      <c r="AC40" s="76" t="str">
        <f>IF(AC39="","",VLOOKUP(AC39,'シフト記号表（勤務時間帯）'!$D$6:$X$47,21,FALSE))</f>
        <v/>
      </c>
      <c r="AD40" s="76" t="str">
        <f>IF(AD39="","",VLOOKUP(AD39,'シフト記号表（勤務時間帯）'!$D$6:$X$47,21,FALSE))</f>
        <v/>
      </c>
      <c r="AE40" s="76" t="str">
        <f>IF(AE39="","",VLOOKUP(AE39,'シフト記号表（勤務時間帯）'!$D$6:$X$47,21,FALSE))</f>
        <v/>
      </c>
      <c r="AF40" s="76" t="str">
        <f>IF(AF39="","",VLOOKUP(AF39,'シフト記号表（勤務時間帯）'!$D$6:$X$47,21,FALSE))</f>
        <v/>
      </c>
      <c r="AG40" s="76" t="str">
        <f>IF(AG39="","",VLOOKUP(AG39,'シフト記号表（勤務時間帯）'!$D$6:$X$47,21,FALSE))</f>
        <v/>
      </c>
      <c r="AH40" s="77" t="str">
        <f>IF(AH39="","",VLOOKUP(AH39,'シフト記号表（勤務時間帯）'!$D$6:$X$47,21,FALSE))</f>
        <v/>
      </c>
      <c r="AI40" s="75" t="str">
        <f>IF(AI39="","",VLOOKUP(AI39,'シフト記号表（勤務時間帯）'!$D$6:$X$47,21,FALSE))</f>
        <v/>
      </c>
      <c r="AJ40" s="76" t="str">
        <f>IF(AJ39="","",VLOOKUP(AJ39,'シフト記号表（勤務時間帯）'!$D$6:$X$47,21,FALSE))</f>
        <v/>
      </c>
      <c r="AK40" s="76" t="str">
        <f>IF(AK39="","",VLOOKUP(AK39,'シフト記号表（勤務時間帯）'!$D$6:$X$47,21,FALSE))</f>
        <v/>
      </c>
      <c r="AL40" s="76" t="str">
        <f>IF(AL39="","",VLOOKUP(AL39,'シフト記号表（勤務時間帯）'!$D$6:$X$47,21,FALSE))</f>
        <v/>
      </c>
      <c r="AM40" s="76" t="str">
        <f>IF(AM39="","",VLOOKUP(AM39,'シフト記号表（勤務時間帯）'!$D$6:$X$47,21,FALSE))</f>
        <v/>
      </c>
      <c r="AN40" s="76" t="str">
        <f>IF(AN39="","",VLOOKUP(AN39,'シフト記号表（勤務時間帯）'!$D$6:$X$47,21,FALSE))</f>
        <v/>
      </c>
      <c r="AO40" s="77" t="str">
        <f>IF(AO39="","",VLOOKUP(AO39,'シフト記号表（勤務時間帯）'!$D$6:$X$47,21,FALSE))</f>
        <v/>
      </c>
      <c r="AP40" s="75" t="str">
        <f>IF(AP39="","",VLOOKUP(AP39,'シフト記号表（勤務時間帯）'!$D$6:$X$47,21,FALSE))</f>
        <v/>
      </c>
      <c r="AQ40" s="76" t="str">
        <f>IF(AQ39="","",VLOOKUP(AQ39,'シフト記号表（勤務時間帯）'!$D$6:$X$47,21,FALSE))</f>
        <v/>
      </c>
      <c r="AR40" s="76" t="str">
        <f>IF(AR39="","",VLOOKUP(AR39,'シフト記号表（勤務時間帯）'!$D$6:$X$47,21,FALSE))</f>
        <v/>
      </c>
      <c r="AS40" s="76" t="str">
        <f>IF(AS39="","",VLOOKUP(AS39,'シフト記号表（勤務時間帯）'!$D$6:$X$47,21,FALSE))</f>
        <v/>
      </c>
      <c r="AT40" s="76" t="str">
        <f>IF(AT39="","",VLOOKUP(AT39,'シフト記号表（勤務時間帯）'!$D$6:$X$47,21,FALSE))</f>
        <v/>
      </c>
      <c r="AU40" s="76" t="str">
        <f>IF(AU39="","",VLOOKUP(AU39,'シフト記号表（勤務時間帯）'!$D$6:$X$47,21,FALSE))</f>
        <v/>
      </c>
      <c r="AV40" s="77" t="str">
        <f>IF(AV39="","",VLOOKUP(AV39,'シフト記号表（勤務時間帯）'!$D$6:$X$47,21,FALSE))</f>
        <v/>
      </c>
      <c r="AW40" s="75" t="str">
        <f>IF(AW39="","",VLOOKUP(AW39,'シフト記号表（勤務時間帯）'!$D$6:$X$47,21,FALSE))</f>
        <v/>
      </c>
      <c r="AX40" s="76" t="str">
        <f>IF(AX39="","",VLOOKUP(AX39,'シフト記号表（勤務時間帯）'!$D$6:$X$47,21,FALSE))</f>
        <v/>
      </c>
      <c r="AY40" s="76" t="str">
        <f>IF(AY39="","",VLOOKUP(AY39,'シフト記号表（勤務時間帯）'!$D$6:$X$47,21,FALSE))</f>
        <v/>
      </c>
      <c r="AZ40" s="593">
        <f>IF($BC$3="４週",SUM(U40:AV40),IF($BC$3="暦月",SUM(U40:AY40),""))</f>
        <v>0</v>
      </c>
      <c r="BA40" s="594"/>
      <c r="BB40" s="595">
        <f>IF($BC$3="４週",AZ40/4,IF($BC$3="暦月",(AZ40/($BC$8/7)),""))</f>
        <v>0</v>
      </c>
      <c r="BC40" s="594"/>
      <c r="BD40" s="587"/>
      <c r="BE40" s="588"/>
      <c r="BF40" s="588"/>
      <c r="BG40" s="588"/>
      <c r="BH40" s="589"/>
    </row>
    <row r="41" spans="2:60" ht="20.25" customHeight="1" x14ac:dyDescent="0.4">
      <c r="B41" s="78"/>
      <c r="C41" s="545"/>
      <c r="D41" s="546"/>
      <c r="E41" s="547"/>
      <c r="F41" s="216"/>
      <c r="G41" s="219">
        <f>C39</f>
        <v>0</v>
      </c>
      <c r="H41" s="550"/>
      <c r="I41" s="557"/>
      <c r="J41" s="558"/>
      <c r="K41" s="558"/>
      <c r="L41" s="559"/>
      <c r="M41" s="566"/>
      <c r="N41" s="567"/>
      <c r="O41" s="568"/>
      <c r="P41" s="79" t="s">
        <v>247</v>
      </c>
      <c r="Q41" s="94"/>
      <c r="R41" s="94"/>
      <c r="S41" s="95"/>
      <c r="T41" s="96"/>
      <c r="U41" s="83" t="str">
        <f>IF(U39="","",VLOOKUP(U39,'シフト記号表（勤務時間帯）'!$D$6:$Z$47,23,FALSE))</f>
        <v/>
      </c>
      <c r="V41" s="84" t="str">
        <f>IF(V39="","",VLOOKUP(V39,'シフト記号表（勤務時間帯）'!$D$6:$Z$47,23,FALSE))</f>
        <v/>
      </c>
      <c r="W41" s="84" t="str">
        <f>IF(W39="","",VLOOKUP(W39,'シフト記号表（勤務時間帯）'!$D$6:$Z$47,23,FALSE))</f>
        <v/>
      </c>
      <c r="X41" s="84" t="str">
        <f>IF(X39="","",VLOOKUP(X39,'シフト記号表（勤務時間帯）'!$D$6:$Z$47,23,FALSE))</f>
        <v/>
      </c>
      <c r="Y41" s="84" t="str">
        <f>IF(Y39="","",VLOOKUP(Y39,'シフト記号表（勤務時間帯）'!$D$6:$Z$47,23,FALSE))</f>
        <v/>
      </c>
      <c r="Z41" s="84" t="str">
        <f>IF(Z39="","",VLOOKUP(Z39,'シフト記号表（勤務時間帯）'!$D$6:$Z$47,23,FALSE))</f>
        <v/>
      </c>
      <c r="AA41" s="85" t="str">
        <f>IF(AA39="","",VLOOKUP(AA39,'シフト記号表（勤務時間帯）'!$D$6:$Z$47,23,FALSE))</f>
        <v/>
      </c>
      <c r="AB41" s="83" t="str">
        <f>IF(AB39="","",VLOOKUP(AB39,'シフト記号表（勤務時間帯）'!$D$6:$Z$47,23,FALSE))</f>
        <v/>
      </c>
      <c r="AC41" s="84" t="str">
        <f>IF(AC39="","",VLOOKUP(AC39,'シフト記号表（勤務時間帯）'!$D$6:$Z$47,23,FALSE))</f>
        <v/>
      </c>
      <c r="AD41" s="84" t="str">
        <f>IF(AD39="","",VLOOKUP(AD39,'シフト記号表（勤務時間帯）'!$D$6:$Z$47,23,FALSE))</f>
        <v/>
      </c>
      <c r="AE41" s="84" t="str">
        <f>IF(AE39="","",VLOOKUP(AE39,'シフト記号表（勤務時間帯）'!$D$6:$Z$47,23,FALSE))</f>
        <v/>
      </c>
      <c r="AF41" s="84" t="str">
        <f>IF(AF39="","",VLOOKUP(AF39,'シフト記号表（勤務時間帯）'!$D$6:$Z$47,23,FALSE))</f>
        <v/>
      </c>
      <c r="AG41" s="84" t="str">
        <f>IF(AG39="","",VLOOKUP(AG39,'シフト記号表（勤務時間帯）'!$D$6:$Z$47,23,FALSE))</f>
        <v/>
      </c>
      <c r="AH41" s="85" t="str">
        <f>IF(AH39="","",VLOOKUP(AH39,'シフト記号表（勤務時間帯）'!$D$6:$Z$47,23,FALSE))</f>
        <v/>
      </c>
      <c r="AI41" s="83" t="str">
        <f>IF(AI39="","",VLOOKUP(AI39,'シフト記号表（勤務時間帯）'!$D$6:$Z$47,23,FALSE))</f>
        <v/>
      </c>
      <c r="AJ41" s="84" t="str">
        <f>IF(AJ39="","",VLOOKUP(AJ39,'シフト記号表（勤務時間帯）'!$D$6:$Z$47,23,FALSE))</f>
        <v/>
      </c>
      <c r="AK41" s="84" t="str">
        <f>IF(AK39="","",VLOOKUP(AK39,'シフト記号表（勤務時間帯）'!$D$6:$Z$47,23,FALSE))</f>
        <v/>
      </c>
      <c r="AL41" s="84" t="str">
        <f>IF(AL39="","",VLOOKUP(AL39,'シフト記号表（勤務時間帯）'!$D$6:$Z$47,23,FALSE))</f>
        <v/>
      </c>
      <c r="AM41" s="84" t="str">
        <f>IF(AM39="","",VLOOKUP(AM39,'シフト記号表（勤務時間帯）'!$D$6:$Z$47,23,FALSE))</f>
        <v/>
      </c>
      <c r="AN41" s="84" t="str">
        <f>IF(AN39="","",VLOOKUP(AN39,'シフト記号表（勤務時間帯）'!$D$6:$Z$47,23,FALSE))</f>
        <v/>
      </c>
      <c r="AO41" s="85" t="str">
        <f>IF(AO39="","",VLOOKUP(AO39,'シフト記号表（勤務時間帯）'!$D$6:$Z$47,23,FALSE))</f>
        <v/>
      </c>
      <c r="AP41" s="83" t="str">
        <f>IF(AP39="","",VLOOKUP(AP39,'シフト記号表（勤務時間帯）'!$D$6:$Z$47,23,FALSE))</f>
        <v/>
      </c>
      <c r="AQ41" s="84" t="str">
        <f>IF(AQ39="","",VLOOKUP(AQ39,'シフト記号表（勤務時間帯）'!$D$6:$Z$47,23,FALSE))</f>
        <v/>
      </c>
      <c r="AR41" s="84" t="str">
        <f>IF(AR39="","",VLOOKUP(AR39,'シフト記号表（勤務時間帯）'!$D$6:$Z$47,23,FALSE))</f>
        <v/>
      </c>
      <c r="AS41" s="84" t="str">
        <f>IF(AS39="","",VLOOKUP(AS39,'シフト記号表（勤務時間帯）'!$D$6:$Z$47,23,FALSE))</f>
        <v/>
      </c>
      <c r="AT41" s="84" t="str">
        <f>IF(AT39="","",VLOOKUP(AT39,'シフト記号表（勤務時間帯）'!$D$6:$Z$47,23,FALSE))</f>
        <v/>
      </c>
      <c r="AU41" s="84" t="str">
        <f>IF(AU39="","",VLOOKUP(AU39,'シフト記号表（勤務時間帯）'!$D$6:$Z$47,23,FALSE))</f>
        <v/>
      </c>
      <c r="AV41" s="85" t="str">
        <f>IF(AV39="","",VLOOKUP(AV39,'シフト記号表（勤務時間帯）'!$D$6:$Z$47,23,FALSE))</f>
        <v/>
      </c>
      <c r="AW41" s="83" t="str">
        <f>IF(AW39="","",VLOOKUP(AW39,'シフト記号表（勤務時間帯）'!$D$6:$Z$47,23,FALSE))</f>
        <v/>
      </c>
      <c r="AX41" s="84" t="str">
        <f>IF(AX39="","",VLOOKUP(AX39,'シフト記号表（勤務時間帯）'!$D$6:$Z$47,23,FALSE))</f>
        <v/>
      </c>
      <c r="AY41" s="84" t="str">
        <f>IF(AY39="","",VLOOKUP(AY39,'シフト記号表（勤務時間帯）'!$D$6:$Z$47,23,FALSE))</f>
        <v/>
      </c>
      <c r="AZ41" s="596">
        <f>IF($BC$3="４週",SUM(U41:AV41),IF($BC$3="暦月",SUM(U41:AY41),""))</f>
        <v>0</v>
      </c>
      <c r="BA41" s="597"/>
      <c r="BB41" s="598">
        <f>IF($BC$3="４週",AZ41/4,IF($BC$3="暦月",(AZ41/($BC$8/7)),""))</f>
        <v>0</v>
      </c>
      <c r="BC41" s="597"/>
      <c r="BD41" s="590"/>
      <c r="BE41" s="591"/>
      <c r="BF41" s="591"/>
      <c r="BG41" s="591"/>
      <c r="BH41" s="592"/>
    </row>
    <row r="42" spans="2:60" ht="20.25" customHeight="1" x14ac:dyDescent="0.4">
      <c r="B42" s="86"/>
      <c r="C42" s="539"/>
      <c r="D42" s="540"/>
      <c r="E42" s="541"/>
      <c r="F42" s="215"/>
      <c r="G42" s="218"/>
      <c r="H42" s="603"/>
      <c r="I42" s="551"/>
      <c r="J42" s="552"/>
      <c r="K42" s="552"/>
      <c r="L42" s="553"/>
      <c r="M42" s="560"/>
      <c r="N42" s="561"/>
      <c r="O42" s="562"/>
      <c r="P42" s="87" t="s">
        <v>245</v>
      </c>
      <c r="Q42" s="88"/>
      <c r="R42" s="88"/>
      <c r="S42" s="89"/>
      <c r="T42" s="90"/>
      <c r="U42" s="91"/>
      <c r="V42" s="92"/>
      <c r="W42" s="92"/>
      <c r="X42" s="92"/>
      <c r="Y42" s="92"/>
      <c r="Z42" s="92"/>
      <c r="AA42" s="93"/>
      <c r="AB42" s="91"/>
      <c r="AC42" s="92"/>
      <c r="AD42" s="92"/>
      <c r="AE42" s="92"/>
      <c r="AF42" s="92"/>
      <c r="AG42" s="92"/>
      <c r="AH42" s="93"/>
      <c r="AI42" s="91"/>
      <c r="AJ42" s="92"/>
      <c r="AK42" s="92"/>
      <c r="AL42" s="92"/>
      <c r="AM42" s="92"/>
      <c r="AN42" s="92"/>
      <c r="AO42" s="93"/>
      <c r="AP42" s="91"/>
      <c r="AQ42" s="92"/>
      <c r="AR42" s="92"/>
      <c r="AS42" s="92"/>
      <c r="AT42" s="92"/>
      <c r="AU42" s="92"/>
      <c r="AV42" s="93"/>
      <c r="AW42" s="91"/>
      <c r="AX42" s="92"/>
      <c r="AY42" s="92"/>
      <c r="AZ42" s="569"/>
      <c r="BA42" s="570"/>
      <c r="BB42" s="583"/>
      <c r="BC42" s="570"/>
      <c r="BD42" s="584"/>
      <c r="BE42" s="585"/>
      <c r="BF42" s="585"/>
      <c r="BG42" s="585"/>
      <c r="BH42" s="586"/>
    </row>
    <row r="43" spans="2:60" ht="20.25" customHeight="1" x14ac:dyDescent="0.4">
      <c r="B43" s="70">
        <f>B40+1</f>
        <v>8</v>
      </c>
      <c r="C43" s="542"/>
      <c r="D43" s="543"/>
      <c r="E43" s="544"/>
      <c r="F43" s="215">
        <f>C42</f>
        <v>0</v>
      </c>
      <c r="G43" s="218"/>
      <c r="H43" s="549"/>
      <c r="I43" s="554"/>
      <c r="J43" s="555"/>
      <c r="K43" s="555"/>
      <c r="L43" s="556"/>
      <c r="M43" s="563"/>
      <c r="N43" s="564"/>
      <c r="O43" s="565"/>
      <c r="P43" s="71" t="s">
        <v>246</v>
      </c>
      <c r="Q43" s="72"/>
      <c r="R43" s="72"/>
      <c r="S43" s="73"/>
      <c r="T43" s="74"/>
      <c r="U43" s="75" t="str">
        <f>IF(U42="","",VLOOKUP(U42,'シフト記号表（勤務時間帯）'!$D$6:$X$47,21,FALSE))</f>
        <v/>
      </c>
      <c r="V43" s="76" t="str">
        <f>IF(V42="","",VLOOKUP(V42,'シフト記号表（勤務時間帯）'!$D$6:$X$47,21,FALSE))</f>
        <v/>
      </c>
      <c r="W43" s="76" t="str">
        <f>IF(W42="","",VLOOKUP(W42,'シフト記号表（勤務時間帯）'!$D$6:$X$47,21,FALSE))</f>
        <v/>
      </c>
      <c r="X43" s="76" t="str">
        <f>IF(X42="","",VLOOKUP(X42,'シフト記号表（勤務時間帯）'!$D$6:$X$47,21,FALSE))</f>
        <v/>
      </c>
      <c r="Y43" s="76" t="str">
        <f>IF(Y42="","",VLOOKUP(Y42,'シフト記号表（勤務時間帯）'!$D$6:$X$47,21,FALSE))</f>
        <v/>
      </c>
      <c r="Z43" s="76" t="str">
        <f>IF(Z42="","",VLOOKUP(Z42,'シフト記号表（勤務時間帯）'!$D$6:$X$47,21,FALSE))</f>
        <v/>
      </c>
      <c r="AA43" s="77" t="str">
        <f>IF(AA42="","",VLOOKUP(AA42,'シフト記号表（勤務時間帯）'!$D$6:$X$47,21,FALSE))</f>
        <v/>
      </c>
      <c r="AB43" s="75" t="str">
        <f>IF(AB42="","",VLOOKUP(AB42,'シフト記号表（勤務時間帯）'!$D$6:$X$47,21,FALSE))</f>
        <v/>
      </c>
      <c r="AC43" s="76" t="str">
        <f>IF(AC42="","",VLOOKUP(AC42,'シフト記号表（勤務時間帯）'!$D$6:$X$47,21,FALSE))</f>
        <v/>
      </c>
      <c r="AD43" s="76" t="str">
        <f>IF(AD42="","",VLOOKUP(AD42,'シフト記号表（勤務時間帯）'!$D$6:$X$47,21,FALSE))</f>
        <v/>
      </c>
      <c r="AE43" s="76" t="str">
        <f>IF(AE42="","",VLOOKUP(AE42,'シフト記号表（勤務時間帯）'!$D$6:$X$47,21,FALSE))</f>
        <v/>
      </c>
      <c r="AF43" s="76" t="str">
        <f>IF(AF42="","",VLOOKUP(AF42,'シフト記号表（勤務時間帯）'!$D$6:$X$47,21,FALSE))</f>
        <v/>
      </c>
      <c r="AG43" s="76" t="str">
        <f>IF(AG42="","",VLOOKUP(AG42,'シフト記号表（勤務時間帯）'!$D$6:$X$47,21,FALSE))</f>
        <v/>
      </c>
      <c r="AH43" s="77" t="str">
        <f>IF(AH42="","",VLOOKUP(AH42,'シフト記号表（勤務時間帯）'!$D$6:$X$47,21,FALSE))</f>
        <v/>
      </c>
      <c r="AI43" s="75" t="str">
        <f>IF(AI42="","",VLOOKUP(AI42,'シフト記号表（勤務時間帯）'!$D$6:$X$47,21,FALSE))</f>
        <v/>
      </c>
      <c r="AJ43" s="76" t="str">
        <f>IF(AJ42="","",VLOOKUP(AJ42,'シフト記号表（勤務時間帯）'!$D$6:$X$47,21,FALSE))</f>
        <v/>
      </c>
      <c r="AK43" s="76" t="str">
        <f>IF(AK42="","",VLOOKUP(AK42,'シフト記号表（勤務時間帯）'!$D$6:$X$47,21,FALSE))</f>
        <v/>
      </c>
      <c r="AL43" s="76" t="str">
        <f>IF(AL42="","",VLOOKUP(AL42,'シフト記号表（勤務時間帯）'!$D$6:$X$47,21,FALSE))</f>
        <v/>
      </c>
      <c r="AM43" s="76" t="str">
        <f>IF(AM42="","",VLOOKUP(AM42,'シフト記号表（勤務時間帯）'!$D$6:$X$47,21,FALSE))</f>
        <v/>
      </c>
      <c r="AN43" s="76" t="str">
        <f>IF(AN42="","",VLOOKUP(AN42,'シフト記号表（勤務時間帯）'!$D$6:$X$47,21,FALSE))</f>
        <v/>
      </c>
      <c r="AO43" s="77" t="str">
        <f>IF(AO42="","",VLOOKUP(AO42,'シフト記号表（勤務時間帯）'!$D$6:$X$47,21,FALSE))</f>
        <v/>
      </c>
      <c r="AP43" s="75" t="str">
        <f>IF(AP42="","",VLOOKUP(AP42,'シフト記号表（勤務時間帯）'!$D$6:$X$47,21,FALSE))</f>
        <v/>
      </c>
      <c r="AQ43" s="76" t="str">
        <f>IF(AQ42="","",VLOOKUP(AQ42,'シフト記号表（勤務時間帯）'!$D$6:$X$47,21,FALSE))</f>
        <v/>
      </c>
      <c r="AR43" s="76" t="str">
        <f>IF(AR42="","",VLOOKUP(AR42,'シフト記号表（勤務時間帯）'!$D$6:$X$47,21,FALSE))</f>
        <v/>
      </c>
      <c r="AS43" s="76" t="str">
        <f>IF(AS42="","",VLOOKUP(AS42,'シフト記号表（勤務時間帯）'!$D$6:$X$47,21,FALSE))</f>
        <v/>
      </c>
      <c r="AT43" s="76" t="str">
        <f>IF(AT42="","",VLOOKUP(AT42,'シフト記号表（勤務時間帯）'!$D$6:$X$47,21,FALSE))</f>
        <v/>
      </c>
      <c r="AU43" s="76" t="str">
        <f>IF(AU42="","",VLOOKUP(AU42,'シフト記号表（勤務時間帯）'!$D$6:$X$47,21,FALSE))</f>
        <v/>
      </c>
      <c r="AV43" s="77" t="str">
        <f>IF(AV42="","",VLOOKUP(AV42,'シフト記号表（勤務時間帯）'!$D$6:$X$47,21,FALSE))</f>
        <v/>
      </c>
      <c r="AW43" s="75" t="str">
        <f>IF(AW42="","",VLOOKUP(AW42,'シフト記号表（勤務時間帯）'!$D$6:$X$47,21,FALSE))</f>
        <v/>
      </c>
      <c r="AX43" s="76" t="str">
        <f>IF(AX42="","",VLOOKUP(AX42,'シフト記号表（勤務時間帯）'!$D$6:$X$47,21,FALSE))</f>
        <v/>
      </c>
      <c r="AY43" s="76" t="str">
        <f>IF(AY42="","",VLOOKUP(AY42,'シフト記号表（勤務時間帯）'!$D$6:$X$47,21,FALSE))</f>
        <v/>
      </c>
      <c r="AZ43" s="593">
        <f>IF($BC$3="４週",SUM(U43:AV43),IF($BC$3="暦月",SUM(U43:AY43),""))</f>
        <v>0</v>
      </c>
      <c r="BA43" s="594"/>
      <c r="BB43" s="595">
        <f>IF($BC$3="４週",AZ43/4,IF($BC$3="暦月",(AZ43/($BC$8/7)),""))</f>
        <v>0</v>
      </c>
      <c r="BC43" s="594"/>
      <c r="BD43" s="587"/>
      <c r="BE43" s="588"/>
      <c r="BF43" s="588"/>
      <c r="BG43" s="588"/>
      <c r="BH43" s="589"/>
    </row>
    <row r="44" spans="2:60" ht="20.25" customHeight="1" x14ac:dyDescent="0.4">
      <c r="B44" s="78"/>
      <c r="C44" s="545"/>
      <c r="D44" s="546"/>
      <c r="E44" s="547"/>
      <c r="F44" s="216"/>
      <c r="G44" s="219">
        <f>C42</f>
        <v>0</v>
      </c>
      <c r="H44" s="550"/>
      <c r="I44" s="557"/>
      <c r="J44" s="558"/>
      <c r="K44" s="558"/>
      <c r="L44" s="559"/>
      <c r="M44" s="566"/>
      <c r="N44" s="567"/>
      <c r="O44" s="568"/>
      <c r="P44" s="79" t="s">
        <v>247</v>
      </c>
      <c r="Q44" s="97"/>
      <c r="R44" s="97"/>
      <c r="S44" s="81"/>
      <c r="T44" s="82"/>
      <c r="U44" s="83" t="str">
        <f>IF(U42="","",VLOOKUP(U42,'シフト記号表（勤務時間帯）'!$D$6:$Z$47,23,FALSE))</f>
        <v/>
      </c>
      <c r="V44" s="84" t="str">
        <f>IF(V42="","",VLOOKUP(V42,'シフト記号表（勤務時間帯）'!$D$6:$Z$47,23,FALSE))</f>
        <v/>
      </c>
      <c r="W44" s="84" t="str">
        <f>IF(W42="","",VLOOKUP(W42,'シフト記号表（勤務時間帯）'!$D$6:$Z$47,23,FALSE))</f>
        <v/>
      </c>
      <c r="X44" s="84" t="str">
        <f>IF(X42="","",VLOOKUP(X42,'シフト記号表（勤務時間帯）'!$D$6:$Z$47,23,FALSE))</f>
        <v/>
      </c>
      <c r="Y44" s="84" t="str">
        <f>IF(Y42="","",VLOOKUP(Y42,'シフト記号表（勤務時間帯）'!$D$6:$Z$47,23,FALSE))</f>
        <v/>
      </c>
      <c r="Z44" s="84" t="str">
        <f>IF(Z42="","",VLOOKUP(Z42,'シフト記号表（勤務時間帯）'!$D$6:$Z$47,23,FALSE))</f>
        <v/>
      </c>
      <c r="AA44" s="85" t="str">
        <f>IF(AA42="","",VLOOKUP(AA42,'シフト記号表（勤務時間帯）'!$D$6:$Z$47,23,FALSE))</f>
        <v/>
      </c>
      <c r="AB44" s="83" t="str">
        <f>IF(AB42="","",VLOOKUP(AB42,'シフト記号表（勤務時間帯）'!$D$6:$Z$47,23,FALSE))</f>
        <v/>
      </c>
      <c r="AC44" s="84" t="str">
        <f>IF(AC42="","",VLOOKUP(AC42,'シフト記号表（勤務時間帯）'!$D$6:$Z$47,23,FALSE))</f>
        <v/>
      </c>
      <c r="AD44" s="84" t="str">
        <f>IF(AD42="","",VLOOKUP(AD42,'シフト記号表（勤務時間帯）'!$D$6:$Z$47,23,FALSE))</f>
        <v/>
      </c>
      <c r="AE44" s="84" t="str">
        <f>IF(AE42="","",VLOOKUP(AE42,'シフト記号表（勤務時間帯）'!$D$6:$Z$47,23,FALSE))</f>
        <v/>
      </c>
      <c r="AF44" s="84" t="str">
        <f>IF(AF42="","",VLOOKUP(AF42,'シフト記号表（勤務時間帯）'!$D$6:$Z$47,23,FALSE))</f>
        <v/>
      </c>
      <c r="AG44" s="84" t="str">
        <f>IF(AG42="","",VLOOKUP(AG42,'シフト記号表（勤務時間帯）'!$D$6:$Z$47,23,FALSE))</f>
        <v/>
      </c>
      <c r="AH44" s="85" t="str">
        <f>IF(AH42="","",VLOOKUP(AH42,'シフト記号表（勤務時間帯）'!$D$6:$Z$47,23,FALSE))</f>
        <v/>
      </c>
      <c r="AI44" s="83" t="str">
        <f>IF(AI42="","",VLOOKUP(AI42,'シフト記号表（勤務時間帯）'!$D$6:$Z$47,23,FALSE))</f>
        <v/>
      </c>
      <c r="AJ44" s="84" t="str">
        <f>IF(AJ42="","",VLOOKUP(AJ42,'シフト記号表（勤務時間帯）'!$D$6:$Z$47,23,FALSE))</f>
        <v/>
      </c>
      <c r="AK44" s="84" t="str">
        <f>IF(AK42="","",VLOOKUP(AK42,'シフト記号表（勤務時間帯）'!$D$6:$Z$47,23,FALSE))</f>
        <v/>
      </c>
      <c r="AL44" s="84" t="str">
        <f>IF(AL42="","",VLOOKUP(AL42,'シフト記号表（勤務時間帯）'!$D$6:$Z$47,23,FALSE))</f>
        <v/>
      </c>
      <c r="AM44" s="84" t="str">
        <f>IF(AM42="","",VLOOKUP(AM42,'シフト記号表（勤務時間帯）'!$D$6:$Z$47,23,FALSE))</f>
        <v/>
      </c>
      <c r="AN44" s="84" t="str">
        <f>IF(AN42="","",VLOOKUP(AN42,'シフト記号表（勤務時間帯）'!$D$6:$Z$47,23,FALSE))</f>
        <v/>
      </c>
      <c r="AO44" s="85" t="str">
        <f>IF(AO42="","",VLOOKUP(AO42,'シフト記号表（勤務時間帯）'!$D$6:$Z$47,23,FALSE))</f>
        <v/>
      </c>
      <c r="AP44" s="83" t="str">
        <f>IF(AP42="","",VLOOKUP(AP42,'シフト記号表（勤務時間帯）'!$D$6:$Z$47,23,FALSE))</f>
        <v/>
      </c>
      <c r="AQ44" s="84" t="str">
        <f>IF(AQ42="","",VLOOKUP(AQ42,'シフト記号表（勤務時間帯）'!$D$6:$Z$47,23,FALSE))</f>
        <v/>
      </c>
      <c r="AR44" s="84" t="str">
        <f>IF(AR42="","",VLOOKUP(AR42,'シフト記号表（勤務時間帯）'!$D$6:$Z$47,23,FALSE))</f>
        <v/>
      </c>
      <c r="AS44" s="84" t="str">
        <f>IF(AS42="","",VLOOKUP(AS42,'シフト記号表（勤務時間帯）'!$D$6:$Z$47,23,FALSE))</f>
        <v/>
      </c>
      <c r="AT44" s="84" t="str">
        <f>IF(AT42="","",VLOOKUP(AT42,'シフト記号表（勤務時間帯）'!$D$6:$Z$47,23,FALSE))</f>
        <v/>
      </c>
      <c r="AU44" s="84" t="str">
        <f>IF(AU42="","",VLOOKUP(AU42,'シフト記号表（勤務時間帯）'!$D$6:$Z$47,23,FALSE))</f>
        <v/>
      </c>
      <c r="AV44" s="85" t="str">
        <f>IF(AV42="","",VLOOKUP(AV42,'シフト記号表（勤務時間帯）'!$D$6:$Z$47,23,FALSE))</f>
        <v/>
      </c>
      <c r="AW44" s="83" t="str">
        <f>IF(AW42="","",VLOOKUP(AW42,'シフト記号表（勤務時間帯）'!$D$6:$Z$47,23,FALSE))</f>
        <v/>
      </c>
      <c r="AX44" s="84" t="str">
        <f>IF(AX42="","",VLOOKUP(AX42,'シフト記号表（勤務時間帯）'!$D$6:$Z$47,23,FALSE))</f>
        <v/>
      </c>
      <c r="AY44" s="84" t="str">
        <f>IF(AY42="","",VLOOKUP(AY42,'シフト記号表（勤務時間帯）'!$D$6:$Z$47,23,FALSE))</f>
        <v/>
      </c>
      <c r="AZ44" s="596">
        <f>IF($BC$3="４週",SUM(U44:AV44),IF($BC$3="暦月",SUM(U44:AY44),""))</f>
        <v>0</v>
      </c>
      <c r="BA44" s="597"/>
      <c r="BB44" s="598">
        <f>IF($BC$3="４週",AZ44/4,IF($BC$3="暦月",(AZ44/($BC$8/7)),""))</f>
        <v>0</v>
      </c>
      <c r="BC44" s="597"/>
      <c r="BD44" s="590"/>
      <c r="BE44" s="591"/>
      <c r="BF44" s="591"/>
      <c r="BG44" s="591"/>
      <c r="BH44" s="592"/>
    </row>
    <row r="45" spans="2:60" ht="20.25" customHeight="1" x14ac:dyDescent="0.4">
      <c r="B45" s="86"/>
      <c r="C45" s="539"/>
      <c r="D45" s="540"/>
      <c r="E45" s="541"/>
      <c r="F45" s="215"/>
      <c r="G45" s="218"/>
      <c r="H45" s="603"/>
      <c r="I45" s="551"/>
      <c r="J45" s="552"/>
      <c r="K45" s="552"/>
      <c r="L45" s="553"/>
      <c r="M45" s="560"/>
      <c r="N45" s="561"/>
      <c r="O45" s="562"/>
      <c r="P45" s="87" t="s">
        <v>245</v>
      </c>
      <c r="Q45" s="88"/>
      <c r="R45" s="88"/>
      <c r="S45" s="89"/>
      <c r="T45" s="90"/>
      <c r="U45" s="91"/>
      <c r="V45" s="92"/>
      <c r="W45" s="92"/>
      <c r="X45" s="92"/>
      <c r="Y45" s="92"/>
      <c r="Z45" s="92"/>
      <c r="AA45" s="93"/>
      <c r="AB45" s="91"/>
      <c r="AC45" s="92"/>
      <c r="AD45" s="92"/>
      <c r="AE45" s="92"/>
      <c r="AF45" s="92"/>
      <c r="AG45" s="92"/>
      <c r="AH45" s="93"/>
      <c r="AI45" s="91"/>
      <c r="AJ45" s="92"/>
      <c r="AK45" s="92"/>
      <c r="AL45" s="92"/>
      <c r="AM45" s="92"/>
      <c r="AN45" s="92"/>
      <c r="AO45" s="93"/>
      <c r="AP45" s="91"/>
      <c r="AQ45" s="92"/>
      <c r="AR45" s="92"/>
      <c r="AS45" s="92"/>
      <c r="AT45" s="92"/>
      <c r="AU45" s="92"/>
      <c r="AV45" s="93"/>
      <c r="AW45" s="91"/>
      <c r="AX45" s="92"/>
      <c r="AY45" s="92"/>
      <c r="AZ45" s="569"/>
      <c r="BA45" s="570"/>
      <c r="BB45" s="583"/>
      <c r="BC45" s="570"/>
      <c r="BD45" s="584"/>
      <c r="BE45" s="585"/>
      <c r="BF45" s="585"/>
      <c r="BG45" s="585"/>
      <c r="BH45" s="586"/>
    </row>
    <row r="46" spans="2:60" ht="20.25" customHeight="1" x14ac:dyDescent="0.4">
      <c r="B46" s="70">
        <f>B43+1</f>
        <v>9</v>
      </c>
      <c r="C46" s="542"/>
      <c r="D46" s="543"/>
      <c r="E46" s="544"/>
      <c r="F46" s="215">
        <f>C45</f>
        <v>0</v>
      </c>
      <c r="G46" s="218"/>
      <c r="H46" s="549"/>
      <c r="I46" s="554"/>
      <c r="J46" s="555"/>
      <c r="K46" s="555"/>
      <c r="L46" s="556"/>
      <c r="M46" s="563"/>
      <c r="N46" s="564"/>
      <c r="O46" s="565"/>
      <c r="P46" s="71" t="s">
        <v>246</v>
      </c>
      <c r="Q46" s="72"/>
      <c r="R46" s="72"/>
      <c r="S46" s="73"/>
      <c r="T46" s="74"/>
      <c r="U46" s="75" t="str">
        <f>IF(U45="","",VLOOKUP(U45,'シフト記号表（勤務時間帯）'!$D$6:$X$47,21,FALSE))</f>
        <v/>
      </c>
      <c r="V46" s="76" t="str">
        <f>IF(V45="","",VLOOKUP(V45,'シフト記号表（勤務時間帯）'!$D$6:$X$47,21,FALSE))</f>
        <v/>
      </c>
      <c r="W46" s="76" t="str">
        <f>IF(W45="","",VLOOKUP(W45,'シフト記号表（勤務時間帯）'!$D$6:$X$47,21,FALSE))</f>
        <v/>
      </c>
      <c r="X46" s="76" t="str">
        <f>IF(X45="","",VLOOKUP(X45,'シフト記号表（勤務時間帯）'!$D$6:$X$47,21,FALSE))</f>
        <v/>
      </c>
      <c r="Y46" s="76" t="str">
        <f>IF(Y45="","",VLOOKUP(Y45,'シフト記号表（勤務時間帯）'!$D$6:$X$47,21,FALSE))</f>
        <v/>
      </c>
      <c r="Z46" s="76" t="str">
        <f>IF(Z45="","",VLOOKUP(Z45,'シフト記号表（勤務時間帯）'!$D$6:$X$47,21,FALSE))</f>
        <v/>
      </c>
      <c r="AA46" s="77" t="str">
        <f>IF(AA45="","",VLOOKUP(AA45,'シフト記号表（勤務時間帯）'!$D$6:$X$47,21,FALSE))</f>
        <v/>
      </c>
      <c r="AB46" s="75" t="str">
        <f>IF(AB45="","",VLOOKUP(AB45,'シフト記号表（勤務時間帯）'!$D$6:$X$47,21,FALSE))</f>
        <v/>
      </c>
      <c r="AC46" s="76" t="str">
        <f>IF(AC45="","",VLOOKUP(AC45,'シフト記号表（勤務時間帯）'!$D$6:$X$47,21,FALSE))</f>
        <v/>
      </c>
      <c r="AD46" s="76" t="str">
        <f>IF(AD45="","",VLOOKUP(AD45,'シフト記号表（勤務時間帯）'!$D$6:$X$47,21,FALSE))</f>
        <v/>
      </c>
      <c r="AE46" s="76" t="str">
        <f>IF(AE45="","",VLOOKUP(AE45,'シフト記号表（勤務時間帯）'!$D$6:$X$47,21,FALSE))</f>
        <v/>
      </c>
      <c r="AF46" s="76" t="str">
        <f>IF(AF45="","",VLOOKUP(AF45,'シフト記号表（勤務時間帯）'!$D$6:$X$47,21,FALSE))</f>
        <v/>
      </c>
      <c r="AG46" s="76" t="str">
        <f>IF(AG45="","",VLOOKUP(AG45,'シフト記号表（勤務時間帯）'!$D$6:$X$47,21,FALSE))</f>
        <v/>
      </c>
      <c r="AH46" s="77" t="str">
        <f>IF(AH45="","",VLOOKUP(AH45,'シフト記号表（勤務時間帯）'!$D$6:$X$47,21,FALSE))</f>
        <v/>
      </c>
      <c r="AI46" s="75" t="str">
        <f>IF(AI45="","",VLOOKUP(AI45,'シフト記号表（勤務時間帯）'!$D$6:$X$47,21,FALSE))</f>
        <v/>
      </c>
      <c r="AJ46" s="76" t="str">
        <f>IF(AJ45="","",VLOOKUP(AJ45,'シフト記号表（勤務時間帯）'!$D$6:$X$47,21,FALSE))</f>
        <v/>
      </c>
      <c r="AK46" s="76" t="str">
        <f>IF(AK45="","",VLOOKUP(AK45,'シフト記号表（勤務時間帯）'!$D$6:$X$47,21,FALSE))</f>
        <v/>
      </c>
      <c r="AL46" s="76" t="str">
        <f>IF(AL45="","",VLOOKUP(AL45,'シフト記号表（勤務時間帯）'!$D$6:$X$47,21,FALSE))</f>
        <v/>
      </c>
      <c r="AM46" s="76" t="str">
        <f>IF(AM45="","",VLOOKUP(AM45,'シフト記号表（勤務時間帯）'!$D$6:$X$47,21,FALSE))</f>
        <v/>
      </c>
      <c r="AN46" s="76" t="str">
        <f>IF(AN45="","",VLOOKUP(AN45,'シフト記号表（勤務時間帯）'!$D$6:$X$47,21,FALSE))</f>
        <v/>
      </c>
      <c r="AO46" s="77" t="str">
        <f>IF(AO45="","",VLOOKUP(AO45,'シフト記号表（勤務時間帯）'!$D$6:$X$47,21,FALSE))</f>
        <v/>
      </c>
      <c r="AP46" s="75" t="str">
        <f>IF(AP45="","",VLOOKUP(AP45,'シフト記号表（勤務時間帯）'!$D$6:$X$47,21,FALSE))</f>
        <v/>
      </c>
      <c r="AQ46" s="76" t="str">
        <f>IF(AQ45="","",VLOOKUP(AQ45,'シフト記号表（勤務時間帯）'!$D$6:$X$47,21,FALSE))</f>
        <v/>
      </c>
      <c r="AR46" s="76" t="str">
        <f>IF(AR45="","",VLOOKUP(AR45,'シフト記号表（勤務時間帯）'!$D$6:$X$47,21,FALSE))</f>
        <v/>
      </c>
      <c r="AS46" s="76" t="str">
        <f>IF(AS45="","",VLOOKUP(AS45,'シフト記号表（勤務時間帯）'!$D$6:$X$47,21,FALSE))</f>
        <v/>
      </c>
      <c r="AT46" s="76" t="str">
        <f>IF(AT45="","",VLOOKUP(AT45,'シフト記号表（勤務時間帯）'!$D$6:$X$47,21,FALSE))</f>
        <v/>
      </c>
      <c r="AU46" s="76" t="str">
        <f>IF(AU45="","",VLOOKUP(AU45,'シフト記号表（勤務時間帯）'!$D$6:$X$47,21,FALSE))</f>
        <v/>
      </c>
      <c r="AV46" s="77" t="str">
        <f>IF(AV45="","",VLOOKUP(AV45,'シフト記号表（勤務時間帯）'!$D$6:$X$47,21,FALSE))</f>
        <v/>
      </c>
      <c r="AW46" s="75" t="str">
        <f>IF(AW45="","",VLOOKUP(AW45,'シフト記号表（勤務時間帯）'!$D$6:$X$47,21,FALSE))</f>
        <v/>
      </c>
      <c r="AX46" s="76" t="str">
        <f>IF(AX45="","",VLOOKUP(AX45,'シフト記号表（勤務時間帯）'!$D$6:$X$47,21,FALSE))</f>
        <v/>
      </c>
      <c r="AY46" s="76" t="str">
        <f>IF(AY45="","",VLOOKUP(AY45,'シフト記号表（勤務時間帯）'!$D$6:$X$47,21,FALSE))</f>
        <v/>
      </c>
      <c r="AZ46" s="593">
        <f>IF($BC$3="４週",SUM(U46:AV46),IF($BC$3="暦月",SUM(U46:AY46),""))</f>
        <v>0</v>
      </c>
      <c r="BA46" s="594"/>
      <c r="BB46" s="595">
        <f>IF($BC$3="４週",AZ46/4,IF($BC$3="暦月",(AZ46/($BC$8/7)),""))</f>
        <v>0</v>
      </c>
      <c r="BC46" s="594"/>
      <c r="BD46" s="587"/>
      <c r="BE46" s="588"/>
      <c r="BF46" s="588"/>
      <c r="BG46" s="588"/>
      <c r="BH46" s="589"/>
    </row>
    <row r="47" spans="2:60" ht="20.25" customHeight="1" x14ac:dyDescent="0.4">
      <c r="B47" s="78"/>
      <c r="C47" s="545"/>
      <c r="D47" s="546"/>
      <c r="E47" s="547"/>
      <c r="F47" s="216"/>
      <c r="G47" s="219">
        <f>C45</f>
        <v>0</v>
      </c>
      <c r="H47" s="550"/>
      <c r="I47" s="557"/>
      <c r="J47" s="558"/>
      <c r="K47" s="558"/>
      <c r="L47" s="559"/>
      <c r="M47" s="566"/>
      <c r="N47" s="567"/>
      <c r="O47" s="568"/>
      <c r="P47" s="79" t="s">
        <v>247</v>
      </c>
      <c r="Q47" s="80"/>
      <c r="R47" s="80"/>
      <c r="S47" s="98"/>
      <c r="T47" s="99"/>
      <c r="U47" s="83" t="str">
        <f>IF(U45="","",VLOOKUP(U45,'シフト記号表（勤務時間帯）'!$D$6:$Z$47,23,FALSE))</f>
        <v/>
      </c>
      <c r="V47" s="84" t="str">
        <f>IF(V45="","",VLOOKUP(V45,'シフト記号表（勤務時間帯）'!$D$6:$Z$47,23,FALSE))</f>
        <v/>
      </c>
      <c r="W47" s="84" t="str">
        <f>IF(W45="","",VLOOKUP(W45,'シフト記号表（勤務時間帯）'!$D$6:$Z$47,23,FALSE))</f>
        <v/>
      </c>
      <c r="X47" s="84" t="str">
        <f>IF(X45="","",VLOOKUP(X45,'シフト記号表（勤務時間帯）'!$D$6:$Z$47,23,FALSE))</f>
        <v/>
      </c>
      <c r="Y47" s="84" t="str">
        <f>IF(Y45="","",VLOOKUP(Y45,'シフト記号表（勤務時間帯）'!$D$6:$Z$47,23,FALSE))</f>
        <v/>
      </c>
      <c r="Z47" s="84" t="str">
        <f>IF(Z45="","",VLOOKUP(Z45,'シフト記号表（勤務時間帯）'!$D$6:$Z$47,23,FALSE))</f>
        <v/>
      </c>
      <c r="AA47" s="85" t="str">
        <f>IF(AA45="","",VLOOKUP(AA45,'シフト記号表（勤務時間帯）'!$D$6:$Z$47,23,FALSE))</f>
        <v/>
      </c>
      <c r="AB47" s="83" t="str">
        <f>IF(AB45="","",VLOOKUP(AB45,'シフト記号表（勤務時間帯）'!$D$6:$Z$47,23,FALSE))</f>
        <v/>
      </c>
      <c r="AC47" s="84" t="str">
        <f>IF(AC45="","",VLOOKUP(AC45,'シフト記号表（勤務時間帯）'!$D$6:$Z$47,23,FALSE))</f>
        <v/>
      </c>
      <c r="AD47" s="84" t="str">
        <f>IF(AD45="","",VLOOKUP(AD45,'シフト記号表（勤務時間帯）'!$D$6:$Z$47,23,FALSE))</f>
        <v/>
      </c>
      <c r="AE47" s="84" t="str">
        <f>IF(AE45="","",VLOOKUP(AE45,'シフト記号表（勤務時間帯）'!$D$6:$Z$47,23,FALSE))</f>
        <v/>
      </c>
      <c r="AF47" s="84" t="str">
        <f>IF(AF45="","",VLOOKUP(AF45,'シフト記号表（勤務時間帯）'!$D$6:$Z$47,23,FALSE))</f>
        <v/>
      </c>
      <c r="AG47" s="84" t="str">
        <f>IF(AG45="","",VLOOKUP(AG45,'シフト記号表（勤務時間帯）'!$D$6:$Z$47,23,FALSE))</f>
        <v/>
      </c>
      <c r="AH47" s="85" t="str">
        <f>IF(AH45="","",VLOOKUP(AH45,'シフト記号表（勤務時間帯）'!$D$6:$Z$47,23,FALSE))</f>
        <v/>
      </c>
      <c r="AI47" s="83" t="str">
        <f>IF(AI45="","",VLOOKUP(AI45,'シフト記号表（勤務時間帯）'!$D$6:$Z$47,23,FALSE))</f>
        <v/>
      </c>
      <c r="AJ47" s="84" t="str">
        <f>IF(AJ45="","",VLOOKUP(AJ45,'シフト記号表（勤務時間帯）'!$D$6:$Z$47,23,FALSE))</f>
        <v/>
      </c>
      <c r="AK47" s="84" t="str">
        <f>IF(AK45="","",VLOOKUP(AK45,'シフト記号表（勤務時間帯）'!$D$6:$Z$47,23,FALSE))</f>
        <v/>
      </c>
      <c r="AL47" s="84" t="str">
        <f>IF(AL45="","",VLOOKUP(AL45,'シフト記号表（勤務時間帯）'!$D$6:$Z$47,23,FALSE))</f>
        <v/>
      </c>
      <c r="AM47" s="84" t="str">
        <f>IF(AM45="","",VLOOKUP(AM45,'シフト記号表（勤務時間帯）'!$D$6:$Z$47,23,FALSE))</f>
        <v/>
      </c>
      <c r="AN47" s="84" t="str">
        <f>IF(AN45="","",VLOOKUP(AN45,'シフト記号表（勤務時間帯）'!$D$6:$Z$47,23,FALSE))</f>
        <v/>
      </c>
      <c r="AO47" s="85" t="str">
        <f>IF(AO45="","",VLOOKUP(AO45,'シフト記号表（勤務時間帯）'!$D$6:$Z$47,23,FALSE))</f>
        <v/>
      </c>
      <c r="AP47" s="83" t="str">
        <f>IF(AP45="","",VLOOKUP(AP45,'シフト記号表（勤務時間帯）'!$D$6:$Z$47,23,FALSE))</f>
        <v/>
      </c>
      <c r="AQ47" s="84" t="str">
        <f>IF(AQ45="","",VLOOKUP(AQ45,'シフト記号表（勤務時間帯）'!$D$6:$Z$47,23,FALSE))</f>
        <v/>
      </c>
      <c r="AR47" s="84" t="str">
        <f>IF(AR45="","",VLOOKUP(AR45,'シフト記号表（勤務時間帯）'!$D$6:$Z$47,23,FALSE))</f>
        <v/>
      </c>
      <c r="AS47" s="84" t="str">
        <f>IF(AS45="","",VLOOKUP(AS45,'シフト記号表（勤務時間帯）'!$D$6:$Z$47,23,FALSE))</f>
        <v/>
      </c>
      <c r="AT47" s="84" t="str">
        <f>IF(AT45="","",VLOOKUP(AT45,'シフト記号表（勤務時間帯）'!$D$6:$Z$47,23,FALSE))</f>
        <v/>
      </c>
      <c r="AU47" s="84" t="str">
        <f>IF(AU45="","",VLOOKUP(AU45,'シフト記号表（勤務時間帯）'!$D$6:$Z$47,23,FALSE))</f>
        <v/>
      </c>
      <c r="AV47" s="85" t="str">
        <f>IF(AV45="","",VLOOKUP(AV45,'シフト記号表（勤務時間帯）'!$D$6:$Z$47,23,FALSE))</f>
        <v/>
      </c>
      <c r="AW47" s="83" t="str">
        <f>IF(AW45="","",VLOOKUP(AW45,'シフト記号表（勤務時間帯）'!$D$6:$Z$47,23,FALSE))</f>
        <v/>
      </c>
      <c r="AX47" s="84" t="str">
        <f>IF(AX45="","",VLOOKUP(AX45,'シフト記号表（勤務時間帯）'!$D$6:$Z$47,23,FALSE))</f>
        <v/>
      </c>
      <c r="AY47" s="84" t="str">
        <f>IF(AY45="","",VLOOKUP(AY45,'シフト記号表（勤務時間帯）'!$D$6:$Z$47,23,FALSE))</f>
        <v/>
      </c>
      <c r="AZ47" s="596">
        <f>IF($BC$3="４週",SUM(U47:AV47),IF($BC$3="暦月",SUM(U47:AY47),""))</f>
        <v>0</v>
      </c>
      <c r="BA47" s="597"/>
      <c r="BB47" s="598">
        <f>IF($BC$3="４週",AZ47/4,IF($BC$3="暦月",(AZ47/($BC$8/7)),""))</f>
        <v>0</v>
      </c>
      <c r="BC47" s="597"/>
      <c r="BD47" s="590"/>
      <c r="BE47" s="591"/>
      <c r="BF47" s="591"/>
      <c r="BG47" s="591"/>
      <c r="BH47" s="592"/>
    </row>
    <row r="48" spans="2:60" ht="20.25" customHeight="1" x14ac:dyDescent="0.4">
      <c r="B48" s="86"/>
      <c r="C48" s="539"/>
      <c r="D48" s="540"/>
      <c r="E48" s="541"/>
      <c r="F48" s="215"/>
      <c r="G48" s="218"/>
      <c r="H48" s="603"/>
      <c r="I48" s="551"/>
      <c r="J48" s="552"/>
      <c r="K48" s="552"/>
      <c r="L48" s="553"/>
      <c r="M48" s="560"/>
      <c r="N48" s="561"/>
      <c r="O48" s="562"/>
      <c r="P48" s="87" t="s">
        <v>245</v>
      </c>
      <c r="Q48" s="94"/>
      <c r="R48" s="94"/>
      <c r="S48" s="95"/>
      <c r="T48" s="100"/>
      <c r="U48" s="91"/>
      <c r="V48" s="92"/>
      <c r="W48" s="92"/>
      <c r="X48" s="92"/>
      <c r="Y48" s="92"/>
      <c r="Z48" s="92"/>
      <c r="AA48" s="93"/>
      <c r="AB48" s="91"/>
      <c r="AC48" s="92"/>
      <c r="AD48" s="92"/>
      <c r="AE48" s="92"/>
      <c r="AF48" s="92"/>
      <c r="AG48" s="92"/>
      <c r="AH48" s="93"/>
      <c r="AI48" s="91"/>
      <c r="AJ48" s="92"/>
      <c r="AK48" s="92"/>
      <c r="AL48" s="92"/>
      <c r="AM48" s="92"/>
      <c r="AN48" s="92"/>
      <c r="AO48" s="93"/>
      <c r="AP48" s="91"/>
      <c r="AQ48" s="92"/>
      <c r="AR48" s="92"/>
      <c r="AS48" s="92"/>
      <c r="AT48" s="92"/>
      <c r="AU48" s="92"/>
      <c r="AV48" s="93"/>
      <c r="AW48" s="91"/>
      <c r="AX48" s="92"/>
      <c r="AY48" s="92"/>
      <c r="AZ48" s="569"/>
      <c r="BA48" s="570"/>
      <c r="BB48" s="583"/>
      <c r="BC48" s="570"/>
      <c r="BD48" s="584"/>
      <c r="BE48" s="585"/>
      <c r="BF48" s="585"/>
      <c r="BG48" s="585"/>
      <c r="BH48" s="586"/>
    </row>
    <row r="49" spans="2:60" ht="20.25" customHeight="1" x14ac:dyDescent="0.4">
      <c r="B49" s="70">
        <f>B46+1</f>
        <v>10</v>
      </c>
      <c r="C49" s="542"/>
      <c r="D49" s="543"/>
      <c r="E49" s="544"/>
      <c r="F49" s="215">
        <f>C48</f>
        <v>0</v>
      </c>
      <c r="G49" s="218"/>
      <c r="H49" s="549"/>
      <c r="I49" s="554"/>
      <c r="J49" s="555"/>
      <c r="K49" s="555"/>
      <c r="L49" s="556"/>
      <c r="M49" s="563"/>
      <c r="N49" s="564"/>
      <c r="O49" s="565"/>
      <c r="P49" s="71" t="s">
        <v>246</v>
      </c>
      <c r="Q49" s="72"/>
      <c r="R49" s="72"/>
      <c r="S49" s="73"/>
      <c r="T49" s="74"/>
      <c r="U49" s="75" t="str">
        <f>IF(U48="","",VLOOKUP(U48,'シフト記号表（勤務時間帯）'!$D$6:$X$47,21,FALSE))</f>
        <v/>
      </c>
      <c r="V49" s="76" t="str">
        <f>IF(V48="","",VLOOKUP(V48,'シフト記号表（勤務時間帯）'!$D$6:$X$47,21,FALSE))</f>
        <v/>
      </c>
      <c r="W49" s="76" t="str">
        <f>IF(W48="","",VLOOKUP(W48,'シフト記号表（勤務時間帯）'!$D$6:$X$47,21,FALSE))</f>
        <v/>
      </c>
      <c r="X49" s="76" t="str">
        <f>IF(X48="","",VLOOKUP(X48,'シフト記号表（勤務時間帯）'!$D$6:$X$47,21,FALSE))</f>
        <v/>
      </c>
      <c r="Y49" s="76" t="str">
        <f>IF(Y48="","",VLOOKUP(Y48,'シフト記号表（勤務時間帯）'!$D$6:$X$47,21,FALSE))</f>
        <v/>
      </c>
      <c r="Z49" s="76" t="str">
        <f>IF(Z48="","",VLOOKUP(Z48,'シフト記号表（勤務時間帯）'!$D$6:$X$47,21,FALSE))</f>
        <v/>
      </c>
      <c r="AA49" s="77" t="str">
        <f>IF(AA48="","",VLOOKUP(AA48,'シフト記号表（勤務時間帯）'!$D$6:$X$47,21,FALSE))</f>
        <v/>
      </c>
      <c r="AB49" s="75" t="str">
        <f>IF(AB48="","",VLOOKUP(AB48,'シフト記号表（勤務時間帯）'!$D$6:$X$47,21,FALSE))</f>
        <v/>
      </c>
      <c r="AC49" s="76" t="str">
        <f>IF(AC48="","",VLOOKUP(AC48,'シフト記号表（勤務時間帯）'!$D$6:$X$47,21,FALSE))</f>
        <v/>
      </c>
      <c r="AD49" s="76" t="str">
        <f>IF(AD48="","",VLOOKUP(AD48,'シフト記号表（勤務時間帯）'!$D$6:$X$47,21,FALSE))</f>
        <v/>
      </c>
      <c r="AE49" s="76" t="str">
        <f>IF(AE48="","",VLOOKUP(AE48,'シフト記号表（勤務時間帯）'!$D$6:$X$47,21,FALSE))</f>
        <v/>
      </c>
      <c r="AF49" s="76" t="str">
        <f>IF(AF48="","",VLOOKUP(AF48,'シフト記号表（勤務時間帯）'!$D$6:$X$47,21,FALSE))</f>
        <v/>
      </c>
      <c r="AG49" s="76" t="str">
        <f>IF(AG48="","",VLOOKUP(AG48,'シフト記号表（勤務時間帯）'!$D$6:$X$47,21,FALSE))</f>
        <v/>
      </c>
      <c r="AH49" s="77" t="str">
        <f>IF(AH48="","",VLOOKUP(AH48,'シフト記号表（勤務時間帯）'!$D$6:$X$47,21,FALSE))</f>
        <v/>
      </c>
      <c r="AI49" s="75" t="str">
        <f>IF(AI48="","",VLOOKUP(AI48,'シフト記号表（勤務時間帯）'!$D$6:$X$47,21,FALSE))</f>
        <v/>
      </c>
      <c r="AJ49" s="76" t="str">
        <f>IF(AJ48="","",VLOOKUP(AJ48,'シフト記号表（勤務時間帯）'!$D$6:$X$47,21,FALSE))</f>
        <v/>
      </c>
      <c r="AK49" s="76" t="str">
        <f>IF(AK48="","",VLOOKUP(AK48,'シフト記号表（勤務時間帯）'!$D$6:$X$47,21,FALSE))</f>
        <v/>
      </c>
      <c r="AL49" s="76" t="str">
        <f>IF(AL48="","",VLOOKUP(AL48,'シフト記号表（勤務時間帯）'!$D$6:$X$47,21,FALSE))</f>
        <v/>
      </c>
      <c r="AM49" s="76" t="str">
        <f>IF(AM48="","",VLOOKUP(AM48,'シフト記号表（勤務時間帯）'!$D$6:$X$47,21,FALSE))</f>
        <v/>
      </c>
      <c r="AN49" s="76" t="str">
        <f>IF(AN48="","",VLOOKUP(AN48,'シフト記号表（勤務時間帯）'!$D$6:$X$47,21,FALSE))</f>
        <v/>
      </c>
      <c r="AO49" s="77" t="str">
        <f>IF(AO48="","",VLOOKUP(AO48,'シフト記号表（勤務時間帯）'!$D$6:$X$47,21,FALSE))</f>
        <v/>
      </c>
      <c r="AP49" s="75" t="str">
        <f>IF(AP48="","",VLOOKUP(AP48,'シフト記号表（勤務時間帯）'!$D$6:$X$47,21,FALSE))</f>
        <v/>
      </c>
      <c r="AQ49" s="76" t="str">
        <f>IF(AQ48="","",VLOOKUP(AQ48,'シフト記号表（勤務時間帯）'!$D$6:$X$47,21,FALSE))</f>
        <v/>
      </c>
      <c r="AR49" s="76" t="str">
        <f>IF(AR48="","",VLOOKUP(AR48,'シフト記号表（勤務時間帯）'!$D$6:$X$47,21,FALSE))</f>
        <v/>
      </c>
      <c r="AS49" s="76" t="str">
        <f>IF(AS48="","",VLOOKUP(AS48,'シフト記号表（勤務時間帯）'!$D$6:$X$47,21,FALSE))</f>
        <v/>
      </c>
      <c r="AT49" s="76" t="str">
        <f>IF(AT48="","",VLOOKUP(AT48,'シフト記号表（勤務時間帯）'!$D$6:$X$47,21,FALSE))</f>
        <v/>
      </c>
      <c r="AU49" s="76" t="str">
        <f>IF(AU48="","",VLOOKUP(AU48,'シフト記号表（勤務時間帯）'!$D$6:$X$47,21,FALSE))</f>
        <v/>
      </c>
      <c r="AV49" s="77" t="str">
        <f>IF(AV48="","",VLOOKUP(AV48,'シフト記号表（勤務時間帯）'!$D$6:$X$47,21,FALSE))</f>
        <v/>
      </c>
      <c r="AW49" s="75" t="str">
        <f>IF(AW48="","",VLOOKUP(AW48,'シフト記号表（勤務時間帯）'!$D$6:$X$47,21,FALSE))</f>
        <v/>
      </c>
      <c r="AX49" s="76" t="str">
        <f>IF(AX48="","",VLOOKUP(AX48,'シフト記号表（勤務時間帯）'!$D$6:$X$47,21,FALSE))</f>
        <v/>
      </c>
      <c r="AY49" s="76" t="str">
        <f>IF(AY48="","",VLOOKUP(AY48,'シフト記号表（勤務時間帯）'!$D$6:$X$47,21,FALSE))</f>
        <v/>
      </c>
      <c r="AZ49" s="593">
        <f>IF($BC$3="４週",SUM(U49:AV49),IF($BC$3="暦月",SUM(U49:AY49),""))</f>
        <v>0</v>
      </c>
      <c r="BA49" s="594"/>
      <c r="BB49" s="595">
        <f>IF($BC$3="４週",AZ49/4,IF($BC$3="暦月",(AZ49/($BC$8/7)),""))</f>
        <v>0</v>
      </c>
      <c r="BC49" s="594"/>
      <c r="BD49" s="587"/>
      <c r="BE49" s="588"/>
      <c r="BF49" s="588"/>
      <c r="BG49" s="588"/>
      <c r="BH49" s="589"/>
    </row>
    <row r="50" spans="2:60" ht="20.25" customHeight="1" x14ac:dyDescent="0.4">
      <c r="B50" s="78"/>
      <c r="C50" s="545"/>
      <c r="D50" s="546"/>
      <c r="E50" s="547"/>
      <c r="F50" s="216"/>
      <c r="G50" s="219">
        <f>C48</f>
        <v>0</v>
      </c>
      <c r="H50" s="550"/>
      <c r="I50" s="557"/>
      <c r="J50" s="558"/>
      <c r="K50" s="558"/>
      <c r="L50" s="559"/>
      <c r="M50" s="566"/>
      <c r="N50" s="567"/>
      <c r="O50" s="568"/>
      <c r="P50" s="101" t="s">
        <v>247</v>
      </c>
      <c r="Q50" s="102"/>
      <c r="R50" s="102"/>
      <c r="S50" s="103"/>
      <c r="T50" s="104"/>
      <c r="U50" s="83" t="str">
        <f>IF(U48="","",VLOOKUP(U48,'シフト記号表（勤務時間帯）'!$D$6:$Z$47,23,FALSE))</f>
        <v/>
      </c>
      <c r="V50" s="84" t="str">
        <f>IF(V48="","",VLOOKUP(V48,'シフト記号表（勤務時間帯）'!$D$6:$Z$47,23,FALSE))</f>
        <v/>
      </c>
      <c r="W50" s="84" t="str">
        <f>IF(W48="","",VLOOKUP(W48,'シフト記号表（勤務時間帯）'!$D$6:$Z$47,23,FALSE))</f>
        <v/>
      </c>
      <c r="X50" s="84" t="str">
        <f>IF(X48="","",VLOOKUP(X48,'シフト記号表（勤務時間帯）'!$D$6:$Z$47,23,FALSE))</f>
        <v/>
      </c>
      <c r="Y50" s="84" t="str">
        <f>IF(Y48="","",VLOOKUP(Y48,'シフト記号表（勤務時間帯）'!$D$6:$Z$47,23,FALSE))</f>
        <v/>
      </c>
      <c r="Z50" s="84" t="str">
        <f>IF(Z48="","",VLOOKUP(Z48,'シフト記号表（勤務時間帯）'!$D$6:$Z$47,23,FALSE))</f>
        <v/>
      </c>
      <c r="AA50" s="85" t="str">
        <f>IF(AA48="","",VLOOKUP(AA48,'シフト記号表（勤務時間帯）'!$D$6:$Z$47,23,FALSE))</f>
        <v/>
      </c>
      <c r="AB50" s="83" t="str">
        <f>IF(AB48="","",VLOOKUP(AB48,'シフト記号表（勤務時間帯）'!$D$6:$Z$47,23,FALSE))</f>
        <v/>
      </c>
      <c r="AC50" s="84" t="str">
        <f>IF(AC48="","",VLOOKUP(AC48,'シフト記号表（勤務時間帯）'!$D$6:$Z$47,23,FALSE))</f>
        <v/>
      </c>
      <c r="AD50" s="84" t="str">
        <f>IF(AD48="","",VLOOKUP(AD48,'シフト記号表（勤務時間帯）'!$D$6:$Z$47,23,FALSE))</f>
        <v/>
      </c>
      <c r="AE50" s="84" t="str">
        <f>IF(AE48="","",VLOOKUP(AE48,'シフト記号表（勤務時間帯）'!$D$6:$Z$47,23,FALSE))</f>
        <v/>
      </c>
      <c r="AF50" s="84" t="str">
        <f>IF(AF48="","",VLOOKUP(AF48,'シフト記号表（勤務時間帯）'!$D$6:$Z$47,23,FALSE))</f>
        <v/>
      </c>
      <c r="AG50" s="84" t="str">
        <f>IF(AG48="","",VLOOKUP(AG48,'シフト記号表（勤務時間帯）'!$D$6:$Z$47,23,FALSE))</f>
        <v/>
      </c>
      <c r="AH50" s="85" t="str">
        <f>IF(AH48="","",VLOOKUP(AH48,'シフト記号表（勤務時間帯）'!$D$6:$Z$47,23,FALSE))</f>
        <v/>
      </c>
      <c r="AI50" s="83" t="str">
        <f>IF(AI48="","",VLOOKUP(AI48,'シフト記号表（勤務時間帯）'!$D$6:$Z$47,23,FALSE))</f>
        <v/>
      </c>
      <c r="AJ50" s="84" t="str">
        <f>IF(AJ48="","",VLOOKUP(AJ48,'シフト記号表（勤務時間帯）'!$D$6:$Z$47,23,FALSE))</f>
        <v/>
      </c>
      <c r="AK50" s="84" t="str">
        <f>IF(AK48="","",VLOOKUP(AK48,'シフト記号表（勤務時間帯）'!$D$6:$Z$47,23,FALSE))</f>
        <v/>
      </c>
      <c r="AL50" s="84" t="str">
        <f>IF(AL48="","",VLOOKUP(AL48,'シフト記号表（勤務時間帯）'!$D$6:$Z$47,23,FALSE))</f>
        <v/>
      </c>
      <c r="AM50" s="84" t="str">
        <f>IF(AM48="","",VLOOKUP(AM48,'シフト記号表（勤務時間帯）'!$D$6:$Z$47,23,FALSE))</f>
        <v/>
      </c>
      <c r="AN50" s="84" t="str">
        <f>IF(AN48="","",VLOOKUP(AN48,'シフト記号表（勤務時間帯）'!$D$6:$Z$47,23,FALSE))</f>
        <v/>
      </c>
      <c r="AO50" s="85" t="str">
        <f>IF(AO48="","",VLOOKUP(AO48,'シフト記号表（勤務時間帯）'!$D$6:$Z$47,23,FALSE))</f>
        <v/>
      </c>
      <c r="AP50" s="83" t="str">
        <f>IF(AP48="","",VLOOKUP(AP48,'シフト記号表（勤務時間帯）'!$D$6:$Z$47,23,FALSE))</f>
        <v/>
      </c>
      <c r="AQ50" s="84" t="str">
        <f>IF(AQ48="","",VLOOKUP(AQ48,'シフト記号表（勤務時間帯）'!$D$6:$Z$47,23,FALSE))</f>
        <v/>
      </c>
      <c r="AR50" s="84" t="str">
        <f>IF(AR48="","",VLOOKUP(AR48,'シフト記号表（勤務時間帯）'!$D$6:$Z$47,23,FALSE))</f>
        <v/>
      </c>
      <c r="AS50" s="84" t="str">
        <f>IF(AS48="","",VLOOKUP(AS48,'シフト記号表（勤務時間帯）'!$D$6:$Z$47,23,FALSE))</f>
        <v/>
      </c>
      <c r="AT50" s="84" t="str">
        <f>IF(AT48="","",VLOOKUP(AT48,'シフト記号表（勤務時間帯）'!$D$6:$Z$47,23,FALSE))</f>
        <v/>
      </c>
      <c r="AU50" s="84" t="str">
        <f>IF(AU48="","",VLOOKUP(AU48,'シフト記号表（勤務時間帯）'!$D$6:$Z$47,23,FALSE))</f>
        <v/>
      </c>
      <c r="AV50" s="85" t="str">
        <f>IF(AV48="","",VLOOKUP(AV48,'シフト記号表（勤務時間帯）'!$D$6:$Z$47,23,FALSE))</f>
        <v/>
      </c>
      <c r="AW50" s="83" t="str">
        <f>IF(AW48="","",VLOOKUP(AW48,'シフト記号表（勤務時間帯）'!$D$6:$Z$47,23,FALSE))</f>
        <v/>
      </c>
      <c r="AX50" s="84" t="str">
        <f>IF(AX48="","",VLOOKUP(AX48,'シフト記号表（勤務時間帯）'!$D$6:$Z$47,23,FALSE))</f>
        <v/>
      </c>
      <c r="AY50" s="84" t="str">
        <f>IF(AY48="","",VLOOKUP(AY48,'シフト記号表（勤務時間帯）'!$D$6:$Z$47,23,FALSE))</f>
        <v/>
      </c>
      <c r="AZ50" s="596">
        <f>IF($BC$3="４週",SUM(U50:AV50),IF($BC$3="暦月",SUM(U50:AY50),""))</f>
        <v>0</v>
      </c>
      <c r="BA50" s="597"/>
      <c r="BB50" s="598">
        <f>IF($BC$3="４週",AZ50/4,IF($BC$3="暦月",(AZ50/($BC$8/7)),""))</f>
        <v>0</v>
      </c>
      <c r="BC50" s="597"/>
      <c r="BD50" s="590"/>
      <c r="BE50" s="591"/>
      <c r="BF50" s="591"/>
      <c r="BG50" s="591"/>
      <c r="BH50" s="592"/>
    </row>
    <row r="51" spans="2:60" ht="20.25" customHeight="1" x14ac:dyDescent="0.4">
      <c r="B51" s="86"/>
      <c r="C51" s="539"/>
      <c r="D51" s="540"/>
      <c r="E51" s="541"/>
      <c r="F51" s="215"/>
      <c r="G51" s="218"/>
      <c r="H51" s="603"/>
      <c r="I51" s="551"/>
      <c r="J51" s="552"/>
      <c r="K51" s="552"/>
      <c r="L51" s="553"/>
      <c r="M51" s="560"/>
      <c r="N51" s="561"/>
      <c r="O51" s="562"/>
      <c r="P51" s="87" t="s">
        <v>245</v>
      </c>
      <c r="Q51" s="94"/>
      <c r="R51" s="94"/>
      <c r="S51" s="95"/>
      <c r="T51" s="100"/>
      <c r="U51" s="91"/>
      <c r="V51" s="92"/>
      <c r="W51" s="92"/>
      <c r="X51" s="92"/>
      <c r="Y51" s="92"/>
      <c r="Z51" s="92"/>
      <c r="AA51" s="93"/>
      <c r="AB51" s="91"/>
      <c r="AC51" s="92"/>
      <c r="AD51" s="92"/>
      <c r="AE51" s="92"/>
      <c r="AF51" s="92"/>
      <c r="AG51" s="92"/>
      <c r="AH51" s="93"/>
      <c r="AI51" s="91"/>
      <c r="AJ51" s="92"/>
      <c r="AK51" s="92"/>
      <c r="AL51" s="92"/>
      <c r="AM51" s="92"/>
      <c r="AN51" s="92"/>
      <c r="AO51" s="93"/>
      <c r="AP51" s="91"/>
      <c r="AQ51" s="92"/>
      <c r="AR51" s="92"/>
      <c r="AS51" s="92"/>
      <c r="AT51" s="92"/>
      <c r="AU51" s="92"/>
      <c r="AV51" s="93"/>
      <c r="AW51" s="91"/>
      <c r="AX51" s="92"/>
      <c r="AY51" s="92"/>
      <c r="AZ51" s="569"/>
      <c r="BA51" s="570"/>
      <c r="BB51" s="583"/>
      <c r="BC51" s="570"/>
      <c r="BD51" s="584"/>
      <c r="BE51" s="585"/>
      <c r="BF51" s="585"/>
      <c r="BG51" s="585"/>
      <c r="BH51" s="586"/>
    </row>
    <row r="52" spans="2:60" ht="20.25" customHeight="1" x14ac:dyDescent="0.4">
      <c r="B52" s="70">
        <f>B49+1</f>
        <v>11</v>
      </c>
      <c r="C52" s="542"/>
      <c r="D52" s="543"/>
      <c r="E52" s="544"/>
      <c r="F52" s="215">
        <f>C51</f>
        <v>0</v>
      </c>
      <c r="G52" s="218"/>
      <c r="H52" s="549"/>
      <c r="I52" s="554"/>
      <c r="J52" s="555"/>
      <c r="K52" s="555"/>
      <c r="L52" s="556"/>
      <c r="M52" s="563"/>
      <c r="N52" s="564"/>
      <c r="O52" s="565"/>
      <c r="P52" s="71" t="s">
        <v>246</v>
      </c>
      <c r="Q52" s="72"/>
      <c r="R52" s="72"/>
      <c r="S52" s="73"/>
      <c r="T52" s="74"/>
      <c r="U52" s="75" t="str">
        <f>IF(U51="","",VLOOKUP(U51,'シフト記号表（勤務時間帯）'!$D$6:$X$47,21,FALSE))</f>
        <v/>
      </c>
      <c r="V52" s="76" t="str">
        <f>IF(V51="","",VLOOKUP(V51,'シフト記号表（勤務時間帯）'!$D$6:$X$47,21,FALSE))</f>
        <v/>
      </c>
      <c r="W52" s="76" t="str">
        <f>IF(W51="","",VLOOKUP(W51,'シフト記号表（勤務時間帯）'!$D$6:$X$47,21,FALSE))</f>
        <v/>
      </c>
      <c r="X52" s="76" t="str">
        <f>IF(X51="","",VLOOKUP(X51,'シフト記号表（勤務時間帯）'!$D$6:$X$47,21,FALSE))</f>
        <v/>
      </c>
      <c r="Y52" s="76" t="str">
        <f>IF(Y51="","",VLOOKUP(Y51,'シフト記号表（勤務時間帯）'!$D$6:$X$47,21,FALSE))</f>
        <v/>
      </c>
      <c r="Z52" s="76" t="str">
        <f>IF(Z51="","",VLOOKUP(Z51,'シフト記号表（勤務時間帯）'!$D$6:$X$47,21,FALSE))</f>
        <v/>
      </c>
      <c r="AA52" s="77" t="str">
        <f>IF(AA51="","",VLOOKUP(AA51,'シフト記号表（勤務時間帯）'!$D$6:$X$47,21,FALSE))</f>
        <v/>
      </c>
      <c r="AB52" s="75" t="str">
        <f>IF(AB51="","",VLOOKUP(AB51,'シフト記号表（勤務時間帯）'!$D$6:$X$47,21,FALSE))</f>
        <v/>
      </c>
      <c r="AC52" s="76" t="str">
        <f>IF(AC51="","",VLOOKUP(AC51,'シフト記号表（勤務時間帯）'!$D$6:$X$47,21,FALSE))</f>
        <v/>
      </c>
      <c r="AD52" s="76" t="str">
        <f>IF(AD51="","",VLOOKUP(AD51,'シフト記号表（勤務時間帯）'!$D$6:$X$47,21,FALSE))</f>
        <v/>
      </c>
      <c r="AE52" s="76" t="str">
        <f>IF(AE51="","",VLOOKUP(AE51,'シフト記号表（勤務時間帯）'!$D$6:$X$47,21,FALSE))</f>
        <v/>
      </c>
      <c r="AF52" s="76" t="str">
        <f>IF(AF51="","",VLOOKUP(AF51,'シフト記号表（勤務時間帯）'!$D$6:$X$47,21,FALSE))</f>
        <v/>
      </c>
      <c r="AG52" s="76" t="str">
        <f>IF(AG51="","",VLOOKUP(AG51,'シフト記号表（勤務時間帯）'!$D$6:$X$47,21,FALSE))</f>
        <v/>
      </c>
      <c r="AH52" s="77" t="str">
        <f>IF(AH51="","",VLOOKUP(AH51,'シフト記号表（勤務時間帯）'!$D$6:$X$47,21,FALSE))</f>
        <v/>
      </c>
      <c r="AI52" s="75" t="str">
        <f>IF(AI51="","",VLOOKUP(AI51,'シフト記号表（勤務時間帯）'!$D$6:$X$47,21,FALSE))</f>
        <v/>
      </c>
      <c r="AJ52" s="76" t="str">
        <f>IF(AJ51="","",VLOOKUP(AJ51,'シフト記号表（勤務時間帯）'!$D$6:$X$47,21,FALSE))</f>
        <v/>
      </c>
      <c r="AK52" s="76" t="str">
        <f>IF(AK51="","",VLOOKUP(AK51,'シフト記号表（勤務時間帯）'!$D$6:$X$47,21,FALSE))</f>
        <v/>
      </c>
      <c r="AL52" s="76" t="str">
        <f>IF(AL51="","",VLOOKUP(AL51,'シフト記号表（勤務時間帯）'!$D$6:$X$47,21,FALSE))</f>
        <v/>
      </c>
      <c r="AM52" s="76" t="str">
        <f>IF(AM51="","",VLOOKUP(AM51,'シフト記号表（勤務時間帯）'!$D$6:$X$47,21,FALSE))</f>
        <v/>
      </c>
      <c r="AN52" s="76" t="str">
        <f>IF(AN51="","",VLOOKUP(AN51,'シフト記号表（勤務時間帯）'!$D$6:$X$47,21,FALSE))</f>
        <v/>
      </c>
      <c r="AO52" s="77" t="str">
        <f>IF(AO51="","",VLOOKUP(AO51,'シフト記号表（勤務時間帯）'!$D$6:$X$47,21,FALSE))</f>
        <v/>
      </c>
      <c r="AP52" s="75" t="str">
        <f>IF(AP51="","",VLOOKUP(AP51,'シフト記号表（勤務時間帯）'!$D$6:$X$47,21,FALSE))</f>
        <v/>
      </c>
      <c r="AQ52" s="76" t="str">
        <f>IF(AQ51="","",VLOOKUP(AQ51,'シフト記号表（勤務時間帯）'!$D$6:$X$47,21,FALSE))</f>
        <v/>
      </c>
      <c r="AR52" s="76" t="str">
        <f>IF(AR51="","",VLOOKUP(AR51,'シフト記号表（勤務時間帯）'!$D$6:$X$47,21,FALSE))</f>
        <v/>
      </c>
      <c r="AS52" s="76" t="str">
        <f>IF(AS51="","",VLOOKUP(AS51,'シフト記号表（勤務時間帯）'!$D$6:$X$47,21,FALSE))</f>
        <v/>
      </c>
      <c r="AT52" s="76" t="str">
        <f>IF(AT51="","",VLOOKUP(AT51,'シフト記号表（勤務時間帯）'!$D$6:$X$47,21,FALSE))</f>
        <v/>
      </c>
      <c r="AU52" s="76" t="str">
        <f>IF(AU51="","",VLOOKUP(AU51,'シフト記号表（勤務時間帯）'!$D$6:$X$47,21,FALSE))</f>
        <v/>
      </c>
      <c r="AV52" s="77" t="str">
        <f>IF(AV51="","",VLOOKUP(AV51,'シフト記号表（勤務時間帯）'!$D$6:$X$47,21,FALSE))</f>
        <v/>
      </c>
      <c r="AW52" s="75" t="str">
        <f>IF(AW51="","",VLOOKUP(AW51,'シフト記号表（勤務時間帯）'!$D$6:$X$47,21,FALSE))</f>
        <v/>
      </c>
      <c r="AX52" s="76" t="str">
        <f>IF(AX51="","",VLOOKUP(AX51,'シフト記号表（勤務時間帯）'!$D$6:$X$47,21,FALSE))</f>
        <v/>
      </c>
      <c r="AY52" s="76" t="str">
        <f>IF(AY51="","",VLOOKUP(AY51,'シフト記号表（勤務時間帯）'!$D$6:$X$47,21,FALSE))</f>
        <v/>
      </c>
      <c r="AZ52" s="593">
        <f>IF($BC$3="４週",SUM(U52:AV52),IF($BC$3="暦月",SUM(U52:AY52),""))</f>
        <v>0</v>
      </c>
      <c r="BA52" s="594"/>
      <c r="BB52" s="595">
        <f>IF($BC$3="４週",AZ52/4,IF($BC$3="暦月",(AZ52/($BC$8/7)),""))</f>
        <v>0</v>
      </c>
      <c r="BC52" s="594"/>
      <c r="BD52" s="587"/>
      <c r="BE52" s="588"/>
      <c r="BF52" s="588"/>
      <c r="BG52" s="588"/>
      <c r="BH52" s="589"/>
    </row>
    <row r="53" spans="2:60" ht="20.25" customHeight="1" x14ac:dyDescent="0.4">
      <c r="B53" s="78"/>
      <c r="C53" s="545"/>
      <c r="D53" s="546"/>
      <c r="E53" s="547"/>
      <c r="F53" s="216"/>
      <c r="G53" s="219">
        <f>C51</f>
        <v>0</v>
      </c>
      <c r="H53" s="550"/>
      <c r="I53" s="557"/>
      <c r="J53" s="558"/>
      <c r="K53" s="558"/>
      <c r="L53" s="559"/>
      <c r="M53" s="566"/>
      <c r="N53" s="567"/>
      <c r="O53" s="568"/>
      <c r="P53" s="101" t="s">
        <v>247</v>
      </c>
      <c r="Q53" s="102"/>
      <c r="R53" s="102"/>
      <c r="S53" s="103"/>
      <c r="T53" s="104"/>
      <c r="U53" s="83" t="str">
        <f>IF(U51="","",VLOOKUP(U51,'シフト記号表（勤務時間帯）'!$D$6:$Z$47,23,FALSE))</f>
        <v/>
      </c>
      <c r="V53" s="84" t="str">
        <f>IF(V51="","",VLOOKUP(V51,'シフト記号表（勤務時間帯）'!$D$6:$Z$47,23,FALSE))</f>
        <v/>
      </c>
      <c r="W53" s="84" t="str">
        <f>IF(W51="","",VLOOKUP(W51,'シフト記号表（勤務時間帯）'!$D$6:$Z$47,23,FALSE))</f>
        <v/>
      </c>
      <c r="X53" s="84" t="str">
        <f>IF(X51="","",VLOOKUP(X51,'シフト記号表（勤務時間帯）'!$D$6:$Z$47,23,FALSE))</f>
        <v/>
      </c>
      <c r="Y53" s="84" t="str">
        <f>IF(Y51="","",VLOOKUP(Y51,'シフト記号表（勤務時間帯）'!$D$6:$Z$47,23,FALSE))</f>
        <v/>
      </c>
      <c r="Z53" s="84" t="str">
        <f>IF(Z51="","",VLOOKUP(Z51,'シフト記号表（勤務時間帯）'!$D$6:$Z$47,23,FALSE))</f>
        <v/>
      </c>
      <c r="AA53" s="85" t="str">
        <f>IF(AA51="","",VLOOKUP(AA51,'シフト記号表（勤務時間帯）'!$D$6:$Z$47,23,FALSE))</f>
        <v/>
      </c>
      <c r="AB53" s="83" t="str">
        <f>IF(AB51="","",VLOOKUP(AB51,'シフト記号表（勤務時間帯）'!$D$6:$Z$47,23,FALSE))</f>
        <v/>
      </c>
      <c r="AC53" s="84" t="str">
        <f>IF(AC51="","",VLOOKUP(AC51,'シフト記号表（勤務時間帯）'!$D$6:$Z$47,23,FALSE))</f>
        <v/>
      </c>
      <c r="AD53" s="84" t="str">
        <f>IF(AD51="","",VLOOKUP(AD51,'シフト記号表（勤務時間帯）'!$D$6:$Z$47,23,FALSE))</f>
        <v/>
      </c>
      <c r="AE53" s="84" t="str">
        <f>IF(AE51="","",VLOOKUP(AE51,'シフト記号表（勤務時間帯）'!$D$6:$Z$47,23,FALSE))</f>
        <v/>
      </c>
      <c r="AF53" s="84" t="str">
        <f>IF(AF51="","",VLOOKUP(AF51,'シフト記号表（勤務時間帯）'!$D$6:$Z$47,23,FALSE))</f>
        <v/>
      </c>
      <c r="AG53" s="84" t="str">
        <f>IF(AG51="","",VLOOKUP(AG51,'シフト記号表（勤務時間帯）'!$D$6:$Z$47,23,FALSE))</f>
        <v/>
      </c>
      <c r="AH53" s="85" t="str">
        <f>IF(AH51="","",VLOOKUP(AH51,'シフト記号表（勤務時間帯）'!$D$6:$Z$47,23,FALSE))</f>
        <v/>
      </c>
      <c r="AI53" s="83" t="str">
        <f>IF(AI51="","",VLOOKUP(AI51,'シフト記号表（勤務時間帯）'!$D$6:$Z$47,23,FALSE))</f>
        <v/>
      </c>
      <c r="AJ53" s="84" t="str">
        <f>IF(AJ51="","",VLOOKUP(AJ51,'シフト記号表（勤務時間帯）'!$D$6:$Z$47,23,FALSE))</f>
        <v/>
      </c>
      <c r="AK53" s="84" t="str">
        <f>IF(AK51="","",VLOOKUP(AK51,'シフト記号表（勤務時間帯）'!$D$6:$Z$47,23,FALSE))</f>
        <v/>
      </c>
      <c r="AL53" s="84" t="str">
        <f>IF(AL51="","",VLOOKUP(AL51,'シフト記号表（勤務時間帯）'!$D$6:$Z$47,23,FALSE))</f>
        <v/>
      </c>
      <c r="AM53" s="84" t="str">
        <f>IF(AM51="","",VLOOKUP(AM51,'シフト記号表（勤務時間帯）'!$D$6:$Z$47,23,FALSE))</f>
        <v/>
      </c>
      <c r="AN53" s="84" t="str">
        <f>IF(AN51="","",VLOOKUP(AN51,'シフト記号表（勤務時間帯）'!$D$6:$Z$47,23,FALSE))</f>
        <v/>
      </c>
      <c r="AO53" s="85" t="str">
        <f>IF(AO51="","",VLOOKUP(AO51,'シフト記号表（勤務時間帯）'!$D$6:$Z$47,23,FALSE))</f>
        <v/>
      </c>
      <c r="AP53" s="83" t="str">
        <f>IF(AP51="","",VLOOKUP(AP51,'シフト記号表（勤務時間帯）'!$D$6:$Z$47,23,FALSE))</f>
        <v/>
      </c>
      <c r="AQ53" s="84" t="str">
        <f>IF(AQ51="","",VLOOKUP(AQ51,'シフト記号表（勤務時間帯）'!$D$6:$Z$47,23,FALSE))</f>
        <v/>
      </c>
      <c r="AR53" s="84" t="str">
        <f>IF(AR51="","",VLOOKUP(AR51,'シフト記号表（勤務時間帯）'!$D$6:$Z$47,23,FALSE))</f>
        <v/>
      </c>
      <c r="AS53" s="84" t="str">
        <f>IF(AS51="","",VLOOKUP(AS51,'シフト記号表（勤務時間帯）'!$D$6:$Z$47,23,FALSE))</f>
        <v/>
      </c>
      <c r="AT53" s="84" t="str">
        <f>IF(AT51="","",VLOOKUP(AT51,'シフト記号表（勤務時間帯）'!$D$6:$Z$47,23,FALSE))</f>
        <v/>
      </c>
      <c r="AU53" s="84" t="str">
        <f>IF(AU51="","",VLOOKUP(AU51,'シフト記号表（勤務時間帯）'!$D$6:$Z$47,23,FALSE))</f>
        <v/>
      </c>
      <c r="AV53" s="85" t="str">
        <f>IF(AV51="","",VLOOKUP(AV51,'シフト記号表（勤務時間帯）'!$D$6:$Z$47,23,FALSE))</f>
        <v/>
      </c>
      <c r="AW53" s="83" t="str">
        <f>IF(AW51="","",VLOOKUP(AW51,'シフト記号表（勤務時間帯）'!$D$6:$Z$47,23,FALSE))</f>
        <v/>
      </c>
      <c r="AX53" s="84" t="str">
        <f>IF(AX51="","",VLOOKUP(AX51,'シフト記号表（勤務時間帯）'!$D$6:$Z$47,23,FALSE))</f>
        <v/>
      </c>
      <c r="AY53" s="84" t="str">
        <f>IF(AY51="","",VLOOKUP(AY51,'シフト記号表（勤務時間帯）'!$D$6:$Z$47,23,FALSE))</f>
        <v/>
      </c>
      <c r="AZ53" s="596">
        <f>IF($BC$3="４週",SUM(U53:AV53),IF($BC$3="暦月",SUM(U53:AY53),""))</f>
        <v>0</v>
      </c>
      <c r="BA53" s="597"/>
      <c r="BB53" s="598">
        <f>IF($BC$3="４週",AZ53/4,IF($BC$3="暦月",(AZ53/($BC$8/7)),""))</f>
        <v>0</v>
      </c>
      <c r="BC53" s="597"/>
      <c r="BD53" s="590"/>
      <c r="BE53" s="591"/>
      <c r="BF53" s="591"/>
      <c r="BG53" s="591"/>
      <c r="BH53" s="592"/>
    </row>
    <row r="54" spans="2:60" ht="20.25" customHeight="1" x14ac:dyDescent="0.4">
      <c r="B54" s="86"/>
      <c r="C54" s="539"/>
      <c r="D54" s="540"/>
      <c r="E54" s="541"/>
      <c r="F54" s="215"/>
      <c r="G54" s="218"/>
      <c r="H54" s="603"/>
      <c r="I54" s="551"/>
      <c r="J54" s="552"/>
      <c r="K54" s="552"/>
      <c r="L54" s="553"/>
      <c r="M54" s="560"/>
      <c r="N54" s="561"/>
      <c r="O54" s="562"/>
      <c r="P54" s="87" t="s">
        <v>245</v>
      </c>
      <c r="Q54" s="94"/>
      <c r="R54" s="94"/>
      <c r="S54" s="95"/>
      <c r="T54" s="100"/>
      <c r="U54" s="91"/>
      <c r="V54" s="92"/>
      <c r="W54" s="92"/>
      <c r="X54" s="92"/>
      <c r="Y54" s="92"/>
      <c r="Z54" s="92"/>
      <c r="AA54" s="93"/>
      <c r="AB54" s="91"/>
      <c r="AC54" s="92"/>
      <c r="AD54" s="92"/>
      <c r="AE54" s="92"/>
      <c r="AF54" s="92"/>
      <c r="AG54" s="92"/>
      <c r="AH54" s="93"/>
      <c r="AI54" s="91"/>
      <c r="AJ54" s="92"/>
      <c r="AK54" s="92"/>
      <c r="AL54" s="92"/>
      <c r="AM54" s="92"/>
      <c r="AN54" s="92"/>
      <c r="AO54" s="93"/>
      <c r="AP54" s="91"/>
      <c r="AQ54" s="92"/>
      <c r="AR54" s="92"/>
      <c r="AS54" s="92"/>
      <c r="AT54" s="92"/>
      <c r="AU54" s="92"/>
      <c r="AV54" s="93"/>
      <c r="AW54" s="91"/>
      <c r="AX54" s="92"/>
      <c r="AY54" s="92"/>
      <c r="AZ54" s="569"/>
      <c r="BA54" s="570"/>
      <c r="BB54" s="583"/>
      <c r="BC54" s="570"/>
      <c r="BD54" s="584"/>
      <c r="BE54" s="585"/>
      <c r="BF54" s="585"/>
      <c r="BG54" s="585"/>
      <c r="BH54" s="586"/>
    </row>
    <row r="55" spans="2:60" ht="20.25" customHeight="1" x14ac:dyDescent="0.4">
      <c r="B55" s="70">
        <f>B52+1</f>
        <v>12</v>
      </c>
      <c r="C55" s="542"/>
      <c r="D55" s="543"/>
      <c r="E55" s="544"/>
      <c r="F55" s="215">
        <f>C54</f>
        <v>0</v>
      </c>
      <c r="G55" s="218"/>
      <c r="H55" s="549"/>
      <c r="I55" s="554"/>
      <c r="J55" s="555"/>
      <c r="K55" s="555"/>
      <c r="L55" s="556"/>
      <c r="M55" s="563"/>
      <c r="N55" s="564"/>
      <c r="O55" s="565"/>
      <c r="P55" s="71" t="s">
        <v>246</v>
      </c>
      <c r="Q55" s="72"/>
      <c r="R55" s="72"/>
      <c r="S55" s="73"/>
      <c r="T55" s="74"/>
      <c r="U55" s="75" t="str">
        <f>IF(U54="","",VLOOKUP(U54,'シフト記号表（勤務時間帯）'!$D$6:$X$47,21,FALSE))</f>
        <v/>
      </c>
      <c r="V55" s="76" t="str">
        <f>IF(V54="","",VLOOKUP(V54,'シフト記号表（勤務時間帯）'!$D$6:$X$47,21,FALSE))</f>
        <v/>
      </c>
      <c r="W55" s="76" t="str">
        <f>IF(W54="","",VLOOKUP(W54,'シフト記号表（勤務時間帯）'!$D$6:$X$47,21,FALSE))</f>
        <v/>
      </c>
      <c r="X55" s="76" t="str">
        <f>IF(X54="","",VLOOKUP(X54,'シフト記号表（勤務時間帯）'!$D$6:$X$47,21,FALSE))</f>
        <v/>
      </c>
      <c r="Y55" s="76" t="str">
        <f>IF(Y54="","",VLOOKUP(Y54,'シフト記号表（勤務時間帯）'!$D$6:$X$47,21,FALSE))</f>
        <v/>
      </c>
      <c r="Z55" s="76" t="str">
        <f>IF(Z54="","",VLOOKUP(Z54,'シフト記号表（勤務時間帯）'!$D$6:$X$47,21,FALSE))</f>
        <v/>
      </c>
      <c r="AA55" s="77" t="str">
        <f>IF(AA54="","",VLOOKUP(AA54,'シフト記号表（勤務時間帯）'!$D$6:$X$47,21,FALSE))</f>
        <v/>
      </c>
      <c r="AB55" s="75" t="str">
        <f>IF(AB54="","",VLOOKUP(AB54,'シフト記号表（勤務時間帯）'!$D$6:$X$47,21,FALSE))</f>
        <v/>
      </c>
      <c r="AC55" s="76" t="str">
        <f>IF(AC54="","",VLOOKUP(AC54,'シフト記号表（勤務時間帯）'!$D$6:$X$47,21,FALSE))</f>
        <v/>
      </c>
      <c r="AD55" s="76" t="str">
        <f>IF(AD54="","",VLOOKUP(AD54,'シフト記号表（勤務時間帯）'!$D$6:$X$47,21,FALSE))</f>
        <v/>
      </c>
      <c r="AE55" s="76" t="str">
        <f>IF(AE54="","",VLOOKUP(AE54,'シフト記号表（勤務時間帯）'!$D$6:$X$47,21,FALSE))</f>
        <v/>
      </c>
      <c r="AF55" s="76" t="str">
        <f>IF(AF54="","",VLOOKUP(AF54,'シフト記号表（勤務時間帯）'!$D$6:$X$47,21,FALSE))</f>
        <v/>
      </c>
      <c r="AG55" s="76" t="str">
        <f>IF(AG54="","",VLOOKUP(AG54,'シフト記号表（勤務時間帯）'!$D$6:$X$47,21,FALSE))</f>
        <v/>
      </c>
      <c r="AH55" s="77" t="str">
        <f>IF(AH54="","",VLOOKUP(AH54,'シフト記号表（勤務時間帯）'!$D$6:$X$47,21,FALSE))</f>
        <v/>
      </c>
      <c r="AI55" s="75" t="str">
        <f>IF(AI54="","",VLOOKUP(AI54,'シフト記号表（勤務時間帯）'!$D$6:$X$47,21,FALSE))</f>
        <v/>
      </c>
      <c r="AJ55" s="76" t="str">
        <f>IF(AJ54="","",VLOOKUP(AJ54,'シフト記号表（勤務時間帯）'!$D$6:$X$47,21,FALSE))</f>
        <v/>
      </c>
      <c r="AK55" s="76" t="str">
        <f>IF(AK54="","",VLOOKUP(AK54,'シフト記号表（勤務時間帯）'!$D$6:$X$47,21,FALSE))</f>
        <v/>
      </c>
      <c r="AL55" s="76" t="str">
        <f>IF(AL54="","",VLOOKUP(AL54,'シフト記号表（勤務時間帯）'!$D$6:$X$47,21,FALSE))</f>
        <v/>
      </c>
      <c r="AM55" s="76" t="str">
        <f>IF(AM54="","",VLOOKUP(AM54,'シフト記号表（勤務時間帯）'!$D$6:$X$47,21,FALSE))</f>
        <v/>
      </c>
      <c r="AN55" s="76" t="str">
        <f>IF(AN54="","",VLOOKUP(AN54,'シフト記号表（勤務時間帯）'!$D$6:$X$47,21,FALSE))</f>
        <v/>
      </c>
      <c r="AO55" s="77" t="str">
        <f>IF(AO54="","",VLOOKUP(AO54,'シフト記号表（勤務時間帯）'!$D$6:$X$47,21,FALSE))</f>
        <v/>
      </c>
      <c r="AP55" s="75" t="str">
        <f>IF(AP54="","",VLOOKUP(AP54,'シフト記号表（勤務時間帯）'!$D$6:$X$47,21,FALSE))</f>
        <v/>
      </c>
      <c r="AQ55" s="76" t="str">
        <f>IF(AQ54="","",VLOOKUP(AQ54,'シフト記号表（勤務時間帯）'!$D$6:$X$47,21,FALSE))</f>
        <v/>
      </c>
      <c r="AR55" s="76" t="str">
        <f>IF(AR54="","",VLOOKUP(AR54,'シフト記号表（勤務時間帯）'!$D$6:$X$47,21,FALSE))</f>
        <v/>
      </c>
      <c r="AS55" s="76" t="str">
        <f>IF(AS54="","",VLOOKUP(AS54,'シフト記号表（勤務時間帯）'!$D$6:$X$47,21,FALSE))</f>
        <v/>
      </c>
      <c r="AT55" s="76" t="str">
        <f>IF(AT54="","",VLOOKUP(AT54,'シフト記号表（勤務時間帯）'!$D$6:$X$47,21,FALSE))</f>
        <v/>
      </c>
      <c r="AU55" s="76" t="str">
        <f>IF(AU54="","",VLOOKUP(AU54,'シフト記号表（勤務時間帯）'!$D$6:$X$47,21,FALSE))</f>
        <v/>
      </c>
      <c r="AV55" s="77" t="str">
        <f>IF(AV54="","",VLOOKUP(AV54,'シフト記号表（勤務時間帯）'!$D$6:$X$47,21,FALSE))</f>
        <v/>
      </c>
      <c r="AW55" s="75" t="str">
        <f>IF(AW54="","",VLOOKUP(AW54,'シフト記号表（勤務時間帯）'!$D$6:$X$47,21,FALSE))</f>
        <v/>
      </c>
      <c r="AX55" s="76" t="str">
        <f>IF(AX54="","",VLOOKUP(AX54,'シフト記号表（勤務時間帯）'!$D$6:$X$47,21,FALSE))</f>
        <v/>
      </c>
      <c r="AY55" s="76" t="str">
        <f>IF(AY54="","",VLOOKUP(AY54,'シフト記号表（勤務時間帯）'!$D$6:$X$47,21,FALSE))</f>
        <v/>
      </c>
      <c r="AZ55" s="593">
        <f>IF($BC$3="４週",SUM(U55:AV55),IF($BC$3="暦月",SUM(U55:AY55),""))</f>
        <v>0</v>
      </c>
      <c r="BA55" s="594"/>
      <c r="BB55" s="595">
        <f>IF($BC$3="４週",AZ55/4,IF($BC$3="暦月",(AZ55/($BC$8/7)),""))</f>
        <v>0</v>
      </c>
      <c r="BC55" s="594"/>
      <c r="BD55" s="587"/>
      <c r="BE55" s="588"/>
      <c r="BF55" s="588"/>
      <c r="BG55" s="588"/>
      <c r="BH55" s="589"/>
    </row>
    <row r="56" spans="2:60" ht="20.25" customHeight="1" x14ac:dyDescent="0.4">
      <c r="B56" s="78"/>
      <c r="C56" s="545"/>
      <c r="D56" s="546"/>
      <c r="E56" s="547"/>
      <c r="F56" s="216"/>
      <c r="G56" s="219">
        <f>C54</f>
        <v>0</v>
      </c>
      <c r="H56" s="550"/>
      <c r="I56" s="557"/>
      <c r="J56" s="558"/>
      <c r="K56" s="558"/>
      <c r="L56" s="559"/>
      <c r="M56" s="566"/>
      <c r="N56" s="567"/>
      <c r="O56" s="568"/>
      <c r="P56" s="101" t="s">
        <v>247</v>
      </c>
      <c r="Q56" s="102"/>
      <c r="R56" s="102"/>
      <c r="S56" s="103"/>
      <c r="T56" s="104"/>
      <c r="U56" s="83" t="str">
        <f>IF(U54="","",VLOOKUP(U54,'シフト記号表（勤務時間帯）'!$D$6:$Z$47,23,FALSE))</f>
        <v/>
      </c>
      <c r="V56" s="84" t="str">
        <f>IF(V54="","",VLOOKUP(V54,'シフト記号表（勤務時間帯）'!$D$6:$Z$47,23,FALSE))</f>
        <v/>
      </c>
      <c r="W56" s="84" t="str">
        <f>IF(W54="","",VLOOKUP(W54,'シフト記号表（勤務時間帯）'!$D$6:$Z$47,23,FALSE))</f>
        <v/>
      </c>
      <c r="X56" s="84" t="str">
        <f>IF(X54="","",VLOOKUP(X54,'シフト記号表（勤務時間帯）'!$D$6:$Z$47,23,FALSE))</f>
        <v/>
      </c>
      <c r="Y56" s="84" t="str">
        <f>IF(Y54="","",VLOOKUP(Y54,'シフト記号表（勤務時間帯）'!$D$6:$Z$47,23,FALSE))</f>
        <v/>
      </c>
      <c r="Z56" s="84" t="str">
        <f>IF(Z54="","",VLOOKUP(Z54,'シフト記号表（勤務時間帯）'!$D$6:$Z$47,23,FALSE))</f>
        <v/>
      </c>
      <c r="AA56" s="85" t="str">
        <f>IF(AA54="","",VLOOKUP(AA54,'シフト記号表（勤務時間帯）'!$D$6:$Z$47,23,FALSE))</f>
        <v/>
      </c>
      <c r="AB56" s="83" t="str">
        <f>IF(AB54="","",VLOOKUP(AB54,'シフト記号表（勤務時間帯）'!$D$6:$Z$47,23,FALSE))</f>
        <v/>
      </c>
      <c r="AC56" s="84" t="str">
        <f>IF(AC54="","",VLOOKUP(AC54,'シフト記号表（勤務時間帯）'!$D$6:$Z$47,23,FALSE))</f>
        <v/>
      </c>
      <c r="AD56" s="84" t="str">
        <f>IF(AD54="","",VLOOKUP(AD54,'シフト記号表（勤務時間帯）'!$D$6:$Z$47,23,FALSE))</f>
        <v/>
      </c>
      <c r="AE56" s="84" t="str">
        <f>IF(AE54="","",VLOOKUP(AE54,'シフト記号表（勤務時間帯）'!$D$6:$Z$47,23,FALSE))</f>
        <v/>
      </c>
      <c r="AF56" s="84" t="str">
        <f>IF(AF54="","",VLOOKUP(AF54,'シフト記号表（勤務時間帯）'!$D$6:$Z$47,23,FALSE))</f>
        <v/>
      </c>
      <c r="AG56" s="84" t="str">
        <f>IF(AG54="","",VLOOKUP(AG54,'シフト記号表（勤務時間帯）'!$D$6:$Z$47,23,FALSE))</f>
        <v/>
      </c>
      <c r="AH56" s="85" t="str">
        <f>IF(AH54="","",VLOOKUP(AH54,'シフト記号表（勤務時間帯）'!$D$6:$Z$47,23,FALSE))</f>
        <v/>
      </c>
      <c r="AI56" s="83" t="str">
        <f>IF(AI54="","",VLOOKUP(AI54,'シフト記号表（勤務時間帯）'!$D$6:$Z$47,23,FALSE))</f>
        <v/>
      </c>
      <c r="AJ56" s="84" t="str">
        <f>IF(AJ54="","",VLOOKUP(AJ54,'シフト記号表（勤務時間帯）'!$D$6:$Z$47,23,FALSE))</f>
        <v/>
      </c>
      <c r="AK56" s="84" t="str">
        <f>IF(AK54="","",VLOOKUP(AK54,'シフト記号表（勤務時間帯）'!$D$6:$Z$47,23,FALSE))</f>
        <v/>
      </c>
      <c r="AL56" s="84" t="str">
        <f>IF(AL54="","",VLOOKUP(AL54,'シフト記号表（勤務時間帯）'!$D$6:$Z$47,23,FALSE))</f>
        <v/>
      </c>
      <c r="AM56" s="84" t="str">
        <f>IF(AM54="","",VLOOKUP(AM54,'シフト記号表（勤務時間帯）'!$D$6:$Z$47,23,FALSE))</f>
        <v/>
      </c>
      <c r="AN56" s="84" t="str">
        <f>IF(AN54="","",VLOOKUP(AN54,'シフト記号表（勤務時間帯）'!$D$6:$Z$47,23,FALSE))</f>
        <v/>
      </c>
      <c r="AO56" s="85" t="str">
        <f>IF(AO54="","",VLOOKUP(AO54,'シフト記号表（勤務時間帯）'!$D$6:$Z$47,23,FALSE))</f>
        <v/>
      </c>
      <c r="AP56" s="83" t="str">
        <f>IF(AP54="","",VLOOKUP(AP54,'シフト記号表（勤務時間帯）'!$D$6:$Z$47,23,FALSE))</f>
        <v/>
      </c>
      <c r="AQ56" s="84" t="str">
        <f>IF(AQ54="","",VLOOKUP(AQ54,'シフト記号表（勤務時間帯）'!$D$6:$Z$47,23,FALSE))</f>
        <v/>
      </c>
      <c r="AR56" s="84" t="str">
        <f>IF(AR54="","",VLOOKUP(AR54,'シフト記号表（勤務時間帯）'!$D$6:$Z$47,23,FALSE))</f>
        <v/>
      </c>
      <c r="AS56" s="84" t="str">
        <f>IF(AS54="","",VLOOKUP(AS54,'シフト記号表（勤務時間帯）'!$D$6:$Z$47,23,FALSE))</f>
        <v/>
      </c>
      <c r="AT56" s="84" t="str">
        <f>IF(AT54="","",VLOOKUP(AT54,'シフト記号表（勤務時間帯）'!$D$6:$Z$47,23,FALSE))</f>
        <v/>
      </c>
      <c r="AU56" s="84" t="str">
        <f>IF(AU54="","",VLOOKUP(AU54,'シフト記号表（勤務時間帯）'!$D$6:$Z$47,23,FALSE))</f>
        <v/>
      </c>
      <c r="AV56" s="85" t="str">
        <f>IF(AV54="","",VLOOKUP(AV54,'シフト記号表（勤務時間帯）'!$D$6:$Z$47,23,FALSE))</f>
        <v/>
      </c>
      <c r="AW56" s="83" t="str">
        <f>IF(AW54="","",VLOOKUP(AW54,'シフト記号表（勤務時間帯）'!$D$6:$Z$47,23,FALSE))</f>
        <v/>
      </c>
      <c r="AX56" s="84" t="str">
        <f>IF(AX54="","",VLOOKUP(AX54,'シフト記号表（勤務時間帯）'!$D$6:$Z$47,23,FALSE))</f>
        <v/>
      </c>
      <c r="AY56" s="84" t="str">
        <f>IF(AY54="","",VLOOKUP(AY54,'シフト記号表（勤務時間帯）'!$D$6:$Z$47,23,FALSE))</f>
        <v/>
      </c>
      <c r="AZ56" s="596">
        <f>IF($BC$3="４週",SUM(U56:AV56),IF($BC$3="暦月",SUM(U56:AY56),""))</f>
        <v>0</v>
      </c>
      <c r="BA56" s="597"/>
      <c r="BB56" s="598">
        <f>IF($BC$3="４週",AZ56/4,IF($BC$3="暦月",(AZ56/($BC$8/7)),""))</f>
        <v>0</v>
      </c>
      <c r="BC56" s="597"/>
      <c r="BD56" s="590"/>
      <c r="BE56" s="591"/>
      <c r="BF56" s="591"/>
      <c r="BG56" s="591"/>
      <c r="BH56" s="592"/>
    </row>
    <row r="57" spans="2:60" ht="20.25" customHeight="1" x14ac:dyDescent="0.4">
      <c r="B57" s="86"/>
      <c r="C57" s="539"/>
      <c r="D57" s="540"/>
      <c r="E57" s="541"/>
      <c r="F57" s="215"/>
      <c r="G57" s="218"/>
      <c r="H57" s="603"/>
      <c r="I57" s="551"/>
      <c r="J57" s="552"/>
      <c r="K57" s="552"/>
      <c r="L57" s="553"/>
      <c r="M57" s="560"/>
      <c r="N57" s="561"/>
      <c r="O57" s="562"/>
      <c r="P57" s="87" t="s">
        <v>245</v>
      </c>
      <c r="Q57" s="94"/>
      <c r="R57" s="94"/>
      <c r="S57" s="95"/>
      <c r="T57" s="100"/>
      <c r="U57" s="91"/>
      <c r="V57" s="92"/>
      <c r="W57" s="92"/>
      <c r="X57" s="92"/>
      <c r="Y57" s="92"/>
      <c r="Z57" s="92"/>
      <c r="AA57" s="93"/>
      <c r="AB57" s="91"/>
      <c r="AC57" s="92"/>
      <c r="AD57" s="92"/>
      <c r="AE57" s="92"/>
      <c r="AF57" s="92"/>
      <c r="AG57" s="92"/>
      <c r="AH57" s="93"/>
      <c r="AI57" s="91"/>
      <c r="AJ57" s="92"/>
      <c r="AK57" s="92"/>
      <c r="AL57" s="92"/>
      <c r="AM57" s="92"/>
      <c r="AN57" s="92"/>
      <c r="AO57" s="93"/>
      <c r="AP57" s="91"/>
      <c r="AQ57" s="92"/>
      <c r="AR57" s="92"/>
      <c r="AS57" s="92"/>
      <c r="AT57" s="92"/>
      <c r="AU57" s="92"/>
      <c r="AV57" s="93"/>
      <c r="AW57" s="91"/>
      <c r="AX57" s="92"/>
      <c r="AY57" s="92"/>
      <c r="AZ57" s="569"/>
      <c r="BA57" s="570"/>
      <c r="BB57" s="583"/>
      <c r="BC57" s="570"/>
      <c r="BD57" s="584"/>
      <c r="BE57" s="585"/>
      <c r="BF57" s="585"/>
      <c r="BG57" s="585"/>
      <c r="BH57" s="586"/>
    </row>
    <row r="58" spans="2:60" ht="20.25" customHeight="1" x14ac:dyDescent="0.4">
      <c r="B58" s="70">
        <f>B55+1</f>
        <v>13</v>
      </c>
      <c r="C58" s="542"/>
      <c r="D58" s="543"/>
      <c r="E58" s="544"/>
      <c r="F58" s="215">
        <f>C57</f>
        <v>0</v>
      </c>
      <c r="G58" s="218"/>
      <c r="H58" s="549"/>
      <c r="I58" s="554"/>
      <c r="J58" s="555"/>
      <c r="K58" s="555"/>
      <c r="L58" s="556"/>
      <c r="M58" s="563"/>
      <c r="N58" s="564"/>
      <c r="O58" s="565"/>
      <c r="P58" s="71" t="s">
        <v>246</v>
      </c>
      <c r="Q58" s="72"/>
      <c r="R58" s="72"/>
      <c r="S58" s="73"/>
      <c r="T58" s="74"/>
      <c r="U58" s="75" t="str">
        <f>IF(U57="","",VLOOKUP(U57,'シフト記号表（勤務時間帯）'!$D$6:$X$47,21,FALSE))</f>
        <v/>
      </c>
      <c r="V58" s="76" t="str">
        <f>IF(V57="","",VLOOKUP(V57,'シフト記号表（勤務時間帯）'!$D$6:$X$47,21,FALSE))</f>
        <v/>
      </c>
      <c r="W58" s="76" t="str">
        <f>IF(W57="","",VLOOKUP(W57,'シフト記号表（勤務時間帯）'!$D$6:$X$47,21,FALSE))</f>
        <v/>
      </c>
      <c r="X58" s="76" t="str">
        <f>IF(X57="","",VLOOKUP(X57,'シフト記号表（勤務時間帯）'!$D$6:$X$47,21,FALSE))</f>
        <v/>
      </c>
      <c r="Y58" s="76" t="str">
        <f>IF(Y57="","",VLOOKUP(Y57,'シフト記号表（勤務時間帯）'!$D$6:$X$47,21,FALSE))</f>
        <v/>
      </c>
      <c r="Z58" s="76" t="str">
        <f>IF(Z57="","",VLOOKUP(Z57,'シフト記号表（勤務時間帯）'!$D$6:$X$47,21,FALSE))</f>
        <v/>
      </c>
      <c r="AA58" s="77" t="str">
        <f>IF(AA57="","",VLOOKUP(AA57,'シフト記号表（勤務時間帯）'!$D$6:$X$47,21,FALSE))</f>
        <v/>
      </c>
      <c r="AB58" s="75" t="str">
        <f>IF(AB57="","",VLOOKUP(AB57,'シフト記号表（勤務時間帯）'!$D$6:$X$47,21,FALSE))</f>
        <v/>
      </c>
      <c r="AC58" s="76" t="str">
        <f>IF(AC57="","",VLOOKUP(AC57,'シフト記号表（勤務時間帯）'!$D$6:$X$47,21,FALSE))</f>
        <v/>
      </c>
      <c r="AD58" s="76" t="str">
        <f>IF(AD57="","",VLOOKUP(AD57,'シフト記号表（勤務時間帯）'!$D$6:$X$47,21,FALSE))</f>
        <v/>
      </c>
      <c r="AE58" s="76" t="str">
        <f>IF(AE57="","",VLOOKUP(AE57,'シフト記号表（勤務時間帯）'!$D$6:$X$47,21,FALSE))</f>
        <v/>
      </c>
      <c r="AF58" s="76" t="str">
        <f>IF(AF57="","",VLOOKUP(AF57,'シフト記号表（勤務時間帯）'!$D$6:$X$47,21,FALSE))</f>
        <v/>
      </c>
      <c r="AG58" s="76" t="str">
        <f>IF(AG57="","",VLOOKUP(AG57,'シフト記号表（勤務時間帯）'!$D$6:$X$47,21,FALSE))</f>
        <v/>
      </c>
      <c r="AH58" s="77" t="str">
        <f>IF(AH57="","",VLOOKUP(AH57,'シフト記号表（勤務時間帯）'!$D$6:$X$47,21,FALSE))</f>
        <v/>
      </c>
      <c r="AI58" s="75" t="str">
        <f>IF(AI57="","",VLOOKUP(AI57,'シフト記号表（勤務時間帯）'!$D$6:$X$47,21,FALSE))</f>
        <v/>
      </c>
      <c r="AJ58" s="76" t="str">
        <f>IF(AJ57="","",VLOOKUP(AJ57,'シフト記号表（勤務時間帯）'!$D$6:$X$47,21,FALSE))</f>
        <v/>
      </c>
      <c r="AK58" s="76" t="str">
        <f>IF(AK57="","",VLOOKUP(AK57,'シフト記号表（勤務時間帯）'!$D$6:$X$47,21,FALSE))</f>
        <v/>
      </c>
      <c r="AL58" s="76" t="str">
        <f>IF(AL57="","",VLOOKUP(AL57,'シフト記号表（勤務時間帯）'!$D$6:$X$47,21,FALSE))</f>
        <v/>
      </c>
      <c r="AM58" s="76" t="str">
        <f>IF(AM57="","",VLOOKUP(AM57,'シフト記号表（勤務時間帯）'!$D$6:$X$47,21,FALSE))</f>
        <v/>
      </c>
      <c r="AN58" s="76" t="str">
        <f>IF(AN57="","",VLOOKUP(AN57,'シフト記号表（勤務時間帯）'!$D$6:$X$47,21,FALSE))</f>
        <v/>
      </c>
      <c r="AO58" s="77" t="str">
        <f>IF(AO57="","",VLOOKUP(AO57,'シフト記号表（勤務時間帯）'!$D$6:$X$47,21,FALSE))</f>
        <v/>
      </c>
      <c r="AP58" s="75" t="str">
        <f>IF(AP57="","",VLOOKUP(AP57,'シフト記号表（勤務時間帯）'!$D$6:$X$47,21,FALSE))</f>
        <v/>
      </c>
      <c r="AQ58" s="76" t="str">
        <f>IF(AQ57="","",VLOOKUP(AQ57,'シフト記号表（勤務時間帯）'!$D$6:$X$47,21,FALSE))</f>
        <v/>
      </c>
      <c r="AR58" s="76" t="str">
        <f>IF(AR57="","",VLOOKUP(AR57,'シフト記号表（勤務時間帯）'!$D$6:$X$47,21,FALSE))</f>
        <v/>
      </c>
      <c r="AS58" s="76" t="str">
        <f>IF(AS57="","",VLOOKUP(AS57,'シフト記号表（勤務時間帯）'!$D$6:$X$47,21,FALSE))</f>
        <v/>
      </c>
      <c r="AT58" s="76" t="str">
        <f>IF(AT57="","",VLOOKUP(AT57,'シフト記号表（勤務時間帯）'!$D$6:$X$47,21,FALSE))</f>
        <v/>
      </c>
      <c r="AU58" s="76" t="str">
        <f>IF(AU57="","",VLOOKUP(AU57,'シフト記号表（勤務時間帯）'!$D$6:$X$47,21,FALSE))</f>
        <v/>
      </c>
      <c r="AV58" s="77" t="str">
        <f>IF(AV57="","",VLOOKUP(AV57,'シフト記号表（勤務時間帯）'!$D$6:$X$47,21,FALSE))</f>
        <v/>
      </c>
      <c r="AW58" s="75" t="str">
        <f>IF(AW57="","",VLOOKUP(AW57,'シフト記号表（勤務時間帯）'!$D$6:$X$47,21,FALSE))</f>
        <v/>
      </c>
      <c r="AX58" s="76" t="str">
        <f>IF(AX57="","",VLOOKUP(AX57,'シフト記号表（勤務時間帯）'!$D$6:$X$47,21,FALSE))</f>
        <v/>
      </c>
      <c r="AY58" s="76" t="str">
        <f>IF(AY57="","",VLOOKUP(AY57,'シフト記号表（勤務時間帯）'!$D$6:$X$47,21,FALSE))</f>
        <v/>
      </c>
      <c r="AZ58" s="593">
        <f>IF($BC$3="４週",SUM(U58:AV58),IF($BC$3="暦月",SUM(U58:AY58),""))</f>
        <v>0</v>
      </c>
      <c r="BA58" s="594"/>
      <c r="BB58" s="595">
        <f>IF($BC$3="４週",AZ58/4,IF($BC$3="暦月",(AZ58/($BC$8/7)),""))</f>
        <v>0</v>
      </c>
      <c r="BC58" s="594"/>
      <c r="BD58" s="587"/>
      <c r="BE58" s="588"/>
      <c r="BF58" s="588"/>
      <c r="BG58" s="588"/>
      <c r="BH58" s="589"/>
    </row>
    <row r="59" spans="2:60" ht="20.25" customHeight="1" x14ac:dyDescent="0.4">
      <c r="B59" s="78"/>
      <c r="C59" s="545"/>
      <c r="D59" s="546"/>
      <c r="E59" s="547"/>
      <c r="F59" s="216"/>
      <c r="G59" s="219">
        <f>C57</f>
        <v>0</v>
      </c>
      <c r="H59" s="550"/>
      <c r="I59" s="557"/>
      <c r="J59" s="558"/>
      <c r="K59" s="558"/>
      <c r="L59" s="559"/>
      <c r="M59" s="566"/>
      <c r="N59" s="567"/>
      <c r="O59" s="568"/>
      <c r="P59" s="101" t="s">
        <v>247</v>
      </c>
      <c r="Q59" s="102"/>
      <c r="R59" s="102"/>
      <c r="S59" s="103"/>
      <c r="T59" s="104"/>
      <c r="U59" s="83" t="str">
        <f>IF(U57="","",VLOOKUP(U57,'シフト記号表（勤務時間帯）'!$D$6:$Z$47,23,FALSE))</f>
        <v/>
      </c>
      <c r="V59" s="84" t="str">
        <f>IF(V57="","",VLOOKUP(V57,'シフト記号表（勤務時間帯）'!$D$6:$Z$47,23,FALSE))</f>
        <v/>
      </c>
      <c r="W59" s="84" t="str">
        <f>IF(W57="","",VLOOKUP(W57,'シフト記号表（勤務時間帯）'!$D$6:$Z$47,23,FALSE))</f>
        <v/>
      </c>
      <c r="X59" s="84" t="str">
        <f>IF(X57="","",VLOOKUP(X57,'シフト記号表（勤務時間帯）'!$D$6:$Z$47,23,FALSE))</f>
        <v/>
      </c>
      <c r="Y59" s="84" t="str">
        <f>IF(Y57="","",VLOOKUP(Y57,'シフト記号表（勤務時間帯）'!$D$6:$Z$47,23,FALSE))</f>
        <v/>
      </c>
      <c r="Z59" s="84" t="str">
        <f>IF(Z57="","",VLOOKUP(Z57,'シフト記号表（勤務時間帯）'!$D$6:$Z$47,23,FALSE))</f>
        <v/>
      </c>
      <c r="AA59" s="85" t="str">
        <f>IF(AA57="","",VLOOKUP(AA57,'シフト記号表（勤務時間帯）'!$D$6:$Z$47,23,FALSE))</f>
        <v/>
      </c>
      <c r="AB59" s="83" t="str">
        <f>IF(AB57="","",VLOOKUP(AB57,'シフト記号表（勤務時間帯）'!$D$6:$Z$47,23,FALSE))</f>
        <v/>
      </c>
      <c r="AC59" s="84" t="str">
        <f>IF(AC57="","",VLOOKUP(AC57,'シフト記号表（勤務時間帯）'!$D$6:$Z$47,23,FALSE))</f>
        <v/>
      </c>
      <c r="AD59" s="84" t="str">
        <f>IF(AD57="","",VLOOKUP(AD57,'シフト記号表（勤務時間帯）'!$D$6:$Z$47,23,FALSE))</f>
        <v/>
      </c>
      <c r="AE59" s="84" t="str">
        <f>IF(AE57="","",VLOOKUP(AE57,'シフト記号表（勤務時間帯）'!$D$6:$Z$47,23,FALSE))</f>
        <v/>
      </c>
      <c r="AF59" s="84" t="str">
        <f>IF(AF57="","",VLOOKUP(AF57,'シフト記号表（勤務時間帯）'!$D$6:$Z$47,23,FALSE))</f>
        <v/>
      </c>
      <c r="AG59" s="84" t="str">
        <f>IF(AG57="","",VLOOKUP(AG57,'シフト記号表（勤務時間帯）'!$D$6:$Z$47,23,FALSE))</f>
        <v/>
      </c>
      <c r="AH59" s="85" t="str">
        <f>IF(AH57="","",VLOOKUP(AH57,'シフト記号表（勤務時間帯）'!$D$6:$Z$47,23,FALSE))</f>
        <v/>
      </c>
      <c r="AI59" s="83" t="str">
        <f>IF(AI57="","",VLOOKUP(AI57,'シフト記号表（勤務時間帯）'!$D$6:$Z$47,23,FALSE))</f>
        <v/>
      </c>
      <c r="AJ59" s="84" t="str">
        <f>IF(AJ57="","",VLOOKUP(AJ57,'シフト記号表（勤務時間帯）'!$D$6:$Z$47,23,FALSE))</f>
        <v/>
      </c>
      <c r="AK59" s="84" t="str">
        <f>IF(AK57="","",VLOOKUP(AK57,'シフト記号表（勤務時間帯）'!$D$6:$Z$47,23,FALSE))</f>
        <v/>
      </c>
      <c r="AL59" s="84" t="str">
        <f>IF(AL57="","",VLOOKUP(AL57,'シフト記号表（勤務時間帯）'!$D$6:$Z$47,23,FALSE))</f>
        <v/>
      </c>
      <c r="AM59" s="84" t="str">
        <f>IF(AM57="","",VLOOKUP(AM57,'シフト記号表（勤務時間帯）'!$D$6:$Z$47,23,FALSE))</f>
        <v/>
      </c>
      <c r="AN59" s="84" t="str">
        <f>IF(AN57="","",VLOOKUP(AN57,'シフト記号表（勤務時間帯）'!$D$6:$Z$47,23,FALSE))</f>
        <v/>
      </c>
      <c r="AO59" s="85" t="str">
        <f>IF(AO57="","",VLOOKUP(AO57,'シフト記号表（勤務時間帯）'!$D$6:$Z$47,23,FALSE))</f>
        <v/>
      </c>
      <c r="AP59" s="83" t="str">
        <f>IF(AP57="","",VLOOKUP(AP57,'シフト記号表（勤務時間帯）'!$D$6:$Z$47,23,FALSE))</f>
        <v/>
      </c>
      <c r="AQ59" s="84" t="str">
        <f>IF(AQ57="","",VLOOKUP(AQ57,'シフト記号表（勤務時間帯）'!$D$6:$Z$47,23,FALSE))</f>
        <v/>
      </c>
      <c r="AR59" s="84" t="str">
        <f>IF(AR57="","",VLOOKUP(AR57,'シフト記号表（勤務時間帯）'!$D$6:$Z$47,23,FALSE))</f>
        <v/>
      </c>
      <c r="AS59" s="84" t="str">
        <f>IF(AS57="","",VLOOKUP(AS57,'シフト記号表（勤務時間帯）'!$D$6:$Z$47,23,FALSE))</f>
        <v/>
      </c>
      <c r="AT59" s="84" t="str">
        <f>IF(AT57="","",VLOOKUP(AT57,'シフト記号表（勤務時間帯）'!$D$6:$Z$47,23,FALSE))</f>
        <v/>
      </c>
      <c r="AU59" s="84" t="str">
        <f>IF(AU57="","",VLOOKUP(AU57,'シフト記号表（勤務時間帯）'!$D$6:$Z$47,23,FALSE))</f>
        <v/>
      </c>
      <c r="AV59" s="85" t="str">
        <f>IF(AV57="","",VLOOKUP(AV57,'シフト記号表（勤務時間帯）'!$D$6:$Z$47,23,FALSE))</f>
        <v/>
      </c>
      <c r="AW59" s="83" t="str">
        <f>IF(AW57="","",VLOOKUP(AW57,'シフト記号表（勤務時間帯）'!$D$6:$Z$47,23,FALSE))</f>
        <v/>
      </c>
      <c r="AX59" s="84" t="str">
        <f>IF(AX57="","",VLOOKUP(AX57,'シフト記号表（勤務時間帯）'!$D$6:$Z$47,23,FALSE))</f>
        <v/>
      </c>
      <c r="AY59" s="84" t="str">
        <f>IF(AY57="","",VLOOKUP(AY57,'シフト記号表（勤務時間帯）'!$D$6:$Z$47,23,FALSE))</f>
        <v/>
      </c>
      <c r="AZ59" s="596">
        <f>IF($BC$3="４週",SUM(U59:AV59),IF($BC$3="暦月",SUM(U59:AY59),""))</f>
        <v>0</v>
      </c>
      <c r="BA59" s="597"/>
      <c r="BB59" s="598">
        <f>IF($BC$3="４週",AZ59/4,IF($BC$3="暦月",(AZ59/($BC$8/7)),""))</f>
        <v>0</v>
      </c>
      <c r="BC59" s="597"/>
      <c r="BD59" s="590"/>
      <c r="BE59" s="591"/>
      <c r="BF59" s="591"/>
      <c r="BG59" s="591"/>
      <c r="BH59" s="592"/>
    </row>
    <row r="60" spans="2:60" ht="20.25" customHeight="1" x14ac:dyDescent="0.4">
      <c r="B60" s="86"/>
      <c r="C60" s="539"/>
      <c r="D60" s="540"/>
      <c r="E60" s="541"/>
      <c r="F60" s="215"/>
      <c r="G60" s="218"/>
      <c r="H60" s="603"/>
      <c r="I60" s="551"/>
      <c r="J60" s="552"/>
      <c r="K60" s="552"/>
      <c r="L60" s="553"/>
      <c r="M60" s="560"/>
      <c r="N60" s="561"/>
      <c r="O60" s="562"/>
      <c r="P60" s="87" t="s">
        <v>245</v>
      </c>
      <c r="Q60" s="94"/>
      <c r="R60" s="94"/>
      <c r="S60" s="95"/>
      <c r="T60" s="100"/>
      <c r="U60" s="91"/>
      <c r="V60" s="92"/>
      <c r="W60" s="92"/>
      <c r="X60" s="92"/>
      <c r="Y60" s="92"/>
      <c r="Z60" s="92"/>
      <c r="AA60" s="93"/>
      <c r="AB60" s="91"/>
      <c r="AC60" s="92"/>
      <c r="AD60" s="92"/>
      <c r="AE60" s="92"/>
      <c r="AF60" s="92"/>
      <c r="AG60" s="92"/>
      <c r="AH60" s="93"/>
      <c r="AI60" s="91"/>
      <c r="AJ60" s="92"/>
      <c r="AK60" s="92"/>
      <c r="AL60" s="92"/>
      <c r="AM60" s="92"/>
      <c r="AN60" s="92"/>
      <c r="AO60" s="93"/>
      <c r="AP60" s="91"/>
      <c r="AQ60" s="92"/>
      <c r="AR60" s="92"/>
      <c r="AS60" s="92"/>
      <c r="AT60" s="92"/>
      <c r="AU60" s="92"/>
      <c r="AV60" s="93"/>
      <c r="AW60" s="91"/>
      <c r="AX60" s="92"/>
      <c r="AY60" s="92"/>
      <c r="AZ60" s="569"/>
      <c r="BA60" s="570"/>
      <c r="BB60" s="583"/>
      <c r="BC60" s="570"/>
      <c r="BD60" s="584"/>
      <c r="BE60" s="585"/>
      <c r="BF60" s="585"/>
      <c r="BG60" s="585"/>
      <c r="BH60" s="586"/>
    </row>
    <row r="61" spans="2:60" ht="20.25" customHeight="1" x14ac:dyDescent="0.4">
      <c r="B61" s="70">
        <f>B58+1</f>
        <v>14</v>
      </c>
      <c r="C61" s="542"/>
      <c r="D61" s="543"/>
      <c r="E61" s="544"/>
      <c r="F61" s="215">
        <f>C60</f>
        <v>0</v>
      </c>
      <c r="G61" s="218"/>
      <c r="H61" s="549"/>
      <c r="I61" s="554"/>
      <c r="J61" s="555"/>
      <c r="K61" s="555"/>
      <c r="L61" s="556"/>
      <c r="M61" s="563"/>
      <c r="N61" s="564"/>
      <c r="O61" s="565"/>
      <c r="P61" s="71" t="s">
        <v>246</v>
      </c>
      <c r="Q61" s="72"/>
      <c r="R61" s="72"/>
      <c r="S61" s="73"/>
      <c r="T61" s="74"/>
      <c r="U61" s="75" t="str">
        <f>IF(U60="","",VLOOKUP(U60,'シフト記号表（勤務時間帯）'!$D$6:$X$47,21,FALSE))</f>
        <v/>
      </c>
      <c r="V61" s="76" t="str">
        <f>IF(V60="","",VLOOKUP(V60,'シフト記号表（勤務時間帯）'!$D$6:$X$47,21,FALSE))</f>
        <v/>
      </c>
      <c r="W61" s="76" t="str">
        <f>IF(W60="","",VLOOKUP(W60,'シフト記号表（勤務時間帯）'!$D$6:$X$47,21,FALSE))</f>
        <v/>
      </c>
      <c r="X61" s="76" t="str">
        <f>IF(X60="","",VLOOKUP(X60,'シフト記号表（勤務時間帯）'!$D$6:$X$47,21,FALSE))</f>
        <v/>
      </c>
      <c r="Y61" s="76" t="str">
        <f>IF(Y60="","",VLOOKUP(Y60,'シフト記号表（勤務時間帯）'!$D$6:$X$47,21,FALSE))</f>
        <v/>
      </c>
      <c r="Z61" s="76" t="str">
        <f>IF(Z60="","",VLOOKUP(Z60,'シフト記号表（勤務時間帯）'!$D$6:$X$47,21,FALSE))</f>
        <v/>
      </c>
      <c r="AA61" s="77" t="str">
        <f>IF(AA60="","",VLOOKUP(AA60,'シフト記号表（勤務時間帯）'!$D$6:$X$47,21,FALSE))</f>
        <v/>
      </c>
      <c r="AB61" s="75" t="str">
        <f>IF(AB60="","",VLOOKUP(AB60,'シフト記号表（勤務時間帯）'!$D$6:$X$47,21,FALSE))</f>
        <v/>
      </c>
      <c r="AC61" s="76" t="str">
        <f>IF(AC60="","",VLOOKUP(AC60,'シフト記号表（勤務時間帯）'!$D$6:$X$47,21,FALSE))</f>
        <v/>
      </c>
      <c r="AD61" s="76" t="str">
        <f>IF(AD60="","",VLOOKUP(AD60,'シフト記号表（勤務時間帯）'!$D$6:$X$47,21,FALSE))</f>
        <v/>
      </c>
      <c r="AE61" s="76" t="str">
        <f>IF(AE60="","",VLOOKUP(AE60,'シフト記号表（勤務時間帯）'!$D$6:$X$47,21,FALSE))</f>
        <v/>
      </c>
      <c r="AF61" s="76" t="str">
        <f>IF(AF60="","",VLOOKUP(AF60,'シフト記号表（勤務時間帯）'!$D$6:$X$47,21,FALSE))</f>
        <v/>
      </c>
      <c r="AG61" s="76" t="str">
        <f>IF(AG60="","",VLOOKUP(AG60,'シフト記号表（勤務時間帯）'!$D$6:$X$47,21,FALSE))</f>
        <v/>
      </c>
      <c r="AH61" s="77" t="str">
        <f>IF(AH60="","",VLOOKUP(AH60,'シフト記号表（勤務時間帯）'!$D$6:$X$47,21,FALSE))</f>
        <v/>
      </c>
      <c r="AI61" s="75" t="str">
        <f>IF(AI60="","",VLOOKUP(AI60,'シフト記号表（勤務時間帯）'!$D$6:$X$47,21,FALSE))</f>
        <v/>
      </c>
      <c r="AJ61" s="76" t="str">
        <f>IF(AJ60="","",VLOOKUP(AJ60,'シフト記号表（勤務時間帯）'!$D$6:$X$47,21,FALSE))</f>
        <v/>
      </c>
      <c r="AK61" s="76" t="str">
        <f>IF(AK60="","",VLOOKUP(AK60,'シフト記号表（勤務時間帯）'!$D$6:$X$47,21,FALSE))</f>
        <v/>
      </c>
      <c r="AL61" s="76" t="str">
        <f>IF(AL60="","",VLOOKUP(AL60,'シフト記号表（勤務時間帯）'!$D$6:$X$47,21,FALSE))</f>
        <v/>
      </c>
      <c r="AM61" s="76" t="str">
        <f>IF(AM60="","",VLOOKUP(AM60,'シフト記号表（勤務時間帯）'!$D$6:$X$47,21,FALSE))</f>
        <v/>
      </c>
      <c r="AN61" s="76" t="str">
        <f>IF(AN60="","",VLOOKUP(AN60,'シフト記号表（勤務時間帯）'!$D$6:$X$47,21,FALSE))</f>
        <v/>
      </c>
      <c r="AO61" s="77" t="str">
        <f>IF(AO60="","",VLOOKUP(AO60,'シフト記号表（勤務時間帯）'!$D$6:$X$47,21,FALSE))</f>
        <v/>
      </c>
      <c r="AP61" s="75" t="str">
        <f>IF(AP60="","",VLOOKUP(AP60,'シフト記号表（勤務時間帯）'!$D$6:$X$47,21,FALSE))</f>
        <v/>
      </c>
      <c r="AQ61" s="76" t="str">
        <f>IF(AQ60="","",VLOOKUP(AQ60,'シフト記号表（勤務時間帯）'!$D$6:$X$47,21,FALSE))</f>
        <v/>
      </c>
      <c r="AR61" s="76" t="str">
        <f>IF(AR60="","",VLOOKUP(AR60,'シフト記号表（勤務時間帯）'!$D$6:$X$47,21,FALSE))</f>
        <v/>
      </c>
      <c r="AS61" s="76" t="str">
        <f>IF(AS60="","",VLOOKUP(AS60,'シフト記号表（勤務時間帯）'!$D$6:$X$47,21,FALSE))</f>
        <v/>
      </c>
      <c r="AT61" s="76" t="str">
        <f>IF(AT60="","",VLOOKUP(AT60,'シフト記号表（勤務時間帯）'!$D$6:$X$47,21,FALSE))</f>
        <v/>
      </c>
      <c r="AU61" s="76" t="str">
        <f>IF(AU60="","",VLOOKUP(AU60,'シフト記号表（勤務時間帯）'!$D$6:$X$47,21,FALSE))</f>
        <v/>
      </c>
      <c r="AV61" s="77" t="str">
        <f>IF(AV60="","",VLOOKUP(AV60,'シフト記号表（勤務時間帯）'!$D$6:$X$47,21,FALSE))</f>
        <v/>
      </c>
      <c r="AW61" s="75" t="str">
        <f>IF(AW60="","",VLOOKUP(AW60,'シフト記号表（勤務時間帯）'!$D$6:$X$47,21,FALSE))</f>
        <v/>
      </c>
      <c r="AX61" s="76" t="str">
        <f>IF(AX60="","",VLOOKUP(AX60,'シフト記号表（勤務時間帯）'!$D$6:$X$47,21,FALSE))</f>
        <v/>
      </c>
      <c r="AY61" s="76" t="str">
        <f>IF(AY60="","",VLOOKUP(AY60,'シフト記号表（勤務時間帯）'!$D$6:$X$47,21,FALSE))</f>
        <v/>
      </c>
      <c r="AZ61" s="593">
        <f>IF($BC$3="４週",SUM(U61:AV61),IF($BC$3="暦月",SUM(U61:AY61),""))</f>
        <v>0</v>
      </c>
      <c r="BA61" s="594"/>
      <c r="BB61" s="595">
        <f>IF($BC$3="４週",AZ61/4,IF($BC$3="暦月",(AZ61/($BC$8/7)),""))</f>
        <v>0</v>
      </c>
      <c r="BC61" s="594"/>
      <c r="BD61" s="587"/>
      <c r="BE61" s="588"/>
      <c r="BF61" s="588"/>
      <c r="BG61" s="588"/>
      <c r="BH61" s="589"/>
    </row>
    <row r="62" spans="2:60" ht="20.25" customHeight="1" x14ac:dyDescent="0.4">
      <c r="B62" s="78"/>
      <c r="C62" s="545"/>
      <c r="D62" s="546"/>
      <c r="E62" s="547"/>
      <c r="F62" s="216"/>
      <c r="G62" s="219">
        <f>C60</f>
        <v>0</v>
      </c>
      <c r="H62" s="550"/>
      <c r="I62" s="557"/>
      <c r="J62" s="558"/>
      <c r="K62" s="558"/>
      <c r="L62" s="559"/>
      <c r="M62" s="566"/>
      <c r="N62" s="567"/>
      <c r="O62" s="568"/>
      <c r="P62" s="101" t="s">
        <v>247</v>
      </c>
      <c r="Q62" s="102"/>
      <c r="R62" s="102"/>
      <c r="S62" s="103"/>
      <c r="T62" s="104"/>
      <c r="U62" s="83" t="str">
        <f>IF(U60="","",VLOOKUP(U60,'シフト記号表（勤務時間帯）'!$D$6:$Z$47,23,FALSE))</f>
        <v/>
      </c>
      <c r="V62" s="84" t="str">
        <f>IF(V60="","",VLOOKUP(V60,'シフト記号表（勤務時間帯）'!$D$6:$Z$47,23,FALSE))</f>
        <v/>
      </c>
      <c r="W62" s="84" t="str">
        <f>IF(W60="","",VLOOKUP(W60,'シフト記号表（勤務時間帯）'!$D$6:$Z$47,23,FALSE))</f>
        <v/>
      </c>
      <c r="X62" s="84" t="str">
        <f>IF(X60="","",VLOOKUP(X60,'シフト記号表（勤務時間帯）'!$D$6:$Z$47,23,FALSE))</f>
        <v/>
      </c>
      <c r="Y62" s="84" t="str">
        <f>IF(Y60="","",VLOOKUP(Y60,'シフト記号表（勤務時間帯）'!$D$6:$Z$47,23,FALSE))</f>
        <v/>
      </c>
      <c r="Z62" s="84" t="str">
        <f>IF(Z60="","",VLOOKUP(Z60,'シフト記号表（勤務時間帯）'!$D$6:$Z$47,23,FALSE))</f>
        <v/>
      </c>
      <c r="AA62" s="85" t="str">
        <f>IF(AA60="","",VLOOKUP(AA60,'シフト記号表（勤務時間帯）'!$D$6:$Z$47,23,FALSE))</f>
        <v/>
      </c>
      <c r="AB62" s="83" t="str">
        <f>IF(AB60="","",VLOOKUP(AB60,'シフト記号表（勤務時間帯）'!$D$6:$Z$47,23,FALSE))</f>
        <v/>
      </c>
      <c r="AC62" s="84" t="str">
        <f>IF(AC60="","",VLOOKUP(AC60,'シフト記号表（勤務時間帯）'!$D$6:$Z$47,23,FALSE))</f>
        <v/>
      </c>
      <c r="AD62" s="84" t="str">
        <f>IF(AD60="","",VLOOKUP(AD60,'シフト記号表（勤務時間帯）'!$D$6:$Z$47,23,FALSE))</f>
        <v/>
      </c>
      <c r="AE62" s="84" t="str">
        <f>IF(AE60="","",VLOOKUP(AE60,'シフト記号表（勤務時間帯）'!$D$6:$Z$47,23,FALSE))</f>
        <v/>
      </c>
      <c r="AF62" s="84" t="str">
        <f>IF(AF60="","",VLOOKUP(AF60,'シフト記号表（勤務時間帯）'!$D$6:$Z$47,23,FALSE))</f>
        <v/>
      </c>
      <c r="AG62" s="84" t="str">
        <f>IF(AG60="","",VLOOKUP(AG60,'シフト記号表（勤務時間帯）'!$D$6:$Z$47,23,FALSE))</f>
        <v/>
      </c>
      <c r="AH62" s="85" t="str">
        <f>IF(AH60="","",VLOOKUP(AH60,'シフト記号表（勤務時間帯）'!$D$6:$Z$47,23,FALSE))</f>
        <v/>
      </c>
      <c r="AI62" s="83" t="str">
        <f>IF(AI60="","",VLOOKUP(AI60,'シフト記号表（勤務時間帯）'!$D$6:$Z$47,23,FALSE))</f>
        <v/>
      </c>
      <c r="AJ62" s="84" t="str">
        <f>IF(AJ60="","",VLOOKUP(AJ60,'シフト記号表（勤務時間帯）'!$D$6:$Z$47,23,FALSE))</f>
        <v/>
      </c>
      <c r="AK62" s="84" t="str">
        <f>IF(AK60="","",VLOOKUP(AK60,'シフト記号表（勤務時間帯）'!$D$6:$Z$47,23,FALSE))</f>
        <v/>
      </c>
      <c r="AL62" s="84" t="str">
        <f>IF(AL60="","",VLOOKUP(AL60,'シフト記号表（勤務時間帯）'!$D$6:$Z$47,23,FALSE))</f>
        <v/>
      </c>
      <c r="AM62" s="84" t="str">
        <f>IF(AM60="","",VLOOKUP(AM60,'シフト記号表（勤務時間帯）'!$D$6:$Z$47,23,FALSE))</f>
        <v/>
      </c>
      <c r="AN62" s="84" t="str">
        <f>IF(AN60="","",VLOOKUP(AN60,'シフト記号表（勤務時間帯）'!$D$6:$Z$47,23,FALSE))</f>
        <v/>
      </c>
      <c r="AO62" s="85" t="str">
        <f>IF(AO60="","",VLOOKUP(AO60,'シフト記号表（勤務時間帯）'!$D$6:$Z$47,23,FALSE))</f>
        <v/>
      </c>
      <c r="AP62" s="83" t="str">
        <f>IF(AP60="","",VLOOKUP(AP60,'シフト記号表（勤務時間帯）'!$D$6:$Z$47,23,FALSE))</f>
        <v/>
      </c>
      <c r="AQ62" s="84" t="str">
        <f>IF(AQ60="","",VLOOKUP(AQ60,'シフト記号表（勤務時間帯）'!$D$6:$Z$47,23,FALSE))</f>
        <v/>
      </c>
      <c r="AR62" s="84" t="str">
        <f>IF(AR60="","",VLOOKUP(AR60,'シフト記号表（勤務時間帯）'!$D$6:$Z$47,23,FALSE))</f>
        <v/>
      </c>
      <c r="AS62" s="84" t="str">
        <f>IF(AS60="","",VLOOKUP(AS60,'シフト記号表（勤務時間帯）'!$D$6:$Z$47,23,FALSE))</f>
        <v/>
      </c>
      <c r="AT62" s="84" t="str">
        <f>IF(AT60="","",VLOOKUP(AT60,'シフト記号表（勤務時間帯）'!$D$6:$Z$47,23,FALSE))</f>
        <v/>
      </c>
      <c r="AU62" s="84" t="str">
        <f>IF(AU60="","",VLOOKUP(AU60,'シフト記号表（勤務時間帯）'!$D$6:$Z$47,23,FALSE))</f>
        <v/>
      </c>
      <c r="AV62" s="85" t="str">
        <f>IF(AV60="","",VLOOKUP(AV60,'シフト記号表（勤務時間帯）'!$D$6:$Z$47,23,FALSE))</f>
        <v/>
      </c>
      <c r="AW62" s="83" t="str">
        <f>IF(AW60="","",VLOOKUP(AW60,'シフト記号表（勤務時間帯）'!$D$6:$Z$47,23,FALSE))</f>
        <v/>
      </c>
      <c r="AX62" s="84" t="str">
        <f>IF(AX60="","",VLOOKUP(AX60,'シフト記号表（勤務時間帯）'!$D$6:$Z$47,23,FALSE))</f>
        <v/>
      </c>
      <c r="AY62" s="84" t="str">
        <f>IF(AY60="","",VLOOKUP(AY60,'シフト記号表（勤務時間帯）'!$D$6:$Z$47,23,FALSE))</f>
        <v/>
      </c>
      <c r="AZ62" s="596">
        <f>IF($BC$3="４週",SUM(U62:AV62),IF($BC$3="暦月",SUM(U62:AY62),""))</f>
        <v>0</v>
      </c>
      <c r="BA62" s="597"/>
      <c r="BB62" s="598">
        <f>IF($BC$3="４週",AZ62/4,IF($BC$3="暦月",(AZ62/($BC$8/7)),""))</f>
        <v>0</v>
      </c>
      <c r="BC62" s="597"/>
      <c r="BD62" s="590"/>
      <c r="BE62" s="591"/>
      <c r="BF62" s="591"/>
      <c r="BG62" s="591"/>
      <c r="BH62" s="592"/>
    </row>
    <row r="63" spans="2:60" ht="20.25" customHeight="1" x14ac:dyDescent="0.4">
      <c r="B63" s="86"/>
      <c r="C63" s="539"/>
      <c r="D63" s="540"/>
      <c r="E63" s="541"/>
      <c r="F63" s="215"/>
      <c r="G63" s="218"/>
      <c r="H63" s="603"/>
      <c r="I63" s="551"/>
      <c r="J63" s="552"/>
      <c r="K63" s="552"/>
      <c r="L63" s="553"/>
      <c r="M63" s="560"/>
      <c r="N63" s="561"/>
      <c r="O63" s="562"/>
      <c r="P63" s="87" t="s">
        <v>245</v>
      </c>
      <c r="Q63" s="94"/>
      <c r="R63" s="94"/>
      <c r="S63" s="95"/>
      <c r="T63" s="100"/>
      <c r="U63" s="91"/>
      <c r="V63" s="92"/>
      <c r="W63" s="92"/>
      <c r="X63" s="92"/>
      <c r="Y63" s="92"/>
      <c r="Z63" s="92"/>
      <c r="AA63" s="93"/>
      <c r="AB63" s="91"/>
      <c r="AC63" s="92"/>
      <c r="AD63" s="92"/>
      <c r="AE63" s="92"/>
      <c r="AF63" s="92"/>
      <c r="AG63" s="92"/>
      <c r="AH63" s="93"/>
      <c r="AI63" s="91"/>
      <c r="AJ63" s="92"/>
      <c r="AK63" s="92"/>
      <c r="AL63" s="92"/>
      <c r="AM63" s="92"/>
      <c r="AN63" s="92"/>
      <c r="AO63" s="93"/>
      <c r="AP63" s="91"/>
      <c r="AQ63" s="92"/>
      <c r="AR63" s="92"/>
      <c r="AS63" s="92"/>
      <c r="AT63" s="92"/>
      <c r="AU63" s="92"/>
      <c r="AV63" s="93"/>
      <c r="AW63" s="91"/>
      <c r="AX63" s="92"/>
      <c r="AY63" s="92"/>
      <c r="AZ63" s="569"/>
      <c r="BA63" s="570"/>
      <c r="BB63" s="583"/>
      <c r="BC63" s="570"/>
      <c r="BD63" s="584"/>
      <c r="BE63" s="585"/>
      <c r="BF63" s="585"/>
      <c r="BG63" s="585"/>
      <c r="BH63" s="586"/>
    </row>
    <row r="64" spans="2:60" ht="20.25" customHeight="1" x14ac:dyDescent="0.4">
      <c r="B64" s="70">
        <f>B61+1</f>
        <v>15</v>
      </c>
      <c r="C64" s="542"/>
      <c r="D64" s="543"/>
      <c r="E64" s="544"/>
      <c r="F64" s="215">
        <f>C63</f>
        <v>0</v>
      </c>
      <c r="G64" s="218"/>
      <c r="H64" s="549"/>
      <c r="I64" s="554"/>
      <c r="J64" s="555"/>
      <c r="K64" s="555"/>
      <c r="L64" s="556"/>
      <c r="M64" s="563"/>
      <c r="N64" s="564"/>
      <c r="O64" s="565"/>
      <c r="P64" s="71" t="s">
        <v>246</v>
      </c>
      <c r="Q64" s="72"/>
      <c r="R64" s="72"/>
      <c r="S64" s="73"/>
      <c r="T64" s="74"/>
      <c r="U64" s="75" t="str">
        <f>IF(U63="","",VLOOKUP(U63,'シフト記号表（勤務時間帯）'!$D$6:$X$47,21,FALSE))</f>
        <v/>
      </c>
      <c r="V64" s="76" t="str">
        <f>IF(V63="","",VLOOKUP(V63,'シフト記号表（勤務時間帯）'!$D$6:$X$47,21,FALSE))</f>
        <v/>
      </c>
      <c r="W64" s="76" t="str">
        <f>IF(W63="","",VLOOKUP(W63,'シフト記号表（勤務時間帯）'!$D$6:$X$47,21,FALSE))</f>
        <v/>
      </c>
      <c r="X64" s="76" t="str">
        <f>IF(X63="","",VLOOKUP(X63,'シフト記号表（勤務時間帯）'!$D$6:$X$47,21,FALSE))</f>
        <v/>
      </c>
      <c r="Y64" s="76" t="str">
        <f>IF(Y63="","",VLOOKUP(Y63,'シフト記号表（勤務時間帯）'!$D$6:$X$47,21,FALSE))</f>
        <v/>
      </c>
      <c r="Z64" s="76" t="str">
        <f>IF(Z63="","",VLOOKUP(Z63,'シフト記号表（勤務時間帯）'!$D$6:$X$47,21,FALSE))</f>
        <v/>
      </c>
      <c r="AA64" s="77" t="str">
        <f>IF(AA63="","",VLOOKUP(AA63,'シフト記号表（勤務時間帯）'!$D$6:$X$47,21,FALSE))</f>
        <v/>
      </c>
      <c r="AB64" s="75" t="str">
        <f>IF(AB63="","",VLOOKUP(AB63,'シフト記号表（勤務時間帯）'!$D$6:$X$47,21,FALSE))</f>
        <v/>
      </c>
      <c r="AC64" s="76" t="str">
        <f>IF(AC63="","",VLOOKUP(AC63,'シフト記号表（勤務時間帯）'!$D$6:$X$47,21,FALSE))</f>
        <v/>
      </c>
      <c r="AD64" s="76" t="str">
        <f>IF(AD63="","",VLOOKUP(AD63,'シフト記号表（勤務時間帯）'!$D$6:$X$47,21,FALSE))</f>
        <v/>
      </c>
      <c r="AE64" s="76" t="str">
        <f>IF(AE63="","",VLOOKUP(AE63,'シフト記号表（勤務時間帯）'!$D$6:$X$47,21,FALSE))</f>
        <v/>
      </c>
      <c r="AF64" s="76" t="str">
        <f>IF(AF63="","",VLOOKUP(AF63,'シフト記号表（勤務時間帯）'!$D$6:$X$47,21,FALSE))</f>
        <v/>
      </c>
      <c r="AG64" s="76" t="str">
        <f>IF(AG63="","",VLOOKUP(AG63,'シフト記号表（勤務時間帯）'!$D$6:$X$47,21,FALSE))</f>
        <v/>
      </c>
      <c r="AH64" s="77" t="str">
        <f>IF(AH63="","",VLOOKUP(AH63,'シフト記号表（勤務時間帯）'!$D$6:$X$47,21,FALSE))</f>
        <v/>
      </c>
      <c r="AI64" s="75" t="str">
        <f>IF(AI63="","",VLOOKUP(AI63,'シフト記号表（勤務時間帯）'!$D$6:$X$47,21,FALSE))</f>
        <v/>
      </c>
      <c r="AJ64" s="76" t="str">
        <f>IF(AJ63="","",VLOOKUP(AJ63,'シフト記号表（勤務時間帯）'!$D$6:$X$47,21,FALSE))</f>
        <v/>
      </c>
      <c r="AK64" s="76" t="str">
        <f>IF(AK63="","",VLOOKUP(AK63,'シフト記号表（勤務時間帯）'!$D$6:$X$47,21,FALSE))</f>
        <v/>
      </c>
      <c r="AL64" s="76" t="str">
        <f>IF(AL63="","",VLOOKUP(AL63,'シフト記号表（勤務時間帯）'!$D$6:$X$47,21,FALSE))</f>
        <v/>
      </c>
      <c r="AM64" s="76" t="str">
        <f>IF(AM63="","",VLOOKUP(AM63,'シフト記号表（勤務時間帯）'!$D$6:$X$47,21,FALSE))</f>
        <v/>
      </c>
      <c r="AN64" s="76" t="str">
        <f>IF(AN63="","",VLOOKUP(AN63,'シフト記号表（勤務時間帯）'!$D$6:$X$47,21,FALSE))</f>
        <v/>
      </c>
      <c r="AO64" s="77" t="str">
        <f>IF(AO63="","",VLOOKUP(AO63,'シフト記号表（勤務時間帯）'!$D$6:$X$47,21,FALSE))</f>
        <v/>
      </c>
      <c r="AP64" s="75" t="str">
        <f>IF(AP63="","",VLOOKUP(AP63,'シフト記号表（勤務時間帯）'!$D$6:$X$47,21,FALSE))</f>
        <v/>
      </c>
      <c r="AQ64" s="76" t="str">
        <f>IF(AQ63="","",VLOOKUP(AQ63,'シフト記号表（勤務時間帯）'!$D$6:$X$47,21,FALSE))</f>
        <v/>
      </c>
      <c r="AR64" s="76" t="str">
        <f>IF(AR63="","",VLOOKUP(AR63,'シフト記号表（勤務時間帯）'!$D$6:$X$47,21,FALSE))</f>
        <v/>
      </c>
      <c r="AS64" s="76" t="str">
        <f>IF(AS63="","",VLOOKUP(AS63,'シフト記号表（勤務時間帯）'!$D$6:$X$47,21,FALSE))</f>
        <v/>
      </c>
      <c r="AT64" s="76" t="str">
        <f>IF(AT63="","",VLOOKUP(AT63,'シフト記号表（勤務時間帯）'!$D$6:$X$47,21,FALSE))</f>
        <v/>
      </c>
      <c r="AU64" s="76" t="str">
        <f>IF(AU63="","",VLOOKUP(AU63,'シフト記号表（勤務時間帯）'!$D$6:$X$47,21,FALSE))</f>
        <v/>
      </c>
      <c r="AV64" s="77" t="str">
        <f>IF(AV63="","",VLOOKUP(AV63,'シフト記号表（勤務時間帯）'!$D$6:$X$47,21,FALSE))</f>
        <v/>
      </c>
      <c r="AW64" s="75" t="str">
        <f>IF(AW63="","",VLOOKUP(AW63,'シフト記号表（勤務時間帯）'!$D$6:$X$47,21,FALSE))</f>
        <v/>
      </c>
      <c r="AX64" s="76" t="str">
        <f>IF(AX63="","",VLOOKUP(AX63,'シフト記号表（勤務時間帯）'!$D$6:$X$47,21,FALSE))</f>
        <v/>
      </c>
      <c r="AY64" s="76" t="str">
        <f>IF(AY63="","",VLOOKUP(AY63,'シフト記号表（勤務時間帯）'!$D$6:$X$47,21,FALSE))</f>
        <v/>
      </c>
      <c r="AZ64" s="593">
        <f>IF($BC$3="４週",SUM(U64:AV64),IF($BC$3="暦月",SUM(U64:AY64),""))</f>
        <v>0</v>
      </c>
      <c r="BA64" s="594"/>
      <c r="BB64" s="595">
        <f>IF($BC$3="４週",AZ64/4,IF($BC$3="暦月",(AZ64/($BC$8/7)),""))</f>
        <v>0</v>
      </c>
      <c r="BC64" s="594"/>
      <c r="BD64" s="587"/>
      <c r="BE64" s="588"/>
      <c r="BF64" s="588"/>
      <c r="BG64" s="588"/>
      <c r="BH64" s="589"/>
    </row>
    <row r="65" spans="2:60" ht="20.25" customHeight="1" x14ac:dyDescent="0.4">
      <c r="B65" s="78"/>
      <c r="C65" s="545"/>
      <c r="D65" s="546"/>
      <c r="E65" s="547"/>
      <c r="F65" s="216"/>
      <c r="G65" s="219">
        <f>C63</f>
        <v>0</v>
      </c>
      <c r="H65" s="550"/>
      <c r="I65" s="557"/>
      <c r="J65" s="558"/>
      <c r="K65" s="558"/>
      <c r="L65" s="559"/>
      <c r="M65" s="566"/>
      <c r="N65" s="567"/>
      <c r="O65" s="568"/>
      <c r="P65" s="101" t="s">
        <v>247</v>
      </c>
      <c r="Q65" s="102"/>
      <c r="R65" s="102"/>
      <c r="S65" s="103"/>
      <c r="T65" s="104"/>
      <c r="U65" s="83" t="str">
        <f>IF(U63="","",VLOOKUP(U63,'シフト記号表（勤務時間帯）'!$D$6:$Z$47,23,FALSE))</f>
        <v/>
      </c>
      <c r="V65" s="84" t="str">
        <f>IF(V63="","",VLOOKUP(V63,'シフト記号表（勤務時間帯）'!$D$6:$Z$47,23,FALSE))</f>
        <v/>
      </c>
      <c r="W65" s="84" t="str">
        <f>IF(W63="","",VLOOKUP(W63,'シフト記号表（勤務時間帯）'!$D$6:$Z$47,23,FALSE))</f>
        <v/>
      </c>
      <c r="X65" s="84" t="str">
        <f>IF(X63="","",VLOOKUP(X63,'シフト記号表（勤務時間帯）'!$D$6:$Z$47,23,FALSE))</f>
        <v/>
      </c>
      <c r="Y65" s="84" t="str">
        <f>IF(Y63="","",VLOOKUP(Y63,'シフト記号表（勤務時間帯）'!$D$6:$Z$47,23,FALSE))</f>
        <v/>
      </c>
      <c r="Z65" s="84" t="str">
        <f>IF(Z63="","",VLOOKUP(Z63,'シフト記号表（勤務時間帯）'!$D$6:$Z$47,23,FALSE))</f>
        <v/>
      </c>
      <c r="AA65" s="85" t="str">
        <f>IF(AA63="","",VLOOKUP(AA63,'シフト記号表（勤務時間帯）'!$D$6:$Z$47,23,FALSE))</f>
        <v/>
      </c>
      <c r="AB65" s="83" t="str">
        <f>IF(AB63="","",VLOOKUP(AB63,'シフト記号表（勤務時間帯）'!$D$6:$Z$47,23,FALSE))</f>
        <v/>
      </c>
      <c r="AC65" s="84" t="str">
        <f>IF(AC63="","",VLOOKUP(AC63,'シフト記号表（勤務時間帯）'!$D$6:$Z$47,23,FALSE))</f>
        <v/>
      </c>
      <c r="AD65" s="84" t="str">
        <f>IF(AD63="","",VLOOKUP(AD63,'シフト記号表（勤務時間帯）'!$D$6:$Z$47,23,FALSE))</f>
        <v/>
      </c>
      <c r="AE65" s="84" t="str">
        <f>IF(AE63="","",VLOOKUP(AE63,'シフト記号表（勤務時間帯）'!$D$6:$Z$47,23,FALSE))</f>
        <v/>
      </c>
      <c r="AF65" s="84" t="str">
        <f>IF(AF63="","",VLOOKUP(AF63,'シフト記号表（勤務時間帯）'!$D$6:$Z$47,23,FALSE))</f>
        <v/>
      </c>
      <c r="AG65" s="84" t="str">
        <f>IF(AG63="","",VLOOKUP(AG63,'シフト記号表（勤務時間帯）'!$D$6:$Z$47,23,FALSE))</f>
        <v/>
      </c>
      <c r="AH65" s="85" t="str">
        <f>IF(AH63="","",VLOOKUP(AH63,'シフト記号表（勤務時間帯）'!$D$6:$Z$47,23,FALSE))</f>
        <v/>
      </c>
      <c r="AI65" s="83" t="str">
        <f>IF(AI63="","",VLOOKUP(AI63,'シフト記号表（勤務時間帯）'!$D$6:$Z$47,23,FALSE))</f>
        <v/>
      </c>
      <c r="AJ65" s="84" t="str">
        <f>IF(AJ63="","",VLOOKUP(AJ63,'シフト記号表（勤務時間帯）'!$D$6:$Z$47,23,FALSE))</f>
        <v/>
      </c>
      <c r="AK65" s="84" t="str">
        <f>IF(AK63="","",VLOOKUP(AK63,'シフト記号表（勤務時間帯）'!$D$6:$Z$47,23,FALSE))</f>
        <v/>
      </c>
      <c r="AL65" s="84" t="str">
        <f>IF(AL63="","",VLOOKUP(AL63,'シフト記号表（勤務時間帯）'!$D$6:$Z$47,23,FALSE))</f>
        <v/>
      </c>
      <c r="AM65" s="84" t="str">
        <f>IF(AM63="","",VLOOKUP(AM63,'シフト記号表（勤務時間帯）'!$D$6:$Z$47,23,FALSE))</f>
        <v/>
      </c>
      <c r="AN65" s="84" t="str">
        <f>IF(AN63="","",VLOOKUP(AN63,'シフト記号表（勤務時間帯）'!$D$6:$Z$47,23,FALSE))</f>
        <v/>
      </c>
      <c r="AO65" s="85" t="str">
        <f>IF(AO63="","",VLOOKUP(AO63,'シフト記号表（勤務時間帯）'!$D$6:$Z$47,23,FALSE))</f>
        <v/>
      </c>
      <c r="AP65" s="83" t="str">
        <f>IF(AP63="","",VLOOKUP(AP63,'シフト記号表（勤務時間帯）'!$D$6:$Z$47,23,FALSE))</f>
        <v/>
      </c>
      <c r="AQ65" s="84" t="str">
        <f>IF(AQ63="","",VLOOKUP(AQ63,'シフト記号表（勤務時間帯）'!$D$6:$Z$47,23,FALSE))</f>
        <v/>
      </c>
      <c r="AR65" s="84" t="str">
        <f>IF(AR63="","",VLOOKUP(AR63,'シフト記号表（勤務時間帯）'!$D$6:$Z$47,23,FALSE))</f>
        <v/>
      </c>
      <c r="AS65" s="84" t="str">
        <f>IF(AS63="","",VLOOKUP(AS63,'シフト記号表（勤務時間帯）'!$D$6:$Z$47,23,FALSE))</f>
        <v/>
      </c>
      <c r="AT65" s="84" t="str">
        <f>IF(AT63="","",VLOOKUP(AT63,'シフト記号表（勤務時間帯）'!$D$6:$Z$47,23,FALSE))</f>
        <v/>
      </c>
      <c r="AU65" s="84" t="str">
        <f>IF(AU63="","",VLOOKUP(AU63,'シフト記号表（勤務時間帯）'!$D$6:$Z$47,23,FALSE))</f>
        <v/>
      </c>
      <c r="AV65" s="85" t="str">
        <f>IF(AV63="","",VLOOKUP(AV63,'シフト記号表（勤務時間帯）'!$D$6:$Z$47,23,FALSE))</f>
        <v/>
      </c>
      <c r="AW65" s="83" t="str">
        <f>IF(AW63="","",VLOOKUP(AW63,'シフト記号表（勤務時間帯）'!$D$6:$Z$47,23,FALSE))</f>
        <v/>
      </c>
      <c r="AX65" s="84" t="str">
        <f>IF(AX63="","",VLOOKUP(AX63,'シフト記号表（勤務時間帯）'!$D$6:$Z$47,23,FALSE))</f>
        <v/>
      </c>
      <c r="AY65" s="84" t="str">
        <f>IF(AY63="","",VLOOKUP(AY63,'シフト記号表（勤務時間帯）'!$D$6:$Z$47,23,FALSE))</f>
        <v/>
      </c>
      <c r="AZ65" s="596">
        <f>IF($BC$3="４週",SUM(U65:AV65),IF($BC$3="暦月",SUM(U65:AY65),""))</f>
        <v>0</v>
      </c>
      <c r="BA65" s="597"/>
      <c r="BB65" s="598">
        <f>IF($BC$3="４週",AZ65/4,IF($BC$3="暦月",(AZ65/($BC$8/7)),""))</f>
        <v>0</v>
      </c>
      <c r="BC65" s="597"/>
      <c r="BD65" s="590"/>
      <c r="BE65" s="591"/>
      <c r="BF65" s="591"/>
      <c r="BG65" s="591"/>
      <c r="BH65" s="592"/>
    </row>
    <row r="66" spans="2:60" ht="20.25" customHeight="1" x14ac:dyDescent="0.4">
      <c r="B66" s="86"/>
      <c r="C66" s="539"/>
      <c r="D66" s="540"/>
      <c r="E66" s="541"/>
      <c r="F66" s="214"/>
      <c r="G66" s="217"/>
      <c r="H66" s="548"/>
      <c r="I66" s="551"/>
      <c r="J66" s="552"/>
      <c r="K66" s="552"/>
      <c r="L66" s="553"/>
      <c r="M66" s="560"/>
      <c r="N66" s="561"/>
      <c r="O66" s="562"/>
      <c r="P66" s="105" t="s">
        <v>245</v>
      </c>
      <c r="Q66" s="106"/>
      <c r="R66" s="106"/>
      <c r="S66" s="107"/>
      <c r="T66" s="108"/>
      <c r="U66" s="91"/>
      <c r="V66" s="92"/>
      <c r="W66" s="92"/>
      <c r="X66" s="92"/>
      <c r="Y66" s="92"/>
      <c r="Z66" s="92"/>
      <c r="AA66" s="93"/>
      <c r="AB66" s="91"/>
      <c r="AC66" s="92"/>
      <c r="AD66" s="92"/>
      <c r="AE66" s="92"/>
      <c r="AF66" s="92"/>
      <c r="AG66" s="92"/>
      <c r="AH66" s="93"/>
      <c r="AI66" s="91"/>
      <c r="AJ66" s="92"/>
      <c r="AK66" s="92"/>
      <c r="AL66" s="92"/>
      <c r="AM66" s="92"/>
      <c r="AN66" s="92"/>
      <c r="AO66" s="93"/>
      <c r="AP66" s="91"/>
      <c r="AQ66" s="92"/>
      <c r="AR66" s="92"/>
      <c r="AS66" s="92"/>
      <c r="AT66" s="92"/>
      <c r="AU66" s="92"/>
      <c r="AV66" s="93"/>
      <c r="AW66" s="91"/>
      <c r="AX66" s="92"/>
      <c r="AY66" s="92"/>
      <c r="AZ66" s="569"/>
      <c r="BA66" s="570"/>
      <c r="BB66" s="583"/>
      <c r="BC66" s="570"/>
      <c r="BD66" s="584"/>
      <c r="BE66" s="585"/>
      <c r="BF66" s="585"/>
      <c r="BG66" s="585"/>
      <c r="BH66" s="586"/>
    </row>
    <row r="67" spans="2:60" ht="20.25" customHeight="1" x14ac:dyDescent="0.4">
      <c r="B67" s="70">
        <f>B64+1</f>
        <v>16</v>
      </c>
      <c r="C67" s="542"/>
      <c r="D67" s="543"/>
      <c r="E67" s="544"/>
      <c r="F67" s="215">
        <f>C66</f>
        <v>0</v>
      </c>
      <c r="G67" s="218"/>
      <c r="H67" s="549"/>
      <c r="I67" s="554"/>
      <c r="J67" s="555"/>
      <c r="K67" s="555"/>
      <c r="L67" s="556"/>
      <c r="M67" s="563"/>
      <c r="N67" s="564"/>
      <c r="O67" s="565"/>
      <c r="P67" s="71" t="s">
        <v>246</v>
      </c>
      <c r="Q67" s="72"/>
      <c r="R67" s="72"/>
      <c r="S67" s="73"/>
      <c r="T67" s="74"/>
      <c r="U67" s="75" t="str">
        <f>IF(U66="","",VLOOKUP(U66,'シフト記号表（勤務時間帯）'!$D$6:$X$47,21,FALSE))</f>
        <v/>
      </c>
      <c r="V67" s="76" t="str">
        <f>IF(V66="","",VLOOKUP(V66,'シフト記号表（勤務時間帯）'!$D$6:$X$47,21,FALSE))</f>
        <v/>
      </c>
      <c r="W67" s="76" t="str">
        <f>IF(W66="","",VLOOKUP(W66,'シフト記号表（勤務時間帯）'!$D$6:$X$47,21,FALSE))</f>
        <v/>
      </c>
      <c r="X67" s="76" t="str">
        <f>IF(X66="","",VLOOKUP(X66,'シフト記号表（勤務時間帯）'!$D$6:$X$47,21,FALSE))</f>
        <v/>
      </c>
      <c r="Y67" s="76" t="str">
        <f>IF(Y66="","",VLOOKUP(Y66,'シフト記号表（勤務時間帯）'!$D$6:$X$47,21,FALSE))</f>
        <v/>
      </c>
      <c r="Z67" s="76" t="str">
        <f>IF(Z66="","",VLOOKUP(Z66,'シフト記号表（勤務時間帯）'!$D$6:$X$47,21,FALSE))</f>
        <v/>
      </c>
      <c r="AA67" s="77" t="str">
        <f>IF(AA66="","",VLOOKUP(AA66,'シフト記号表（勤務時間帯）'!$D$6:$X$47,21,FALSE))</f>
        <v/>
      </c>
      <c r="AB67" s="75" t="str">
        <f>IF(AB66="","",VLOOKUP(AB66,'シフト記号表（勤務時間帯）'!$D$6:$X$47,21,FALSE))</f>
        <v/>
      </c>
      <c r="AC67" s="76" t="str">
        <f>IF(AC66="","",VLOOKUP(AC66,'シフト記号表（勤務時間帯）'!$D$6:$X$47,21,FALSE))</f>
        <v/>
      </c>
      <c r="AD67" s="76" t="str">
        <f>IF(AD66="","",VLOOKUP(AD66,'シフト記号表（勤務時間帯）'!$D$6:$X$47,21,FALSE))</f>
        <v/>
      </c>
      <c r="AE67" s="76" t="str">
        <f>IF(AE66="","",VLOOKUP(AE66,'シフト記号表（勤務時間帯）'!$D$6:$X$47,21,FALSE))</f>
        <v/>
      </c>
      <c r="AF67" s="76" t="str">
        <f>IF(AF66="","",VLOOKUP(AF66,'シフト記号表（勤務時間帯）'!$D$6:$X$47,21,FALSE))</f>
        <v/>
      </c>
      <c r="AG67" s="76" t="str">
        <f>IF(AG66="","",VLOOKUP(AG66,'シフト記号表（勤務時間帯）'!$D$6:$X$47,21,FALSE))</f>
        <v/>
      </c>
      <c r="AH67" s="77" t="str">
        <f>IF(AH66="","",VLOOKUP(AH66,'シフト記号表（勤務時間帯）'!$D$6:$X$47,21,FALSE))</f>
        <v/>
      </c>
      <c r="AI67" s="75" t="str">
        <f>IF(AI66="","",VLOOKUP(AI66,'シフト記号表（勤務時間帯）'!$D$6:$X$47,21,FALSE))</f>
        <v/>
      </c>
      <c r="AJ67" s="76" t="str">
        <f>IF(AJ66="","",VLOOKUP(AJ66,'シフト記号表（勤務時間帯）'!$D$6:$X$47,21,FALSE))</f>
        <v/>
      </c>
      <c r="AK67" s="76" t="str">
        <f>IF(AK66="","",VLOOKUP(AK66,'シフト記号表（勤務時間帯）'!$D$6:$X$47,21,FALSE))</f>
        <v/>
      </c>
      <c r="AL67" s="76" t="str">
        <f>IF(AL66="","",VLOOKUP(AL66,'シフト記号表（勤務時間帯）'!$D$6:$X$47,21,FALSE))</f>
        <v/>
      </c>
      <c r="AM67" s="76" t="str">
        <f>IF(AM66="","",VLOOKUP(AM66,'シフト記号表（勤務時間帯）'!$D$6:$X$47,21,FALSE))</f>
        <v/>
      </c>
      <c r="AN67" s="76" t="str">
        <f>IF(AN66="","",VLOOKUP(AN66,'シフト記号表（勤務時間帯）'!$D$6:$X$47,21,FALSE))</f>
        <v/>
      </c>
      <c r="AO67" s="77" t="str">
        <f>IF(AO66="","",VLOOKUP(AO66,'シフト記号表（勤務時間帯）'!$D$6:$X$47,21,FALSE))</f>
        <v/>
      </c>
      <c r="AP67" s="75" t="str">
        <f>IF(AP66="","",VLOOKUP(AP66,'シフト記号表（勤務時間帯）'!$D$6:$X$47,21,FALSE))</f>
        <v/>
      </c>
      <c r="AQ67" s="76" t="str">
        <f>IF(AQ66="","",VLOOKUP(AQ66,'シフト記号表（勤務時間帯）'!$D$6:$X$47,21,FALSE))</f>
        <v/>
      </c>
      <c r="AR67" s="76" t="str">
        <f>IF(AR66="","",VLOOKUP(AR66,'シフト記号表（勤務時間帯）'!$D$6:$X$47,21,FALSE))</f>
        <v/>
      </c>
      <c r="AS67" s="76" t="str">
        <f>IF(AS66="","",VLOOKUP(AS66,'シフト記号表（勤務時間帯）'!$D$6:$X$47,21,FALSE))</f>
        <v/>
      </c>
      <c r="AT67" s="76" t="str">
        <f>IF(AT66="","",VLOOKUP(AT66,'シフト記号表（勤務時間帯）'!$D$6:$X$47,21,FALSE))</f>
        <v/>
      </c>
      <c r="AU67" s="76" t="str">
        <f>IF(AU66="","",VLOOKUP(AU66,'シフト記号表（勤務時間帯）'!$D$6:$X$47,21,FALSE))</f>
        <v/>
      </c>
      <c r="AV67" s="77" t="str">
        <f>IF(AV66="","",VLOOKUP(AV66,'シフト記号表（勤務時間帯）'!$D$6:$X$47,21,FALSE))</f>
        <v/>
      </c>
      <c r="AW67" s="75" t="str">
        <f>IF(AW66="","",VLOOKUP(AW66,'シフト記号表（勤務時間帯）'!$D$6:$X$47,21,FALSE))</f>
        <v/>
      </c>
      <c r="AX67" s="76" t="str">
        <f>IF(AX66="","",VLOOKUP(AX66,'シフト記号表（勤務時間帯）'!$D$6:$X$47,21,FALSE))</f>
        <v/>
      </c>
      <c r="AY67" s="76" t="str">
        <f>IF(AY66="","",VLOOKUP(AY66,'シフト記号表（勤務時間帯）'!$D$6:$X$47,21,FALSE))</f>
        <v/>
      </c>
      <c r="AZ67" s="593">
        <f>IF($BC$3="４週",SUM(U67:AV67),IF($BC$3="暦月",SUM(U67:AY67),""))</f>
        <v>0</v>
      </c>
      <c r="BA67" s="594"/>
      <c r="BB67" s="595">
        <f>IF($BC$3="４週",AZ67/4,IF($BC$3="暦月",(AZ67/($BC$8/7)),""))</f>
        <v>0</v>
      </c>
      <c r="BC67" s="594"/>
      <c r="BD67" s="587"/>
      <c r="BE67" s="588"/>
      <c r="BF67" s="588"/>
      <c r="BG67" s="588"/>
      <c r="BH67" s="589"/>
    </row>
    <row r="68" spans="2:60" ht="20.25" customHeight="1" x14ac:dyDescent="0.4">
      <c r="B68" s="78"/>
      <c r="C68" s="545"/>
      <c r="D68" s="546"/>
      <c r="E68" s="547"/>
      <c r="F68" s="216"/>
      <c r="G68" s="219">
        <f>C66</f>
        <v>0</v>
      </c>
      <c r="H68" s="550"/>
      <c r="I68" s="557"/>
      <c r="J68" s="558"/>
      <c r="K68" s="558"/>
      <c r="L68" s="559"/>
      <c r="M68" s="566"/>
      <c r="N68" s="567"/>
      <c r="O68" s="568"/>
      <c r="P68" s="109" t="s">
        <v>247</v>
      </c>
      <c r="Q68" s="80"/>
      <c r="R68" s="80"/>
      <c r="S68" s="98"/>
      <c r="T68" s="99"/>
      <c r="U68" s="83" t="str">
        <f>IF(U66="","",VLOOKUP(U66,'シフト記号表（勤務時間帯）'!$D$6:$Z$47,23,FALSE))</f>
        <v/>
      </c>
      <c r="V68" s="84" t="str">
        <f>IF(V66="","",VLOOKUP(V66,'シフト記号表（勤務時間帯）'!$D$6:$Z$47,23,FALSE))</f>
        <v/>
      </c>
      <c r="W68" s="84" t="str">
        <f>IF(W66="","",VLOOKUP(W66,'シフト記号表（勤務時間帯）'!$D$6:$Z$47,23,FALSE))</f>
        <v/>
      </c>
      <c r="X68" s="84" t="str">
        <f>IF(X66="","",VLOOKUP(X66,'シフト記号表（勤務時間帯）'!$D$6:$Z$47,23,FALSE))</f>
        <v/>
      </c>
      <c r="Y68" s="84" t="str">
        <f>IF(Y66="","",VLOOKUP(Y66,'シフト記号表（勤務時間帯）'!$D$6:$Z$47,23,FALSE))</f>
        <v/>
      </c>
      <c r="Z68" s="84" t="str">
        <f>IF(Z66="","",VLOOKUP(Z66,'シフト記号表（勤務時間帯）'!$D$6:$Z$47,23,FALSE))</f>
        <v/>
      </c>
      <c r="AA68" s="85" t="str">
        <f>IF(AA66="","",VLOOKUP(AA66,'シフト記号表（勤務時間帯）'!$D$6:$Z$47,23,FALSE))</f>
        <v/>
      </c>
      <c r="AB68" s="83" t="str">
        <f>IF(AB66="","",VLOOKUP(AB66,'シフト記号表（勤務時間帯）'!$D$6:$Z$47,23,FALSE))</f>
        <v/>
      </c>
      <c r="AC68" s="84" t="str">
        <f>IF(AC66="","",VLOOKUP(AC66,'シフト記号表（勤務時間帯）'!$D$6:$Z$47,23,FALSE))</f>
        <v/>
      </c>
      <c r="AD68" s="84" t="str">
        <f>IF(AD66="","",VLOOKUP(AD66,'シフト記号表（勤務時間帯）'!$D$6:$Z$47,23,FALSE))</f>
        <v/>
      </c>
      <c r="AE68" s="84" t="str">
        <f>IF(AE66="","",VLOOKUP(AE66,'シフト記号表（勤務時間帯）'!$D$6:$Z$47,23,FALSE))</f>
        <v/>
      </c>
      <c r="AF68" s="84" t="str">
        <f>IF(AF66="","",VLOOKUP(AF66,'シフト記号表（勤務時間帯）'!$D$6:$Z$47,23,FALSE))</f>
        <v/>
      </c>
      <c r="AG68" s="84" t="str">
        <f>IF(AG66="","",VLOOKUP(AG66,'シフト記号表（勤務時間帯）'!$D$6:$Z$47,23,FALSE))</f>
        <v/>
      </c>
      <c r="AH68" s="85" t="str">
        <f>IF(AH66="","",VLOOKUP(AH66,'シフト記号表（勤務時間帯）'!$D$6:$Z$47,23,FALSE))</f>
        <v/>
      </c>
      <c r="AI68" s="83" t="str">
        <f>IF(AI66="","",VLOOKUP(AI66,'シフト記号表（勤務時間帯）'!$D$6:$Z$47,23,FALSE))</f>
        <v/>
      </c>
      <c r="AJ68" s="84" t="str">
        <f>IF(AJ66="","",VLOOKUP(AJ66,'シフト記号表（勤務時間帯）'!$D$6:$Z$47,23,FALSE))</f>
        <v/>
      </c>
      <c r="AK68" s="84" t="str">
        <f>IF(AK66="","",VLOOKUP(AK66,'シフト記号表（勤務時間帯）'!$D$6:$Z$47,23,FALSE))</f>
        <v/>
      </c>
      <c r="AL68" s="84" t="str">
        <f>IF(AL66="","",VLOOKUP(AL66,'シフト記号表（勤務時間帯）'!$D$6:$Z$47,23,FALSE))</f>
        <v/>
      </c>
      <c r="AM68" s="84" t="str">
        <f>IF(AM66="","",VLOOKUP(AM66,'シフト記号表（勤務時間帯）'!$D$6:$Z$47,23,FALSE))</f>
        <v/>
      </c>
      <c r="AN68" s="84" t="str">
        <f>IF(AN66="","",VLOOKUP(AN66,'シフト記号表（勤務時間帯）'!$D$6:$Z$47,23,FALSE))</f>
        <v/>
      </c>
      <c r="AO68" s="85" t="str">
        <f>IF(AO66="","",VLOOKUP(AO66,'シフト記号表（勤務時間帯）'!$D$6:$Z$47,23,FALSE))</f>
        <v/>
      </c>
      <c r="AP68" s="83" t="str">
        <f>IF(AP66="","",VLOOKUP(AP66,'シフト記号表（勤務時間帯）'!$D$6:$Z$47,23,FALSE))</f>
        <v/>
      </c>
      <c r="AQ68" s="84" t="str">
        <f>IF(AQ66="","",VLOOKUP(AQ66,'シフト記号表（勤務時間帯）'!$D$6:$Z$47,23,FALSE))</f>
        <v/>
      </c>
      <c r="AR68" s="84" t="str">
        <f>IF(AR66="","",VLOOKUP(AR66,'シフト記号表（勤務時間帯）'!$D$6:$Z$47,23,FALSE))</f>
        <v/>
      </c>
      <c r="AS68" s="84" t="str">
        <f>IF(AS66="","",VLOOKUP(AS66,'シフト記号表（勤務時間帯）'!$D$6:$Z$47,23,FALSE))</f>
        <v/>
      </c>
      <c r="AT68" s="84" t="str">
        <f>IF(AT66="","",VLOOKUP(AT66,'シフト記号表（勤務時間帯）'!$D$6:$Z$47,23,FALSE))</f>
        <v/>
      </c>
      <c r="AU68" s="84" t="str">
        <f>IF(AU66="","",VLOOKUP(AU66,'シフト記号表（勤務時間帯）'!$D$6:$Z$47,23,FALSE))</f>
        <v/>
      </c>
      <c r="AV68" s="85" t="str">
        <f>IF(AV66="","",VLOOKUP(AV66,'シフト記号表（勤務時間帯）'!$D$6:$Z$47,23,FALSE))</f>
        <v/>
      </c>
      <c r="AW68" s="83" t="str">
        <f>IF(AW66="","",VLOOKUP(AW66,'シフト記号表（勤務時間帯）'!$D$6:$Z$47,23,FALSE))</f>
        <v/>
      </c>
      <c r="AX68" s="84" t="str">
        <f>IF(AX66="","",VLOOKUP(AX66,'シフト記号表（勤務時間帯）'!$D$6:$Z$47,23,FALSE))</f>
        <v/>
      </c>
      <c r="AY68" s="84" t="str">
        <f>IF(AY66="","",VLOOKUP(AY66,'シフト記号表（勤務時間帯）'!$D$6:$Z$47,23,FALSE))</f>
        <v/>
      </c>
      <c r="AZ68" s="596">
        <f>IF($BC$3="４週",SUM(U68:AV68),IF($BC$3="暦月",SUM(U68:AY68),""))</f>
        <v>0</v>
      </c>
      <c r="BA68" s="597"/>
      <c r="BB68" s="598">
        <f>IF($BC$3="４週",AZ68/4,IF($BC$3="暦月",(AZ68/($BC$8/7)),""))</f>
        <v>0</v>
      </c>
      <c r="BC68" s="597"/>
      <c r="BD68" s="590"/>
      <c r="BE68" s="591"/>
      <c r="BF68" s="591"/>
      <c r="BG68" s="591"/>
      <c r="BH68" s="592"/>
    </row>
    <row r="69" spans="2:60" ht="20.25" customHeight="1" x14ac:dyDescent="0.4">
      <c r="B69" s="86"/>
      <c r="C69" s="539"/>
      <c r="D69" s="540"/>
      <c r="E69" s="541"/>
      <c r="F69" s="214"/>
      <c r="G69" s="217"/>
      <c r="H69" s="548"/>
      <c r="I69" s="551"/>
      <c r="J69" s="552"/>
      <c r="K69" s="552"/>
      <c r="L69" s="553"/>
      <c r="M69" s="560"/>
      <c r="N69" s="561"/>
      <c r="O69" s="562"/>
      <c r="P69" s="105" t="s">
        <v>245</v>
      </c>
      <c r="Q69" s="106"/>
      <c r="R69" s="106"/>
      <c r="S69" s="107"/>
      <c r="T69" s="108"/>
      <c r="U69" s="91"/>
      <c r="V69" s="92"/>
      <c r="W69" s="92"/>
      <c r="X69" s="92"/>
      <c r="Y69" s="92"/>
      <c r="Z69" s="92"/>
      <c r="AA69" s="93"/>
      <c r="AB69" s="91"/>
      <c r="AC69" s="92"/>
      <c r="AD69" s="92"/>
      <c r="AE69" s="92"/>
      <c r="AF69" s="92"/>
      <c r="AG69" s="92"/>
      <c r="AH69" s="93"/>
      <c r="AI69" s="91"/>
      <c r="AJ69" s="92"/>
      <c r="AK69" s="92"/>
      <c r="AL69" s="92"/>
      <c r="AM69" s="92"/>
      <c r="AN69" s="92"/>
      <c r="AO69" s="93"/>
      <c r="AP69" s="91"/>
      <c r="AQ69" s="92"/>
      <c r="AR69" s="92"/>
      <c r="AS69" s="92"/>
      <c r="AT69" s="92"/>
      <c r="AU69" s="92"/>
      <c r="AV69" s="93"/>
      <c r="AW69" s="91"/>
      <c r="AX69" s="92"/>
      <c r="AY69" s="92"/>
      <c r="AZ69" s="569"/>
      <c r="BA69" s="570"/>
      <c r="BB69" s="583"/>
      <c r="BC69" s="570"/>
      <c r="BD69" s="584"/>
      <c r="BE69" s="585"/>
      <c r="BF69" s="585"/>
      <c r="BG69" s="585"/>
      <c r="BH69" s="586"/>
    </row>
    <row r="70" spans="2:60" ht="20.25" customHeight="1" x14ac:dyDescent="0.4">
      <c r="B70" s="70">
        <f>B67+1</f>
        <v>17</v>
      </c>
      <c r="C70" s="542"/>
      <c r="D70" s="543"/>
      <c r="E70" s="544"/>
      <c r="F70" s="215">
        <f>C69</f>
        <v>0</v>
      </c>
      <c r="G70" s="218"/>
      <c r="H70" s="549"/>
      <c r="I70" s="554"/>
      <c r="J70" s="555"/>
      <c r="K70" s="555"/>
      <c r="L70" s="556"/>
      <c r="M70" s="563"/>
      <c r="N70" s="564"/>
      <c r="O70" s="565"/>
      <c r="P70" s="71" t="s">
        <v>246</v>
      </c>
      <c r="Q70" s="72"/>
      <c r="R70" s="72"/>
      <c r="S70" s="73"/>
      <c r="T70" s="74"/>
      <c r="U70" s="75" t="str">
        <f>IF(U69="","",VLOOKUP(U69,'シフト記号表（勤務時間帯）'!$D$6:$X$47,21,FALSE))</f>
        <v/>
      </c>
      <c r="V70" s="76" t="str">
        <f>IF(V69="","",VLOOKUP(V69,'シフト記号表（勤務時間帯）'!$D$6:$X$47,21,FALSE))</f>
        <v/>
      </c>
      <c r="W70" s="76" t="str">
        <f>IF(W69="","",VLOOKUP(W69,'シフト記号表（勤務時間帯）'!$D$6:$X$47,21,FALSE))</f>
        <v/>
      </c>
      <c r="X70" s="76" t="str">
        <f>IF(X69="","",VLOOKUP(X69,'シフト記号表（勤務時間帯）'!$D$6:$X$47,21,FALSE))</f>
        <v/>
      </c>
      <c r="Y70" s="76" t="str">
        <f>IF(Y69="","",VLOOKUP(Y69,'シフト記号表（勤務時間帯）'!$D$6:$X$47,21,FALSE))</f>
        <v/>
      </c>
      <c r="Z70" s="76" t="str">
        <f>IF(Z69="","",VLOOKUP(Z69,'シフト記号表（勤務時間帯）'!$D$6:$X$47,21,FALSE))</f>
        <v/>
      </c>
      <c r="AA70" s="77" t="str">
        <f>IF(AA69="","",VLOOKUP(AA69,'シフト記号表（勤務時間帯）'!$D$6:$X$47,21,FALSE))</f>
        <v/>
      </c>
      <c r="AB70" s="75" t="str">
        <f>IF(AB69="","",VLOOKUP(AB69,'シフト記号表（勤務時間帯）'!$D$6:$X$47,21,FALSE))</f>
        <v/>
      </c>
      <c r="AC70" s="76" t="str">
        <f>IF(AC69="","",VLOOKUP(AC69,'シフト記号表（勤務時間帯）'!$D$6:$X$47,21,FALSE))</f>
        <v/>
      </c>
      <c r="AD70" s="76" t="str">
        <f>IF(AD69="","",VLOOKUP(AD69,'シフト記号表（勤務時間帯）'!$D$6:$X$47,21,FALSE))</f>
        <v/>
      </c>
      <c r="AE70" s="76" t="str">
        <f>IF(AE69="","",VLOOKUP(AE69,'シフト記号表（勤務時間帯）'!$D$6:$X$47,21,FALSE))</f>
        <v/>
      </c>
      <c r="AF70" s="76" t="str">
        <f>IF(AF69="","",VLOOKUP(AF69,'シフト記号表（勤務時間帯）'!$D$6:$X$47,21,FALSE))</f>
        <v/>
      </c>
      <c r="AG70" s="76" t="str">
        <f>IF(AG69="","",VLOOKUP(AG69,'シフト記号表（勤務時間帯）'!$D$6:$X$47,21,FALSE))</f>
        <v/>
      </c>
      <c r="AH70" s="77" t="str">
        <f>IF(AH69="","",VLOOKUP(AH69,'シフト記号表（勤務時間帯）'!$D$6:$X$47,21,FALSE))</f>
        <v/>
      </c>
      <c r="AI70" s="75" t="str">
        <f>IF(AI69="","",VLOOKUP(AI69,'シフト記号表（勤務時間帯）'!$D$6:$X$47,21,FALSE))</f>
        <v/>
      </c>
      <c r="AJ70" s="76" t="str">
        <f>IF(AJ69="","",VLOOKUP(AJ69,'シフト記号表（勤務時間帯）'!$D$6:$X$47,21,FALSE))</f>
        <v/>
      </c>
      <c r="AK70" s="76" t="str">
        <f>IF(AK69="","",VLOOKUP(AK69,'シフト記号表（勤務時間帯）'!$D$6:$X$47,21,FALSE))</f>
        <v/>
      </c>
      <c r="AL70" s="76" t="str">
        <f>IF(AL69="","",VLOOKUP(AL69,'シフト記号表（勤務時間帯）'!$D$6:$X$47,21,FALSE))</f>
        <v/>
      </c>
      <c r="AM70" s="76" t="str">
        <f>IF(AM69="","",VLOOKUP(AM69,'シフト記号表（勤務時間帯）'!$D$6:$X$47,21,FALSE))</f>
        <v/>
      </c>
      <c r="AN70" s="76" t="str">
        <f>IF(AN69="","",VLOOKUP(AN69,'シフト記号表（勤務時間帯）'!$D$6:$X$47,21,FALSE))</f>
        <v/>
      </c>
      <c r="AO70" s="77" t="str">
        <f>IF(AO69="","",VLOOKUP(AO69,'シフト記号表（勤務時間帯）'!$D$6:$X$47,21,FALSE))</f>
        <v/>
      </c>
      <c r="AP70" s="75" t="str">
        <f>IF(AP69="","",VLOOKUP(AP69,'シフト記号表（勤務時間帯）'!$D$6:$X$47,21,FALSE))</f>
        <v/>
      </c>
      <c r="AQ70" s="76" t="str">
        <f>IF(AQ69="","",VLOOKUP(AQ69,'シフト記号表（勤務時間帯）'!$D$6:$X$47,21,FALSE))</f>
        <v/>
      </c>
      <c r="AR70" s="76" t="str">
        <f>IF(AR69="","",VLOOKUP(AR69,'シフト記号表（勤務時間帯）'!$D$6:$X$47,21,FALSE))</f>
        <v/>
      </c>
      <c r="AS70" s="76" t="str">
        <f>IF(AS69="","",VLOOKUP(AS69,'シフト記号表（勤務時間帯）'!$D$6:$X$47,21,FALSE))</f>
        <v/>
      </c>
      <c r="AT70" s="76" t="str">
        <f>IF(AT69="","",VLOOKUP(AT69,'シフト記号表（勤務時間帯）'!$D$6:$X$47,21,FALSE))</f>
        <v/>
      </c>
      <c r="AU70" s="76" t="str">
        <f>IF(AU69="","",VLOOKUP(AU69,'シフト記号表（勤務時間帯）'!$D$6:$X$47,21,FALSE))</f>
        <v/>
      </c>
      <c r="AV70" s="77" t="str">
        <f>IF(AV69="","",VLOOKUP(AV69,'シフト記号表（勤務時間帯）'!$D$6:$X$47,21,FALSE))</f>
        <v/>
      </c>
      <c r="AW70" s="75" t="str">
        <f>IF(AW69="","",VLOOKUP(AW69,'シフト記号表（勤務時間帯）'!$D$6:$X$47,21,FALSE))</f>
        <v/>
      </c>
      <c r="AX70" s="76" t="str">
        <f>IF(AX69="","",VLOOKUP(AX69,'シフト記号表（勤務時間帯）'!$D$6:$X$47,21,FALSE))</f>
        <v/>
      </c>
      <c r="AY70" s="76" t="str">
        <f>IF(AY69="","",VLOOKUP(AY69,'シフト記号表（勤務時間帯）'!$D$6:$X$47,21,FALSE))</f>
        <v/>
      </c>
      <c r="AZ70" s="593">
        <f>IF($BC$3="４週",SUM(U70:AV70),IF($BC$3="暦月",SUM(U70:AY70),""))</f>
        <v>0</v>
      </c>
      <c r="BA70" s="594"/>
      <c r="BB70" s="595">
        <f>IF($BC$3="４週",AZ70/4,IF($BC$3="暦月",(AZ70/($BC$8/7)),""))</f>
        <v>0</v>
      </c>
      <c r="BC70" s="594"/>
      <c r="BD70" s="587"/>
      <c r="BE70" s="588"/>
      <c r="BF70" s="588"/>
      <c r="BG70" s="588"/>
      <c r="BH70" s="589"/>
    </row>
    <row r="71" spans="2:60" ht="20.25" customHeight="1" x14ac:dyDescent="0.4">
      <c r="B71" s="78"/>
      <c r="C71" s="545"/>
      <c r="D71" s="546"/>
      <c r="E71" s="547"/>
      <c r="F71" s="216"/>
      <c r="G71" s="219">
        <f>C69</f>
        <v>0</v>
      </c>
      <c r="H71" s="550"/>
      <c r="I71" s="557"/>
      <c r="J71" s="558"/>
      <c r="K71" s="558"/>
      <c r="L71" s="559"/>
      <c r="M71" s="566"/>
      <c r="N71" s="567"/>
      <c r="O71" s="568"/>
      <c r="P71" s="109" t="s">
        <v>247</v>
      </c>
      <c r="Q71" s="80"/>
      <c r="R71" s="80"/>
      <c r="S71" s="98"/>
      <c r="T71" s="99"/>
      <c r="U71" s="83" t="str">
        <f>IF(U69="","",VLOOKUP(U69,'シフト記号表（勤務時間帯）'!$D$6:$Z$47,23,FALSE))</f>
        <v/>
      </c>
      <c r="V71" s="84" t="str">
        <f>IF(V69="","",VLOOKUP(V69,'シフト記号表（勤務時間帯）'!$D$6:$Z$47,23,FALSE))</f>
        <v/>
      </c>
      <c r="W71" s="84" t="str">
        <f>IF(W69="","",VLOOKUP(W69,'シフト記号表（勤務時間帯）'!$D$6:$Z$47,23,FALSE))</f>
        <v/>
      </c>
      <c r="X71" s="84" t="str">
        <f>IF(X69="","",VLOOKUP(X69,'シフト記号表（勤務時間帯）'!$D$6:$Z$47,23,FALSE))</f>
        <v/>
      </c>
      <c r="Y71" s="84" t="str">
        <f>IF(Y69="","",VLOOKUP(Y69,'シフト記号表（勤務時間帯）'!$D$6:$Z$47,23,FALSE))</f>
        <v/>
      </c>
      <c r="Z71" s="84" t="str">
        <f>IF(Z69="","",VLOOKUP(Z69,'シフト記号表（勤務時間帯）'!$D$6:$Z$47,23,FALSE))</f>
        <v/>
      </c>
      <c r="AA71" s="85" t="str">
        <f>IF(AA69="","",VLOOKUP(AA69,'シフト記号表（勤務時間帯）'!$D$6:$Z$47,23,FALSE))</f>
        <v/>
      </c>
      <c r="AB71" s="83" t="str">
        <f>IF(AB69="","",VLOOKUP(AB69,'シフト記号表（勤務時間帯）'!$D$6:$Z$47,23,FALSE))</f>
        <v/>
      </c>
      <c r="AC71" s="84" t="str">
        <f>IF(AC69="","",VLOOKUP(AC69,'シフト記号表（勤務時間帯）'!$D$6:$Z$47,23,FALSE))</f>
        <v/>
      </c>
      <c r="AD71" s="84" t="str">
        <f>IF(AD69="","",VLOOKUP(AD69,'シフト記号表（勤務時間帯）'!$D$6:$Z$47,23,FALSE))</f>
        <v/>
      </c>
      <c r="AE71" s="84" t="str">
        <f>IF(AE69="","",VLOOKUP(AE69,'シフト記号表（勤務時間帯）'!$D$6:$Z$47,23,FALSE))</f>
        <v/>
      </c>
      <c r="AF71" s="84" t="str">
        <f>IF(AF69="","",VLOOKUP(AF69,'シフト記号表（勤務時間帯）'!$D$6:$Z$47,23,FALSE))</f>
        <v/>
      </c>
      <c r="AG71" s="84" t="str">
        <f>IF(AG69="","",VLOOKUP(AG69,'シフト記号表（勤務時間帯）'!$D$6:$Z$47,23,FALSE))</f>
        <v/>
      </c>
      <c r="AH71" s="85" t="str">
        <f>IF(AH69="","",VLOOKUP(AH69,'シフト記号表（勤務時間帯）'!$D$6:$Z$47,23,FALSE))</f>
        <v/>
      </c>
      <c r="AI71" s="83" t="str">
        <f>IF(AI69="","",VLOOKUP(AI69,'シフト記号表（勤務時間帯）'!$D$6:$Z$47,23,FALSE))</f>
        <v/>
      </c>
      <c r="AJ71" s="84" t="str">
        <f>IF(AJ69="","",VLOOKUP(AJ69,'シフト記号表（勤務時間帯）'!$D$6:$Z$47,23,FALSE))</f>
        <v/>
      </c>
      <c r="AK71" s="84" t="str">
        <f>IF(AK69="","",VLOOKUP(AK69,'シフト記号表（勤務時間帯）'!$D$6:$Z$47,23,FALSE))</f>
        <v/>
      </c>
      <c r="AL71" s="84" t="str">
        <f>IF(AL69="","",VLOOKUP(AL69,'シフト記号表（勤務時間帯）'!$D$6:$Z$47,23,FALSE))</f>
        <v/>
      </c>
      <c r="AM71" s="84" t="str">
        <f>IF(AM69="","",VLOOKUP(AM69,'シフト記号表（勤務時間帯）'!$D$6:$Z$47,23,FALSE))</f>
        <v/>
      </c>
      <c r="AN71" s="84" t="str">
        <f>IF(AN69="","",VLOOKUP(AN69,'シフト記号表（勤務時間帯）'!$D$6:$Z$47,23,FALSE))</f>
        <v/>
      </c>
      <c r="AO71" s="85" t="str">
        <f>IF(AO69="","",VLOOKUP(AO69,'シフト記号表（勤務時間帯）'!$D$6:$Z$47,23,FALSE))</f>
        <v/>
      </c>
      <c r="AP71" s="83" t="str">
        <f>IF(AP69="","",VLOOKUP(AP69,'シフト記号表（勤務時間帯）'!$D$6:$Z$47,23,FALSE))</f>
        <v/>
      </c>
      <c r="AQ71" s="84" t="str">
        <f>IF(AQ69="","",VLOOKUP(AQ69,'シフト記号表（勤務時間帯）'!$D$6:$Z$47,23,FALSE))</f>
        <v/>
      </c>
      <c r="AR71" s="84" t="str">
        <f>IF(AR69="","",VLOOKUP(AR69,'シフト記号表（勤務時間帯）'!$D$6:$Z$47,23,FALSE))</f>
        <v/>
      </c>
      <c r="AS71" s="84" t="str">
        <f>IF(AS69="","",VLOOKUP(AS69,'シフト記号表（勤務時間帯）'!$D$6:$Z$47,23,FALSE))</f>
        <v/>
      </c>
      <c r="AT71" s="84" t="str">
        <f>IF(AT69="","",VLOOKUP(AT69,'シフト記号表（勤務時間帯）'!$D$6:$Z$47,23,FALSE))</f>
        <v/>
      </c>
      <c r="AU71" s="84" t="str">
        <f>IF(AU69="","",VLOOKUP(AU69,'シフト記号表（勤務時間帯）'!$D$6:$Z$47,23,FALSE))</f>
        <v/>
      </c>
      <c r="AV71" s="85" t="str">
        <f>IF(AV69="","",VLOOKUP(AV69,'シフト記号表（勤務時間帯）'!$D$6:$Z$47,23,FALSE))</f>
        <v/>
      </c>
      <c r="AW71" s="83" t="str">
        <f>IF(AW69="","",VLOOKUP(AW69,'シフト記号表（勤務時間帯）'!$D$6:$Z$47,23,FALSE))</f>
        <v/>
      </c>
      <c r="AX71" s="84" t="str">
        <f>IF(AX69="","",VLOOKUP(AX69,'シフト記号表（勤務時間帯）'!$D$6:$Z$47,23,FALSE))</f>
        <v/>
      </c>
      <c r="AY71" s="84" t="str">
        <f>IF(AY69="","",VLOOKUP(AY69,'シフト記号表（勤務時間帯）'!$D$6:$Z$47,23,FALSE))</f>
        <v/>
      </c>
      <c r="AZ71" s="596">
        <f>IF($BC$3="４週",SUM(U71:AV71),IF($BC$3="暦月",SUM(U71:AY71),""))</f>
        <v>0</v>
      </c>
      <c r="BA71" s="597"/>
      <c r="BB71" s="598">
        <f>IF($BC$3="４週",AZ71/4,IF($BC$3="暦月",(AZ71/($BC$8/7)),""))</f>
        <v>0</v>
      </c>
      <c r="BC71" s="597"/>
      <c r="BD71" s="590"/>
      <c r="BE71" s="591"/>
      <c r="BF71" s="591"/>
      <c r="BG71" s="591"/>
      <c r="BH71" s="592"/>
    </row>
    <row r="72" spans="2:60" ht="20.25" customHeight="1" x14ac:dyDescent="0.4">
      <c r="B72" s="86"/>
      <c r="C72" s="539"/>
      <c r="D72" s="540"/>
      <c r="E72" s="541"/>
      <c r="F72" s="214"/>
      <c r="G72" s="217"/>
      <c r="H72" s="548"/>
      <c r="I72" s="551"/>
      <c r="J72" s="552"/>
      <c r="K72" s="552"/>
      <c r="L72" s="553"/>
      <c r="M72" s="560"/>
      <c r="N72" s="561"/>
      <c r="O72" s="562"/>
      <c r="P72" s="105" t="s">
        <v>245</v>
      </c>
      <c r="Q72" s="106"/>
      <c r="R72" s="106"/>
      <c r="S72" s="107"/>
      <c r="T72" s="108"/>
      <c r="U72" s="91"/>
      <c r="V72" s="92"/>
      <c r="W72" s="92"/>
      <c r="X72" s="92"/>
      <c r="Y72" s="92"/>
      <c r="Z72" s="92"/>
      <c r="AA72" s="93"/>
      <c r="AB72" s="91"/>
      <c r="AC72" s="92"/>
      <c r="AD72" s="92"/>
      <c r="AE72" s="92"/>
      <c r="AF72" s="92"/>
      <c r="AG72" s="92"/>
      <c r="AH72" s="93"/>
      <c r="AI72" s="91"/>
      <c r="AJ72" s="92"/>
      <c r="AK72" s="92"/>
      <c r="AL72" s="92"/>
      <c r="AM72" s="92"/>
      <c r="AN72" s="92"/>
      <c r="AO72" s="93"/>
      <c r="AP72" s="91"/>
      <c r="AQ72" s="92"/>
      <c r="AR72" s="92"/>
      <c r="AS72" s="92"/>
      <c r="AT72" s="92"/>
      <c r="AU72" s="92"/>
      <c r="AV72" s="93"/>
      <c r="AW72" s="91"/>
      <c r="AX72" s="92"/>
      <c r="AY72" s="92"/>
      <c r="AZ72" s="569"/>
      <c r="BA72" s="570"/>
      <c r="BB72" s="583"/>
      <c r="BC72" s="570"/>
      <c r="BD72" s="584"/>
      <c r="BE72" s="585"/>
      <c r="BF72" s="585"/>
      <c r="BG72" s="585"/>
      <c r="BH72" s="586"/>
    </row>
    <row r="73" spans="2:60" ht="20.25" customHeight="1" x14ac:dyDescent="0.4">
      <c r="B73" s="70">
        <f>B70+1</f>
        <v>18</v>
      </c>
      <c r="C73" s="542"/>
      <c r="D73" s="543"/>
      <c r="E73" s="544"/>
      <c r="F73" s="215">
        <f>C72</f>
        <v>0</v>
      </c>
      <c r="G73" s="218"/>
      <c r="H73" s="549"/>
      <c r="I73" s="554"/>
      <c r="J73" s="555"/>
      <c r="K73" s="555"/>
      <c r="L73" s="556"/>
      <c r="M73" s="563"/>
      <c r="N73" s="564"/>
      <c r="O73" s="565"/>
      <c r="P73" s="71" t="s">
        <v>246</v>
      </c>
      <c r="Q73" s="72"/>
      <c r="R73" s="72"/>
      <c r="S73" s="73"/>
      <c r="T73" s="74"/>
      <c r="U73" s="75" t="str">
        <f>IF(U72="","",VLOOKUP(U72,'シフト記号表（勤務時間帯）'!$D$6:$X$47,21,FALSE))</f>
        <v/>
      </c>
      <c r="V73" s="76" t="str">
        <f>IF(V72="","",VLOOKUP(V72,'シフト記号表（勤務時間帯）'!$D$6:$X$47,21,FALSE))</f>
        <v/>
      </c>
      <c r="W73" s="76" t="str">
        <f>IF(W72="","",VLOOKUP(W72,'シフト記号表（勤務時間帯）'!$D$6:$X$47,21,FALSE))</f>
        <v/>
      </c>
      <c r="X73" s="76" t="str">
        <f>IF(X72="","",VLOOKUP(X72,'シフト記号表（勤務時間帯）'!$D$6:$X$47,21,FALSE))</f>
        <v/>
      </c>
      <c r="Y73" s="76" t="str">
        <f>IF(Y72="","",VLOOKUP(Y72,'シフト記号表（勤務時間帯）'!$D$6:$X$47,21,FALSE))</f>
        <v/>
      </c>
      <c r="Z73" s="76" t="str">
        <f>IF(Z72="","",VLOOKUP(Z72,'シフト記号表（勤務時間帯）'!$D$6:$X$47,21,FALSE))</f>
        <v/>
      </c>
      <c r="AA73" s="77" t="str">
        <f>IF(AA72="","",VLOOKUP(AA72,'シフト記号表（勤務時間帯）'!$D$6:$X$47,21,FALSE))</f>
        <v/>
      </c>
      <c r="AB73" s="75" t="str">
        <f>IF(AB72="","",VLOOKUP(AB72,'シフト記号表（勤務時間帯）'!$D$6:$X$47,21,FALSE))</f>
        <v/>
      </c>
      <c r="AC73" s="76" t="str">
        <f>IF(AC72="","",VLOOKUP(AC72,'シフト記号表（勤務時間帯）'!$D$6:$X$47,21,FALSE))</f>
        <v/>
      </c>
      <c r="AD73" s="76" t="str">
        <f>IF(AD72="","",VLOOKUP(AD72,'シフト記号表（勤務時間帯）'!$D$6:$X$47,21,FALSE))</f>
        <v/>
      </c>
      <c r="AE73" s="76" t="str">
        <f>IF(AE72="","",VLOOKUP(AE72,'シフト記号表（勤務時間帯）'!$D$6:$X$47,21,FALSE))</f>
        <v/>
      </c>
      <c r="AF73" s="76" t="str">
        <f>IF(AF72="","",VLOOKUP(AF72,'シフト記号表（勤務時間帯）'!$D$6:$X$47,21,FALSE))</f>
        <v/>
      </c>
      <c r="AG73" s="76" t="str">
        <f>IF(AG72="","",VLOOKUP(AG72,'シフト記号表（勤務時間帯）'!$D$6:$X$47,21,FALSE))</f>
        <v/>
      </c>
      <c r="AH73" s="77" t="str">
        <f>IF(AH72="","",VLOOKUP(AH72,'シフト記号表（勤務時間帯）'!$D$6:$X$47,21,FALSE))</f>
        <v/>
      </c>
      <c r="AI73" s="75" t="str">
        <f>IF(AI72="","",VLOOKUP(AI72,'シフト記号表（勤務時間帯）'!$D$6:$X$47,21,FALSE))</f>
        <v/>
      </c>
      <c r="AJ73" s="76" t="str">
        <f>IF(AJ72="","",VLOOKUP(AJ72,'シフト記号表（勤務時間帯）'!$D$6:$X$47,21,FALSE))</f>
        <v/>
      </c>
      <c r="AK73" s="76" t="str">
        <f>IF(AK72="","",VLOOKUP(AK72,'シフト記号表（勤務時間帯）'!$D$6:$X$47,21,FALSE))</f>
        <v/>
      </c>
      <c r="AL73" s="76" t="str">
        <f>IF(AL72="","",VLOOKUP(AL72,'シフト記号表（勤務時間帯）'!$D$6:$X$47,21,FALSE))</f>
        <v/>
      </c>
      <c r="AM73" s="76" t="str">
        <f>IF(AM72="","",VLOOKUP(AM72,'シフト記号表（勤務時間帯）'!$D$6:$X$47,21,FALSE))</f>
        <v/>
      </c>
      <c r="AN73" s="76" t="str">
        <f>IF(AN72="","",VLOOKUP(AN72,'シフト記号表（勤務時間帯）'!$D$6:$X$47,21,FALSE))</f>
        <v/>
      </c>
      <c r="AO73" s="77" t="str">
        <f>IF(AO72="","",VLOOKUP(AO72,'シフト記号表（勤務時間帯）'!$D$6:$X$47,21,FALSE))</f>
        <v/>
      </c>
      <c r="AP73" s="75" t="str">
        <f>IF(AP72="","",VLOOKUP(AP72,'シフト記号表（勤務時間帯）'!$D$6:$X$47,21,FALSE))</f>
        <v/>
      </c>
      <c r="AQ73" s="76" t="str">
        <f>IF(AQ72="","",VLOOKUP(AQ72,'シフト記号表（勤務時間帯）'!$D$6:$X$47,21,FALSE))</f>
        <v/>
      </c>
      <c r="AR73" s="76" t="str">
        <f>IF(AR72="","",VLOOKUP(AR72,'シフト記号表（勤務時間帯）'!$D$6:$X$47,21,FALSE))</f>
        <v/>
      </c>
      <c r="AS73" s="76" t="str">
        <f>IF(AS72="","",VLOOKUP(AS72,'シフト記号表（勤務時間帯）'!$D$6:$X$47,21,FALSE))</f>
        <v/>
      </c>
      <c r="AT73" s="76" t="str">
        <f>IF(AT72="","",VLOOKUP(AT72,'シフト記号表（勤務時間帯）'!$D$6:$X$47,21,FALSE))</f>
        <v/>
      </c>
      <c r="AU73" s="76" t="str">
        <f>IF(AU72="","",VLOOKUP(AU72,'シフト記号表（勤務時間帯）'!$D$6:$X$47,21,FALSE))</f>
        <v/>
      </c>
      <c r="AV73" s="77" t="str">
        <f>IF(AV72="","",VLOOKUP(AV72,'シフト記号表（勤務時間帯）'!$D$6:$X$47,21,FALSE))</f>
        <v/>
      </c>
      <c r="AW73" s="75" t="str">
        <f>IF(AW72="","",VLOOKUP(AW72,'シフト記号表（勤務時間帯）'!$D$6:$X$47,21,FALSE))</f>
        <v/>
      </c>
      <c r="AX73" s="76" t="str">
        <f>IF(AX72="","",VLOOKUP(AX72,'シフト記号表（勤務時間帯）'!$D$6:$X$47,21,FALSE))</f>
        <v/>
      </c>
      <c r="AY73" s="76" t="str">
        <f>IF(AY72="","",VLOOKUP(AY72,'シフト記号表（勤務時間帯）'!$D$6:$X$47,21,FALSE))</f>
        <v/>
      </c>
      <c r="AZ73" s="593">
        <f>IF($BC$3="４週",SUM(U73:AV73),IF($BC$3="暦月",SUM(U73:AY73),""))</f>
        <v>0</v>
      </c>
      <c r="BA73" s="594"/>
      <c r="BB73" s="595">
        <f>IF($BC$3="４週",AZ73/4,IF($BC$3="暦月",(AZ73/($BC$8/7)),""))</f>
        <v>0</v>
      </c>
      <c r="BC73" s="594"/>
      <c r="BD73" s="587"/>
      <c r="BE73" s="588"/>
      <c r="BF73" s="588"/>
      <c r="BG73" s="588"/>
      <c r="BH73" s="589"/>
    </row>
    <row r="74" spans="2:60" ht="20.25" customHeight="1" x14ac:dyDescent="0.4">
      <c r="B74" s="78"/>
      <c r="C74" s="545"/>
      <c r="D74" s="546"/>
      <c r="E74" s="547"/>
      <c r="F74" s="216"/>
      <c r="G74" s="219">
        <f>C72</f>
        <v>0</v>
      </c>
      <c r="H74" s="550"/>
      <c r="I74" s="557"/>
      <c r="J74" s="558"/>
      <c r="K74" s="558"/>
      <c r="L74" s="559"/>
      <c r="M74" s="566"/>
      <c r="N74" s="567"/>
      <c r="O74" s="568"/>
      <c r="P74" s="109" t="s">
        <v>247</v>
      </c>
      <c r="Q74" s="80"/>
      <c r="R74" s="80"/>
      <c r="S74" s="98"/>
      <c r="T74" s="99"/>
      <c r="U74" s="83" t="str">
        <f>IF(U72="","",VLOOKUP(U72,'シフト記号表（勤務時間帯）'!$D$6:$Z$47,23,FALSE))</f>
        <v/>
      </c>
      <c r="V74" s="84" t="str">
        <f>IF(V72="","",VLOOKUP(V72,'シフト記号表（勤務時間帯）'!$D$6:$Z$47,23,FALSE))</f>
        <v/>
      </c>
      <c r="W74" s="84" t="str">
        <f>IF(W72="","",VLOOKUP(W72,'シフト記号表（勤務時間帯）'!$D$6:$Z$47,23,FALSE))</f>
        <v/>
      </c>
      <c r="X74" s="84" t="str">
        <f>IF(X72="","",VLOOKUP(X72,'シフト記号表（勤務時間帯）'!$D$6:$Z$47,23,FALSE))</f>
        <v/>
      </c>
      <c r="Y74" s="84" t="str">
        <f>IF(Y72="","",VLOOKUP(Y72,'シフト記号表（勤務時間帯）'!$D$6:$Z$47,23,FALSE))</f>
        <v/>
      </c>
      <c r="Z74" s="84" t="str">
        <f>IF(Z72="","",VLOOKUP(Z72,'シフト記号表（勤務時間帯）'!$D$6:$Z$47,23,FALSE))</f>
        <v/>
      </c>
      <c r="AA74" s="85" t="str">
        <f>IF(AA72="","",VLOOKUP(AA72,'シフト記号表（勤務時間帯）'!$D$6:$Z$47,23,FALSE))</f>
        <v/>
      </c>
      <c r="AB74" s="83" t="str">
        <f>IF(AB72="","",VLOOKUP(AB72,'シフト記号表（勤務時間帯）'!$D$6:$Z$47,23,FALSE))</f>
        <v/>
      </c>
      <c r="AC74" s="84" t="str">
        <f>IF(AC72="","",VLOOKUP(AC72,'シフト記号表（勤務時間帯）'!$D$6:$Z$47,23,FALSE))</f>
        <v/>
      </c>
      <c r="AD74" s="84" t="str">
        <f>IF(AD72="","",VLOOKUP(AD72,'シフト記号表（勤務時間帯）'!$D$6:$Z$47,23,FALSE))</f>
        <v/>
      </c>
      <c r="AE74" s="84" t="str">
        <f>IF(AE72="","",VLOOKUP(AE72,'シフト記号表（勤務時間帯）'!$D$6:$Z$47,23,FALSE))</f>
        <v/>
      </c>
      <c r="AF74" s="84" t="str">
        <f>IF(AF72="","",VLOOKUP(AF72,'シフト記号表（勤務時間帯）'!$D$6:$Z$47,23,FALSE))</f>
        <v/>
      </c>
      <c r="AG74" s="84" t="str">
        <f>IF(AG72="","",VLOOKUP(AG72,'シフト記号表（勤務時間帯）'!$D$6:$Z$47,23,FALSE))</f>
        <v/>
      </c>
      <c r="AH74" s="85" t="str">
        <f>IF(AH72="","",VLOOKUP(AH72,'シフト記号表（勤務時間帯）'!$D$6:$Z$47,23,FALSE))</f>
        <v/>
      </c>
      <c r="AI74" s="83" t="str">
        <f>IF(AI72="","",VLOOKUP(AI72,'シフト記号表（勤務時間帯）'!$D$6:$Z$47,23,FALSE))</f>
        <v/>
      </c>
      <c r="AJ74" s="84" t="str">
        <f>IF(AJ72="","",VLOOKUP(AJ72,'シフト記号表（勤務時間帯）'!$D$6:$Z$47,23,FALSE))</f>
        <v/>
      </c>
      <c r="AK74" s="84" t="str">
        <f>IF(AK72="","",VLOOKUP(AK72,'シフト記号表（勤務時間帯）'!$D$6:$Z$47,23,FALSE))</f>
        <v/>
      </c>
      <c r="AL74" s="84" t="str">
        <f>IF(AL72="","",VLOOKUP(AL72,'シフト記号表（勤務時間帯）'!$D$6:$Z$47,23,FALSE))</f>
        <v/>
      </c>
      <c r="AM74" s="84" t="str">
        <f>IF(AM72="","",VLOOKUP(AM72,'シフト記号表（勤務時間帯）'!$D$6:$Z$47,23,FALSE))</f>
        <v/>
      </c>
      <c r="AN74" s="84" t="str">
        <f>IF(AN72="","",VLOOKUP(AN72,'シフト記号表（勤務時間帯）'!$D$6:$Z$47,23,FALSE))</f>
        <v/>
      </c>
      <c r="AO74" s="85" t="str">
        <f>IF(AO72="","",VLOOKUP(AO72,'シフト記号表（勤務時間帯）'!$D$6:$Z$47,23,FALSE))</f>
        <v/>
      </c>
      <c r="AP74" s="83" t="str">
        <f>IF(AP72="","",VLOOKUP(AP72,'シフト記号表（勤務時間帯）'!$D$6:$Z$47,23,FALSE))</f>
        <v/>
      </c>
      <c r="AQ74" s="84" t="str">
        <f>IF(AQ72="","",VLOOKUP(AQ72,'シフト記号表（勤務時間帯）'!$D$6:$Z$47,23,FALSE))</f>
        <v/>
      </c>
      <c r="AR74" s="84" t="str">
        <f>IF(AR72="","",VLOOKUP(AR72,'シフト記号表（勤務時間帯）'!$D$6:$Z$47,23,FALSE))</f>
        <v/>
      </c>
      <c r="AS74" s="84" t="str">
        <f>IF(AS72="","",VLOOKUP(AS72,'シフト記号表（勤務時間帯）'!$D$6:$Z$47,23,FALSE))</f>
        <v/>
      </c>
      <c r="AT74" s="84" t="str">
        <f>IF(AT72="","",VLOOKUP(AT72,'シフト記号表（勤務時間帯）'!$D$6:$Z$47,23,FALSE))</f>
        <v/>
      </c>
      <c r="AU74" s="84" t="str">
        <f>IF(AU72="","",VLOOKUP(AU72,'シフト記号表（勤務時間帯）'!$D$6:$Z$47,23,FALSE))</f>
        <v/>
      </c>
      <c r="AV74" s="85" t="str">
        <f>IF(AV72="","",VLOOKUP(AV72,'シフト記号表（勤務時間帯）'!$D$6:$Z$47,23,FALSE))</f>
        <v/>
      </c>
      <c r="AW74" s="83" t="str">
        <f>IF(AW72="","",VLOOKUP(AW72,'シフト記号表（勤務時間帯）'!$D$6:$Z$47,23,FALSE))</f>
        <v/>
      </c>
      <c r="AX74" s="84" t="str">
        <f>IF(AX72="","",VLOOKUP(AX72,'シフト記号表（勤務時間帯）'!$D$6:$Z$47,23,FALSE))</f>
        <v/>
      </c>
      <c r="AY74" s="84" t="str">
        <f>IF(AY72="","",VLOOKUP(AY72,'シフト記号表（勤務時間帯）'!$D$6:$Z$47,23,FALSE))</f>
        <v/>
      </c>
      <c r="AZ74" s="596">
        <f>IF($BC$3="４週",SUM(U74:AV74),IF($BC$3="暦月",SUM(U74:AY74),""))</f>
        <v>0</v>
      </c>
      <c r="BA74" s="597"/>
      <c r="BB74" s="598">
        <f>IF($BC$3="４週",AZ74/4,IF($BC$3="暦月",(AZ74/($BC$8/7)),""))</f>
        <v>0</v>
      </c>
      <c r="BC74" s="597"/>
      <c r="BD74" s="590"/>
      <c r="BE74" s="591"/>
      <c r="BF74" s="591"/>
      <c r="BG74" s="591"/>
      <c r="BH74" s="592"/>
    </row>
    <row r="75" spans="2:60" ht="20.25" customHeight="1" x14ac:dyDescent="0.4">
      <c r="B75" s="86"/>
      <c r="C75" s="539"/>
      <c r="D75" s="540"/>
      <c r="E75" s="541"/>
      <c r="F75" s="214"/>
      <c r="G75" s="217"/>
      <c r="H75" s="548"/>
      <c r="I75" s="551"/>
      <c r="J75" s="552"/>
      <c r="K75" s="552"/>
      <c r="L75" s="553"/>
      <c r="M75" s="560"/>
      <c r="N75" s="561"/>
      <c r="O75" s="562"/>
      <c r="P75" s="105" t="s">
        <v>245</v>
      </c>
      <c r="Q75" s="106"/>
      <c r="R75" s="106"/>
      <c r="S75" s="107"/>
      <c r="T75" s="108"/>
      <c r="U75" s="91"/>
      <c r="V75" s="92"/>
      <c r="W75" s="92"/>
      <c r="X75" s="92"/>
      <c r="Y75" s="92"/>
      <c r="Z75" s="92"/>
      <c r="AA75" s="93"/>
      <c r="AB75" s="91"/>
      <c r="AC75" s="92"/>
      <c r="AD75" s="92"/>
      <c r="AE75" s="92"/>
      <c r="AF75" s="92"/>
      <c r="AG75" s="92"/>
      <c r="AH75" s="93"/>
      <c r="AI75" s="91"/>
      <c r="AJ75" s="92"/>
      <c r="AK75" s="92"/>
      <c r="AL75" s="92"/>
      <c r="AM75" s="92"/>
      <c r="AN75" s="92"/>
      <c r="AO75" s="93"/>
      <c r="AP75" s="91"/>
      <c r="AQ75" s="92"/>
      <c r="AR75" s="92"/>
      <c r="AS75" s="92"/>
      <c r="AT75" s="92"/>
      <c r="AU75" s="92"/>
      <c r="AV75" s="93"/>
      <c r="AW75" s="91"/>
      <c r="AX75" s="92"/>
      <c r="AY75" s="92"/>
      <c r="AZ75" s="569"/>
      <c r="BA75" s="570"/>
      <c r="BB75" s="583"/>
      <c r="BC75" s="570"/>
      <c r="BD75" s="584"/>
      <c r="BE75" s="585"/>
      <c r="BF75" s="585"/>
      <c r="BG75" s="585"/>
      <c r="BH75" s="586"/>
    </row>
    <row r="76" spans="2:60" ht="20.25" customHeight="1" x14ac:dyDescent="0.4">
      <c r="B76" s="70">
        <f>B73+1</f>
        <v>19</v>
      </c>
      <c r="C76" s="542"/>
      <c r="D76" s="543"/>
      <c r="E76" s="544"/>
      <c r="F76" s="215">
        <f>C75</f>
        <v>0</v>
      </c>
      <c r="G76" s="218"/>
      <c r="H76" s="549"/>
      <c r="I76" s="554"/>
      <c r="J76" s="555"/>
      <c r="K76" s="555"/>
      <c r="L76" s="556"/>
      <c r="M76" s="563"/>
      <c r="N76" s="564"/>
      <c r="O76" s="565"/>
      <c r="P76" s="71" t="s">
        <v>246</v>
      </c>
      <c r="Q76" s="72"/>
      <c r="R76" s="72"/>
      <c r="S76" s="73"/>
      <c r="T76" s="74"/>
      <c r="U76" s="75" t="str">
        <f>IF(U75="","",VLOOKUP(U75,'シフト記号表（勤務時間帯）'!$D$6:$X$47,21,FALSE))</f>
        <v/>
      </c>
      <c r="V76" s="76" t="str">
        <f>IF(V75="","",VLOOKUP(V75,'シフト記号表（勤務時間帯）'!$D$6:$X$47,21,FALSE))</f>
        <v/>
      </c>
      <c r="W76" s="76" t="str">
        <f>IF(W75="","",VLOOKUP(W75,'シフト記号表（勤務時間帯）'!$D$6:$X$47,21,FALSE))</f>
        <v/>
      </c>
      <c r="X76" s="76" t="str">
        <f>IF(X75="","",VLOOKUP(X75,'シフト記号表（勤務時間帯）'!$D$6:$X$47,21,FALSE))</f>
        <v/>
      </c>
      <c r="Y76" s="76" t="str">
        <f>IF(Y75="","",VLOOKUP(Y75,'シフト記号表（勤務時間帯）'!$D$6:$X$47,21,FALSE))</f>
        <v/>
      </c>
      <c r="Z76" s="76" t="str">
        <f>IF(Z75="","",VLOOKUP(Z75,'シフト記号表（勤務時間帯）'!$D$6:$X$47,21,FALSE))</f>
        <v/>
      </c>
      <c r="AA76" s="77" t="str">
        <f>IF(AA75="","",VLOOKUP(AA75,'シフト記号表（勤務時間帯）'!$D$6:$X$47,21,FALSE))</f>
        <v/>
      </c>
      <c r="AB76" s="75" t="str">
        <f>IF(AB75="","",VLOOKUP(AB75,'シフト記号表（勤務時間帯）'!$D$6:$X$47,21,FALSE))</f>
        <v/>
      </c>
      <c r="AC76" s="76" t="str">
        <f>IF(AC75="","",VLOOKUP(AC75,'シフト記号表（勤務時間帯）'!$D$6:$X$47,21,FALSE))</f>
        <v/>
      </c>
      <c r="AD76" s="76" t="str">
        <f>IF(AD75="","",VLOOKUP(AD75,'シフト記号表（勤務時間帯）'!$D$6:$X$47,21,FALSE))</f>
        <v/>
      </c>
      <c r="AE76" s="76" t="str">
        <f>IF(AE75="","",VLOOKUP(AE75,'シフト記号表（勤務時間帯）'!$D$6:$X$47,21,FALSE))</f>
        <v/>
      </c>
      <c r="AF76" s="76" t="str">
        <f>IF(AF75="","",VLOOKUP(AF75,'シフト記号表（勤務時間帯）'!$D$6:$X$47,21,FALSE))</f>
        <v/>
      </c>
      <c r="AG76" s="76" t="str">
        <f>IF(AG75="","",VLOOKUP(AG75,'シフト記号表（勤務時間帯）'!$D$6:$X$47,21,FALSE))</f>
        <v/>
      </c>
      <c r="AH76" s="77" t="str">
        <f>IF(AH75="","",VLOOKUP(AH75,'シフト記号表（勤務時間帯）'!$D$6:$X$47,21,FALSE))</f>
        <v/>
      </c>
      <c r="AI76" s="75" t="str">
        <f>IF(AI75="","",VLOOKUP(AI75,'シフト記号表（勤務時間帯）'!$D$6:$X$47,21,FALSE))</f>
        <v/>
      </c>
      <c r="AJ76" s="76" t="str">
        <f>IF(AJ75="","",VLOOKUP(AJ75,'シフト記号表（勤務時間帯）'!$D$6:$X$47,21,FALSE))</f>
        <v/>
      </c>
      <c r="AK76" s="76" t="str">
        <f>IF(AK75="","",VLOOKUP(AK75,'シフト記号表（勤務時間帯）'!$D$6:$X$47,21,FALSE))</f>
        <v/>
      </c>
      <c r="AL76" s="76" t="str">
        <f>IF(AL75="","",VLOOKUP(AL75,'シフト記号表（勤務時間帯）'!$D$6:$X$47,21,FALSE))</f>
        <v/>
      </c>
      <c r="AM76" s="76" t="str">
        <f>IF(AM75="","",VLOOKUP(AM75,'シフト記号表（勤務時間帯）'!$D$6:$X$47,21,FALSE))</f>
        <v/>
      </c>
      <c r="AN76" s="76" t="str">
        <f>IF(AN75="","",VLOOKUP(AN75,'シフト記号表（勤務時間帯）'!$D$6:$X$47,21,FALSE))</f>
        <v/>
      </c>
      <c r="AO76" s="77" t="str">
        <f>IF(AO75="","",VLOOKUP(AO75,'シフト記号表（勤務時間帯）'!$D$6:$X$47,21,FALSE))</f>
        <v/>
      </c>
      <c r="AP76" s="75" t="str">
        <f>IF(AP75="","",VLOOKUP(AP75,'シフト記号表（勤務時間帯）'!$D$6:$X$47,21,FALSE))</f>
        <v/>
      </c>
      <c r="AQ76" s="76" t="str">
        <f>IF(AQ75="","",VLOOKUP(AQ75,'シフト記号表（勤務時間帯）'!$D$6:$X$47,21,FALSE))</f>
        <v/>
      </c>
      <c r="AR76" s="76" t="str">
        <f>IF(AR75="","",VLOOKUP(AR75,'シフト記号表（勤務時間帯）'!$D$6:$X$47,21,FALSE))</f>
        <v/>
      </c>
      <c r="AS76" s="76" t="str">
        <f>IF(AS75="","",VLOOKUP(AS75,'シフト記号表（勤務時間帯）'!$D$6:$X$47,21,FALSE))</f>
        <v/>
      </c>
      <c r="AT76" s="76" t="str">
        <f>IF(AT75="","",VLOOKUP(AT75,'シフト記号表（勤務時間帯）'!$D$6:$X$47,21,FALSE))</f>
        <v/>
      </c>
      <c r="AU76" s="76" t="str">
        <f>IF(AU75="","",VLOOKUP(AU75,'シフト記号表（勤務時間帯）'!$D$6:$X$47,21,FALSE))</f>
        <v/>
      </c>
      <c r="AV76" s="77" t="str">
        <f>IF(AV75="","",VLOOKUP(AV75,'シフト記号表（勤務時間帯）'!$D$6:$X$47,21,FALSE))</f>
        <v/>
      </c>
      <c r="AW76" s="75" t="str">
        <f>IF(AW75="","",VLOOKUP(AW75,'シフト記号表（勤務時間帯）'!$D$6:$X$47,21,FALSE))</f>
        <v/>
      </c>
      <c r="AX76" s="76" t="str">
        <f>IF(AX75="","",VLOOKUP(AX75,'シフト記号表（勤務時間帯）'!$D$6:$X$47,21,FALSE))</f>
        <v/>
      </c>
      <c r="AY76" s="76" t="str">
        <f>IF(AY75="","",VLOOKUP(AY75,'シフト記号表（勤務時間帯）'!$D$6:$X$47,21,FALSE))</f>
        <v/>
      </c>
      <c r="AZ76" s="593">
        <f>IF($BC$3="４週",SUM(U76:AV76),IF($BC$3="暦月",SUM(U76:AY76),""))</f>
        <v>0</v>
      </c>
      <c r="BA76" s="594"/>
      <c r="BB76" s="595">
        <f>IF($BC$3="４週",AZ76/4,IF($BC$3="暦月",(AZ76/($BC$8/7)),""))</f>
        <v>0</v>
      </c>
      <c r="BC76" s="594"/>
      <c r="BD76" s="587"/>
      <c r="BE76" s="588"/>
      <c r="BF76" s="588"/>
      <c r="BG76" s="588"/>
      <c r="BH76" s="589"/>
    </row>
    <row r="77" spans="2:60" ht="20.25" customHeight="1" x14ac:dyDescent="0.4">
      <c r="B77" s="78"/>
      <c r="C77" s="545"/>
      <c r="D77" s="546"/>
      <c r="E77" s="547"/>
      <c r="F77" s="216"/>
      <c r="G77" s="219">
        <f>C75</f>
        <v>0</v>
      </c>
      <c r="H77" s="550"/>
      <c r="I77" s="557"/>
      <c r="J77" s="558"/>
      <c r="K77" s="558"/>
      <c r="L77" s="559"/>
      <c r="M77" s="566"/>
      <c r="N77" s="567"/>
      <c r="O77" s="568"/>
      <c r="P77" s="109" t="s">
        <v>247</v>
      </c>
      <c r="Q77" s="80"/>
      <c r="R77" s="80"/>
      <c r="S77" s="98"/>
      <c r="T77" s="99"/>
      <c r="U77" s="83" t="str">
        <f>IF(U75="","",VLOOKUP(U75,'シフト記号表（勤務時間帯）'!$D$6:$Z$47,23,FALSE))</f>
        <v/>
      </c>
      <c r="V77" s="84" t="str">
        <f>IF(V75="","",VLOOKUP(V75,'シフト記号表（勤務時間帯）'!$D$6:$Z$47,23,FALSE))</f>
        <v/>
      </c>
      <c r="W77" s="84" t="str">
        <f>IF(W75="","",VLOOKUP(W75,'シフト記号表（勤務時間帯）'!$D$6:$Z$47,23,FALSE))</f>
        <v/>
      </c>
      <c r="X77" s="84" t="str">
        <f>IF(X75="","",VLOOKUP(X75,'シフト記号表（勤務時間帯）'!$D$6:$Z$47,23,FALSE))</f>
        <v/>
      </c>
      <c r="Y77" s="84" t="str">
        <f>IF(Y75="","",VLOOKUP(Y75,'シフト記号表（勤務時間帯）'!$D$6:$Z$47,23,FALSE))</f>
        <v/>
      </c>
      <c r="Z77" s="84" t="str">
        <f>IF(Z75="","",VLOOKUP(Z75,'シフト記号表（勤務時間帯）'!$D$6:$Z$47,23,FALSE))</f>
        <v/>
      </c>
      <c r="AA77" s="85" t="str">
        <f>IF(AA75="","",VLOOKUP(AA75,'シフト記号表（勤務時間帯）'!$D$6:$Z$47,23,FALSE))</f>
        <v/>
      </c>
      <c r="AB77" s="83" t="str">
        <f>IF(AB75="","",VLOOKUP(AB75,'シフト記号表（勤務時間帯）'!$D$6:$Z$47,23,FALSE))</f>
        <v/>
      </c>
      <c r="AC77" s="84" t="str">
        <f>IF(AC75="","",VLOOKUP(AC75,'シフト記号表（勤務時間帯）'!$D$6:$Z$47,23,FALSE))</f>
        <v/>
      </c>
      <c r="AD77" s="84" t="str">
        <f>IF(AD75="","",VLOOKUP(AD75,'シフト記号表（勤務時間帯）'!$D$6:$Z$47,23,FALSE))</f>
        <v/>
      </c>
      <c r="AE77" s="84" t="str">
        <f>IF(AE75="","",VLOOKUP(AE75,'シフト記号表（勤務時間帯）'!$D$6:$Z$47,23,FALSE))</f>
        <v/>
      </c>
      <c r="AF77" s="84" t="str">
        <f>IF(AF75="","",VLOOKUP(AF75,'シフト記号表（勤務時間帯）'!$D$6:$Z$47,23,FALSE))</f>
        <v/>
      </c>
      <c r="AG77" s="84" t="str">
        <f>IF(AG75="","",VLOOKUP(AG75,'シフト記号表（勤務時間帯）'!$D$6:$Z$47,23,FALSE))</f>
        <v/>
      </c>
      <c r="AH77" s="85" t="str">
        <f>IF(AH75="","",VLOOKUP(AH75,'シフト記号表（勤務時間帯）'!$D$6:$Z$47,23,FALSE))</f>
        <v/>
      </c>
      <c r="AI77" s="83" t="str">
        <f>IF(AI75="","",VLOOKUP(AI75,'シフト記号表（勤務時間帯）'!$D$6:$Z$47,23,FALSE))</f>
        <v/>
      </c>
      <c r="AJ77" s="84" t="str">
        <f>IF(AJ75="","",VLOOKUP(AJ75,'シフト記号表（勤務時間帯）'!$D$6:$Z$47,23,FALSE))</f>
        <v/>
      </c>
      <c r="AK77" s="84" t="str">
        <f>IF(AK75="","",VLOOKUP(AK75,'シフト記号表（勤務時間帯）'!$D$6:$Z$47,23,FALSE))</f>
        <v/>
      </c>
      <c r="AL77" s="84" t="str">
        <f>IF(AL75="","",VLOOKUP(AL75,'シフト記号表（勤務時間帯）'!$D$6:$Z$47,23,FALSE))</f>
        <v/>
      </c>
      <c r="AM77" s="84" t="str">
        <f>IF(AM75="","",VLOOKUP(AM75,'シフト記号表（勤務時間帯）'!$D$6:$Z$47,23,FALSE))</f>
        <v/>
      </c>
      <c r="AN77" s="84" t="str">
        <f>IF(AN75="","",VLOOKUP(AN75,'シフト記号表（勤務時間帯）'!$D$6:$Z$47,23,FALSE))</f>
        <v/>
      </c>
      <c r="AO77" s="85" t="str">
        <f>IF(AO75="","",VLOOKUP(AO75,'シフト記号表（勤務時間帯）'!$D$6:$Z$47,23,FALSE))</f>
        <v/>
      </c>
      <c r="AP77" s="83" t="str">
        <f>IF(AP75="","",VLOOKUP(AP75,'シフト記号表（勤務時間帯）'!$D$6:$Z$47,23,FALSE))</f>
        <v/>
      </c>
      <c r="AQ77" s="84" t="str">
        <f>IF(AQ75="","",VLOOKUP(AQ75,'シフト記号表（勤務時間帯）'!$D$6:$Z$47,23,FALSE))</f>
        <v/>
      </c>
      <c r="AR77" s="84" t="str">
        <f>IF(AR75="","",VLOOKUP(AR75,'シフト記号表（勤務時間帯）'!$D$6:$Z$47,23,FALSE))</f>
        <v/>
      </c>
      <c r="AS77" s="84" t="str">
        <f>IF(AS75="","",VLOOKUP(AS75,'シフト記号表（勤務時間帯）'!$D$6:$Z$47,23,FALSE))</f>
        <v/>
      </c>
      <c r="AT77" s="84" t="str">
        <f>IF(AT75="","",VLOOKUP(AT75,'シフト記号表（勤務時間帯）'!$D$6:$Z$47,23,FALSE))</f>
        <v/>
      </c>
      <c r="AU77" s="84" t="str">
        <f>IF(AU75="","",VLOOKUP(AU75,'シフト記号表（勤務時間帯）'!$D$6:$Z$47,23,FALSE))</f>
        <v/>
      </c>
      <c r="AV77" s="85" t="str">
        <f>IF(AV75="","",VLOOKUP(AV75,'シフト記号表（勤務時間帯）'!$D$6:$Z$47,23,FALSE))</f>
        <v/>
      </c>
      <c r="AW77" s="83" t="str">
        <f>IF(AW75="","",VLOOKUP(AW75,'シフト記号表（勤務時間帯）'!$D$6:$Z$47,23,FALSE))</f>
        <v/>
      </c>
      <c r="AX77" s="84" t="str">
        <f>IF(AX75="","",VLOOKUP(AX75,'シフト記号表（勤務時間帯）'!$D$6:$Z$47,23,FALSE))</f>
        <v/>
      </c>
      <c r="AY77" s="84" t="str">
        <f>IF(AY75="","",VLOOKUP(AY75,'シフト記号表（勤務時間帯）'!$D$6:$Z$47,23,FALSE))</f>
        <v/>
      </c>
      <c r="AZ77" s="596">
        <f>IF($BC$3="４週",SUM(U77:AV77),IF($BC$3="暦月",SUM(U77:AY77),""))</f>
        <v>0</v>
      </c>
      <c r="BA77" s="597"/>
      <c r="BB77" s="598">
        <f>IF($BC$3="４週",AZ77/4,IF($BC$3="暦月",(AZ77/($BC$8/7)),""))</f>
        <v>0</v>
      </c>
      <c r="BC77" s="597"/>
      <c r="BD77" s="590"/>
      <c r="BE77" s="591"/>
      <c r="BF77" s="591"/>
      <c r="BG77" s="591"/>
      <c r="BH77" s="592"/>
    </row>
    <row r="78" spans="2:60" ht="20.25" customHeight="1" x14ac:dyDescent="0.4">
      <c r="B78" s="86"/>
      <c r="C78" s="539"/>
      <c r="D78" s="540"/>
      <c r="E78" s="541"/>
      <c r="F78" s="214"/>
      <c r="G78" s="217"/>
      <c r="H78" s="548"/>
      <c r="I78" s="551"/>
      <c r="J78" s="552"/>
      <c r="K78" s="552"/>
      <c r="L78" s="553"/>
      <c r="M78" s="560"/>
      <c r="N78" s="561"/>
      <c r="O78" s="562"/>
      <c r="P78" s="105" t="s">
        <v>245</v>
      </c>
      <c r="Q78" s="106"/>
      <c r="R78" s="106"/>
      <c r="S78" s="107"/>
      <c r="T78" s="108"/>
      <c r="U78" s="91"/>
      <c r="V78" s="92"/>
      <c r="W78" s="92"/>
      <c r="X78" s="92"/>
      <c r="Y78" s="92"/>
      <c r="Z78" s="92"/>
      <c r="AA78" s="93"/>
      <c r="AB78" s="91"/>
      <c r="AC78" s="92"/>
      <c r="AD78" s="92"/>
      <c r="AE78" s="92"/>
      <c r="AF78" s="92"/>
      <c r="AG78" s="92"/>
      <c r="AH78" s="93"/>
      <c r="AI78" s="91"/>
      <c r="AJ78" s="92"/>
      <c r="AK78" s="92"/>
      <c r="AL78" s="92"/>
      <c r="AM78" s="92"/>
      <c r="AN78" s="92"/>
      <c r="AO78" s="93"/>
      <c r="AP78" s="91"/>
      <c r="AQ78" s="92"/>
      <c r="AR78" s="92"/>
      <c r="AS78" s="92"/>
      <c r="AT78" s="92"/>
      <c r="AU78" s="92"/>
      <c r="AV78" s="93"/>
      <c r="AW78" s="91"/>
      <c r="AX78" s="92"/>
      <c r="AY78" s="92"/>
      <c r="AZ78" s="569"/>
      <c r="BA78" s="570"/>
      <c r="BB78" s="583"/>
      <c r="BC78" s="570"/>
      <c r="BD78" s="584"/>
      <c r="BE78" s="585"/>
      <c r="BF78" s="585"/>
      <c r="BG78" s="585"/>
      <c r="BH78" s="586"/>
    </row>
    <row r="79" spans="2:60" ht="20.25" customHeight="1" x14ac:dyDescent="0.4">
      <c r="B79" s="70">
        <f>B76+1</f>
        <v>20</v>
      </c>
      <c r="C79" s="542"/>
      <c r="D79" s="543"/>
      <c r="E79" s="544"/>
      <c r="F79" s="215">
        <f>C78</f>
        <v>0</v>
      </c>
      <c r="G79" s="218"/>
      <c r="H79" s="549"/>
      <c r="I79" s="554"/>
      <c r="J79" s="555"/>
      <c r="K79" s="555"/>
      <c r="L79" s="556"/>
      <c r="M79" s="563"/>
      <c r="N79" s="564"/>
      <c r="O79" s="565"/>
      <c r="P79" s="71" t="s">
        <v>246</v>
      </c>
      <c r="Q79" s="72"/>
      <c r="R79" s="72"/>
      <c r="S79" s="73"/>
      <c r="T79" s="74"/>
      <c r="U79" s="75" t="str">
        <f>IF(U78="","",VLOOKUP(U78,'シフト記号表（勤務時間帯）'!$D$6:$X$47,21,FALSE))</f>
        <v/>
      </c>
      <c r="V79" s="76" t="str">
        <f>IF(V78="","",VLOOKUP(V78,'シフト記号表（勤務時間帯）'!$D$6:$X$47,21,FALSE))</f>
        <v/>
      </c>
      <c r="W79" s="76" t="str">
        <f>IF(W78="","",VLOOKUP(W78,'シフト記号表（勤務時間帯）'!$D$6:$X$47,21,FALSE))</f>
        <v/>
      </c>
      <c r="X79" s="76" t="str">
        <f>IF(X78="","",VLOOKUP(X78,'シフト記号表（勤務時間帯）'!$D$6:$X$47,21,FALSE))</f>
        <v/>
      </c>
      <c r="Y79" s="76" t="str">
        <f>IF(Y78="","",VLOOKUP(Y78,'シフト記号表（勤務時間帯）'!$D$6:$X$47,21,FALSE))</f>
        <v/>
      </c>
      <c r="Z79" s="76" t="str">
        <f>IF(Z78="","",VLOOKUP(Z78,'シフト記号表（勤務時間帯）'!$D$6:$X$47,21,FALSE))</f>
        <v/>
      </c>
      <c r="AA79" s="77" t="str">
        <f>IF(AA78="","",VLOOKUP(AA78,'シフト記号表（勤務時間帯）'!$D$6:$X$47,21,FALSE))</f>
        <v/>
      </c>
      <c r="AB79" s="75" t="str">
        <f>IF(AB78="","",VLOOKUP(AB78,'シフト記号表（勤務時間帯）'!$D$6:$X$47,21,FALSE))</f>
        <v/>
      </c>
      <c r="AC79" s="76" t="str">
        <f>IF(AC78="","",VLOOKUP(AC78,'シフト記号表（勤務時間帯）'!$D$6:$X$47,21,FALSE))</f>
        <v/>
      </c>
      <c r="AD79" s="76" t="str">
        <f>IF(AD78="","",VLOOKUP(AD78,'シフト記号表（勤務時間帯）'!$D$6:$X$47,21,FALSE))</f>
        <v/>
      </c>
      <c r="AE79" s="76" t="str">
        <f>IF(AE78="","",VLOOKUP(AE78,'シフト記号表（勤務時間帯）'!$D$6:$X$47,21,FALSE))</f>
        <v/>
      </c>
      <c r="AF79" s="76" t="str">
        <f>IF(AF78="","",VLOOKUP(AF78,'シフト記号表（勤務時間帯）'!$D$6:$X$47,21,FALSE))</f>
        <v/>
      </c>
      <c r="AG79" s="76" t="str">
        <f>IF(AG78="","",VLOOKUP(AG78,'シフト記号表（勤務時間帯）'!$D$6:$X$47,21,FALSE))</f>
        <v/>
      </c>
      <c r="AH79" s="77" t="str">
        <f>IF(AH78="","",VLOOKUP(AH78,'シフト記号表（勤務時間帯）'!$D$6:$X$47,21,FALSE))</f>
        <v/>
      </c>
      <c r="AI79" s="75" t="str">
        <f>IF(AI78="","",VLOOKUP(AI78,'シフト記号表（勤務時間帯）'!$D$6:$X$47,21,FALSE))</f>
        <v/>
      </c>
      <c r="AJ79" s="76" t="str">
        <f>IF(AJ78="","",VLOOKUP(AJ78,'シフト記号表（勤務時間帯）'!$D$6:$X$47,21,FALSE))</f>
        <v/>
      </c>
      <c r="AK79" s="76" t="str">
        <f>IF(AK78="","",VLOOKUP(AK78,'シフト記号表（勤務時間帯）'!$D$6:$X$47,21,FALSE))</f>
        <v/>
      </c>
      <c r="AL79" s="76" t="str">
        <f>IF(AL78="","",VLOOKUP(AL78,'シフト記号表（勤務時間帯）'!$D$6:$X$47,21,FALSE))</f>
        <v/>
      </c>
      <c r="AM79" s="76" t="str">
        <f>IF(AM78="","",VLOOKUP(AM78,'シフト記号表（勤務時間帯）'!$D$6:$X$47,21,FALSE))</f>
        <v/>
      </c>
      <c r="AN79" s="76" t="str">
        <f>IF(AN78="","",VLOOKUP(AN78,'シフト記号表（勤務時間帯）'!$D$6:$X$47,21,FALSE))</f>
        <v/>
      </c>
      <c r="AO79" s="77" t="str">
        <f>IF(AO78="","",VLOOKUP(AO78,'シフト記号表（勤務時間帯）'!$D$6:$X$47,21,FALSE))</f>
        <v/>
      </c>
      <c r="AP79" s="75" t="str">
        <f>IF(AP78="","",VLOOKUP(AP78,'シフト記号表（勤務時間帯）'!$D$6:$X$47,21,FALSE))</f>
        <v/>
      </c>
      <c r="AQ79" s="76" t="str">
        <f>IF(AQ78="","",VLOOKUP(AQ78,'シフト記号表（勤務時間帯）'!$D$6:$X$47,21,FALSE))</f>
        <v/>
      </c>
      <c r="AR79" s="76" t="str">
        <f>IF(AR78="","",VLOOKUP(AR78,'シフト記号表（勤務時間帯）'!$D$6:$X$47,21,FALSE))</f>
        <v/>
      </c>
      <c r="AS79" s="76" t="str">
        <f>IF(AS78="","",VLOOKUP(AS78,'シフト記号表（勤務時間帯）'!$D$6:$X$47,21,FALSE))</f>
        <v/>
      </c>
      <c r="AT79" s="76" t="str">
        <f>IF(AT78="","",VLOOKUP(AT78,'シフト記号表（勤務時間帯）'!$D$6:$X$47,21,FALSE))</f>
        <v/>
      </c>
      <c r="AU79" s="76" t="str">
        <f>IF(AU78="","",VLOOKUP(AU78,'シフト記号表（勤務時間帯）'!$D$6:$X$47,21,FALSE))</f>
        <v/>
      </c>
      <c r="AV79" s="77" t="str">
        <f>IF(AV78="","",VLOOKUP(AV78,'シフト記号表（勤務時間帯）'!$D$6:$X$47,21,FALSE))</f>
        <v/>
      </c>
      <c r="AW79" s="75" t="str">
        <f>IF(AW78="","",VLOOKUP(AW78,'シフト記号表（勤務時間帯）'!$D$6:$X$47,21,FALSE))</f>
        <v/>
      </c>
      <c r="AX79" s="76" t="str">
        <f>IF(AX78="","",VLOOKUP(AX78,'シフト記号表（勤務時間帯）'!$D$6:$X$47,21,FALSE))</f>
        <v/>
      </c>
      <c r="AY79" s="76" t="str">
        <f>IF(AY78="","",VLOOKUP(AY78,'シフト記号表（勤務時間帯）'!$D$6:$X$47,21,FALSE))</f>
        <v/>
      </c>
      <c r="AZ79" s="593">
        <f>IF($BC$3="４週",SUM(U79:AV79),IF($BC$3="暦月",SUM(U79:AY79),""))</f>
        <v>0</v>
      </c>
      <c r="BA79" s="594"/>
      <c r="BB79" s="595">
        <f>IF($BC$3="４週",AZ79/4,IF($BC$3="暦月",(AZ79/($BC$8/7)),""))</f>
        <v>0</v>
      </c>
      <c r="BC79" s="594"/>
      <c r="BD79" s="587"/>
      <c r="BE79" s="588"/>
      <c r="BF79" s="588"/>
      <c r="BG79" s="588"/>
      <c r="BH79" s="589"/>
    </row>
    <row r="80" spans="2:60" ht="20.25" customHeight="1" x14ac:dyDescent="0.4">
      <c r="B80" s="78"/>
      <c r="C80" s="545"/>
      <c r="D80" s="546"/>
      <c r="E80" s="547"/>
      <c r="F80" s="216"/>
      <c r="G80" s="219">
        <f>C78</f>
        <v>0</v>
      </c>
      <c r="H80" s="550"/>
      <c r="I80" s="557"/>
      <c r="J80" s="558"/>
      <c r="K80" s="558"/>
      <c r="L80" s="559"/>
      <c r="M80" s="566"/>
      <c r="N80" s="567"/>
      <c r="O80" s="568"/>
      <c r="P80" s="109" t="s">
        <v>247</v>
      </c>
      <c r="Q80" s="80"/>
      <c r="R80" s="80"/>
      <c r="S80" s="98"/>
      <c r="T80" s="99"/>
      <c r="U80" s="83" t="str">
        <f>IF(U78="","",VLOOKUP(U78,'シフト記号表（勤務時間帯）'!$D$6:$Z$47,23,FALSE))</f>
        <v/>
      </c>
      <c r="V80" s="84" t="str">
        <f>IF(V78="","",VLOOKUP(V78,'シフト記号表（勤務時間帯）'!$D$6:$Z$47,23,FALSE))</f>
        <v/>
      </c>
      <c r="W80" s="84" t="str">
        <f>IF(W78="","",VLOOKUP(W78,'シフト記号表（勤務時間帯）'!$D$6:$Z$47,23,FALSE))</f>
        <v/>
      </c>
      <c r="X80" s="84" t="str">
        <f>IF(X78="","",VLOOKUP(X78,'シフト記号表（勤務時間帯）'!$D$6:$Z$47,23,FALSE))</f>
        <v/>
      </c>
      <c r="Y80" s="84" t="str">
        <f>IF(Y78="","",VLOOKUP(Y78,'シフト記号表（勤務時間帯）'!$D$6:$Z$47,23,FALSE))</f>
        <v/>
      </c>
      <c r="Z80" s="84" t="str">
        <f>IF(Z78="","",VLOOKUP(Z78,'シフト記号表（勤務時間帯）'!$D$6:$Z$47,23,FALSE))</f>
        <v/>
      </c>
      <c r="AA80" s="85" t="str">
        <f>IF(AA78="","",VLOOKUP(AA78,'シフト記号表（勤務時間帯）'!$D$6:$Z$47,23,FALSE))</f>
        <v/>
      </c>
      <c r="AB80" s="83" t="str">
        <f>IF(AB78="","",VLOOKUP(AB78,'シフト記号表（勤務時間帯）'!$D$6:$Z$47,23,FALSE))</f>
        <v/>
      </c>
      <c r="AC80" s="84" t="str">
        <f>IF(AC78="","",VLOOKUP(AC78,'シフト記号表（勤務時間帯）'!$D$6:$Z$47,23,FALSE))</f>
        <v/>
      </c>
      <c r="AD80" s="84" t="str">
        <f>IF(AD78="","",VLOOKUP(AD78,'シフト記号表（勤務時間帯）'!$D$6:$Z$47,23,FALSE))</f>
        <v/>
      </c>
      <c r="AE80" s="84" t="str">
        <f>IF(AE78="","",VLOOKUP(AE78,'シフト記号表（勤務時間帯）'!$D$6:$Z$47,23,FALSE))</f>
        <v/>
      </c>
      <c r="AF80" s="84" t="str">
        <f>IF(AF78="","",VLOOKUP(AF78,'シフト記号表（勤務時間帯）'!$D$6:$Z$47,23,FALSE))</f>
        <v/>
      </c>
      <c r="AG80" s="84" t="str">
        <f>IF(AG78="","",VLOOKUP(AG78,'シフト記号表（勤務時間帯）'!$D$6:$Z$47,23,FALSE))</f>
        <v/>
      </c>
      <c r="AH80" s="85" t="str">
        <f>IF(AH78="","",VLOOKUP(AH78,'シフト記号表（勤務時間帯）'!$D$6:$Z$47,23,FALSE))</f>
        <v/>
      </c>
      <c r="AI80" s="83" t="str">
        <f>IF(AI78="","",VLOOKUP(AI78,'シフト記号表（勤務時間帯）'!$D$6:$Z$47,23,FALSE))</f>
        <v/>
      </c>
      <c r="AJ80" s="84" t="str">
        <f>IF(AJ78="","",VLOOKUP(AJ78,'シフト記号表（勤務時間帯）'!$D$6:$Z$47,23,FALSE))</f>
        <v/>
      </c>
      <c r="AK80" s="84" t="str">
        <f>IF(AK78="","",VLOOKUP(AK78,'シフト記号表（勤務時間帯）'!$D$6:$Z$47,23,FALSE))</f>
        <v/>
      </c>
      <c r="AL80" s="84" t="str">
        <f>IF(AL78="","",VLOOKUP(AL78,'シフト記号表（勤務時間帯）'!$D$6:$Z$47,23,FALSE))</f>
        <v/>
      </c>
      <c r="AM80" s="84" t="str">
        <f>IF(AM78="","",VLOOKUP(AM78,'シフト記号表（勤務時間帯）'!$D$6:$Z$47,23,FALSE))</f>
        <v/>
      </c>
      <c r="AN80" s="84" t="str">
        <f>IF(AN78="","",VLOOKUP(AN78,'シフト記号表（勤務時間帯）'!$D$6:$Z$47,23,FALSE))</f>
        <v/>
      </c>
      <c r="AO80" s="85" t="str">
        <f>IF(AO78="","",VLOOKUP(AO78,'シフト記号表（勤務時間帯）'!$D$6:$Z$47,23,FALSE))</f>
        <v/>
      </c>
      <c r="AP80" s="83" t="str">
        <f>IF(AP78="","",VLOOKUP(AP78,'シフト記号表（勤務時間帯）'!$D$6:$Z$47,23,FALSE))</f>
        <v/>
      </c>
      <c r="AQ80" s="84" t="str">
        <f>IF(AQ78="","",VLOOKUP(AQ78,'シフト記号表（勤務時間帯）'!$D$6:$Z$47,23,FALSE))</f>
        <v/>
      </c>
      <c r="AR80" s="84" t="str">
        <f>IF(AR78="","",VLOOKUP(AR78,'シフト記号表（勤務時間帯）'!$D$6:$Z$47,23,FALSE))</f>
        <v/>
      </c>
      <c r="AS80" s="84" t="str">
        <f>IF(AS78="","",VLOOKUP(AS78,'シフト記号表（勤務時間帯）'!$D$6:$Z$47,23,FALSE))</f>
        <v/>
      </c>
      <c r="AT80" s="84" t="str">
        <f>IF(AT78="","",VLOOKUP(AT78,'シフト記号表（勤務時間帯）'!$D$6:$Z$47,23,FALSE))</f>
        <v/>
      </c>
      <c r="AU80" s="84" t="str">
        <f>IF(AU78="","",VLOOKUP(AU78,'シフト記号表（勤務時間帯）'!$D$6:$Z$47,23,FALSE))</f>
        <v/>
      </c>
      <c r="AV80" s="85" t="str">
        <f>IF(AV78="","",VLOOKUP(AV78,'シフト記号表（勤務時間帯）'!$D$6:$Z$47,23,FALSE))</f>
        <v/>
      </c>
      <c r="AW80" s="83" t="str">
        <f>IF(AW78="","",VLOOKUP(AW78,'シフト記号表（勤務時間帯）'!$D$6:$Z$47,23,FALSE))</f>
        <v/>
      </c>
      <c r="AX80" s="84" t="str">
        <f>IF(AX78="","",VLOOKUP(AX78,'シフト記号表（勤務時間帯）'!$D$6:$Z$47,23,FALSE))</f>
        <v/>
      </c>
      <c r="AY80" s="84" t="str">
        <f>IF(AY78="","",VLOOKUP(AY78,'シフト記号表（勤務時間帯）'!$D$6:$Z$47,23,FALSE))</f>
        <v/>
      </c>
      <c r="AZ80" s="596">
        <f>IF($BC$3="４週",SUM(U80:AV80),IF($BC$3="暦月",SUM(U80:AY80),""))</f>
        <v>0</v>
      </c>
      <c r="BA80" s="597"/>
      <c r="BB80" s="598">
        <f>IF($BC$3="４週",AZ80/4,IF($BC$3="暦月",(AZ80/($BC$8/7)),""))</f>
        <v>0</v>
      </c>
      <c r="BC80" s="597"/>
      <c r="BD80" s="590"/>
      <c r="BE80" s="591"/>
      <c r="BF80" s="591"/>
      <c r="BG80" s="591"/>
      <c r="BH80" s="592"/>
    </row>
    <row r="81" spans="2:60" ht="20.25" customHeight="1" x14ac:dyDescent="0.4">
      <c r="B81" s="86"/>
      <c r="C81" s="539"/>
      <c r="D81" s="540"/>
      <c r="E81" s="541"/>
      <c r="F81" s="214"/>
      <c r="G81" s="217"/>
      <c r="H81" s="548"/>
      <c r="I81" s="551"/>
      <c r="J81" s="552"/>
      <c r="K81" s="552"/>
      <c r="L81" s="553"/>
      <c r="M81" s="560"/>
      <c r="N81" s="561"/>
      <c r="O81" s="562"/>
      <c r="P81" s="105" t="s">
        <v>245</v>
      </c>
      <c r="Q81" s="106"/>
      <c r="R81" s="106"/>
      <c r="S81" s="107"/>
      <c r="T81" s="108"/>
      <c r="U81" s="91"/>
      <c r="V81" s="92"/>
      <c r="W81" s="92"/>
      <c r="X81" s="92"/>
      <c r="Y81" s="92"/>
      <c r="Z81" s="92"/>
      <c r="AA81" s="93"/>
      <c r="AB81" s="91"/>
      <c r="AC81" s="92"/>
      <c r="AD81" s="92"/>
      <c r="AE81" s="92"/>
      <c r="AF81" s="92"/>
      <c r="AG81" s="92"/>
      <c r="AH81" s="93"/>
      <c r="AI81" s="91"/>
      <c r="AJ81" s="92"/>
      <c r="AK81" s="92"/>
      <c r="AL81" s="92"/>
      <c r="AM81" s="92"/>
      <c r="AN81" s="92"/>
      <c r="AO81" s="93"/>
      <c r="AP81" s="91"/>
      <c r="AQ81" s="92"/>
      <c r="AR81" s="92"/>
      <c r="AS81" s="92"/>
      <c r="AT81" s="92"/>
      <c r="AU81" s="92"/>
      <c r="AV81" s="93"/>
      <c r="AW81" s="91"/>
      <c r="AX81" s="92"/>
      <c r="AY81" s="92"/>
      <c r="AZ81" s="569"/>
      <c r="BA81" s="570"/>
      <c r="BB81" s="583"/>
      <c r="BC81" s="570"/>
      <c r="BD81" s="584"/>
      <c r="BE81" s="585"/>
      <c r="BF81" s="585"/>
      <c r="BG81" s="585"/>
      <c r="BH81" s="586"/>
    </row>
    <row r="82" spans="2:60" ht="20.25" customHeight="1" x14ac:dyDescent="0.4">
      <c r="B82" s="70">
        <f>B79+1</f>
        <v>21</v>
      </c>
      <c r="C82" s="542"/>
      <c r="D82" s="543"/>
      <c r="E82" s="544"/>
      <c r="F82" s="215">
        <f>C81</f>
        <v>0</v>
      </c>
      <c r="G82" s="218"/>
      <c r="H82" s="549"/>
      <c r="I82" s="554"/>
      <c r="J82" s="555"/>
      <c r="K82" s="555"/>
      <c r="L82" s="556"/>
      <c r="M82" s="563"/>
      <c r="N82" s="564"/>
      <c r="O82" s="565"/>
      <c r="P82" s="71" t="s">
        <v>246</v>
      </c>
      <c r="Q82" s="72"/>
      <c r="R82" s="72"/>
      <c r="S82" s="73"/>
      <c r="T82" s="74"/>
      <c r="U82" s="75" t="str">
        <f>IF(U81="","",VLOOKUP(U81,'シフト記号表（勤務時間帯）'!$D$6:$X$47,21,FALSE))</f>
        <v/>
      </c>
      <c r="V82" s="76" t="str">
        <f>IF(V81="","",VLOOKUP(V81,'シフト記号表（勤務時間帯）'!$D$6:$X$47,21,FALSE))</f>
        <v/>
      </c>
      <c r="W82" s="76" t="str">
        <f>IF(W81="","",VLOOKUP(W81,'シフト記号表（勤務時間帯）'!$D$6:$X$47,21,FALSE))</f>
        <v/>
      </c>
      <c r="X82" s="76" t="str">
        <f>IF(X81="","",VLOOKUP(X81,'シフト記号表（勤務時間帯）'!$D$6:$X$47,21,FALSE))</f>
        <v/>
      </c>
      <c r="Y82" s="76" t="str">
        <f>IF(Y81="","",VLOOKUP(Y81,'シフト記号表（勤務時間帯）'!$D$6:$X$47,21,FALSE))</f>
        <v/>
      </c>
      <c r="Z82" s="76" t="str">
        <f>IF(Z81="","",VLOOKUP(Z81,'シフト記号表（勤務時間帯）'!$D$6:$X$47,21,FALSE))</f>
        <v/>
      </c>
      <c r="AA82" s="77" t="str">
        <f>IF(AA81="","",VLOOKUP(AA81,'シフト記号表（勤務時間帯）'!$D$6:$X$47,21,FALSE))</f>
        <v/>
      </c>
      <c r="AB82" s="75" t="str">
        <f>IF(AB81="","",VLOOKUP(AB81,'シフト記号表（勤務時間帯）'!$D$6:$X$47,21,FALSE))</f>
        <v/>
      </c>
      <c r="AC82" s="76" t="str">
        <f>IF(AC81="","",VLOOKUP(AC81,'シフト記号表（勤務時間帯）'!$D$6:$X$47,21,FALSE))</f>
        <v/>
      </c>
      <c r="AD82" s="76" t="str">
        <f>IF(AD81="","",VLOOKUP(AD81,'シフト記号表（勤務時間帯）'!$D$6:$X$47,21,FALSE))</f>
        <v/>
      </c>
      <c r="AE82" s="76" t="str">
        <f>IF(AE81="","",VLOOKUP(AE81,'シフト記号表（勤務時間帯）'!$D$6:$X$47,21,FALSE))</f>
        <v/>
      </c>
      <c r="AF82" s="76" t="str">
        <f>IF(AF81="","",VLOOKUP(AF81,'シフト記号表（勤務時間帯）'!$D$6:$X$47,21,FALSE))</f>
        <v/>
      </c>
      <c r="AG82" s="76" t="str">
        <f>IF(AG81="","",VLOOKUP(AG81,'シフト記号表（勤務時間帯）'!$D$6:$X$47,21,FALSE))</f>
        <v/>
      </c>
      <c r="AH82" s="77" t="str">
        <f>IF(AH81="","",VLOOKUP(AH81,'シフト記号表（勤務時間帯）'!$D$6:$X$47,21,FALSE))</f>
        <v/>
      </c>
      <c r="AI82" s="75" t="str">
        <f>IF(AI81="","",VLOOKUP(AI81,'シフト記号表（勤務時間帯）'!$D$6:$X$47,21,FALSE))</f>
        <v/>
      </c>
      <c r="AJ82" s="76" t="str">
        <f>IF(AJ81="","",VLOOKUP(AJ81,'シフト記号表（勤務時間帯）'!$D$6:$X$47,21,FALSE))</f>
        <v/>
      </c>
      <c r="AK82" s="76" t="str">
        <f>IF(AK81="","",VLOOKUP(AK81,'シフト記号表（勤務時間帯）'!$D$6:$X$47,21,FALSE))</f>
        <v/>
      </c>
      <c r="AL82" s="76" t="str">
        <f>IF(AL81="","",VLOOKUP(AL81,'シフト記号表（勤務時間帯）'!$D$6:$X$47,21,FALSE))</f>
        <v/>
      </c>
      <c r="AM82" s="76" t="str">
        <f>IF(AM81="","",VLOOKUP(AM81,'シフト記号表（勤務時間帯）'!$D$6:$X$47,21,FALSE))</f>
        <v/>
      </c>
      <c r="AN82" s="76" t="str">
        <f>IF(AN81="","",VLOOKUP(AN81,'シフト記号表（勤務時間帯）'!$D$6:$X$47,21,FALSE))</f>
        <v/>
      </c>
      <c r="AO82" s="77" t="str">
        <f>IF(AO81="","",VLOOKUP(AO81,'シフト記号表（勤務時間帯）'!$D$6:$X$47,21,FALSE))</f>
        <v/>
      </c>
      <c r="AP82" s="75" t="str">
        <f>IF(AP81="","",VLOOKUP(AP81,'シフト記号表（勤務時間帯）'!$D$6:$X$47,21,FALSE))</f>
        <v/>
      </c>
      <c r="AQ82" s="76" t="str">
        <f>IF(AQ81="","",VLOOKUP(AQ81,'シフト記号表（勤務時間帯）'!$D$6:$X$47,21,FALSE))</f>
        <v/>
      </c>
      <c r="AR82" s="76" t="str">
        <f>IF(AR81="","",VLOOKUP(AR81,'シフト記号表（勤務時間帯）'!$D$6:$X$47,21,FALSE))</f>
        <v/>
      </c>
      <c r="AS82" s="76" t="str">
        <f>IF(AS81="","",VLOOKUP(AS81,'シフト記号表（勤務時間帯）'!$D$6:$X$47,21,FALSE))</f>
        <v/>
      </c>
      <c r="AT82" s="76" t="str">
        <f>IF(AT81="","",VLOOKUP(AT81,'シフト記号表（勤務時間帯）'!$D$6:$X$47,21,FALSE))</f>
        <v/>
      </c>
      <c r="AU82" s="76" t="str">
        <f>IF(AU81="","",VLOOKUP(AU81,'シフト記号表（勤務時間帯）'!$D$6:$X$47,21,FALSE))</f>
        <v/>
      </c>
      <c r="AV82" s="77" t="str">
        <f>IF(AV81="","",VLOOKUP(AV81,'シフト記号表（勤務時間帯）'!$D$6:$X$47,21,FALSE))</f>
        <v/>
      </c>
      <c r="AW82" s="75" t="str">
        <f>IF(AW81="","",VLOOKUP(AW81,'シフト記号表（勤務時間帯）'!$D$6:$X$47,21,FALSE))</f>
        <v/>
      </c>
      <c r="AX82" s="76" t="str">
        <f>IF(AX81="","",VLOOKUP(AX81,'シフト記号表（勤務時間帯）'!$D$6:$X$47,21,FALSE))</f>
        <v/>
      </c>
      <c r="AY82" s="76" t="str">
        <f>IF(AY81="","",VLOOKUP(AY81,'シフト記号表（勤務時間帯）'!$D$6:$X$47,21,FALSE))</f>
        <v/>
      </c>
      <c r="AZ82" s="593">
        <f>IF($BC$3="４週",SUM(U82:AV82),IF($BC$3="暦月",SUM(U82:AY82),""))</f>
        <v>0</v>
      </c>
      <c r="BA82" s="594"/>
      <c r="BB82" s="595">
        <f>IF($BC$3="４週",AZ82/4,IF($BC$3="暦月",(AZ82/($BC$8/7)),""))</f>
        <v>0</v>
      </c>
      <c r="BC82" s="594"/>
      <c r="BD82" s="587"/>
      <c r="BE82" s="588"/>
      <c r="BF82" s="588"/>
      <c r="BG82" s="588"/>
      <c r="BH82" s="589"/>
    </row>
    <row r="83" spans="2:60" ht="20.25" customHeight="1" x14ac:dyDescent="0.4">
      <c r="B83" s="78"/>
      <c r="C83" s="545"/>
      <c r="D83" s="546"/>
      <c r="E83" s="547"/>
      <c r="F83" s="216"/>
      <c r="G83" s="219">
        <f>C81</f>
        <v>0</v>
      </c>
      <c r="H83" s="550"/>
      <c r="I83" s="557"/>
      <c r="J83" s="558"/>
      <c r="K83" s="558"/>
      <c r="L83" s="559"/>
      <c r="M83" s="566"/>
      <c r="N83" s="567"/>
      <c r="O83" s="568"/>
      <c r="P83" s="109" t="s">
        <v>247</v>
      </c>
      <c r="Q83" s="80"/>
      <c r="R83" s="80"/>
      <c r="S83" s="98"/>
      <c r="T83" s="99"/>
      <c r="U83" s="83" t="str">
        <f>IF(U81="","",VLOOKUP(U81,'シフト記号表（勤務時間帯）'!$D$6:$Z$47,23,FALSE))</f>
        <v/>
      </c>
      <c r="V83" s="84" t="str">
        <f>IF(V81="","",VLOOKUP(V81,'シフト記号表（勤務時間帯）'!$D$6:$Z$47,23,FALSE))</f>
        <v/>
      </c>
      <c r="W83" s="84" t="str">
        <f>IF(W81="","",VLOOKUP(W81,'シフト記号表（勤務時間帯）'!$D$6:$Z$47,23,FALSE))</f>
        <v/>
      </c>
      <c r="X83" s="84" t="str">
        <f>IF(X81="","",VLOOKUP(X81,'シフト記号表（勤務時間帯）'!$D$6:$Z$47,23,FALSE))</f>
        <v/>
      </c>
      <c r="Y83" s="84" t="str">
        <f>IF(Y81="","",VLOOKUP(Y81,'シフト記号表（勤務時間帯）'!$D$6:$Z$47,23,FALSE))</f>
        <v/>
      </c>
      <c r="Z83" s="84" t="str">
        <f>IF(Z81="","",VLOOKUP(Z81,'シフト記号表（勤務時間帯）'!$D$6:$Z$47,23,FALSE))</f>
        <v/>
      </c>
      <c r="AA83" s="85" t="str">
        <f>IF(AA81="","",VLOOKUP(AA81,'シフト記号表（勤務時間帯）'!$D$6:$Z$47,23,FALSE))</f>
        <v/>
      </c>
      <c r="AB83" s="83" t="str">
        <f>IF(AB81="","",VLOOKUP(AB81,'シフト記号表（勤務時間帯）'!$D$6:$Z$47,23,FALSE))</f>
        <v/>
      </c>
      <c r="AC83" s="84" t="str">
        <f>IF(AC81="","",VLOOKUP(AC81,'シフト記号表（勤務時間帯）'!$D$6:$Z$47,23,FALSE))</f>
        <v/>
      </c>
      <c r="AD83" s="84" t="str">
        <f>IF(AD81="","",VLOOKUP(AD81,'シフト記号表（勤務時間帯）'!$D$6:$Z$47,23,FALSE))</f>
        <v/>
      </c>
      <c r="AE83" s="84" t="str">
        <f>IF(AE81="","",VLOOKUP(AE81,'シフト記号表（勤務時間帯）'!$D$6:$Z$47,23,FALSE))</f>
        <v/>
      </c>
      <c r="AF83" s="84" t="str">
        <f>IF(AF81="","",VLOOKUP(AF81,'シフト記号表（勤務時間帯）'!$D$6:$Z$47,23,FALSE))</f>
        <v/>
      </c>
      <c r="AG83" s="84" t="str">
        <f>IF(AG81="","",VLOOKUP(AG81,'シフト記号表（勤務時間帯）'!$D$6:$Z$47,23,FALSE))</f>
        <v/>
      </c>
      <c r="AH83" s="85" t="str">
        <f>IF(AH81="","",VLOOKUP(AH81,'シフト記号表（勤務時間帯）'!$D$6:$Z$47,23,FALSE))</f>
        <v/>
      </c>
      <c r="AI83" s="83" t="str">
        <f>IF(AI81="","",VLOOKUP(AI81,'シフト記号表（勤務時間帯）'!$D$6:$Z$47,23,FALSE))</f>
        <v/>
      </c>
      <c r="AJ83" s="84" t="str">
        <f>IF(AJ81="","",VLOOKUP(AJ81,'シフト記号表（勤務時間帯）'!$D$6:$Z$47,23,FALSE))</f>
        <v/>
      </c>
      <c r="AK83" s="84" t="str">
        <f>IF(AK81="","",VLOOKUP(AK81,'シフト記号表（勤務時間帯）'!$D$6:$Z$47,23,FALSE))</f>
        <v/>
      </c>
      <c r="AL83" s="84" t="str">
        <f>IF(AL81="","",VLOOKUP(AL81,'シフト記号表（勤務時間帯）'!$D$6:$Z$47,23,FALSE))</f>
        <v/>
      </c>
      <c r="AM83" s="84" t="str">
        <f>IF(AM81="","",VLOOKUP(AM81,'シフト記号表（勤務時間帯）'!$D$6:$Z$47,23,FALSE))</f>
        <v/>
      </c>
      <c r="AN83" s="84" t="str">
        <f>IF(AN81="","",VLOOKUP(AN81,'シフト記号表（勤務時間帯）'!$D$6:$Z$47,23,FALSE))</f>
        <v/>
      </c>
      <c r="AO83" s="85" t="str">
        <f>IF(AO81="","",VLOOKUP(AO81,'シフト記号表（勤務時間帯）'!$D$6:$Z$47,23,FALSE))</f>
        <v/>
      </c>
      <c r="AP83" s="83" t="str">
        <f>IF(AP81="","",VLOOKUP(AP81,'シフト記号表（勤務時間帯）'!$D$6:$Z$47,23,FALSE))</f>
        <v/>
      </c>
      <c r="AQ83" s="84" t="str">
        <f>IF(AQ81="","",VLOOKUP(AQ81,'シフト記号表（勤務時間帯）'!$D$6:$Z$47,23,FALSE))</f>
        <v/>
      </c>
      <c r="AR83" s="84" t="str">
        <f>IF(AR81="","",VLOOKUP(AR81,'シフト記号表（勤務時間帯）'!$D$6:$Z$47,23,FALSE))</f>
        <v/>
      </c>
      <c r="AS83" s="84" t="str">
        <f>IF(AS81="","",VLOOKUP(AS81,'シフト記号表（勤務時間帯）'!$D$6:$Z$47,23,FALSE))</f>
        <v/>
      </c>
      <c r="AT83" s="84" t="str">
        <f>IF(AT81="","",VLOOKUP(AT81,'シフト記号表（勤務時間帯）'!$D$6:$Z$47,23,FALSE))</f>
        <v/>
      </c>
      <c r="AU83" s="84" t="str">
        <f>IF(AU81="","",VLOOKUP(AU81,'シフト記号表（勤務時間帯）'!$D$6:$Z$47,23,FALSE))</f>
        <v/>
      </c>
      <c r="AV83" s="85" t="str">
        <f>IF(AV81="","",VLOOKUP(AV81,'シフト記号表（勤務時間帯）'!$D$6:$Z$47,23,FALSE))</f>
        <v/>
      </c>
      <c r="AW83" s="83" t="str">
        <f>IF(AW81="","",VLOOKUP(AW81,'シフト記号表（勤務時間帯）'!$D$6:$Z$47,23,FALSE))</f>
        <v/>
      </c>
      <c r="AX83" s="84" t="str">
        <f>IF(AX81="","",VLOOKUP(AX81,'シフト記号表（勤務時間帯）'!$D$6:$Z$47,23,FALSE))</f>
        <v/>
      </c>
      <c r="AY83" s="84" t="str">
        <f>IF(AY81="","",VLOOKUP(AY81,'シフト記号表（勤務時間帯）'!$D$6:$Z$47,23,FALSE))</f>
        <v/>
      </c>
      <c r="AZ83" s="596">
        <f>IF($BC$3="４週",SUM(U83:AV83),IF($BC$3="暦月",SUM(U83:AY83),""))</f>
        <v>0</v>
      </c>
      <c r="BA83" s="597"/>
      <c r="BB83" s="598">
        <f>IF($BC$3="４週",AZ83/4,IF($BC$3="暦月",(AZ83/($BC$8/7)),""))</f>
        <v>0</v>
      </c>
      <c r="BC83" s="597"/>
      <c r="BD83" s="590"/>
      <c r="BE83" s="591"/>
      <c r="BF83" s="591"/>
      <c r="BG83" s="591"/>
      <c r="BH83" s="592"/>
    </row>
    <row r="84" spans="2:60" ht="20.25" customHeight="1" x14ac:dyDescent="0.4">
      <c r="B84" s="86"/>
      <c r="C84" s="539"/>
      <c r="D84" s="540"/>
      <c r="E84" s="541"/>
      <c r="F84" s="214"/>
      <c r="G84" s="217"/>
      <c r="H84" s="548"/>
      <c r="I84" s="551"/>
      <c r="J84" s="552"/>
      <c r="K84" s="552"/>
      <c r="L84" s="553"/>
      <c r="M84" s="560"/>
      <c r="N84" s="561"/>
      <c r="O84" s="562"/>
      <c r="P84" s="105" t="s">
        <v>245</v>
      </c>
      <c r="Q84" s="106"/>
      <c r="R84" s="106"/>
      <c r="S84" s="107"/>
      <c r="T84" s="108"/>
      <c r="U84" s="91"/>
      <c r="V84" s="92"/>
      <c r="W84" s="92"/>
      <c r="X84" s="92"/>
      <c r="Y84" s="92"/>
      <c r="Z84" s="92"/>
      <c r="AA84" s="93"/>
      <c r="AB84" s="91"/>
      <c r="AC84" s="92"/>
      <c r="AD84" s="92"/>
      <c r="AE84" s="92"/>
      <c r="AF84" s="92"/>
      <c r="AG84" s="92"/>
      <c r="AH84" s="93"/>
      <c r="AI84" s="91"/>
      <c r="AJ84" s="92"/>
      <c r="AK84" s="92"/>
      <c r="AL84" s="92"/>
      <c r="AM84" s="92"/>
      <c r="AN84" s="92"/>
      <c r="AO84" s="93"/>
      <c r="AP84" s="91"/>
      <c r="AQ84" s="92"/>
      <c r="AR84" s="92"/>
      <c r="AS84" s="92"/>
      <c r="AT84" s="92"/>
      <c r="AU84" s="92"/>
      <c r="AV84" s="93"/>
      <c r="AW84" s="91"/>
      <c r="AX84" s="92"/>
      <c r="AY84" s="92"/>
      <c r="AZ84" s="569"/>
      <c r="BA84" s="570"/>
      <c r="BB84" s="583"/>
      <c r="BC84" s="570"/>
      <c r="BD84" s="584"/>
      <c r="BE84" s="585"/>
      <c r="BF84" s="585"/>
      <c r="BG84" s="585"/>
      <c r="BH84" s="586"/>
    </row>
    <row r="85" spans="2:60" ht="20.25" customHeight="1" x14ac:dyDescent="0.4">
      <c r="B85" s="70">
        <f>B82+1</f>
        <v>22</v>
      </c>
      <c r="C85" s="542"/>
      <c r="D85" s="543"/>
      <c r="E85" s="544"/>
      <c r="F85" s="215">
        <f>C84</f>
        <v>0</v>
      </c>
      <c r="G85" s="218"/>
      <c r="H85" s="549"/>
      <c r="I85" s="554"/>
      <c r="J85" s="555"/>
      <c r="K85" s="555"/>
      <c r="L85" s="556"/>
      <c r="M85" s="563"/>
      <c r="N85" s="564"/>
      <c r="O85" s="565"/>
      <c r="P85" s="71" t="s">
        <v>246</v>
      </c>
      <c r="Q85" s="72"/>
      <c r="R85" s="72"/>
      <c r="S85" s="73"/>
      <c r="T85" s="74"/>
      <c r="U85" s="75" t="str">
        <f>IF(U84="","",VLOOKUP(U84,'シフト記号表（勤務時間帯）'!$D$6:$X$47,21,FALSE))</f>
        <v/>
      </c>
      <c r="V85" s="76" t="str">
        <f>IF(V84="","",VLOOKUP(V84,'シフト記号表（勤務時間帯）'!$D$6:$X$47,21,FALSE))</f>
        <v/>
      </c>
      <c r="W85" s="76" t="str">
        <f>IF(W84="","",VLOOKUP(W84,'シフト記号表（勤務時間帯）'!$D$6:$X$47,21,FALSE))</f>
        <v/>
      </c>
      <c r="X85" s="76" t="str">
        <f>IF(X84="","",VLOOKUP(X84,'シフト記号表（勤務時間帯）'!$D$6:$X$47,21,FALSE))</f>
        <v/>
      </c>
      <c r="Y85" s="76" t="str">
        <f>IF(Y84="","",VLOOKUP(Y84,'シフト記号表（勤務時間帯）'!$D$6:$X$47,21,FALSE))</f>
        <v/>
      </c>
      <c r="Z85" s="76" t="str">
        <f>IF(Z84="","",VLOOKUP(Z84,'シフト記号表（勤務時間帯）'!$D$6:$X$47,21,FALSE))</f>
        <v/>
      </c>
      <c r="AA85" s="77" t="str">
        <f>IF(AA84="","",VLOOKUP(AA84,'シフト記号表（勤務時間帯）'!$D$6:$X$47,21,FALSE))</f>
        <v/>
      </c>
      <c r="AB85" s="75" t="str">
        <f>IF(AB84="","",VLOOKUP(AB84,'シフト記号表（勤務時間帯）'!$D$6:$X$47,21,FALSE))</f>
        <v/>
      </c>
      <c r="AC85" s="76" t="str">
        <f>IF(AC84="","",VLOOKUP(AC84,'シフト記号表（勤務時間帯）'!$D$6:$X$47,21,FALSE))</f>
        <v/>
      </c>
      <c r="AD85" s="76" t="str">
        <f>IF(AD84="","",VLOOKUP(AD84,'シフト記号表（勤務時間帯）'!$D$6:$X$47,21,FALSE))</f>
        <v/>
      </c>
      <c r="AE85" s="76" t="str">
        <f>IF(AE84="","",VLOOKUP(AE84,'シフト記号表（勤務時間帯）'!$D$6:$X$47,21,FALSE))</f>
        <v/>
      </c>
      <c r="AF85" s="76" t="str">
        <f>IF(AF84="","",VLOOKUP(AF84,'シフト記号表（勤務時間帯）'!$D$6:$X$47,21,FALSE))</f>
        <v/>
      </c>
      <c r="AG85" s="76" t="str">
        <f>IF(AG84="","",VLOOKUP(AG84,'シフト記号表（勤務時間帯）'!$D$6:$X$47,21,FALSE))</f>
        <v/>
      </c>
      <c r="AH85" s="77" t="str">
        <f>IF(AH84="","",VLOOKUP(AH84,'シフト記号表（勤務時間帯）'!$D$6:$X$47,21,FALSE))</f>
        <v/>
      </c>
      <c r="AI85" s="75" t="str">
        <f>IF(AI84="","",VLOOKUP(AI84,'シフト記号表（勤務時間帯）'!$D$6:$X$47,21,FALSE))</f>
        <v/>
      </c>
      <c r="AJ85" s="76" t="str">
        <f>IF(AJ84="","",VLOOKUP(AJ84,'シフト記号表（勤務時間帯）'!$D$6:$X$47,21,FALSE))</f>
        <v/>
      </c>
      <c r="AK85" s="76" t="str">
        <f>IF(AK84="","",VLOOKUP(AK84,'シフト記号表（勤務時間帯）'!$D$6:$X$47,21,FALSE))</f>
        <v/>
      </c>
      <c r="AL85" s="76" t="str">
        <f>IF(AL84="","",VLOOKUP(AL84,'シフト記号表（勤務時間帯）'!$D$6:$X$47,21,FALSE))</f>
        <v/>
      </c>
      <c r="AM85" s="76" t="str">
        <f>IF(AM84="","",VLOOKUP(AM84,'シフト記号表（勤務時間帯）'!$D$6:$X$47,21,FALSE))</f>
        <v/>
      </c>
      <c r="AN85" s="76" t="str">
        <f>IF(AN84="","",VLOOKUP(AN84,'シフト記号表（勤務時間帯）'!$D$6:$X$47,21,FALSE))</f>
        <v/>
      </c>
      <c r="AO85" s="77" t="str">
        <f>IF(AO84="","",VLOOKUP(AO84,'シフト記号表（勤務時間帯）'!$D$6:$X$47,21,FALSE))</f>
        <v/>
      </c>
      <c r="AP85" s="75" t="str">
        <f>IF(AP84="","",VLOOKUP(AP84,'シフト記号表（勤務時間帯）'!$D$6:$X$47,21,FALSE))</f>
        <v/>
      </c>
      <c r="AQ85" s="76" t="str">
        <f>IF(AQ84="","",VLOOKUP(AQ84,'シフト記号表（勤務時間帯）'!$D$6:$X$47,21,FALSE))</f>
        <v/>
      </c>
      <c r="AR85" s="76" t="str">
        <f>IF(AR84="","",VLOOKUP(AR84,'シフト記号表（勤務時間帯）'!$D$6:$X$47,21,FALSE))</f>
        <v/>
      </c>
      <c r="AS85" s="76" t="str">
        <f>IF(AS84="","",VLOOKUP(AS84,'シフト記号表（勤務時間帯）'!$D$6:$X$47,21,FALSE))</f>
        <v/>
      </c>
      <c r="AT85" s="76" t="str">
        <f>IF(AT84="","",VLOOKUP(AT84,'シフト記号表（勤務時間帯）'!$D$6:$X$47,21,FALSE))</f>
        <v/>
      </c>
      <c r="AU85" s="76" t="str">
        <f>IF(AU84="","",VLOOKUP(AU84,'シフト記号表（勤務時間帯）'!$D$6:$X$47,21,FALSE))</f>
        <v/>
      </c>
      <c r="AV85" s="77" t="str">
        <f>IF(AV84="","",VLOOKUP(AV84,'シフト記号表（勤務時間帯）'!$D$6:$X$47,21,FALSE))</f>
        <v/>
      </c>
      <c r="AW85" s="75" t="str">
        <f>IF(AW84="","",VLOOKUP(AW84,'シフト記号表（勤務時間帯）'!$D$6:$X$47,21,FALSE))</f>
        <v/>
      </c>
      <c r="AX85" s="76" t="str">
        <f>IF(AX84="","",VLOOKUP(AX84,'シフト記号表（勤務時間帯）'!$D$6:$X$47,21,FALSE))</f>
        <v/>
      </c>
      <c r="AY85" s="76" t="str">
        <f>IF(AY84="","",VLOOKUP(AY84,'シフト記号表（勤務時間帯）'!$D$6:$X$47,21,FALSE))</f>
        <v/>
      </c>
      <c r="AZ85" s="593">
        <f>IF($BC$3="４週",SUM(U85:AV85),IF($BC$3="暦月",SUM(U85:AY85),""))</f>
        <v>0</v>
      </c>
      <c r="BA85" s="594"/>
      <c r="BB85" s="595">
        <f>IF($BC$3="４週",AZ85/4,IF($BC$3="暦月",(AZ85/($BC$8/7)),""))</f>
        <v>0</v>
      </c>
      <c r="BC85" s="594"/>
      <c r="BD85" s="587"/>
      <c r="BE85" s="588"/>
      <c r="BF85" s="588"/>
      <c r="BG85" s="588"/>
      <c r="BH85" s="589"/>
    </row>
    <row r="86" spans="2:60" ht="20.25" customHeight="1" x14ac:dyDescent="0.4">
      <c r="B86" s="78"/>
      <c r="C86" s="545"/>
      <c r="D86" s="546"/>
      <c r="E86" s="547"/>
      <c r="F86" s="216"/>
      <c r="G86" s="219">
        <f>C84</f>
        <v>0</v>
      </c>
      <c r="H86" s="550"/>
      <c r="I86" s="557"/>
      <c r="J86" s="558"/>
      <c r="K86" s="558"/>
      <c r="L86" s="559"/>
      <c r="M86" s="566"/>
      <c r="N86" s="567"/>
      <c r="O86" s="568"/>
      <c r="P86" s="109" t="s">
        <v>247</v>
      </c>
      <c r="Q86" s="80"/>
      <c r="R86" s="80"/>
      <c r="S86" s="98"/>
      <c r="T86" s="99"/>
      <c r="U86" s="83" t="str">
        <f>IF(U84="","",VLOOKUP(U84,'シフト記号表（勤務時間帯）'!$D$6:$Z$47,23,FALSE))</f>
        <v/>
      </c>
      <c r="V86" s="84" t="str">
        <f>IF(V84="","",VLOOKUP(V84,'シフト記号表（勤務時間帯）'!$D$6:$Z$47,23,FALSE))</f>
        <v/>
      </c>
      <c r="W86" s="84" t="str">
        <f>IF(W84="","",VLOOKUP(W84,'シフト記号表（勤務時間帯）'!$D$6:$Z$47,23,FALSE))</f>
        <v/>
      </c>
      <c r="X86" s="84" t="str">
        <f>IF(X84="","",VLOOKUP(X84,'シフト記号表（勤務時間帯）'!$D$6:$Z$47,23,FALSE))</f>
        <v/>
      </c>
      <c r="Y86" s="84" t="str">
        <f>IF(Y84="","",VLOOKUP(Y84,'シフト記号表（勤務時間帯）'!$D$6:$Z$47,23,FALSE))</f>
        <v/>
      </c>
      <c r="Z86" s="84" t="str">
        <f>IF(Z84="","",VLOOKUP(Z84,'シフト記号表（勤務時間帯）'!$D$6:$Z$47,23,FALSE))</f>
        <v/>
      </c>
      <c r="AA86" s="85" t="str">
        <f>IF(AA84="","",VLOOKUP(AA84,'シフト記号表（勤務時間帯）'!$D$6:$Z$47,23,FALSE))</f>
        <v/>
      </c>
      <c r="AB86" s="83" t="str">
        <f>IF(AB84="","",VLOOKUP(AB84,'シフト記号表（勤務時間帯）'!$D$6:$Z$47,23,FALSE))</f>
        <v/>
      </c>
      <c r="AC86" s="84" t="str">
        <f>IF(AC84="","",VLOOKUP(AC84,'シフト記号表（勤務時間帯）'!$D$6:$Z$47,23,FALSE))</f>
        <v/>
      </c>
      <c r="AD86" s="84" t="str">
        <f>IF(AD84="","",VLOOKUP(AD84,'シフト記号表（勤務時間帯）'!$D$6:$Z$47,23,FALSE))</f>
        <v/>
      </c>
      <c r="AE86" s="84" t="str">
        <f>IF(AE84="","",VLOOKUP(AE84,'シフト記号表（勤務時間帯）'!$D$6:$Z$47,23,FALSE))</f>
        <v/>
      </c>
      <c r="AF86" s="84" t="str">
        <f>IF(AF84="","",VLOOKUP(AF84,'シフト記号表（勤務時間帯）'!$D$6:$Z$47,23,FALSE))</f>
        <v/>
      </c>
      <c r="AG86" s="84" t="str">
        <f>IF(AG84="","",VLOOKUP(AG84,'シフト記号表（勤務時間帯）'!$D$6:$Z$47,23,FALSE))</f>
        <v/>
      </c>
      <c r="AH86" s="85" t="str">
        <f>IF(AH84="","",VLOOKUP(AH84,'シフト記号表（勤務時間帯）'!$D$6:$Z$47,23,FALSE))</f>
        <v/>
      </c>
      <c r="AI86" s="83" t="str">
        <f>IF(AI84="","",VLOOKUP(AI84,'シフト記号表（勤務時間帯）'!$D$6:$Z$47,23,FALSE))</f>
        <v/>
      </c>
      <c r="AJ86" s="84" t="str">
        <f>IF(AJ84="","",VLOOKUP(AJ84,'シフト記号表（勤務時間帯）'!$D$6:$Z$47,23,FALSE))</f>
        <v/>
      </c>
      <c r="AK86" s="84" t="str">
        <f>IF(AK84="","",VLOOKUP(AK84,'シフト記号表（勤務時間帯）'!$D$6:$Z$47,23,FALSE))</f>
        <v/>
      </c>
      <c r="AL86" s="84" t="str">
        <f>IF(AL84="","",VLOOKUP(AL84,'シフト記号表（勤務時間帯）'!$D$6:$Z$47,23,FALSE))</f>
        <v/>
      </c>
      <c r="AM86" s="84" t="str">
        <f>IF(AM84="","",VLOOKUP(AM84,'シフト記号表（勤務時間帯）'!$D$6:$Z$47,23,FALSE))</f>
        <v/>
      </c>
      <c r="AN86" s="84" t="str">
        <f>IF(AN84="","",VLOOKUP(AN84,'シフト記号表（勤務時間帯）'!$D$6:$Z$47,23,FALSE))</f>
        <v/>
      </c>
      <c r="AO86" s="85" t="str">
        <f>IF(AO84="","",VLOOKUP(AO84,'シフト記号表（勤務時間帯）'!$D$6:$Z$47,23,FALSE))</f>
        <v/>
      </c>
      <c r="AP86" s="83" t="str">
        <f>IF(AP84="","",VLOOKUP(AP84,'シフト記号表（勤務時間帯）'!$D$6:$Z$47,23,FALSE))</f>
        <v/>
      </c>
      <c r="AQ86" s="84" t="str">
        <f>IF(AQ84="","",VLOOKUP(AQ84,'シフト記号表（勤務時間帯）'!$D$6:$Z$47,23,FALSE))</f>
        <v/>
      </c>
      <c r="AR86" s="84" t="str">
        <f>IF(AR84="","",VLOOKUP(AR84,'シフト記号表（勤務時間帯）'!$D$6:$Z$47,23,FALSE))</f>
        <v/>
      </c>
      <c r="AS86" s="84" t="str">
        <f>IF(AS84="","",VLOOKUP(AS84,'シフト記号表（勤務時間帯）'!$D$6:$Z$47,23,FALSE))</f>
        <v/>
      </c>
      <c r="AT86" s="84" t="str">
        <f>IF(AT84="","",VLOOKUP(AT84,'シフト記号表（勤務時間帯）'!$D$6:$Z$47,23,FALSE))</f>
        <v/>
      </c>
      <c r="AU86" s="84" t="str">
        <f>IF(AU84="","",VLOOKUP(AU84,'シフト記号表（勤務時間帯）'!$D$6:$Z$47,23,FALSE))</f>
        <v/>
      </c>
      <c r="AV86" s="85" t="str">
        <f>IF(AV84="","",VLOOKUP(AV84,'シフト記号表（勤務時間帯）'!$D$6:$Z$47,23,FALSE))</f>
        <v/>
      </c>
      <c r="AW86" s="83" t="str">
        <f>IF(AW84="","",VLOOKUP(AW84,'シフト記号表（勤務時間帯）'!$D$6:$Z$47,23,FALSE))</f>
        <v/>
      </c>
      <c r="AX86" s="84" t="str">
        <f>IF(AX84="","",VLOOKUP(AX84,'シフト記号表（勤務時間帯）'!$D$6:$Z$47,23,FALSE))</f>
        <v/>
      </c>
      <c r="AY86" s="84" t="str">
        <f>IF(AY84="","",VLOOKUP(AY84,'シフト記号表（勤務時間帯）'!$D$6:$Z$47,23,FALSE))</f>
        <v/>
      </c>
      <c r="AZ86" s="596">
        <f>IF($BC$3="４週",SUM(U86:AV86),IF($BC$3="暦月",SUM(U86:AY86),""))</f>
        <v>0</v>
      </c>
      <c r="BA86" s="597"/>
      <c r="BB86" s="598">
        <f>IF($BC$3="４週",AZ86/4,IF($BC$3="暦月",(AZ86/($BC$8/7)),""))</f>
        <v>0</v>
      </c>
      <c r="BC86" s="597"/>
      <c r="BD86" s="590"/>
      <c r="BE86" s="591"/>
      <c r="BF86" s="591"/>
      <c r="BG86" s="591"/>
      <c r="BH86" s="592"/>
    </row>
    <row r="87" spans="2:60" ht="20.25" customHeight="1" x14ac:dyDescent="0.4">
      <c r="B87" s="86"/>
      <c r="C87" s="539"/>
      <c r="D87" s="540"/>
      <c r="E87" s="541"/>
      <c r="F87" s="214"/>
      <c r="G87" s="217"/>
      <c r="H87" s="548"/>
      <c r="I87" s="551"/>
      <c r="J87" s="552"/>
      <c r="K87" s="552"/>
      <c r="L87" s="553"/>
      <c r="M87" s="560"/>
      <c r="N87" s="561"/>
      <c r="O87" s="562"/>
      <c r="P87" s="105" t="s">
        <v>245</v>
      </c>
      <c r="Q87" s="106"/>
      <c r="R87" s="106"/>
      <c r="S87" s="107"/>
      <c r="T87" s="108"/>
      <c r="U87" s="91"/>
      <c r="V87" s="92"/>
      <c r="W87" s="92"/>
      <c r="X87" s="92"/>
      <c r="Y87" s="92"/>
      <c r="Z87" s="92"/>
      <c r="AA87" s="93"/>
      <c r="AB87" s="91"/>
      <c r="AC87" s="92"/>
      <c r="AD87" s="92"/>
      <c r="AE87" s="92"/>
      <c r="AF87" s="92"/>
      <c r="AG87" s="92"/>
      <c r="AH87" s="93"/>
      <c r="AI87" s="91"/>
      <c r="AJ87" s="92"/>
      <c r="AK87" s="92"/>
      <c r="AL87" s="92"/>
      <c r="AM87" s="92"/>
      <c r="AN87" s="92"/>
      <c r="AO87" s="93"/>
      <c r="AP87" s="91"/>
      <c r="AQ87" s="92"/>
      <c r="AR87" s="92"/>
      <c r="AS87" s="92"/>
      <c r="AT87" s="92"/>
      <c r="AU87" s="92"/>
      <c r="AV87" s="93"/>
      <c r="AW87" s="91"/>
      <c r="AX87" s="92"/>
      <c r="AY87" s="92"/>
      <c r="AZ87" s="569"/>
      <c r="BA87" s="570"/>
      <c r="BB87" s="583"/>
      <c r="BC87" s="570"/>
      <c r="BD87" s="584"/>
      <c r="BE87" s="585"/>
      <c r="BF87" s="585"/>
      <c r="BG87" s="585"/>
      <c r="BH87" s="586"/>
    </row>
    <row r="88" spans="2:60" ht="20.25" customHeight="1" x14ac:dyDescent="0.4">
      <c r="B88" s="70">
        <f>B85+1</f>
        <v>23</v>
      </c>
      <c r="C88" s="542"/>
      <c r="D88" s="543"/>
      <c r="E88" s="544"/>
      <c r="F88" s="215">
        <f>C87</f>
        <v>0</v>
      </c>
      <c r="G88" s="218"/>
      <c r="H88" s="549"/>
      <c r="I88" s="554"/>
      <c r="J88" s="555"/>
      <c r="K88" s="555"/>
      <c r="L88" s="556"/>
      <c r="M88" s="563"/>
      <c r="N88" s="564"/>
      <c r="O88" s="565"/>
      <c r="P88" s="71" t="s">
        <v>246</v>
      </c>
      <c r="Q88" s="72"/>
      <c r="R88" s="72"/>
      <c r="S88" s="73"/>
      <c r="T88" s="74"/>
      <c r="U88" s="75" t="str">
        <f>IF(U87="","",VLOOKUP(U87,'シフト記号表（勤務時間帯）'!$D$6:$X$47,21,FALSE))</f>
        <v/>
      </c>
      <c r="V88" s="76" t="str">
        <f>IF(V87="","",VLOOKUP(V87,'シフト記号表（勤務時間帯）'!$D$6:$X$47,21,FALSE))</f>
        <v/>
      </c>
      <c r="W88" s="76" t="str">
        <f>IF(W87="","",VLOOKUP(W87,'シフト記号表（勤務時間帯）'!$D$6:$X$47,21,FALSE))</f>
        <v/>
      </c>
      <c r="X88" s="76" t="str">
        <f>IF(X87="","",VLOOKUP(X87,'シフト記号表（勤務時間帯）'!$D$6:$X$47,21,FALSE))</f>
        <v/>
      </c>
      <c r="Y88" s="76" t="str">
        <f>IF(Y87="","",VLOOKUP(Y87,'シフト記号表（勤務時間帯）'!$D$6:$X$47,21,FALSE))</f>
        <v/>
      </c>
      <c r="Z88" s="76" t="str">
        <f>IF(Z87="","",VLOOKUP(Z87,'シフト記号表（勤務時間帯）'!$D$6:$X$47,21,FALSE))</f>
        <v/>
      </c>
      <c r="AA88" s="77" t="str">
        <f>IF(AA87="","",VLOOKUP(AA87,'シフト記号表（勤務時間帯）'!$D$6:$X$47,21,FALSE))</f>
        <v/>
      </c>
      <c r="AB88" s="75" t="str">
        <f>IF(AB87="","",VLOOKUP(AB87,'シフト記号表（勤務時間帯）'!$D$6:$X$47,21,FALSE))</f>
        <v/>
      </c>
      <c r="AC88" s="76" t="str">
        <f>IF(AC87="","",VLOOKUP(AC87,'シフト記号表（勤務時間帯）'!$D$6:$X$47,21,FALSE))</f>
        <v/>
      </c>
      <c r="AD88" s="76" t="str">
        <f>IF(AD87="","",VLOOKUP(AD87,'シフト記号表（勤務時間帯）'!$D$6:$X$47,21,FALSE))</f>
        <v/>
      </c>
      <c r="AE88" s="76" t="str">
        <f>IF(AE87="","",VLOOKUP(AE87,'シフト記号表（勤務時間帯）'!$D$6:$X$47,21,FALSE))</f>
        <v/>
      </c>
      <c r="AF88" s="76" t="str">
        <f>IF(AF87="","",VLOOKUP(AF87,'シフト記号表（勤務時間帯）'!$D$6:$X$47,21,FALSE))</f>
        <v/>
      </c>
      <c r="AG88" s="76" t="str">
        <f>IF(AG87="","",VLOOKUP(AG87,'シフト記号表（勤務時間帯）'!$D$6:$X$47,21,FALSE))</f>
        <v/>
      </c>
      <c r="AH88" s="77" t="str">
        <f>IF(AH87="","",VLOOKUP(AH87,'シフト記号表（勤務時間帯）'!$D$6:$X$47,21,FALSE))</f>
        <v/>
      </c>
      <c r="AI88" s="75" t="str">
        <f>IF(AI87="","",VLOOKUP(AI87,'シフト記号表（勤務時間帯）'!$D$6:$X$47,21,FALSE))</f>
        <v/>
      </c>
      <c r="AJ88" s="76" t="str">
        <f>IF(AJ87="","",VLOOKUP(AJ87,'シフト記号表（勤務時間帯）'!$D$6:$X$47,21,FALSE))</f>
        <v/>
      </c>
      <c r="AK88" s="76" t="str">
        <f>IF(AK87="","",VLOOKUP(AK87,'シフト記号表（勤務時間帯）'!$D$6:$X$47,21,FALSE))</f>
        <v/>
      </c>
      <c r="AL88" s="76" t="str">
        <f>IF(AL87="","",VLOOKUP(AL87,'シフト記号表（勤務時間帯）'!$D$6:$X$47,21,FALSE))</f>
        <v/>
      </c>
      <c r="AM88" s="76" t="str">
        <f>IF(AM87="","",VLOOKUP(AM87,'シフト記号表（勤務時間帯）'!$D$6:$X$47,21,FALSE))</f>
        <v/>
      </c>
      <c r="AN88" s="76" t="str">
        <f>IF(AN87="","",VLOOKUP(AN87,'シフト記号表（勤務時間帯）'!$D$6:$X$47,21,FALSE))</f>
        <v/>
      </c>
      <c r="AO88" s="77" t="str">
        <f>IF(AO87="","",VLOOKUP(AO87,'シフト記号表（勤務時間帯）'!$D$6:$X$47,21,FALSE))</f>
        <v/>
      </c>
      <c r="AP88" s="75" t="str">
        <f>IF(AP87="","",VLOOKUP(AP87,'シフト記号表（勤務時間帯）'!$D$6:$X$47,21,FALSE))</f>
        <v/>
      </c>
      <c r="AQ88" s="76" t="str">
        <f>IF(AQ87="","",VLOOKUP(AQ87,'シフト記号表（勤務時間帯）'!$D$6:$X$47,21,FALSE))</f>
        <v/>
      </c>
      <c r="AR88" s="76" t="str">
        <f>IF(AR87="","",VLOOKUP(AR87,'シフト記号表（勤務時間帯）'!$D$6:$X$47,21,FALSE))</f>
        <v/>
      </c>
      <c r="AS88" s="76" t="str">
        <f>IF(AS87="","",VLOOKUP(AS87,'シフト記号表（勤務時間帯）'!$D$6:$X$47,21,FALSE))</f>
        <v/>
      </c>
      <c r="AT88" s="76" t="str">
        <f>IF(AT87="","",VLOOKUP(AT87,'シフト記号表（勤務時間帯）'!$D$6:$X$47,21,FALSE))</f>
        <v/>
      </c>
      <c r="AU88" s="76" t="str">
        <f>IF(AU87="","",VLOOKUP(AU87,'シフト記号表（勤務時間帯）'!$D$6:$X$47,21,FALSE))</f>
        <v/>
      </c>
      <c r="AV88" s="77" t="str">
        <f>IF(AV87="","",VLOOKUP(AV87,'シフト記号表（勤務時間帯）'!$D$6:$X$47,21,FALSE))</f>
        <v/>
      </c>
      <c r="AW88" s="75" t="str">
        <f>IF(AW87="","",VLOOKUP(AW87,'シフト記号表（勤務時間帯）'!$D$6:$X$47,21,FALSE))</f>
        <v/>
      </c>
      <c r="AX88" s="76" t="str">
        <f>IF(AX87="","",VLOOKUP(AX87,'シフト記号表（勤務時間帯）'!$D$6:$X$47,21,FALSE))</f>
        <v/>
      </c>
      <c r="AY88" s="76" t="str">
        <f>IF(AY87="","",VLOOKUP(AY87,'シフト記号表（勤務時間帯）'!$D$6:$X$47,21,FALSE))</f>
        <v/>
      </c>
      <c r="AZ88" s="593">
        <f>IF($BC$3="４週",SUM(U88:AV88),IF($BC$3="暦月",SUM(U88:AY88),""))</f>
        <v>0</v>
      </c>
      <c r="BA88" s="594"/>
      <c r="BB88" s="595">
        <f>IF($BC$3="４週",AZ88/4,IF($BC$3="暦月",(AZ88/($BC$8/7)),""))</f>
        <v>0</v>
      </c>
      <c r="BC88" s="594"/>
      <c r="BD88" s="587"/>
      <c r="BE88" s="588"/>
      <c r="BF88" s="588"/>
      <c r="BG88" s="588"/>
      <c r="BH88" s="589"/>
    </row>
    <row r="89" spans="2:60" ht="20.25" customHeight="1" x14ac:dyDescent="0.4">
      <c r="B89" s="78"/>
      <c r="C89" s="545"/>
      <c r="D89" s="546"/>
      <c r="E89" s="547"/>
      <c r="F89" s="216"/>
      <c r="G89" s="219">
        <f>C87</f>
        <v>0</v>
      </c>
      <c r="H89" s="550"/>
      <c r="I89" s="557"/>
      <c r="J89" s="558"/>
      <c r="K89" s="558"/>
      <c r="L89" s="559"/>
      <c r="M89" s="566"/>
      <c r="N89" s="567"/>
      <c r="O89" s="568"/>
      <c r="P89" s="109" t="s">
        <v>247</v>
      </c>
      <c r="Q89" s="80"/>
      <c r="R89" s="80"/>
      <c r="S89" s="98"/>
      <c r="T89" s="99"/>
      <c r="U89" s="83" t="str">
        <f>IF(U87="","",VLOOKUP(U87,'シフト記号表（勤務時間帯）'!$D$6:$Z$47,23,FALSE))</f>
        <v/>
      </c>
      <c r="V89" s="84" t="str">
        <f>IF(V87="","",VLOOKUP(V87,'シフト記号表（勤務時間帯）'!$D$6:$Z$47,23,FALSE))</f>
        <v/>
      </c>
      <c r="W89" s="84" t="str">
        <f>IF(W87="","",VLOOKUP(W87,'シフト記号表（勤務時間帯）'!$D$6:$Z$47,23,FALSE))</f>
        <v/>
      </c>
      <c r="X89" s="84" t="str">
        <f>IF(X87="","",VLOOKUP(X87,'シフト記号表（勤務時間帯）'!$D$6:$Z$47,23,FALSE))</f>
        <v/>
      </c>
      <c r="Y89" s="84" t="str">
        <f>IF(Y87="","",VLOOKUP(Y87,'シフト記号表（勤務時間帯）'!$D$6:$Z$47,23,FALSE))</f>
        <v/>
      </c>
      <c r="Z89" s="84" t="str">
        <f>IF(Z87="","",VLOOKUP(Z87,'シフト記号表（勤務時間帯）'!$D$6:$Z$47,23,FALSE))</f>
        <v/>
      </c>
      <c r="AA89" s="85" t="str">
        <f>IF(AA87="","",VLOOKUP(AA87,'シフト記号表（勤務時間帯）'!$D$6:$Z$47,23,FALSE))</f>
        <v/>
      </c>
      <c r="AB89" s="83" t="str">
        <f>IF(AB87="","",VLOOKUP(AB87,'シフト記号表（勤務時間帯）'!$D$6:$Z$47,23,FALSE))</f>
        <v/>
      </c>
      <c r="AC89" s="84" t="str">
        <f>IF(AC87="","",VLOOKUP(AC87,'シフト記号表（勤務時間帯）'!$D$6:$Z$47,23,FALSE))</f>
        <v/>
      </c>
      <c r="AD89" s="84" t="str">
        <f>IF(AD87="","",VLOOKUP(AD87,'シフト記号表（勤務時間帯）'!$D$6:$Z$47,23,FALSE))</f>
        <v/>
      </c>
      <c r="AE89" s="84" t="str">
        <f>IF(AE87="","",VLOOKUP(AE87,'シフト記号表（勤務時間帯）'!$D$6:$Z$47,23,FALSE))</f>
        <v/>
      </c>
      <c r="AF89" s="84" t="str">
        <f>IF(AF87="","",VLOOKUP(AF87,'シフト記号表（勤務時間帯）'!$D$6:$Z$47,23,FALSE))</f>
        <v/>
      </c>
      <c r="AG89" s="84" t="str">
        <f>IF(AG87="","",VLOOKUP(AG87,'シフト記号表（勤務時間帯）'!$D$6:$Z$47,23,FALSE))</f>
        <v/>
      </c>
      <c r="AH89" s="85" t="str">
        <f>IF(AH87="","",VLOOKUP(AH87,'シフト記号表（勤務時間帯）'!$D$6:$Z$47,23,FALSE))</f>
        <v/>
      </c>
      <c r="AI89" s="83" t="str">
        <f>IF(AI87="","",VLOOKUP(AI87,'シフト記号表（勤務時間帯）'!$D$6:$Z$47,23,FALSE))</f>
        <v/>
      </c>
      <c r="AJ89" s="84" t="str">
        <f>IF(AJ87="","",VLOOKUP(AJ87,'シフト記号表（勤務時間帯）'!$D$6:$Z$47,23,FALSE))</f>
        <v/>
      </c>
      <c r="AK89" s="84" t="str">
        <f>IF(AK87="","",VLOOKUP(AK87,'シフト記号表（勤務時間帯）'!$D$6:$Z$47,23,FALSE))</f>
        <v/>
      </c>
      <c r="AL89" s="84" t="str">
        <f>IF(AL87="","",VLOOKUP(AL87,'シフト記号表（勤務時間帯）'!$D$6:$Z$47,23,FALSE))</f>
        <v/>
      </c>
      <c r="AM89" s="84" t="str">
        <f>IF(AM87="","",VLOOKUP(AM87,'シフト記号表（勤務時間帯）'!$D$6:$Z$47,23,FALSE))</f>
        <v/>
      </c>
      <c r="AN89" s="84" t="str">
        <f>IF(AN87="","",VLOOKUP(AN87,'シフト記号表（勤務時間帯）'!$D$6:$Z$47,23,FALSE))</f>
        <v/>
      </c>
      <c r="AO89" s="85" t="str">
        <f>IF(AO87="","",VLOOKUP(AO87,'シフト記号表（勤務時間帯）'!$D$6:$Z$47,23,FALSE))</f>
        <v/>
      </c>
      <c r="AP89" s="83" t="str">
        <f>IF(AP87="","",VLOOKUP(AP87,'シフト記号表（勤務時間帯）'!$D$6:$Z$47,23,FALSE))</f>
        <v/>
      </c>
      <c r="AQ89" s="84" t="str">
        <f>IF(AQ87="","",VLOOKUP(AQ87,'シフト記号表（勤務時間帯）'!$D$6:$Z$47,23,FALSE))</f>
        <v/>
      </c>
      <c r="AR89" s="84" t="str">
        <f>IF(AR87="","",VLOOKUP(AR87,'シフト記号表（勤務時間帯）'!$D$6:$Z$47,23,FALSE))</f>
        <v/>
      </c>
      <c r="AS89" s="84" t="str">
        <f>IF(AS87="","",VLOOKUP(AS87,'シフト記号表（勤務時間帯）'!$D$6:$Z$47,23,FALSE))</f>
        <v/>
      </c>
      <c r="AT89" s="84" t="str">
        <f>IF(AT87="","",VLOOKUP(AT87,'シフト記号表（勤務時間帯）'!$D$6:$Z$47,23,FALSE))</f>
        <v/>
      </c>
      <c r="AU89" s="84" t="str">
        <f>IF(AU87="","",VLOOKUP(AU87,'シフト記号表（勤務時間帯）'!$D$6:$Z$47,23,FALSE))</f>
        <v/>
      </c>
      <c r="AV89" s="85" t="str">
        <f>IF(AV87="","",VLOOKUP(AV87,'シフト記号表（勤務時間帯）'!$D$6:$Z$47,23,FALSE))</f>
        <v/>
      </c>
      <c r="AW89" s="83" t="str">
        <f>IF(AW87="","",VLOOKUP(AW87,'シフト記号表（勤務時間帯）'!$D$6:$Z$47,23,FALSE))</f>
        <v/>
      </c>
      <c r="AX89" s="84" t="str">
        <f>IF(AX87="","",VLOOKUP(AX87,'シフト記号表（勤務時間帯）'!$D$6:$Z$47,23,FALSE))</f>
        <v/>
      </c>
      <c r="AY89" s="84" t="str">
        <f>IF(AY87="","",VLOOKUP(AY87,'シフト記号表（勤務時間帯）'!$D$6:$Z$47,23,FALSE))</f>
        <v/>
      </c>
      <c r="AZ89" s="596">
        <f>IF($BC$3="４週",SUM(U89:AV89),IF($BC$3="暦月",SUM(U89:AY89),""))</f>
        <v>0</v>
      </c>
      <c r="BA89" s="597"/>
      <c r="BB89" s="598">
        <f>IF($BC$3="４週",AZ89/4,IF($BC$3="暦月",(AZ89/($BC$8/7)),""))</f>
        <v>0</v>
      </c>
      <c r="BC89" s="597"/>
      <c r="BD89" s="590"/>
      <c r="BE89" s="591"/>
      <c r="BF89" s="591"/>
      <c r="BG89" s="591"/>
      <c r="BH89" s="592"/>
    </row>
    <row r="90" spans="2:60" ht="20.25" customHeight="1" x14ac:dyDescent="0.4">
      <c r="B90" s="86"/>
      <c r="C90" s="539"/>
      <c r="D90" s="540"/>
      <c r="E90" s="541"/>
      <c r="F90" s="214"/>
      <c r="G90" s="217"/>
      <c r="H90" s="548"/>
      <c r="I90" s="551"/>
      <c r="J90" s="552"/>
      <c r="K90" s="552"/>
      <c r="L90" s="553"/>
      <c r="M90" s="560"/>
      <c r="N90" s="561"/>
      <c r="O90" s="562"/>
      <c r="P90" s="105" t="s">
        <v>245</v>
      </c>
      <c r="Q90" s="106"/>
      <c r="R90" s="106"/>
      <c r="S90" s="107"/>
      <c r="T90" s="108"/>
      <c r="U90" s="91"/>
      <c r="V90" s="92"/>
      <c r="W90" s="92"/>
      <c r="X90" s="92"/>
      <c r="Y90" s="92"/>
      <c r="Z90" s="92"/>
      <c r="AA90" s="93"/>
      <c r="AB90" s="91"/>
      <c r="AC90" s="92"/>
      <c r="AD90" s="92"/>
      <c r="AE90" s="92"/>
      <c r="AF90" s="92"/>
      <c r="AG90" s="92"/>
      <c r="AH90" s="93"/>
      <c r="AI90" s="91"/>
      <c r="AJ90" s="92"/>
      <c r="AK90" s="92"/>
      <c r="AL90" s="92"/>
      <c r="AM90" s="92"/>
      <c r="AN90" s="92"/>
      <c r="AO90" s="93"/>
      <c r="AP90" s="91"/>
      <c r="AQ90" s="92"/>
      <c r="AR90" s="92"/>
      <c r="AS90" s="92"/>
      <c r="AT90" s="92"/>
      <c r="AU90" s="92"/>
      <c r="AV90" s="93"/>
      <c r="AW90" s="91"/>
      <c r="AX90" s="92"/>
      <c r="AY90" s="92"/>
      <c r="AZ90" s="569"/>
      <c r="BA90" s="570"/>
      <c r="BB90" s="583"/>
      <c r="BC90" s="570"/>
      <c r="BD90" s="584"/>
      <c r="BE90" s="585"/>
      <c r="BF90" s="585"/>
      <c r="BG90" s="585"/>
      <c r="BH90" s="586"/>
    </row>
    <row r="91" spans="2:60" ht="20.25" customHeight="1" x14ac:dyDescent="0.4">
      <c r="B91" s="70">
        <f>B88+1</f>
        <v>24</v>
      </c>
      <c r="C91" s="542"/>
      <c r="D91" s="543"/>
      <c r="E91" s="544"/>
      <c r="F91" s="215">
        <f>C90</f>
        <v>0</v>
      </c>
      <c r="G91" s="218"/>
      <c r="H91" s="549"/>
      <c r="I91" s="554"/>
      <c r="J91" s="555"/>
      <c r="K91" s="555"/>
      <c r="L91" s="556"/>
      <c r="M91" s="563"/>
      <c r="N91" s="564"/>
      <c r="O91" s="565"/>
      <c r="P91" s="71" t="s">
        <v>246</v>
      </c>
      <c r="Q91" s="72"/>
      <c r="R91" s="72"/>
      <c r="S91" s="73"/>
      <c r="T91" s="74"/>
      <c r="U91" s="75" t="str">
        <f>IF(U90="","",VLOOKUP(U90,'シフト記号表（勤務時間帯）'!$D$6:$X$47,21,FALSE))</f>
        <v/>
      </c>
      <c r="V91" s="76" t="str">
        <f>IF(V90="","",VLOOKUP(V90,'シフト記号表（勤務時間帯）'!$D$6:$X$47,21,FALSE))</f>
        <v/>
      </c>
      <c r="W91" s="76" t="str">
        <f>IF(W90="","",VLOOKUP(W90,'シフト記号表（勤務時間帯）'!$D$6:$X$47,21,FALSE))</f>
        <v/>
      </c>
      <c r="X91" s="76" t="str">
        <f>IF(X90="","",VLOOKUP(X90,'シフト記号表（勤務時間帯）'!$D$6:$X$47,21,FALSE))</f>
        <v/>
      </c>
      <c r="Y91" s="76" t="str">
        <f>IF(Y90="","",VLOOKUP(Y90,'シフト記号表（勤務時間帯）'!$D$6:$X$47,21,FALSE))</f>
        <v/>
      </c>
      <c r="Z91" s="76" t="str">
        <f>IF(Z90="","",VLOOKUP(Z90,'シフト記号表（勤務時間帯）'!$D$6:$X$47,21,FALSE))</f>
        <v/>
      </c>
      <c r="AA91" s="77" t="str">
        <f>IF(AA90="","",VLOOKUP(AA90,'シフト記号表（勤務時間帯）'!$D$6:$X$47,21,FALSE))</f>
        <v/>
      </c>
      <c r="AB91" s="75" t="str">
        <f>IF(AB90="","",VLOOKUP(AB90,'シフト記号表（勤務時間帯）'!$D$6:$X$47,21,FALSE))</f>
        <v/>
      </c>
      <c r="AC91" s="76" t="str">
        <f>IF(AC90="","",VLOOKUP(AC90,'シフト記号表（勤務時間帯）'!$D$6:$X$47,21,FALSE))</f>
        <v/>
      </c>
      <c r="AD91" s="76" t="str">
        <f>IF(AD90="","",VLOOKUP(AD90,'シフト記号表（勤務時間帯）'!$D$6:$X$47,21,FALSE))</f>
        <v/>
      </c>
      <c r="AE91" s="76" t="str">
        <f>IF(AE90="","",VLOOKUP(AE90,'シフト記号表（勤務時間帯）'!$D$6:$X$47,21,FALSE))</f>
        <v/>
      </c>
      <c r="AF91" s="76" t="str">
        <f>IF(AF90="","",VLOOKUP(AF90,'シフト記号表（勤務時間帯）'!$D$6:$X$47,21,FALSE))</f>
        <v/>
      </c>
      <c r="AG91" s="76" t="str">
        <f>IF(AG90="","",VLOOKUP(AG90,'シフト記号表（勤務時間帯）'!$D$6:$X$47,21,FALSE))</f>
        <v/>
      </c>
      <c r="AH91" s="77" t="str">
        <f>IF(AH90="","",VLOOKUP(AH90,'シフト記号表（勤務時間帯）'!$D$6:$X$47,21,FALSE))</f>
        <v/>
      </c>
      <c r="AI91" s="75" t="str">
        <f>IF(AI90="","",VLOOKUP(AI90,'シフト記号表（勤務時間帯）'!$D$6:$X$47,21,FALSE))</f>
        <v/>
      </c>
      <c r="AJ91" s="76" t="str">
        <f>IF(AJ90="","",VLOOKUP(AJ90,'シフト記号表（勤務時間帯）'!$D$6:$X$47,21,FALSE))</f>
        <v/>
      </c>
      <c r="AK91" s="76" t="str">
        <f>IF(AK90="","",VLOOKUP(AK90,'シフト記号表（勤務時間帯）'!$D$6:$X$47,21,FALSE))</f>
        <v/>
      </c>
      <c r="AL91" s="76" t="str">
        <f>IF(AL90="","",VLOOKUP(AL90,'シフト記号表（勤務時間帯）'!$D$6:$X$47,21,FALSE))</f>
        <v/>
      </c>
      <c r="AM91" s="76" t="str">
        <f>IF(AM90="","",VLOOKUP(AM90,'シフト記号表（勤務時間帯）'!$D$6:$X$47,21,FALSE))</f>
        <v/>
      </c>
      <c r="AN91" s="76" t="str">
        <f>IF(AN90="","",VLOOKUP(AN90,'シフト記号表（勤務時間帯）'!$D$6:$X$47,21,FALSE))</f>
        <v/>
      </c>
      <c r="AO91" s="77" t="str">
        <f>IF(AO90="","",VLOOKUP(AO90,'シフト記号表（勤務時間帯）'!$D$6:$X$47,21,FALSE))</f>
        <v/>
      </c>
      <c r="AP91" s="75" t="str">
        <f>IF(AP90="","",VLOOKUP(AP90,'シフト記号表（勤務時間帯）'!$D$6:$X$47,21,FALSE))</f>
        <v/>
      </c>
      <c r="AQ91" s="76" t="str">
        <f>IF(AQ90="","",VLOOKUP(AQ90,'シフト記号表（勤務時間帯）'!$D$6:$X$47,21,FALSE))</f>
        <v/>
      </c>
      <c r="AR91" s="76" t="str">
        <f>IF(AR90="","",VLOOKUP(AR90,'シフト記号表（勤務時間帯）'!$D$6:$X$47,21,FALSE))</f>
        <v/>
      </c>
      <c r="AS91" s="76" t="str">
        <f>IF(AS90="","",VLOOKUP(AS90,'シフト記号表（勤務時間帯）'!$D$6:$X$47,21,FALSE))</f>
        <v/>
      </c>
      <c r="AT91" s="76" t="str">
        <f>IF(AT90="","",VLOOKUP(AT90,'シフト記号表（勤務時間帯）'!$D$6:$X$47,21,FALSE))</f>
        <v/>
      </c>
      <c r="AU91" s="76" t="str">
        <f>IF(AU90="","",VLOOKUP(AU90,'シフト記号表（勤務時間帯）'!$D$6:$X$47,21,FALSE))</f>
        <v/>
      </c>
      <c r="AV91" s="77" t="str">
        <f>IF(AV90="","",VLOOKUP(AV90,'シフト記号表（勤務時間帯）'!$D$6:$X$47,21,FALSE))</f>
        <v/>
      </c>
      <c r="AW91" s="75" t="str">
        <f>IF(AW90="","",VLOOKUP(AW90,'シフト記号表（勤務時間帯）'!$D$6:$X$47,21,FALSE))</f>
        <v/>
      </c>
      <c r="AX91" s="76" t="str">
        <f>IF(AX90="","",VLOOKUP(AX90,'シフト記号表（勤務時間帯）'!$D$6:$X$47,21,FALSE))</f>
        <v/>
      </c>
      <c r="AY91" s="76" t="str">
        <f>IF(AY90="","",VLOOKUP(AY90,'シフト記号表（勤務時間帯）'!$D$6:$X$47,21,FALSE))</f>
        <v/>
      </c>
      <c r="AZ91" s="593">
        <f>IF($BC$3="４週",SUM(U91:AV91),IF($BC$3="暦月",SUM(U91:AY91),""))</f>
        <v>0</v>
      </c>
      <c r="BA91" s="594"/>
      <c r="BB91" s="595">
        <f>IF($BC$3="４週",AZ91/4,IF($BC$3="暦月",(AZ91/($BC$8/7)),""))</f>
        <v>0</v>
      </c>
      <c r="BC91" s="594"/>
      <c r="BD91" s="587"/>
      <c r="BE91" s="588"/>
      <c r="BF91" s="588"/>
      <c r="BG91" s="588"/>
      <c r="BH91" s="589"/>
    </row>
    <row r="92" spans="2:60" ht="20.25" customHeight="1" x14ac:dyDescent="0.4">
      <c r="B92" s="78"/>
      <c r="C92" s="545"/>
      <c r="D92" s="546"/>
      <c r="E92" s="547"/>
      <c r="F92" s="216"/>
      <c r="G92" s="219">
        <f>C90</f>
        <v>0</v>
      </c>
      <c r="H92" s="550"/>
      <c r="I92" s="557"/>
      <c r="J92" s="558"/>
      <c r="K92" s="558"/>
      <c r="L92" s="559"/>
      <c r="M92" s="566"/>
      <c r="N92" s="567"/>
      <c r="O92" s="568"/>
      <c r="P92" s="109" t="s">
        <v>247</v>
      </c>
      <c r="Q92" s="80"/>
      <c r="R92" s="80"/>
      <c r="S92" s="98"/>
      <c r="T92" s="99"/>
      <c r="U92" s="83" t="str">
        <f>IF(U90="","",VLOOKUP(U90,'シフト記号表（勤務時間帯）'!$D$6:$Z$47,23,FALSE))</f>
        <v/>
      </c>
      <c r="V92" s="84" t="str">
        <f>IF(V90="","",VLOOKUP(V90,'シフト記号表（勤務時間帯）'!$D$6:$Z$47,23,FALSE))</f>
        <v/>
      </c>
      <c r="W92" s="84" t="str">
        <f>IF(W90="","",VLOOKUP(W90,'シフト記号表（勤務時間帯）'!$D$6:$Z$47,23,FALSE))</f>
        <v/>
      </c>
      <c r="X92" s="84" t="str">
        <f>IF(X90="","",VLOOKUP(X90,'シフト記号表（勤務時間帯）'!$D$6:$Z$47,23,FALSE))</f>
        <v/>
      </c>
      <c r="Y92" s="84" t="str">
        <f>IF(Y90="","",VLOOKUP(Y90,'シフト記号表（勤務時間帯）'!$D$6:$Z$47,23,FALSE))</f>
        <v/>
      </c>
      <c r="Z92" s="84" t="str">
        <f>IF(Z90="","",VLOOKUP(Z90,'シフト記号表（勤務時間帯）'!$D$6:$Z$47,23,FALSE))</f>
        <v/>
      </c>
      <c r="AA92" s="85" t="str">
        <f>IF(AA90="","",VLOOKUP(AA90,'シフト記号表（勤務時間帯）'!$D$6:$Z$47,23,FALSE))</f>
        <v/>
      </c>
      <c r="AB92" s="83" t="str">
        <f>IF(AB90="","",VLOOKUP(AB90,'シフト記号表（勤務時間帯）'!$D$6:$Z$47,23,FALSE))</f>
        <v/>
      </c>
      <c r="AC92" s="84" t="str">
        <f>IF(AC90="","",VLOOKUP(AC90,'シフト記号表（勤務時間帯）'!$D$6:$Z$47,23,FALSE))</f>
        <v/>
      </c>
      <c r="AD92" s="84" t="str">
        <f>IF(AD90="","",VLOOKUP(AD90,'シフト記号表（勤務時間帯）'!$D$6:$Z$47,23,FALSE))</f>
        <v/>
      </c>
      <c r="AE92" s="84" t="str">
        <f>IF(AE90="","",VLOOKUP(AE90,'シフト記号表（勤務時間帯）'!$D$6:$Z$47,23,FALSE))</f>
        <v/>
      </c>
      <c r="AF92" s="84" t="str">
        <f>IF(AF90="","",VLOOKUP(AF90,'シフト記号表（勤務時間帯）'!$D$6:$Z$47,23,FALSE))</f>
        <v/>
      </c>
      <c r="AG92" s="84" t="str">
        <f>IF(AG90="","",VLOOKUP(AG90,'シフト記号表（勤務時間帯）'!$D$6:$Z$47,23,FALSE))</f>
        <v/>
      </c>
      <c r="AH92" s="85" t="str">
        <f>IF(AH90="","",VLOOKUP(AH90,'シフト記号表（勤務時間帯）'!$D$6:$Z$47,23,FALSE))</f>
        <v/>
      </c>
      <c r="AI92" s="83" t="str">
        <f>IF(AI90="","",VLOOKUP(AI90,'シフト記号表（勤務時間帯）'!$D$6:$Z$47,23,FALSE))</f>
        <v/>
      </c>
      <c r="AJ92" s="84" t="str">
        <f>IF(AJ90="","",VLOOKUP(AJ90,'シフト記号表（勤務時間帯）'!$D$6:$Z$47,23,FALSE))</f>
        <v/>
      </c>
      <c r="AK92" s="84" t="str">
        <f>IF(AK90="","",VLOOKUP(AK90,'シフト記号表（勤務時間帯）'!$D$6:$Z$47,23,FALSE))</f>
        <v/>
      </c>
      <c r="AL92" s="84" t="str">
        <f>IF(AL90="","",VLOOKUP(AL90,'シフト記号表（勤務時間帯）'!$D$6:$Z$47,23,FALSE))</f>
        <v/>
      </c>
      <c r="AM92" s="84" t="str">
        <f>IF(AM90="","",VLOOKUP(AM90,'シフト記号表（勤務時間帯）'!$D$6:$Z$47,23,FALSE))</f>
        <v/>
      </c>
      <c r="AN92" s="84" t="str">
        <f>IF(AN90="","",VLOOKUP(AN90,'シフト記号表（勤務時間帯）'!$D$6:$Z$47,23,FALSE))</f>
        <v/>
      </c>
      <c r="AO92" s="85" t="str">
        <f>IF(AO90="","",VLOOKUP(AO90,'シフト記号表（勤務時間帯）'!$D$6:$Z$47,23,FALSE))</f>
        <v/>
      </c>
      <c r="AP92" s="83" t="str">
        <f>IF(AP90="","",VLOOKUP(AP90,'シフト記号表（勤務時間帯）'!$D$6:$Z$47,23,FALSE))</f>
        <v/>
      </c>
      <c r="AQ92" s="84" t="str">
        <f>IF(AQ90="","",VLOOKUP(AQ90,'シフト記号表（勤務時間帯）'!$D$6:$Z$47,23,FALSE))</f>
        <v/>
      </c>
      <c r="AR92" s="84" t="str">
        <f>IF(AR90="","",VLOOKUP(AR90,'シフト記号表（勤務時間帯）'!$D$6:$Z$47,23,FALSE))</f>
        <v/>
      </c>
      <c r="AS92" s="84" t="str">
        <f>IF(AS90="","",VLOOKUP(AS90,'シフト記号表（勤務時間帯）'!$D$6:$Z$47,23,FALSE))</f>
        <v/>
      </c>
      <c r="AT92" s="84" t="str">
        <f>IF(AT90="","",VLOOKUP(AT90,'シフト記号表（勤務時間帯）'!$D$6:$Z$47,23,FALSE))</f>
        <v/>
      </c>
      <c r="AU92" s="84" t="str">
        <f>IF(AU90="","",VLOOKUP(AU90,'シフト記号表（勤務時間帯）'!$D$6:$Z$47,23,FALSE))</f>
        <v/>
      </c>
      <c r="AV92" s="85" t="str">
        <f>IF(AV90="","",VLOOKUP(AV90,'シフト記号表（勤務時間帯）'!$D$6:$Z$47,23,FALSE))</f>
        <v/>
      </c>
      <c r="AW92" s="83" t="str">
        <f>IF(AW90="","",VLOOKUP(AW90,'シフト記号表（勤務時間帯）'!$D$6:$Z$47,23,FALSE))</f>
        <v/>
      </c>
      <c r="AX92" s="84" t="str">
        <f>IF(AX90="","",VLOOKUP(AX90,'シフト記号表（勤務時間帯）'!$D$6:$Z$47,23,FALSE))</f>
        <v/>
      </c>
      <c r="AY92" s="84" t="str">
        <f>IF(AY90="","",VLOOKUP(AY90,'シフト記号表（勤務時間帯）'!$D$6:$Z$47,23,FALSE))</f>
        <v/>
      </c>
      <c r="AZ92" s="596">
        <f>IF($BC$3="４週",SUM(U92:AV92),IF($BC$3="暦月",SUM(U92:AY92),""))</f>
        <v>0</v>
      </c>
      <c r="BA92" s="597"/>
      <c r="BB92" s="598">
        <f>IF($BC$3="４週",AZ92/4,IF($BC$3="暦月",(AZ92/($BC$8/7)),""))</f>
        <v>0</v>
      </c>
      <c r="BC92" s="597"/>
      <c r="BD92" s="590"/>
      <c r="BE92" s="591"/>
      <c r="BF92" s="591"/>
      <c r="BG92" s="591"/>
      <c r="BH92" s="592"/>
    </row>
    <row r="93" spans="2:60" ht="20.25" customHeight="1" x14ac:dyDescent="0.4">
      <c r="B93" s="86"/>
      <c r="C93" s="539"/>
      <c r="D93" s="540"/>
      <c r="E93" s="541"/>
      <c r="F93" s="214"/>
      <c r="G93" s="217"/>
      <c r="H93" s="548"/>
      <c r="I93" s="551"/>
      <c r="J93" s="552"/>
      <c r="K93" s="552"/>
      <c r="L93" s="553"/>
      <c r="M93" s="560"/>
      <c r="N93" s="561"/>
      <c r="O93" s="562"/>
      <c r="P93" s="105" t="s">
        <v>245</v>
      </c>
      <c r="Q93" s="106"/>
      <c r="R93" s="106"/>
      <c r="S93" s="107"/>
      <c r="T93" s="108"/>
      <c r="U93" s="91"/>
      <c r="V93" s="92"/>
      <c r="W93" s="92"/>
      <c r="X93" s="92"/>
      <c r="Y93" s="92"/>
      <c r="Z93" s="92"/>
      <c r="AA93" s="93"/>
      <c r="AB93" s="91"/>
      <c r="AC93" s="92"/>
      <c r="AD93" s="92"/>
      <c r="AE93" s="92"/>
      <c r="AF93" s="92"/>
      <c r="AG93" s="92"/>
      <c r="AH93" s="93"/>
      <c r="AI93" s="91"/>
      <c r="AJ93" s="92"/>
      <c r="AK93" s="92"/>
      <c r="AL93" s="92"/>
      <c r="AM93" s="92"/>
      <c r="AN93" s="92"/>
      <c r="AO93" s="93"/>
      <c r="AP93" s="91"/>
      <c r="AQ93" s="92"/>
      <c r="AR93" s="92"/>
      <c r="AS93" s="92"/>
      <c r="AT93" s="92"/>
      <c r="AU93" s="92"/>
      <c r="AV93" s="93"/>
      <c r="AW93" s="91"/>
      <c r="AX93" s="92"/>
      <c r="AY93" s="92"/>
      <c r="AZ93" s="569"/>
      <c r="BA93" s="570"/>
      <c r="BB93" s="583"/>
      <c r="BC93" s="570"/>
      <c r="BD93" s="584"/>
      <c r="BE93" s="585"/>
      <c r="BF93" s="585"/>
      <c r="BG93" s="585"/>
      <c r="BH93" s="586"/>
    </row>
    <row r="94" spans="2:60" ht="20.25" customHeight="1" x14ac:dyDescent="0.4">
      <c r="B94" s="70">
        <f>B91+1</f>
        <v>25</v>
      </c>
      <c r="C94" s="542"/>
      <c r="D94" s="543"/>
      <c r="E94" s="544"/>
      <c r="F94" s="215">
        <f>C93</f>
        <v>0</v>
      </c>
      <c r="G94" s="218"/>
      <c r="H94" s="549"/>
      <c r="I94" s="554"/>
      <c r="J94" s="555"/>
      <c r="K94" s="555"/>
      <c r="L94" s="556"/>
      <c r="M94" s="563"/>
      <c r="N94" s="564"/>
      <c r="O94" s="565"/>
      <c r="P94" s="71" t="s">
        <v>246</v>
      </c>
      <c r="Q94" s="72"/>
      <c r="R94" s="72"/>
      <c r="S94" s="73"/>
      <c r="T94" s="74"/>
      <c r="U94" s="75" t="str">
        <f>IF(U93="","",VLOOKUP(U93,'シフト記号表（勤務時間帯）'!$D$6:$X$47,21,FALSE))</f>
        <v/>
      </c>
      <c r="V94" s="76" t="str">
        <f>IF(V93="","",VLOOKUP(V93,'シフト記号表（勤務時間帯）'!$D$6:$X$47,21,FALSE))</f>
        <v/>
      </c>
      <c r="W94" s="76" t="str">
        <f>IF(W93="","",VLOOKUP(W93,'シフト記号表（勤務時間帯）'!$D$6:$X$47,21,FALSE))</f>
        <v/>
      </c>
      <c r="X94" s="76" t="str">
        <f>IF(X93="","",VLOOKUP(X93,'シフト記号表（勤務時間帯）'!$D$6:$X$47,21,FALSE))</f>
        <v/>
      </c>
      <c r="Y94" s="76" t="str">
        <f>IF(Y93="","",VLOOKUP(Y93,'シフト記号表（勤務時間帯）'!$D$6:$X$47,21,FALSE))</f>
        <v/>
      </c>
      <c r="Z94" s="76" t="str">
        <f>IF(Z93="","",VLOOKUP(Z93,'シフト記号表（勤務時間帯）'!$D$6:$X$47,21,FALSE))</f>
        <v/>
      </c>
      <c r="AA94" s="77" t="str">
        <f>IF(AA93="","",VLOOKUP(AA93,'シフト記号表（勤務時間帯）'!$D$6:$X$47,21,FALSE))</f>
        <v/>
      </c>
      <c r="AB94" s="75" t="str">
        <f>IF(AB93="","",VLOOKUP(AB93,'シフト記号表（勤務時間帯）'!$D$6:$X$47,21,FALSE))</f>
        <v/>
      </c>
      <c r="AC94" s="76" t="str">
        <f>IF(AC93="","",VLOOKUP(AC93,'シフト記号表（勤務時間帯）'!$D$6:$X$47,21,FALSE))</f>
        <v/>
      </c>
      <c r="AD94" s="76" t="str">
        <f>IF(AD93="","",VLOOKUP(AD93,'シフト記号表（勤務時間帯）'!$D$6:$X$47,21,FALSE))</f>
        <v/>
      </c>
      <c r="AE94" s="76" t="str">
        <f>IF(AE93="","",VLOOKUP(AE93,'シフト記号表（勤務時間帯）'!$D$6:$X$47,21,FALSE))</f>
        <v/>
      </c>
      <c r="AF94" s="76" t="str">
        <f>IF(AF93="","",VLOOKUP(AF93,'シフト記号表（勤務時間帯）'!$D$6:$X$47,21,FALSE))</f>
        <v/>
      </c>
      <c r="AG94" s="76" t="str">
        <f>IF(AG93="","",VLOOKUP(AG93,'シフト記号表（勤務時間帯）'!$D$6:$X$47,21,FALSE))</f>
        <v/>
      </c>
      <c r="AH94" s="77" t="str">
        <f>IF(AH93="","",VLOOKUP(AH93,'シフト記号表（勤務時間帯）'!$D$6:$X$47,21,FALSE))</f>
        <v/>
      </c>
      <c r="AI94" s="75" t="str">
        <f>IF(AI93="","",VLOOKUP(AI93,'シフト記号表（勤務時間帯）'!$D$6:$X$47,21,FALSE))</f>
        <v/>
      </c>
      <c r="AJ94" s="76" t="str">
        <f>IF(AJ93="","",VLOOKUP(AJ93,'シフト記号表（勤務時間帯）'!$D$6:$X$47,21,FALSE))</f>
        <v/>
      </c>
      <c r="AK94" s="76" t="str">
        <f>IF(AK93="","",VLOOKUP(AK93,'シフト記号表（勤務時間帯）'!$D$6:$X$47,21,FALSE))</f>
        <v/>
      </c>
      <c r="AL94" s="76" t="str">
        <f>IF(AL93="","",VLOOKUP(AL93,'シフト記号表（勤務時間帯）'!$D$6:$X$47,21,FALSE))</f>
        <v/>
      </c>
      <c r="AM94" s="76" t="str">
        <f>IF(AM93="","",VLOOKUP(AM93,'シフト記号表（勤務時間帯）'!$D$6:$X$47,21,FALSE))</f>
        <v/>
      </c>
      <c r="AN94" s="76" t="str">
        <f>IF(AN93="","",VLOOKUP(AN93,'シフト記号表（勤務時間帯）'!$D$6:$X$47,21,FALSE))</f>
        <v/>
      </c>
      <c r="AO94" s="77" t="str">
        <f>IF(AO93="","",VLOOKUP(AO93,'シフト記号表（勤務時間帯）'!$D$6:$X$47,21,FALSE))</f>
        <v/>
      </c>
      <c r="AP94" s="75" t="str">
        <f>IF(AP93="","",VLOOKUP(AP93,'シフト記号表（勤務時間帯）'!$D$6:$X$47,21,FALSE))</f>
        <v/>
      </c>
      <c r="AQ94" s="76" t="str">
        <f>IF(AQ93="","",VLOOKUP(AQ93,'シフト記号表（勤務時間帯）'!$D$6:$X$47,21,FALSE))</f>
        <v/>
      </c>
      <c r="AR94" s="76" t="str">
        <f>IF(AR93="","",VLOOKUP(AR93,'シフト記号表（勤務時間帯）'!$D$6:$X$47,21,FALSE))</f>
        <v/>
      </c>
      <c r="AS94" s="76" t="str">
        <f>IF(AS93="","",VLOOKUP(AS93,'シフト記号表（勤務時間帯）'!$D$6:$X$47,21,FALSE))</f>
        <v/>
      </c>
      <c r="AT94" s="76" t="str">
        <f>IF(AT93="","",VLOOKUP(AT93,'シフト記号表（勤務時間帯）'!$D$6:$X$47,21,FALSE))</f>
        <v/>
      </c>
      <c r="AU94" s="76" t="str">
        <f>IF(AU93="","",VLOOKUP(AU93,'シフト記号表（勤務時間帯）'!$D$6:$X$47,21,FALSE))</f>
        <v/>
      </c>
      <c r="AV94" s="77" t="str">
        <f>IF(AV93="","",VLOOKUP(AV93,'シフト記号表（勤務時間帯）'!$D$6:$X$47,21,FALSE))</f>
        <v/>
      </c>
      <c r="AW94" s="75" t="str">
        <f>IF(AW93="","",VLOOKUP(AW93,'シフト記号表（勤務時間帯）'!$D$6:$X$47,21,FALSE))</f>
        <v/>
      </c>
      <c r="AX94" s="76" t="str">
        <f>IF(AX93="","",VLOOKUP(AX93,'シフト記号表（勤務時間帯）'!$D$6:$X$47,21,FALSE))</f>
        <v/>
      </c>
      <c r="AY94" s="76" t="str">
        <f>IF(AY93="","",VLOOKUP(AY93,'シフト記号表（勤務時間帯）'!$D$6:$X$47,21,FALSE))</f>
        <v/>
      </c>
      <c r="AZ94" s="593">
        <f>IF($BC$3="４週",SUM(U94:AV94),IF($BC$3="暦月",SUM(U94:AY94),""))</f>
        <v>0</v>
      </c>
      <c r="BA94" s="594"/>
      <c r="BB94" s="595">
        <f>IF($BC$3="４週",AZ94/4,IF($BC$3="暦月",(AZ94/($BC$8/7)),""))</f>
        <v>0</v>
      </c>
      <c r="BC94" s="594"/>
      <c r="BD94" s="587"/>
      <c r="BE94" s="588"/>
      <c r="BF94" s="588"/>
      <c r="BG94" s="588"/>
      <c r="BH94" s="589"/>
    </row>
    <row r="95" spans="2:60" ht="20.25" customHeight="1" x14ac:dyDescent="0.4">
      <c r="B95" s="78"/>
      <c r="C95" s="545"/>
      <c r="D95" s="546"/>
      <c r="E95" s="547"/>
      <c r="F95" s="216"/>
      <c r="G95" s="219">
        <f>C93</f>
        <v>0</v>
      </c>
      <c r="H95" s="550"/>
      <c r="I95" s="557"/>
      <c r="J95" s="558"/>
      <c r="K95" s="558"/>
      <c r="L95" s="559"/>
      <c r="M95" s="566"/>
      <c r="N95" s="567"/>
      <c r="O95" s="568"/>
      <c r="P95" s="109" t="s">
        <v>247</v>
      </c>
      <c r="Q95" s="80"/>
      <c r="R95" s="80"/>
      <c r="S95" s="98"/>
      <c r="T95" s="99"/>
      <c r="U95" s="83" t="str">
        <f>IF(U93="","",VLOOKUP(U93,'シフト記号表（勤務時間帯）'!$D$6:$Z$47,23,FALSE))</f>
        <v/>
      </c>
      <c r="V95" s="84" t="str">
        <f>IF(V93="","",VLOOKUP(V93,'シフト記号表（勤務時間帯）'!$D$6:$Z$47,23,FALSE))</f>
        <v/>
      </c>
      <c r="W95" s="84" t="str">
        <f>IF(W93="","",VLOOKUP(W93,'シフト記号表（勤務時間帯）'!$D$6:$Z$47,23,FALSE))</f>
        <v/>
      </c>
      <c r="X95" s="84" t="str">
        <f>IF(X93="","",VLOOKUP(X93,'シフト記号表（勤務時間帯）'!$D$6:$Z$47,23,FALSE))</f>
        <v/>
      </c>
      <c r="Y95" s="84" t="str">
        <f>IF(Y93="","",VLOOKUP(Y93,'シフト記号表（勤務時間帯）'!$D$6:$Z$47,23,FALSE))</f>
        <v/>
      </c>
      <c r="Z95" s="84" t="str">
        <f>IF(Z93="","",VLOOKUP(Z93,'シフト記号表（勤務時間帯）'!$D$6:$Z$47,23,FALSE))</f>
        <v/>
      </c>
      <c r="AA95" s="85" t="str">
        <f>IF(AA93="","",VLOOKUP(AA93,'シフト記号表（勤務時間帯）'!$D$6:$Z$47,23,FALSE))</f>
        <v/>
      </c>
      <c r="AB95" s="83" t="str">
        <f>IF(AB93="","",VLOOKUP(AB93,'シフト記号表（勤務時間帯）'!$D$6:$Z$47,23,FALSE))</f>
        <v/>
      </c>
      <c r="AC95" s="84" t="str">
        <f>IF(AC93="","",VLOOKUP(AC93,'シフト記号表（勤務時間帯）'!$D$6:$Z$47,23,FALSE))</f>
        <v/>
      </c>
      <c r="AD95" s="84" t="str">
        <f>IF(AD93="","",VLOOKUP(AD93,'シフト記号表（勤務時間帯）'!$D$6:$Z$47,23,FALSE))</f>
        <v/>
      </c>
      <c r="AE95" s="84" t="str">
        <f>IF(AE93="","",VLOOKUP(AE93,'シフト記号表（勤務時間帯）'!$D$6:$Z$47,23,FALSE))</f>
        <v/>
      </c>
      <c r="AF95" s="84" t="str">
        <f>IF(AF93="","",VLOOKUP(AF93,'シフト記号表（勤務時間帯）'!$D$6:$Z$47,23,FALSE))</f>
        <v/>
      </c>
      <c r="AG95" s="84" t="str">
        <f>IF(AG93="","",VLOOKUP(AG93,'シフト記号表（勤務時間帯）'!$D$6:$Z$47,23,FALSE))</f>
        <v/>
      </c>
      <c r="AH95" s="85" t="str">
        <f>IF(AH93="","",VLOOKUP(AH93,'シフト記号表（勤務時間帯）'!$D$6:$Z$47,23,FALSE))</f>
        <v/>
      </c>
      <c r="AI95" s="83" t="str">
        <f>IF(AI93="","",VLOOKUP(AI93,'シフト記号表（勤務時間帯）'!$D$6:$Z$47,23,FALSE))</f>
        <v/>
      </c>
      <c r="AJ95" s="84" t="str">
        <f>IF(AJ93="","",VLOOKUP(AJ93,'シフト記号表（勤務時間帯）'!$D$6:$Z$47,23,FALSE))</f>
        <v/>
      </c>
      <c r="AK95" s="84" t="str">
        <f>IF(AK93="","",VLOOKUP(AK93,'シフト記号表（勤務時間帯）'!$D$6:$Z$47,23,FALSE))</f>
        <v/>
      </c>
      <c r="AL95" s="84" t="str">
        <f>IF(AL93="","",VLOOKUP(AL93,'シフト記号表（勤務時間帯）'!$D$6:$Z$47,23,FALSE))</f>
        <v/>
      </c>
      <c r="AM95" s="84" t="str">
        <f>IF(AM93="","",VLOOKUP(AM93,'シフト記号表（勤務時間帯）'!$D$6:$Z$47,23,FALSE))</f>
        <v/>
      </c>
      <c r="AN95" s="84" t="str">
        <f>IF(AN93="","",VLOOKUP(AN93,'シフト記号表（勤務時間帯）'!$D$6:$Z$47,23,FALSE))</f>
        <v/>
      </c>
      <c r="AO95" s="85" t="str">
        <f>IF(AO93="","",VLOOKUP(AO93,'シフト記号表（勤務時間帯）'!$D$6:$Z$47,23,FALSE))</f>
        <v/>
      </c>
      <c r="AP95" s="83" t="str">
        <f>IF(AP93="","",VLOOKUP(AP93,'シフト記号表（勤務時間帯）'!$D$6:$Z$47,23,FALSE))</f>
        <v/>
      </c>
      <c r="AQ95" s="84" t="str">
        <f>IF(AQ93="","",VLOOKUP(AQ93,'シフト記号表（勤務時間帯）'!$D$6:$Z$47,23,FALSE))</f>
        <v/>
      </c>
      <c r="AR95" s="84" t="str">
        <f>IF(AR93="","",VLOOKUP(AR93,'シフト記号表（勤務時間帯）'!$D$6:$Z$47,23,FALSE))</f>
        <v/>
      </c>
      <c r="AS95" s="84" t="str">
        <f>IF(AS93="","",VLOOKUP(AS93,'シフト記号表（勤務時間帯）'!$D$6:$Z$47,23,FALSE))</f>
        <v/>
      </c>
      <c r="AT95" s="84" t="str">
        <f>IF(AT93="","",VLOOKUP(AT93,'シフト記号表（勤務時間帯）'!$D$6:$Z$47,23,FALSE))</f>
        <v/>
      </c>
      <c r="AU95" s="84" t="str">
        <f>IF(AU93="","",VLOOKUP(AU93,'シフト記号表（勤務時間帯）'!$D$6:$Z$47,23,FALSE))</f>
        <v/>
      </c>
      <c r="AV95" s="85" t="str">
        <f>IF(AV93="","",VLOOKUP(AV93,'シフト記号表（勤務時間帯）'!$D$6:$Z$47,23,FALSE))</f>
        <v/>
      </c>
      <c r="AW95" s="83" t="str">
        <f>IF(AW93="","",VLOOKUP(AW93,'シフト記号表（勤務時間帯）'!$D$6:$Z$47,23,FALSE))</f>
        <v/>
      </c>
      <c r="AX95" s="84" t="str">
        <f>IF(AX93="","",VLOOKUP(AX93,'シフト記号表（勤務時間帯）'!$D$6:$Z$47,23,FALSE))</f>
        <v/>
      </c>
      <c r="AY95" s="84" t="str">
        <f>IF(AY93="","",VLOOKUP(AY93,'シフト記号表（勤務時間帯）'!$D$6:$Z$47,23,FALSE))</f>
        <v/>
      </c>
      <c r="AZ95" s="596">
        <f>IF($BC$3="４週",SUM(U95:AV95),IF($BC$3="暦月",SUM(U95:AY95),""))</f>
        <v>0</v>
      </c>
      <c r="BA95" s="597"/>
      <c r="BB95" s="598">
        <f>IF($BC$3="４週",AZ95/4,IF($BC$3="暦月",(AZ95/($BC$8/7)),""))</f>
        <v>0</v>
      </c>
      <c r="BC95" s="597"/>
      <c r="BD95" s="590"/>
      <c r="BE95" s="591"/>
      <c r="BF95" s="591"/>
      <c r="BG95" s="591"/>
      <c r="BH95" s="592"/>
    </row>
    <row r="96" spans="2:60" ht="20.25" customHeight="1" x14ac:dyDescent="0.4">
      <c r="B96" s="86"/>
      <c r="C96" s="539"/>
      <c r="D96" s="540"/>
      <c r="E96" s="541"/>
      <c r="F96" s="214"/>
      <c r="G96" s="217"/>
      <c r="H96" s="548"/>
      <c r="I96" s="551"/>
      <c r="J96" s="552"/>
      <c r="K96" s="552"/>
      <c r="L96" s="553"/>
      <c r="M96" s="560"/>
      <c r="N96" s="561"/>
      <c r="O96" s="562"/>
      <c r="P96" s="105" t="s">
        <v>245</v>
      </c>
      <c r="Q96" s="106"/>
      <c r="R96" s="106"/>
      <c r="S96" s="107"/>
      <c r="T96" s="108"/>
      <c r="U96" s="91"/>
      <c r="V96" s="92"/>
      <c r="W96" s="92"/>
      <c r="X96" s="92"/>
      <c r="Y96" s="92"/>
      <c r="Z96" s="92"/>
      <c r="AA96" s="93"/>
      <c r="AB96" s="91"/>
      <c r="AC96" s="92"/>
      <c r="AD96" s="92"/>
      <c r="AE96" s="92"/>
      <c r="AF96" s="92"/>
      <c r="AG96" s="92"/>
      <c r="AH96" s="93"/>
      <c r="AI96" s="91"/>
      <c r="AJ96" s="92"/>
      <c r="AK96" s="92"/>
      <c r="AL96" s="92"/>
      <c r="AM96" s="92"/>
      <c r="AN96" s="92"/>
      <c r="AO96" s="93"/>
      <c r="AP96" s="91"/>
      <c r="AQ96" s="92"/>
      <c r="AR96" s="92"/>
      <c r="AS96" s="92"/>
      <c r="AT96" s="92"/>
      <c r="AU96" s="92"/>
      <c r="AV96" s="93"/>
      <c r="AW96" s="91"/>
      <c r="AX96" s="92"/>
      <c r="AY96" s="92"/>
      <c r="AZ96" s="569"/>
      <c r="BA96" s="570"/>
      <c r="BB96" s="583"/>
      <c r="BC96" s="570"/>
      <c r="BD96" s="584"/>
      <c r="BE96" s="585"/>
      <c r="BF96" s="585"/>
      <c r="BG96" s="585"/>
      <c r="BH96" s="586"/>
    </row>
    <row r="97" spans="2:60" ht="20.25" customHeight="1" x14ac:dyDescent="0.4">
      <c r="B97" s="70">
        <f>B94+1</f>
        <v>26</v>
      </c>
      <c r="C97" s="542"/>
      <c r="D97" s="543"/>
      <c r="E97" s="544"/>
      <c r="F97" s="215">
        <f>C96</f>
        <v>0</v>
      </c>
      <c r="G97" s="218"/>
      <c r="H97" s="549"/>
      <c r="I97" s="554"/>
      <c r="J97" s="555"/>
      <c r="K97" s="555"/>
      <c r="L97" s="556"/>
      <c r="M97" s="563"/>
      <c r="N97" s="564"/>
      <c r="O97" s="565"/>
      <c r="P97" s="71" t="s">
        <v>246</v>
      </c>
      <c r="Q97" s="72"/>
      <c r="R97" s="72"/>
      <c r="S97" s="73"/>
      <c r="T97" s="74"/>
      <c r="U97" s="75" t="str">
        <f>IF(U96="","",VLOOKUP(U96,'シフト記号表（勤務時間帯）'!$D$6:$X$47,21,FALSE))</f>
        <v/>
      </c>
      <c r="V97" s="76" t="str">
        <f>IF(V96="","",VLOOKUP(V96,'シフト記号表（勤務時間帯）'!$D$6:$X$47,21,FALSE))</f>
        <v/>
      </c>
      <c r="W97" s="76" t="str">
        <f>IF(W96="","",VLOOKUP(W96,'シフト記号表（勤務時間帯）'!$D$6:$X$47,21,FALSE))</f>
        <v/>
      </c>
      <c r="X97" s="76" t="str">
        <f>IF(X96="","",VLOOKUP(X96,'シフト記号表（勤務時間帯）'!$D$6:$X$47,21,FALSE))</f>
        <v/>
      </c>
      <c r="Y97" s="76" t="str">
        <f>IF(Y96="","",VLOOKUP(Y96,'シフト記号表（勤務時間帯）'!$D$6:$X$47,21,FALSE))</f>
        <v/>
      </c>
      <c r="Z97" s="76" t="str">
        <f>IF(Z96="","",VLOOKUP(Z96,'シフト記号表（勤務時間帯）'!$D$6:$X$47,21,FALSE))</f>
        <v/>
      </c>
      <c r="AA97" s="77" t="str">
        <f>IF(AA96="","",VLOOKUP(AA96,'シフト記号表（勤務時間帯）'!$D$6:$X$47,21,FALSE))</f>
        <v/>
      </c>
      <c r="AB97" s="75" t="str">
        <f>IF(AB96="","",VLOOKUP(AB96,'シフト記号表（勤務時間帯）'!$D$6:$X$47,21,FALSE))</f>
        <v/>
      </c>
      <c r="AC97" s="76" t="str">
        <f>IF(AC96="","",VLOOKUP(AC96,'シフト記号表（勤務時間帯）'!$D$6:$X$47,21,FALSE))</f>
        <v/>
      </c>
      <c r="AD97" s="76" t="str">
        <f>IF(AD96="","",VLOOKUP(AD96,'シフト記号表（勤務時間帯）'!$D$6:$X$47,21,FALSE))</f>
        <v/>
      </c>
      <c r="AE97" s="76" t="str">
        <f>IF(AE96="","",VLOOKUP(AE96,'シフト記号表（勤務時間帯）'!$D$6:$X$47,21,FALSE))</f>
        <v/>
      </c>
      <c r="AF97" s="76" t="str">
        <f>IF(AF96="","",VLOOKUP(AF96,'シフト記号表（勤務時間帯）'!$D$6:$X$47,21,FALSE))</f>
        <v/>
      </c>
      <c r="AG97" s="76" t="str">
        <f>IF(AG96="","",VLOOKUP(AG96,'シフト記号表（勤務時間帯）'!$D$6:$X$47,21,FALSE))</f>
        <v/>
      </c>
      <c r="AH97" s="77" t="str">
        <f>IF(AH96="","",VLOOKUP(AH96,'シフト記号表（勤務時間帯）'!$D$6:$X$47,21,FALSE))</f>
        <v/>
      </c>
      <c r="AI97" s="75" t="str">
        <f>IF(AI96="","",VLOOKUP(AI96,'シフト記号表（勤務時間帯）'!$D$6:$X$47,21,FALSE))</f>
        <v/>
      </c>
      <c r="AJ97" s="76" t="str">
        <f>IF(AJ96="","",VLOOKUP(AJ96,'シフト記号表（勤務時間帯）'!$D$6:$X$47,21,FALSE))</f>
        <v/>
      </c>
      <c r="AK97" s="76" t="str">
        <f>IF(AK96="","",VLOOKUP(AK96,'シフト記号表（勤務時間帯）'!$D$6:$X$47,21,FALSE))</f>
        <v/>
      </c>
      <c r="AL97" s="76" t="str">
        <f>IF(AL96="","",VLOOKUP(AL96,'シフト記号表（勤務時間帯）'!$D$6:$X$47,21,FALSE))</f>
        <v/>
      </c>
      <c r="AM97" s="76" t="str">
        <f>IF(AM96="","",VLOOKUP(AM96,'シフト記号表（勤務時間帯）'!$D$6:$X$47,21,FALSE))</f>
        <v/>
      </c>
      <c r="AN97" s="76" t="str">
        <f>IF(AN96="","",VLOOKUP(AN96,'シフト記号表（勤務時間帯）'!$D$6:$X$47,21,FALSE))</f>
        <v/>
      </c>
      <c r="AO97" s="77" t="str">
        <f>IF(AO96="","",VLOOKUP(AO96,'シフト記号表（勤務時間帯）'!$D$6:$X$47,21,FALSE))</f>
        <v/>
      </c>
      <c r="AP97" s="75" t="str">
        <f>IF(AP96="","",VLOOKUP(AP96,'シフト記号表（勤務時間帯）'!$D$6:$X$47,21,FALSE))</f>
        <v/>
      </c>
      <c r="AQ97" s="76" t="str">
        <f>IF(AQ96="","",VLOOKUP(AQ96,'シフト記号表（勤務時間帯）'!$D$6:$X$47,21,FALSE))</f>
        <v/>
      </c>
      <c r="AR97" s="76" t="str">
        <f>IF(AR96="","",VLOOKUP(AR96,'シフト記号表（勤務時間帯）'!$D$6:$X$47,21,FALSE))</f>
        <v/>
      </c>
      <c r="AS97" s="76" t="str">
        <f>IF(AS96="","",VLOOKUP(AS96,'シフト記号表（勤務時間帯）'!$D$6:$X$47,21,FALSE))</f>
        <v/>
      </c>
      <c r="AT97" s="76" t="str">
        <f>IF(AT96="","",VLOOKUP(AT96,'シフト記号表（勤務時間帯）'!$D$6:$X$47,21,FALSE))</f>
        <v/>
      </c>
      <c r="AU97" s="76" t="str">
        <f>IF(AU96="","",VLOOKUP(AU96,'シフト記号表（勤務時間帯）'!$D$6:$X$47,21,FALSE))</f>
        <v/>
      </c>
      <c r="AV97" s="77" t="str">
        <f>IF(AV96="","",VLOOKUP(AV96,'シフト記号表（勤務時間帯）'!$D$6:$X$47,21,FALSE))</f>
        <v/>
      </c>
      <c r="AW97" s="75" t="str">
        <f>IF(AW96="","",VLOOKUP(AW96,'シフト記号表（勤務時間帯）'!$D$6:$X$47,21,FALSE))</f>
        <v/>
      </c>
      <c r="AX97" s="76" t="str">
        <f>IF(AX96="","",VLOOKUP(AX96,'シフト記号表（勤務時間帯）'!$D$6:$X$47,21,FALSE))</f>
        <v/>
      </c>
      <c r="AY97" s="76" t="str">
        <f>IF(AY96="","",VLOOKUP(AY96,'シフト記号表（勤務時間帯）'!$D$6:$X$47,21,FALSE))</f>
        <v/>
      </c>
      <c r="AZ97" s="593">
        <f>IF($BC$3="４週",SUM(U97:AV97),IF($BC$3="暦月",SUM(U97:AY97),""))</f>
        <v>0</v>
      </c>
      <c r="BA97" s="594"/>
      <c r="BB97" s="595">
        <f>IF($BC$3="４週",AZ97/4,IF($BC$3="暦月",(AZ97/($BC$8/7)),""))</f>
        <v>0</v>
      </c>
      <c r="BC97" s="594"/>
      <c r="BD97" s="587"/>
      <c r="BE97" s="588"/>
      <c r="BF97" s="588"/>
      <c r="BG97" s="588"/>
      <c r="BH97" s="589"/>
    </row>
    <row r="98" spans="2:60" ht="20.25" customHeight="1" x14ac:dyDescent="0.4">
      <c r="B98" s="78"/>
      <c r="C98" s="545"/>
      <c r="D98" s="546"/>
      <c r="E98" s="547"/>
      <c r="F98" s="216"/>
      <c r="G98" s="219">
        <f>C96</f>
        <v>0</v>
      </c>
      <c r="H98" s="550"/>
      <c r="I98" s="557"/>
      <c r="J98" s="558"/>
      <c r="K98" s="558"/>
      <c r="L98" s="559"/>
      <c r="M98" s="566"/>
      <c r="N98" s="567"/>
      <c r="O98" s="568"/>
      <c r="P98" s="109" t="s">
        <v>247</v>
      </c>
      <c r="Q98" s="80"/>
      <c r="R98" s="80"/>
      <c r="S98" s="98"/>
      <c r="T98" s="99"/>
      <c r="U98" s="83" t="str">
        <f>IF(U96="","",VLOOKUP(U96,'シフト記号表（勤務時間帯）'!$D$6:$Z$47,23,FALSE))</f>
        <v/>
      </c>
      <c r="V98" s="84" t="str">
        <f>IF(V96="","",VLOOKUP(V96,'シフト記号表（勤務時間帯）'!$D$6:$Z$47,23,FALSE))</f>
        <v/>
      </c>
      <c r="W98" s="84" t="str">
        <f>IF(W96="","",VLOOKUP(W96,'シフト記号表（勤務時間帯）'!$D$6:$Z$47,23,FALSE))</f>
        <v/>
      </c>
      <c r="X98" s="84" t="str">
        <f>IF(X96="","",VLOOKUP(X96,'シフト記号表（勤務時間帯）'!$D$6:$Z$47,23,FALSE))</f>
        <v/>
      </c>
      <c r="Y98" s="84" t="str">
        <f>IF(Y96="","",VLOOKUP(Y96,'シフト記号表（勤務時間帯）'!$D$6:$Z$47,23,FALSE))</f>
        <v/>
      </c>
      <c r="Z98" s="84" t="str">
        <f>IF(Z96="","",VLOOKUP(Z96,'シフト記号表（勤務時間帯）'!$D$6:$Z$47,23,FALSE))</f>
        <v/>
      </c>
      <c r="AA98" s="85" t="str">
        <f>IF(AA96="","",VLOOKUP(AA96,'シフト記号表（勤務時間帯）'!$D$6:$Z$47,23,FALSE))</f>
        <v/>
      </c>
      <c r="AB98" s="83" t="str">
        <f>IF(AB96="","",VLOOKUP(AB96,'シフト記号表（勤務時間帯）'!$D$6:$Z$47,23,FALSE))</f>
        <v/>
      </c>
      <c r="AC98" s="84" t="str">
        <f>IF(AC96="","",VLOOKUP(AC96,'シフト記号表（勤務時間帯）'!$D$6:$Z$47,23,FALSE))</f>
        <v/>
      </c>
      <c r="AD98" s="84" t="str">
        <f>IF(AD96="","",VLOOKUP(AD96,'シフト記号表（勤務時間帯）'!$D$6:$Z$47,23,FALSE))</f>
        <v/>
      </c>
      <c r="AE98" s="84" t="str">
        <f>IF(AE96="","",VLOOKUP(AE96,'シフト記号表（勤務時間帯）'!$D$6:$Z$47,23,FALSE))</f>
        <v/>
      </c>
      <c r="AF98" s="84" t="str">
        <f>IF(AF96="","",VLOOKUP(AF96,'シフト記号表（勤務時間帯）'!$D$6:$Z$47,23,FALSE))</f>
        <v/>
      </c>
      <c r="AG98" s="84" t="str">
        <f>IF(AG96="","",VLOOKUP(AG96,'シフト記号表（勤務時間帯）'!$D$6:$Z$47,23,FALSE))</f>
        <v/>
      </c>
      <c r="AH98" s="85" t="str">
        <f>IF(AH96="","",VLOOKUP(AH96,'シフト記号表（勤務時間帯）'!$D$6:$Z$47,23,FALSE))</f>
        <v/>
      </c>
      <c r="AI98" s="83" t="str">
        <f>IF(AI96="","",VLOOKUP(AI96,'シフト記号表（勤務時間帯）'!$D$6:$Z$47,23,FALSE))</f>
        <v/>
      </c>
      <c r="AJ98" s="84" t="str">
        <f>IF(AJ96="","",VLOOKUP(AJ96,'シフト記号表（勤務時間帯）'!$D$6:$Z$47,23,FALSE))</f>
        <v/>
      </c>
      <c r="AK98" s="84" t="str">
        <f>IF(AK96="","",VLOOKUP(AK96,'シフト記号表（勤務時間帯）'!$D$6:$Z$47,23,FALSE))</f>
        <v/>
      </c>
      <c r="AL98" s="84" t="str">
        <f>IF(AL96="","",VLOOKUP(AL96,'シフト記号表（勤務時間帯）'!$D$6:$Z$47,23,FALSE))</f>
        <v/>
      </c>
      <c r="AM98" s="84" t="str">
        <f>IF(AM96="","",VLOOKUP(AM96,'シフト記号表（勤務時間帯）'!$D$6:$Z$47,23,FALSE))</f>
        <v/>
      </c>
      <c r="AN98" s="84" t="str">
        <f>IF(AN96="","",VLOOKUP(AN96,'シフト記号表（勤務時間帯）'!$D$6:$Z$47,23,FALSE))</f>
        <v/>
      </c>
      <c r="AO98" s="85" t="str">
        <f>IF(AO96="","",VLOOKUP(AO96,'シフト記号表（勤務時間帯）'!$D$6:$Z$47,23,FALSE))</f>
        <v/>
      </c>
      <c r="AP98" s="83" t="str">
        <f>IF(AP96="","",VLOOKUP(AP96,'シフト記号表（勤務時間帯）'!$D$6:$Z$47,23,FALSE))</f>
        <v/>
      </c>
      <c r="AQ98" s="84" t="str">
        <f>IF(AQ96="","",VLOOKUP(AQ96,'シフト記号表（勤務時間帯）'!$D$6:$Z$47,23,FALSE))</f>
        <v/>
      </c>
      <c r="AR98" s="84" t="str">
        <f>IF(AR96="","",VLOOKUP(AR96,'シフト記号表（勤務時間帯）'!$D$6:$Z$47,23,FALSE))</f>
        <v/>
      </c>
      <c r="AS98" s="84" t="str">
        <f>IF(AS96="","",VLOOKUP(AS96,'シフト記号表（勤務時間帯）'!$D$6:$Z$47,23,FALSE))</f>
        <v/>
      </c>
      <c r="AT98" s="84" t="str">
        <f>IF(AT96="","",VLOOKUP(AT96,'シフト記号表（勤務時間帯）'!$D$6:$Z$47,23,FALSE))</f>
        <v/>
      </c>
      <c r="AU98" s="84" t="str">
        <f>IF(AU96="","",VLOOKUP(AU96,'シフト記号表（勤務時間帯）'!$D$6:$Z$47,23,FALSE))</f>
        <v/>
      </c>
      <c r="AV98" s="85" t="str">
        <f>IF(AV96="","",VLOOKUP(AV96,'シフト記号表（勤務時間帯）'!$D$6:$Z$47,23,FALSE))</f>
        <v/>
      </c>
      <c r="AW98" s="83" t="str">
        <f>IF(AW96="","",VLOOKUP(AW96,'シフト記号表（勤務時間帯）'!$D$6:$Z$47,23,FALSE))</f>
        <v/>
      </c>
      <c r="AX98" s="84" t="str">
        <f>IF(AX96="","",VLOOKUP(AX96,'シフト記号表（勤務時間帯）'!$D$6:$Z$47,23,FALSE))</f>
        <v/>
      </c>
      <c r="AY98" s="84" t="str">
        <f>IF(AY96="","",VLOOKUP(AY96,'シフト記号表（勤務時間帯）'!$D$6:$Z$47,23,FALSE))</f>
        <v/>
      </c>
      <c r="AZ98" s="596">
        <f>IF($BC$3="４週",SUM(U98:AV98),IF($BC$3="暦月",SUM(U98:AY98),""))</f>
        <v>0</v>
      </c>
      <c r="BA98" s="597"/>
      <c r="BB98" s="598">
        <f>IF($BC$3="４週",AZ98/4,IF($BC$3="暦月",(AZ98/($BC$8/7)),""))</f>
        <v>0</v>
      </c>
      <c r="BC98" s="597"/>
      <c r="BD98" s="590"/>
      <c r="BE98" s="591"/>
      <c r="BF98" s="591"/>
      <c r="BG98" s="591"/>
      <c r="BH98" s="592"/>
    </row>
    <row r="99" spans="2:60" ht="20.25" customHeight="1" x14ac:dyDescent="0.4">
      <c r="B99" s="86"/>
      <c r="C99" s="539"/>
      <c r="D99" s="540"/>
      <c r="E99" s="541"/>
      <c r="F99" s="214"/>
      <c r="G99" s="217"/>
      <c r="H99" s="548"/>
      <c r="I99" s="551"/>
      <c r="J99" s="552"/>
      <c r="K99" s="552"/>
      <c r="L99" s="553"/>
      <c r="M99" s="560"/>
      <c r="N99" s="561"/>
      <c r="O99" s="562"/>
      <c r="P99" s="105" t="s">
        <v>245</v>
      </c>
      <c r="Q99" s="106"/>
      <c r="R99" s="106"/>
      <c r="S99" s="107"/>
      <c r="T99" s="108"/>
      <c r="U99" s="91"/>
      <c r="V99" s="92"/>
      <c r="W99" s="92"/>
      <c r="X99" s="92"/>
      <c r="Y99" s="92"/>
      <c r="Z99" s="92"/>
      <c r="AA99" s="93"/>
      <c r="AB99" s="91"/>
      <c r="AC99" s="92"/>
      <c r="AD99" s="92"/>
      <c r="AE99" s="92"/>
      <c r="AF99" s="92"/>
      <c r="AG99" s="92"/>
      <c r="AH99" s="93"/>
      <c r="AI99" s="91"/>
      <c r="AJ99" s="92"/>
      <c r="AK99" s="92"/>
      <c r="AL99" s="92"/>
      <c r="AM99" s="92"/>
      <c r="AN99" s="92"/>
      <c r="AO99" s="93"/>
      <c r="AP99" s="91"/>
      <c r="AQ99" s="92"/>
      <c r="AR99" s="92"/>
      <c r="AS99" s="92"/>
      <c r="AT99" s="92"/>
      <c r="AU99" s="92"/>
      <c r="AV99" s="93"/>
      <c r="AW99" s="91"/>
      <c r="AX99" s="92"/>
      <c r="AY99" s="92"/>
      <c r="AZ99" s="569"/>
      <c r="BA99" s="570"/>
      <c r="BB99" s="583"/>
      <c r="BC99" s="570"/>
      <c r="BD99" s="584"/>
      <c r="BE99" s="585"/>
      <c r="BF99" s="585"/>
      <c r="BG99" s="585"/>
      <c r="BH99" s="586"/>
    </row>
    <row r="100" spans="2:60" ht="20.25" customHeight="1" x14ac:dyDescent="0.4">
      <c r="B100" s="70">
        <f>B97+1</f>
        <v>27</v>
      </c>
      <c r="C100" s="542"/>
      <c r="D100" s="543"/>
      <c r="E100" s="544"/>
      <c r="F100" s="215">
        <f>C99</f>
        <v>0</v>
      </c>
      <c r="G100" s="218"/>
      <c r="H100" s="549"/>
      <c r="I100" s="554"/>
      <c r="J100" s="555"/>
      <c r="K100" s="555"/>
      <c r="L100" s="556"/>
      <c r="M100" s="563"/>
      <c r="N100" s="564"/>
      <c r="O100" s="565"/>
      <c r="P100" s="71" t="s">
        <v>246</v>
      </c>
      <c r="Q100" s="72"/>
      <c r="R100" s="72"/>
      <c r="S100" s="73"/>
      <c r="T100" s="74"/>
      <c r="U100" s="75" t="str">
        <f>IF(U99="","",VLOOKUP(U99,'シフト記号表（勤務時間帯）'!$D$6:$X$47,21,FALSE))</f>
        <v/>
      </c>
      <c r="V100" s="76" t="str">
        <f>IF(V99="","",VLOOKUP(V99,'シフト記号表（勤務時間帯）'!$D$6:$X$47,21,FALSE))</f>
        <v/>
      </c>
      <c r="W100" s="76" t="str">
        <f>IF(W99="","",VLOOKUP(W99,'シフト記号表（勤務時間帯）'!$D$6:$X$47,21,FALSE))</f>
        <v/>
      </c>
      <c r="X100" s="76" t="str">
        <f>IF(X99="","",VLOOKUP(X99,'シフト記号表（勤務時間帯）'!$D$6:$X$47,21,FALSE))</f>
        <v/>
      </c>
      <c r="Y100" s="76" t="str">
        <f>IF(Y99="","",VLOOKUP(Y99,'シフト記号表（勤務時間帯）'!$D$6:$X$47,21,FALSE))</f>
        <v/>
      </c>
      <c r="Z100" s="76" t="str">
        <f>IF(Z99="","",VLOOKUP(Z99,'シフト記号表（勤務時間帯）'!$D$6:$X$47,21,FALSE))</f>
        <v/>
      </c>
      <c r="AA100" s="77" t="str">
        <f>IF(AA99="","",VLOOKUP(AA99,'シフト記号表（勤務時間帯）'!$D$6:$X$47,21,FALSE))</f>
        <v/>
      </c>
      <c r="AB100" s="75" t="str">
        <f>IF(AB99="","",VLOOKUP(AB99,'シフト記号表（勤務時間帯）'!$D$6:$X$47,21,FALSE))</f>
        <v/>
      </c>
      <c r="AC100" s="76" t="str">
        <f>IF(AC99="","",VLOOKUP(AC99,'シフト記号表（勤務時間帯）'!$D$6:$X$47,21,FALSE))</f>
        <v/>
      </c>
      <c r="AD100" s="76" t="str">
        <f>IF(AD99="","",VLOOKUP(AD99,'シフト記号表（勤務時間帯）'!$D$6:$X$47,21,FALSE))</f>
        <v/>
      </c>
      <c r="AE100" s="76" t="str">
        <f>IF(AE99="","",VLOOKUP(AE99,'シフト記号表（勤務時間帯）'!$D$6:$X$47,21,FALSE))</f>
        <v/>
      </c>
      <c r="AF100" s="76" t="str">
        <f>IF(AF99="","",VLOOKUP(AF99,'シフト記号表（勤務時間帯）'!$D$6:$X$47,21,FALSE))</f>
        <v/>
      </c>
      <c r="AG100" s="76" t="str">
        <f>IF(AG99="","",VLOOKUP(AG99,'シフト記号表（勤務時間帯）'!$D$6:$X$47,21,FALSE))</f>
        <v/>
      </c>
      <c r="AH100" s="77" t="str">
        <f>IF(AH99="","",VLOOKUP(AH99,'シフト記号表（勤務時間帯）'!$D$6:$X$47,21,FALSE))</f>
        <v/>
      </c>
      <c r="AI100" s="75" t="str">
        <f>IF(AI99="","",VLOOKUP(AI99,'シフト記号表（勤務時間帯）'!$D$6:$X$47,21,FALSE))</f>
        <v/>
      </c>
      <c r="AJ100" s="76" t="str">
        <f>IF(AJ99="","",VLOOKUP(AJ99,'シフト記号表（勤務時間帯）'!$D$6:$X$47,21,FALSE))</f>
        <v/>
      </c>
      <c r="AK100" s="76" t="str">
        <f>IF(AK99="","",VLOOKUP(AK99,'シフト記号表（勤務時間帯）'!$D$6:$X$47,21,FALSE))</f>
        <v/>
      </c>
      <c r="AL100" s="76" t="str">
        <f>IF(AL99="","",VLOOKUP(AL99,'シフト記号表（勤務時間帯）'!$D$6:$X$47,21,FALSE))</f>
        <v/>
      </c>
      <c r="AM100" s="76" t="str">
        <f>IF(AM99="","",VLOOKUP(AM99,'シフト記号表（勤務時間帯）'!$D$6:$X$47,21,FALSE))</f>
        <v/>
      </c>
      <c r="AN100" s="76" t="str">
        <f>IF(AN99="","",VLOOKUP(AN99,'シフト記号表（勤務時間帯）'!$D$6:$X$47,21,FALSE))</f>
        <v/>
      </c>
      <c r="AO100" s="77" t="str">
        <f>IF(AO99="","",VLOOKUP(AO99,'シフト記号表（勤務時間帯）'!$D$6:$X$47,21,FALSE))</f>
        <v/>
      </c>
      <c r="AP100" s="75" t="str">
        <f>IF(AP99="","",VLOOKUP(AP99,'シフト記号表（勤務時間帯）'!$D$6:$X$47,21,FALSE))</f>
        <v/>
      </c>
      <c r="AQ100" s="76" t="str">
        <f>IF(AQ99="","",VLOOKUP(AQ99,'シフト記号表（勤務時間帯）'!$D$6:$X$47,21,FALSE))</f>
        <v/>
      </c>
      <c r="AR100" s="76" t="str">
        <f>IF(AR99="","",VLOOKUP(AR99,'シフト記号表（勤務時間帯）'!$D$6:$X$47,21,FALSE))</f>
        <v/>
      </c>
      <c r="AS100" s="76" t="str">
        <f>IF(AS99="","",VLOOKUP(AS99,'シフト記号表（勤務時間帯）'!$D$6:$X$47,21,FALSE))</f>
        <v/>
      </c>
      <c r="AT100" s="76" t="str">
        <f>IF(AT99="","",VLOOKUP(AT99,'シフト記号表（勤務時間帯）'!$D$6:$X$47,21,FALSE))</f>
        <v/>
      </c>
      <c r="AU100" s="76" t="str">
        <f>IF(AU99="","",VLOOKUP(AU99,'シフト記号表（勤務時間帯）'!$D$6:$X$47,21,FALSE))</f>
        <v/>
      </c>
      <c r="AV100" s="77" t="str">
        <f>IF(AV99="","",VLOOKUP(AV99,'シフト記号表（勤務時間帯）'!$D$6:$X$47,21,FALSE))</f>
        <v/>
      </c>
      <c r="AW100" s="75" t="str">
        <f>IF(AW99="","",VLOOKUP(AW99,'シフト記号表（勤務時間帯）'!$D$6:$X$47,21,FALSE))</f>
        <v/>
      </c>
      <c r="AX100" s="76" t="str">
        <f>IF(AX99="","",VLOOKUP(AX99,'シフト記号表（勤務時間帯）'!$D$6:$X$47,21,FALSE))</f>
        <v/>
      </c>
      <c r="AY100" s="76" t="str">
        <f>IF(AY99="","",VLOOKUP(AY99,'シフト記号表（勤務時間帯）'!$D$6:$X$47,21,FALSE))</f>
        <v/>
      </c>
      <c r="AZ100" s="593">
        <f>IF($BC$3="４週",SUM(U100:AV100),IF($BC$3="暦月",SUM(U100:AY100),""))</f>
        <v>0</v>
      </c>
      <c r="BA100" s="594"/>
      <c r="BB100" s="595">
        <f>IF($BC$3="４週",AZ100/4,IF($BC$3="暦月",(AZ100/($BC$8/7)),""))</f>
        <v>0</v>
      </c>
      <c r="BC100" s="594"/>
      <c r="BD100" s="587"/>
      <c r="BE100" s="588"/>
      <c r="BF100" s="588"/>
      <c r="BG100" s="588"/>
      <c r="BH100" s="589"/>
    </row>
    <row r="101" spans="2:60" ht="20.25" customHeight="1" x14ac:dyDescent="0.4">
      <c r="B101" s="78"/>
      <c r="C101" s="545"/>
      <c r="D101" s="546"/>
      <c r="E101" s="547"/>
      <c r="F101" s="216"/>
      <c r="G101" s="219">
        <f>C99</f>
        <v>0</v>
      </c>
      <c r="H101" s="550"/>
      <c r="I101" s="557"/>
      <c r="J101" s="558"/>
      <c r="K101" s="558"/>
      <c r="L101" s="559"/>
      <c r="M101" s="566"/>
      <c r="N101" s="567"/>
      <c r="O101" s="568"/>
      <c r="P101" s="109" t="s">
        <v>247</v>
      </c>
      <c r="Q101" s="80"/>
      <c r="R101" s="80"/>
      <c r="S101" s="98"/>
      <c r="T101" s="99"/>
      <c r="U101" s="83" t="str">
        <f>IF(U99="","",VLOOKUP(U99,'シフト記号表（勤務時間帯）'!$D$6:$Z$47,23,FALSE))</f>
        <v/>
      </c>
      <c r="V101" s="84" t="str">
        <f>IF(V99="","",VLOOKUP(V99,'シフト記号表（勤務時間帯）'!$D$6:$Z$47,23,FALSE))</f>
        <v/>
      </c>
      <c r="W101" s="84" t="str">
        <f>IF(W99="","",VLOOKUP(W99,'シフト記号表（勤務時間帯）'!$D$6:$Z$47,23,FALSE))</f>
        <v/>
      </c>
      <c r="X101" s="84" t="str">
        <f>IF(X99="","",VLOOKUP(X99,'シフト記号表（勤務時間帯）'!$D$6:$Z$47,23,FALSE))</f>
        <v/>
      </c>
      <c r="Y101" s="84" t="str">
        <f>IF(Y99="","",VLOOKUP(Y99,'シフト記号表（勤務時間帯）'!$D$6:$Z$47,23,FALSE))</f>
        <v/>
      </c>
      <c r="Z101" s="84" t="str">
        <f>IF(Z99="","",VLOOKUP(Z99,'シフト記号表（勤務時間帯）'!$D$6:$Z$47,23,FALSE))</f>
        <v/>
      </c>
      <c r="AA101" s="85" t="str">
        <f>IF(AA99="","",VLOOKUP(AA99,'シフト記号表（勤務時間帯）'!$D$6:$Z$47,23,FALSE))</f>
        <v/>
      </c>
      <c r="AB101" s="83" t="str">
        <f>IF(AB99="","",VLOOKUP(AB99,'シフト記号表（勤務時間帯）'!$D$6:$Z$47,23,FALSE))</f>
        <v/>
      </c>
      <c r="AC101" s="84" t="str">
        <f>IF(AC99="","",VLOOKUP(AC99,'シフト記号表（勤務時間帯）'!$D$6:$Z$47,23,FALSE))</f>
        <v/>
      </c>
      <c r="AD101" s="84" t="str">
        <f>IF(AD99="","",VLOOKUP(AD99,'シフト記号表（勤務時間帯）'!$D$6:$Z$47,23,FALSE))</f>
        <v/>
      </c>
      <c r="AE101" s="84" t="str">
        <f>IF(AE99="","",VLOOKUP(AE99,'シフト記号表（勤務時間帯）'!$D$6:$Z$47,23,FALSE))</f>
        <v/>
      </c>
      <c r="AF101" s="84" t="str">
        <f>IF(AF99="","",VLOOKUP(AF99,'シフト記号表（勤務時間帯）'!$D$6:$Z$47,23,FALSE))</f>
        <v/>
      </c>
      <c r="AG101" s="84" t="str">
        <f>IF(AG99="","",VLOOKUP(AG99,'シフト記号表（勤務時間帯）'!$D$6:$Z$47,23,FALSE))</f>
        <v/>
      </c>
      <c r="AH101" s="85" t="str">
        <f>IF(AH99="","",VLOOKUP(AH99,'シフト記号表（勤務時間帯）'!$D$6:$Z$47,23,FALSE))</f>
        <v/>
      </c>
      <c r="AI101" s="83" t="str">
        <f>IF(AI99="","",VLOOKUP(AI99,'シフト記号表（勤務時間帯）'!$D$6:$Z$47,23,FALSE))</f>
        <v/>
      </c>
      <c r="AJ101" s="84" t="str">
        <f>IF(AJ99="","",VLOOKUP(AJ99,'シフト記号表（勤務時間帯）'!$D$6:$Z$47,23,FALSE))</f>
        <v/>
      </c>
      <c r="AK101" s="84" t="str">
        <f>IF(AK99="","",VLOOKUP(AK99,'シフト記号表（勤務時間帯）'!$D$6:$Z$47,23,FALSE))</f>
        <v/>
      </c>
      <c r="AL101" s="84" t="str">
        <f>IF(AL99="","",VLOOKUP(AL99,'シフト記号表（勤務時間帯）'!$D$6:$Z$47,23,FALSE))</f>
        <v/>
      </c>
      <c r="AM101" s="84" t="str">
        <f>IF(AM99="","",VLOOKUP(AM99,'シフト記号表（勤務時間帯）'!$D$6:$Z$47,23,FALSE))</f>
        <v/>
      </c>
      <c r="AN101" s="84" t="str">
        <f>IF(AN99="","",VLOOKUP(AN99,'シフト記号表（勤務時間帯）'!$D$6:$Z$47,23,FALSE))</f>
        <v/>
      </c>
      <c r="AO101" s="85" t="str">
        <f>IF(AO99="","",VLOOKUP(AO99,'シフト記号表（勤務時間帯）'!$D$6:$Z$47,23,FALSE))</f>
        <v/>
      </c>
      <c r="AP101" s="83" t="str">
        <f>IF(AP99="","",VLOOKUP(AP99,'シフト記号表（勤務時間帯）'!$D$6:$Z$47,23,FALSE))</f>
        <v/>
      </c>
      <c r="AQ101" s="84" t="str">
        <f>IF(AQ99="","",VLOOKUP(AQ99,'シフト記号表（勤務時間帯）'!$D$6:$Z$47,23,FALSE))</f>
        <v/>
      </c>
      <c r="AR101" s="84" t="str">
        <f>IF(AR99="","",VLOOKUP(AR99,'シフト記号表（勤務時間帯）'!$D$6:$Z$47,23,FALSE))</f>
        <v/>
      </c>
      <c r="AS101" s="84" t="str">
        <f>IF(AS99="","",VLOOKUP(AS99,'シフト記号表（勤務時間帯）'!$D$6:$Z$47,23,FALSE))</f>
        <v/>
      </c>
      <c r="AT101" s="84" t="str">
        <f>IF(AT99="","",VLOOKUP(AT99,'シフト記号表（勤務時間帯）'!$D$6:$Z$47,23,FALSE))</f>
        <v/>
      </c>
      <c r="AU101" s="84" t="str">
        <f>IF(AU99="","",VLOOKUP(AU99,'シフト記号表（勤務時間帯）'!$D$6:$Z$47,23,FALSE))</f>
        <v/>
      </c>
      <c r="AV101" s="85" t="str">
        <f>IF(AV99="","",VLOOKUP(AV99,'シフト記号表（勤務時間帯）'!$D$6:$Z$47,23,FALSE))</f>
        <v/>
      </c>
      <c r="AW101" s="83" t="str">
        <f>IF(AW99="","",VLOOKUP(AW99,'シフト記号表（勤務時間帯）'!$D$6:$Z$47,23,FALSE))</f>
        <v/>
      </c>
      <c r="AX101" s="84" t="str">
        <f>IF(AX99="","",VLOOKUP(AX99,'シフト記号表（勤務時間帯）'!$D$6:$Z$47,23,FALSE))</f>
        <v/>
      </c>
      <c r="AY101" s="84" t="str">
        <f>IF(AY99="","",VLOOKUP(AY99,'シフト記号表（勤務時間帯）'!$D$6:$Z$47,23,FALSE))</f>
        <v/>
      </c>
      <c r="AZ101" s="596">
        <f>IF($BC$3="４週",SUM(U101:AV101),IF($BC$3="暦月",SUM(U101:AY101),""))</f>
        <v>0</v>
      </c>
      <c r="BA101" s="597"/>
      <c r="BB101" s="598">
        <f>IF($BC$3="４週",AZ101/4,IF($BC$3="暦月",(AZ101/($BC$8/7)),""))</f>
        <v>0</v>
      </c>
      <c r="BC101" s="597"/>
      <c r="BD101" s="590"/>
      <c r="BE101" s="591"/>
      <c r="BF101" s="591"/>
      <c r="BG101" s="591"/>
      <c r="BH101" s="592"/>
    </row>
    <row r="102" spans="2:60" ht="20.25" customHeight="1" x14ac:dyDescent="0.4">
      <c r="B102" s="86"/>
      <c r="C102" s="539"/>
      <c r="D102" s="540"/>
      <c r="E102" s="541"/>
      <c r="F102" s="214"/>
      <c r="G102" s="217"/>
      <c r="H102" s="548"/>
      <c r="I102" s="551"/>
      <c r="J102" s="552"/>
      <c r="K102" s="552"/>
      <c r="L102" s="553"/>
      <c r="M102" s="560"/>
      <c r="N102" s="561"/>
      <c r="O102" s="562"/>
      <c r="P102" s="105" t="s">
        <v>245</v>
      </c>
      <c r="Q102" s="106"/>
      <c r="R102" s="106"/>
      <c r="S102" s="107"/>
      <c r="T102" s="108"/>
      <c r="U102" s="91"/>
      <c r="V102" s="92"/>
      <c r="W102" s="92"/>
      <c r="X102" s="92"/>
      <c r="Y102" s="92"/>
      <c r="Z102" s="92"/>
      <c r="AA102" s="93"/>
      <c r="AB102" s="91"/>
      <c r="AC102" s="92"/>
      <c r="AD102" s="92"/>
      <c r="AE102" s="92"/>
      <c r="AF102" s="92"/>
      <c r="AG102" s="92"/>
      <c r="AH102" s="93"/>
      <c r="AI102" s="91"/>
      <c r="AJ102" s="92"/>
      <c r="AK102" s="92"/>
      <c r="AL102" s="92"/>
      <c r="AM102" s="92"/>
      <c r="AN102" s="92"/>
      <c r="AO102" s="93"/>
      <c r="AP102" s="91"/>
      <c r="AQ102" s="92"/>
      <c r="AR102" s="92"/>
      <c r="AS102" s="92"/>
      <c r="AT102" s="92"/>
      <c r="AU102" s="92"/>
      <c r="AV102" s="93"/>
      <c r="AW102" s="91"/>
      <c r="AX102" s="92"/>
      <c r="AY102" s="92"/>
      <c r="AZ102" s="569"/>
      <c r="BA102" s="570"/>
      <c r="BB102" s="583"/>
      <c r="BC102" s="570"/>
      <c r="BD102" s="584"/>
      <c r="BE102" s="585"/>
      <c r="BF102" s="585"/>
      <c r="BG102" s="585"/>
      <c r="BH102" s="586"/>
    </row>
    <row r="103" spans="2:60" ht="20.25" customHeight="1" x14ac:dyDescent="0.4">
      <c r="B103" s="70">
        <f>B100+1</f>
        <v>28</v>
      </c>
      <c r="C103" s="542"/>
      <c r="D103" s="543"/>
      <c r="E103" s="544"/>
      <c r="F103" s="215">
        <f>C102</f>
        <v>0</v>
      </c>
      <c r="G103" s="218"/>
      <c r="H103" s="549"/>
      <c r="I103" s="554"/>
      <c r="J103" s="555"/>
      <c r="K103" s="555"/>
      <c r="L103" s="556"/>
      <c r="M103" s="563"/>
      <c r="N103" s="564"/>
      <c r="O103" s="565"/>
      <c r="P103" s="71" t="s">
        <v>246</v>
      </c>
      <c r="Q103" s="72"/>
      <c r="R103" s="72"/>
      <c r="S103" s="73"/>
      <c r="T103" s="74"/>
      <c r="U103" s="75" t="str">
        <f>IF(U102="","",VLOOKUP(U102,'シフト記号表（勤務時間帯）'!$D$6:$X$47,21,FALSE))</f>
        <v/>
      </c>
      <c r="V103" s="76" t="str">
        <f>IF(V102="","",VLOOKUP(V102,'シフト記号表（勤務時間帯）'!$D$6:$X$47,21,FALSE))</f>
        <v/>
      </c>
      <c r="W103" s="76" t="str">
        <f>IF(W102="","",VLOOKUP(W102,'シフト記号表（勤務時間帯）'!$D$6:$X$47,21,FALSE))</f>
        <v/>
      </c>
      <c r="X103" s="76" t="str">
        <f>IF(X102="","",VLOOKUP(X102,'シフト記号表（勤務時間帯）'!$D$6:$X$47,21,FALSE))</f>
        <v/>
      </c>
      <c r="Y103" s="76" t="str">
        <f>IF(Y102="","",VLOOKUP(Y102,'シフト記号表（勤務時間帯）'!$D$6:$X$47,21,FALSE))</f>
        <v/>
      </c>
      <c r="Z103" s="76" t="str">
        <f>IF(Z102="","",VLOOKUP(Z102,'シフト記号表（勤務時間帯）'!$D$6:$X$47,21,FALSE))</f>
        <v/>
      </c>
      <c r="AA103" s="77" t="str">
        <f>IF(AA102="","",VLOOKUP(AA102,'シフト記号表（勤務時間帯）'!$D$6:$X$47,21,FALSE))</f>
        <v/>
      </c>
      <c r="AB103" s="75" t="str">
        <f>IF(AB102="","",VLOOKUP(AB102,'シフト記号表（勤務時間帯）'!$D$6:$X$47,21,FALSE))</f>
        <v/>
      </c>
      <c r="AC103" s="76" t="str">
        <f>IF(AC102="","",VLOOKUP(AC102,'シフト記号表（勤務時間帯）'!$D$6:$X$47,21,FALSE))</f>
        <v/>
      </c>
      <c r="AD103" s="76" t="str">
        <f>IF(AD102="","",VLOOKUP(AD102,'シフト記号表（勤務時間帯）'!$D$6:$X$47,21,FALSE))</f>
        <v/>
      </c>
      <c r="AE103" s="76" t="str">
        <f>IF(AE102="","",VLOOKUP(AE102,'シフト記号表（勤務時間帯）'!$D$6:$X$47,21,FALSE))</f>
        <v/>
      </c>
      <c r="AF103" s="76" t="str">
        <f>IF(AF102="","",VLOOKUP(AF102,'シフト記号表（勤務時間帯）'!$D$6:$X$47,21,FALSE))</f>
        <v/>
      </c>
      <c r="AG103" s="76" t="str">
        <f>IF(AG102="","",VLOOKUP(AG102,'シフト記号表（勤務時間帯）'!$D$6:$X$47,21,FALSE))</f>
        <v/>
      </c>
      <c r="AH103" s="77" t="str">
        <f>IF(AH102="","",VLOOKUP(AH102,'シフト記号表（勤務時間帯）'!$D$6:$X$47,21,FALSE))</f>
        <v/>
      </c>
      <c r="AI103" s="75" t="str">
        <f>IF(AI102="","",VLOOKUP(AI102,'シフト記号表（勤務時間帯）'!$D$6:$X$47,21,FALSE))</f>
        <v/>
      </c>
      <c r="AJ103" s="76" t="str">
        <f>IF(AJ102="","",VLOOKUP(AJ102,'シフト記号表（勤務時間帯）'!$D$6:$X$47,21,FALSE))</f>
        <v/>
      </c>
      <c r="AK103" s="76" t="str">
        <f>IF(AK102="","",VLOOKUP(AK102,'シフト記号表（勤務時間帯）'!$D$6:$X$47,21,FALSE))</f>
        <v/>
      </c>
      <c r="AL103" s="76" t="str">
        <f>IF(AL102="","",VLOOKUP(AL102,'シフト記号表（勤務時間帯）'!$D$6:$X$47,21,FALSE))</f>
        <v/>
      </c>
      <c r="AM103" s="76" t="str">
        <f>IF(AM102="","",VLOOKUP(AM102,'シフト記号表（勤務時間帯）'!$D$6:$X$47,21,FALSE))</f>
        <v/>
      </c>
      <c r="AN103" s="76" t="str">
        <f>IF(AN102="","",VLOOKUP(AN102,'シフト記号表（勤務時間帯）'!$D$6:$X$47,21,FALSE))</f>
        <v/>
      </c>
      <c r="AO103" s="77" t="str">
        <f>IF(AO102="","",VLOOKUP(AO102,'シフト記号表（勤務時間帯）'!$D$6:$X$47,21,FALSE))</f>
        <v/>
      </c>
      <c r="AP103" s="75" t="str">
        <f>IF(AP102="","",VLOOKUP(AP102,'シフト記号表（勤務時間帯）'!$D$6:$X$47,21,FALSE))</f>
        <v/>
      </c>
      <c r="AQ103" s="76" t="str">
        <f>IF(AQ102="","",VLOOKUP(AQ102,'シフト記号表（勤務時間帯）'!$D$6:$X$47,21,FALSE))</f>
        <v/>
      </c>
      <c r="AR103" s="76" t="str">
        <f>IF(AR102="","",VLOOKUP(AR102,'シフト記号表（勤務時間帯）'!$D$6:$X$47,21,FALSE))</f>
        <v/>
      </c>
      <c r="AS103" s="76" t="str">
        <f>IF(AS102="","",VLOOKUP(AS102,'シフト記号表（勤務時間帯）'!$D$6:$X$47,21,FALSE))</f>
        <v/>
      </c>
      <c r="AT103" s="76" t="str">
        <f>IF(AT102="","",VLOOKUP(AT102,'シフト記号表（勤務時間帯）'!$D$6:$X$47,21,FALSE))</f>
        <v/>
      </c>
      <c r="AU103" s="76" t="str">
        <f>IF(AU102="","",VLOOKUP(AU102,'シフト記号表（勤務時間帯）'!$D$6:$X$47,21,FALSE))</f>
        <v/>
      </c>
      <c r="AV103" s="77" t="str">
        <f>IF(AV102="","",VLOOKUP(AV102,'シフト記号表（勤務時間帯）'!$D$6:$X$47,21,FALSE))</f>
        <v/>
      </c>
      <c r="AW103" s="75" t="str">
        <f>IF(AW102="","",VLOOKUP(AW102,'シフト記号表（勤務時間帯）'!$D$6:$X$47,21,FALSE))</f>
        <v/>
      </c>
      <c r="AX103" s="76" t="str">
        <f>IF(AX102="","",VLOOKUP(AX102,'シフト記号表（勤務時間帯）'!$D$6:$X$47,21,FALSE))</f>
        <v/>
      </c>
      <c r="AY103" s="76" t="str">
        <f>IF(AY102="","",VLOOKUP(AY102,'シフト記号表（勤務時間帯）'!$D$6:$X$47,21,FALSE))</f>
        <v/>
      </c>
      <c r="AZ103" s="593">
        <f>IF($BC$3="４週",SUM(U103:AV103),IF($BC$3="暦月",SUM(U103:AY103),""))</f>
        <v>0</v>
      </c>
      <c r="BA103" s="594"/>
      <c r="BB103" s="595">
        <f>IF($BC$3="４週",AZ103/4,IF($BC$3="暦月",(AZ103/($BC$8/7)),""))</f>
        <v>0</v>
      </c>
      <c r="BC103" s="594"/>
      <c r="BD103" s="587"/>
      <c r="BE103" s="588"/>
      <c r="BF103" s="588"/>
      <c r="BG103" s="588"/>
      <c r="BH103" s="589"/>
    </row>
    <row r="104" spans="2:60" ht="20.25" customHeight="1" x14ac:dyDescent="0.4">
      <c r="B104" s="78"/>
      <c r="C104" s="545"/>
      <c r="D104" s="546"/>
      <c r="E104" s="547"/>
      <c r="F104" s="216"/>
      <c r="G104" s="219">
        <f>C102</f>
        <v>0</v>
      </c>
      <c r="H104" s="550"/>
      <c r="I104" s="557"/>
      <c r="J104" s="558"/>
      <c r="K104" s="558"/>
      <c r="L104" s="559"/>
      <c r="M104" s="566"/>
      <c r="N104" s="567"/>
      <c r="O104" s="568"/>
      <c r="P104" s="109" t="s">
        <v>247</v>
      </c>
      <c r="Q104" s="80"/>
      <c r="R104" s="80"/>
      <c r="S104" s="98"/>
      <c r="T104" s="99"/>
      <c r="U104" s="83" t="str">
        <f>IF(U102="","",VLOOKUP(U102,'シフト記号表（勤務時間帯）'!$D$6:$Z$47,23,FALSE))</f>
        <v/>
      </c>
      <c r="V104" s="84" t="str">
        <f>IF(V102="","",VLOOKUP(V102,'シフト記号表（勤務時間帯）'!$D$6:$Z$47,23,FALSE))</f>
        <v/>
      </c>
      <c r="W104" s="84" t="str">
        <f>IF(W102="","",VLOOKUP(W102,'シフト記号表（勤務時間帯）'!$D$6:$Z$47,23,FALSE))</f>
        <v/>
      </c>
      <c r="X104" s="84" t="str">
        <f>IF(X102="","",VLOOKUP(X102,'シフト記号表（勤務時間帯）'!$D$6:$Z$47,23,FALSE))</f>
        <v/>
      </c>
      <c r="Y104" s="84" t="str">
        <f>IF(Y102="","",VLOOKUP(Y102,'シフト記号表（勤務時間帯）'!$D$6:$Z$47,23,FALSE))</f>
        <v/>
      </c>
      <c r="Z104" s="84" t="str">
        <f>IF(Z102="","",VLOOKUP(Z102,'シフト記号表（勤務時間帯）'!$D$6:$Z$47,23,FALSE))</f>
        <v/>
      </c>
      <c r="AA104" s="85" t="str">
        <f>IF(AA102="","",VLOOKUP(AA102,'シフト記号表（勤務時間帯）'!$D$6:$Z$47,23,FALSE))</f>
        <v/>
      </c>
      <c r="AB104" s="83" t="str">
        <f>IF(AB102="","",VLOOKUP(AB102,'シフト記号表（勤務時間帯）'!$D$6:$Z$47,23,FALSE))</f>
        <v/>
      </c>
      <c r="AC104" s="84" t="str">
        <f>IF(AC102="","",VLOOKUP(AC102,'シフト記号表（勤務時間帯）'!$D$6:$Z$47,23,FALSE))</f>
        <v/>
      </c>
      <c r="AD104" s="84" t="str">
        <f>IF(AD102="","",VLOOKUP(AD102,'シフト記号表（勤務時間帯）'!$D$6:$Z$47,23,FALSE))</f>
        <v/>
      </c>
      <c r="AE104" s="84" t="str">
        <f>IF(AE102="","",VLOOKUP(AE102,'シフト記号表（勤務時間帯）'!$D$6:$Z$47,23,FALSE))</f>
        <v/>
      </c>
      <c r="AF104" s="84" t="str">
        <f>IF(AF102="","",VLOOKUP(AF102,'シフト記号表（勤務時間帯）'!$D$6:$Z$47,23,FALSE))</f>
        <v/>
      </c>
      <c r="AG104" s="84" t="str">
        <f>IF(AG102="","",VLOOKUP(AG102,'シフト記号表（勤務時間帯）'!$D$6:$Z$47,23,FALSE))</f>
        <v/>
      </c>
      <c r="AH104" s="85" t="str">
        <f>IF(AH102="","",VLOOKUP(AH102,'シフト記号表（勤務時間帯）'!$D$6:$Z$47,23,FALSE))</f>
        <v/>
      </c>
      <c r="AI104" s="83" t="str">
        <f>IF(AI102="","",VLOOKUP(AI102,'シフト記号表（勤務時間帯）'!$D$6:$Z$47,23,FALSE))</f>
        <v/>
      </c>
      <c r="AJ104" s="84" t="str">
        <f>IF(AJ102="","",VLOOKUP(AJ102,'シフト記号表（勤務時間帯）'!$D$6:$Z$47,23,FALSE))</f>
        <v/>
      </c>
      <c r="AK104" s="84" t="str">
        <f>IF(AK102="","",VLOOKUP(AK102,'シフト記号表（勤務時間帯）'!$D$6:$Z$47,23,FALSE))</f>
        <v/>
      </c>
      <c r="AL104" s="84" t="str">
        <f>IF(AL102="","",VLOOKUP(AL102,'シフト記号表（勤務時間帯）'!$D$6:$Z$47,23,FALSE))</f>
        <v/>
      </c>
      <c r="AM104" s="84" t="str">
        <f>IF(AM102="","",VLOOKUP(AM102,'シフト記号表（勤務時間帯）'!$D$6:$Z$47,23,FALSE))</f>
        <v/>
      </c>
      <c r="AN104" s="84" t="str">
        <f>IF(AN102="","",VLOOKUP(AN102,'シフト記号表（勤務時間帯）'!$D$6:$Z$47,23,FALSE))</f>
        <v/>
      </c>
      <c r="AO104" s="85" t="str">
        <f>IF(AO102="","",VLOOKUP(AO102,'シフト記号表（勤務時間帯）'!$D$6:$Z$47,23,FALSE))</f>
        <v/>
      </c>
      <c r="AP104" s="83" t="str">
        <f>IF(AP102="","",VLOOKUP(AP102,'シフト記号表（勤務時間帯）'!$D$6:$Z$47,23,FALSE))</f>
        <v/>
      </c>
      <c r="AQ104" s="84" t="str">
        <f>IF(AQ102="","",VLOOKUP(AQ102,'シフト記号表（勤務時間帯）'!$D$6:$Z$47,23,FALSE))</f>
        <v/>
      </c>
      <c r="AR104" s="84" t="str">
        <f>IF(AR102="","",VLOOKUP(AR102,'シフト記号表（勤務時間帯）'!$D$6:$Z$47,23,FALSE))</f>
        <v/>
      </c>
      <c r="AS104" s="84" t="str">
        <f>IF(AS102="","",VLOOKUP(AS102,'シフト記号表（勤務時間帯）'!$D$6:$Z$47,23,FALSE))</f>
        <v/>
      </c>
      <c r="AT104" s="84" t="str">
        <f>IF(AT102="","",VLOOKUP(AT102,'シフト記号表（勤務時間帯）'!$D$6:$Z$47,23,FALSE))</f>
        <v/>
      </c>
      <c r="AU104" s="84" t="str">
        <f>IF(AU102="","",VLOOKUP(AU102,'シフト記号表（勤務時間帯）'!$D$6:$Z$47,23,FALSE))</f>
        <v/>
      </c>
      <c r="AV104" s="85" t="str">
        <f>IF(AV102="","",VLOOKUP(AV102,'シフト記号表（勤務時間帯）'!$D$6:$Z$47,23,FALSE))</f>
        <v/>
      </c>
      <c r="AW104" s="83" t="str">
        <f>IF(AW102="","",VLOOKUP(AW102,'シフト記号表（勤務時間帯）'!$D$6:$Z$47,23,FALSE))</f>
        <v/>
      </c>
      <c r="AX104" s="84" t="str">
        <f>IF(AX102="","",VLOOKUP(AX102,'シフト記号表（勤務時間帯）'!$D$6:$Z$47,23,FALSE))</f>
        <v/>
      </c>
      <c r="AY104" s="84" t="str">
        <f>IF(AY102="","",VLOOKUP(AY102,'シフト記号表（勤務時間帯）'!$D$6:$Z$47,23,FALSE))</f>
        <v/>
      </c>
      <c r="AZ104" s="596">
        <f>IF($BC$3="４週",SUM(U104:AV104),IF($BC$3="暦月",SUM(U104:AY104),""))</f>
        <v>0</v>
      </c>
      <c r="BA104" s="597"/>
      <c r="BB104" s="598">
        <f>IF($BC$3="４週",AZ104/4,IF($BC$3="暦月",(AZ104/($BC$8/7)),""))</f>
        <v>0</v>
      </c>
      <c r="BC104" s="597"/>
      <c r="BD104" s="590"/>
      <c r="BE104" s="591"/>
      <c r="BF104" s="591"/>
      <c r="BG104" s="591"/>
      <c r="BH104" s="592"/>
    </row>
    <row r="105" spans="2:60" ht="20.25" customHeight="1" x14ac:dyDescent="0.4">
      <c r="B105" s="86"/>
      <c r="C105" s="539"/>
      <c r="D105" s="540"/>
      <c r="E105" s="541"/>
      <c r="F105" s="214"/>
      <c r="G105" s="217"/>
      <c r="H105" s="548"/>
      <c r="I105" s="551"/>
      <c r="J105" s="552"/>
      <c r="K105" s="552"/>
      <c r="L105" s="553"/>
      <c r="M105" s="560"/>
      <c r="N105" s="561"/>
      <c r="O105" s="562"/>
      <c r="P105" s="105" t="s">
        <v>245</v>
      </c>
      <c r="Q105" s="106"/>
      <c r="R105" s="106"/>
      <c r="S105" s="107"/>
      <c r="T105" s="108"/>
      <c r="U105" s="91"/>
      <c r="V105" s="92"/>
      <c r="W105" s="92"/>
      <c r="X105" s="92"/>
      <c r="Y105" s="92"/>
      <c r="Z105" s="92"/>
      <c r="AA105" s="93"/>
      <c r="AB105" s="91"/>
      <c r="AC105" s="92"/>
      <c r="AD105" s="92"/>
      <c r="AE105" s="92"/>
      <c r="AF105" s="92"/>
      <c r="AG105" s="92"/>
      <c r="AH105" s="93"/>
      <c r="AI105" s="91"/>
      <c r="AJ105" s="92"/>
      <c r="AK105" s="92"/>
      <c r="AL105" s="92"/>
      <c r="AM105" s="92"/>
      <c r="AN105" s="92"/>
      <c r="AO105" s="93"/>
      <c r="AP105" s="91"/>
      <c r="AQ105" s="92"/>
      <c r="AR105" s="92"/>
      <c r="AS105" s="92"/>
      <c r="AT105" s="92"/>
      <c r="AU105" s="92"/>
      <c r="AV105" s="93"/>
      <c r="AW105" s="91"/>
      <c r="AX105" s="92"/>
      <c r="AY105" s="92"/>
      <c r="AZ105" s="569"/>
      <c r="BA105" s="570"/>
      <c r="BB105" s="583"/>
      <c r="BC105" s="570"/>
      <c r="BD105" s="584"/>
      <c r="BE105" s="585"/>
      <c r="BF105" s="585"/>
      <c r="BG105" s="585"/>
      <c r="BH105" s="586"/>
    </row>
    <row r="106" spans="2:60" ht="20.25" customHeight="1" x14ac:dyDescent="0.4">
      <c r="B106" s="70">
        <f>B103+1</f>
        <v>29</v>
      </c>
      <c r="C106" s="542"/>
      <c r="D106" s="543"/>
      <c r="E106" s="544"/>
      <c r="F106" s="215">
        <f>C105</f>
        <v>0</v>
      </c>
      <c r="G106" s="218"/>
      <c r="H106" s="549"/>
      <c r="I106" s="554"/>
      <c r="J106" s="555"/>
      <c r="K106" s="555"/>
      <c r="L106" s="556"/>
      <c r="M106" s="563"/>
      <c r="N106" s="564"/>
      <c r="O106" s="565"/>
      <c r="P106" s="71" t="s">
        <v>246</v>
      </c>
      <c r="Q106" s="72"/>
      <c r="R106" s="72"/>
      <c r="S106" s="73"/>
      <c r="T106" s="74"/>
      <c r="U106" s="75" t="str">
        <f>IF(U105="","",VLOOKUP(U105,'シフト記号表（勤務時間帯）'!$D$6:$X$47,21,FALSE))</f>
        <v/>
      </c>
      <c r="V106" s="76" t="str">
        <f>IF(V105="","",VLOOKUP(V105,'シフト記号表（勤務時間帯）'!$D$6:$X$47,21,FALSE))</f>
        <v/>
      </c>
      <c r="W106" s="76" t="str">
        <f>IF(W105="","",VLOOKUP(W105,'シフト記号表（勤務時間帯）'!$D$6:$X$47,21,FALSE))</f>
        <v/>
      </c>
      <c r="X106" s="76" t="str">
        <f>IF(X105="","",VLOOKUP(X105,'シフト記号表（勤務時間帯）'!$D$6:$X$47,21,FALSE))</f>
        <v/>
      </c>
      <c r="Y106" s="76" t="str">
        <f>IF(Y105="","",VLOOKUP(Y105,'シフト記号表（勤務時間帯）'!$D$6:$X$47,21,FALSE))</f>
        <v/>
      </c>
      <c r="Z106" s="76" t="str">
        <f>IF(Z105="","",VLOOKUP(Z105,'シフト記号表（勤務時間帯）'!$D$6:$X$47,21,FALSE))</f>
        <v/>
      </c>
      <c r="AA106" s="77" t="str">
        <f>IF(AA105="","",VLOOKUP(AA105,'シフト記号表（勤務時間帯）'!$D$6:$X$47,21,FALSE))</f>
        <v/>
      </c>
      <c r="AB106" s="75" t="str">
        <f>IF(AB105="","",VLOOKUP(AB105,'シフト記号表（勤務時間帯）'!$D$6:$X$47,21,FALSE))</f>
        <v/>
      </c>
      <c r="AC106" s="76" t="str">
        <f>IF(AC105="","",VLOOKUP(AC105,'シフト記号表（勤務時間帯）'!$D$6:$X$47,21,FALSE))</f>
        <v/>
      </c>
      <c r="AD106" s="76" t="str">
        <f>IF(AD105="","",VLOOKUP(AD105,'シフト記号表（勤務時間帯）'!$D$6:$X$47,21,FALSE))</f>
        <v/>
      </c>
      <c r="AE106" s="76" t="str">
        <f>IF(AE105="","",VLOOKUP(AE105,'シフト記号表（勤務時間帯）'!$D$6:$X$47,21,FALSE))</f>
        <v/>
      </c>
      <c r="AF106" s="76" t="str">
        <f>IF(AF105="","",VLOOKUP(AF105,'シフト記号表（勤務時間帯）'!$D$6:$X$47,21,FALSE))</f>
        <v/>
      </c>
      <c r="AG106" s="76" t="str">
        <f>IF(AG105="","",VLOOKUP(AG105,'シフト記号表（勤務時間帯）'!$D$6:$X$47,21,FALSE))</f>
        <v/>
      </c>
      <c r="AH106" s="77" t="str">
        <f>IF(AH105="","",VLOOKUP(AH105,'シフト記号表（勤務時間帯）'!$D$6:$X$47,21,FALSE))</f>
        <v/>
      </c>
      <c r="AI106" s="75" t="str">
        <f>IF(AI105="","",VLOOKUP(AI105,'シフト記号表（勤務時間帯）'!$D$6:$X$47,21,FALSE))</f>
        <v/>
      </c>
      <c r="AJ106" s="76" t="str">
        <f>IF(AJ105="","",VLOOKUP(AJ105,'シフト記号表（勤務時間帯）'!$D$6:$X$47,21,FALSE))</f>
        <v/>
      </c>
      <c r="AK106" s="76" t="str">
        <f>IF(AK105="","",VLOOKUP(AK105,'シフト記号表（勤務時間帯）'!$D$6:$X$47,21,FALSE))</f>
        <v/>
      </c>
      <c r="AL106" s="76" t="str">
        <f>IF(AL105="","",VLOOKUP(AL105,'シフト記号表（勤務時間帯）'!$D$6:$X$47,21,FALSE))</f>
        <v/>
      </c>
      <c r="AM106" s="76" t="str">
        <f>IF(AM105="","",VLOOKUP(AM105,'シフト記号表（勤務時間帯）'!$D$6:$X$47,21,FALSE))</f>
        <v/>
      </c>
      <c r="AN106" s="76" t="str">
        <f>IF(AN105="","",VLOOKUP(AN105,'シフト記号表（勤務時間帯）'!$D$6:$X$47,21,FALSE))</f>
        <v/>
      </c>
      <c r="AO106" s="77" t="str">
        <f>IF(AO105="","",VLOOKUP(AO105,'シフト記号表（勤務時間帯）'!$D$6:$X$47,21,FALSE))</f>
        <v/>
      </c>
      <c r="AP106" s="75" t="str">
        <f>IF(AP105="","",VLOOKUP(AP105,'シフト記号表（勤務時間帯）'!$D$6:$X$47,21,FALSE))</f>
        <v/>
      </c>
      <c r="AQ106" s="76" t="str">
        <f>IF(AQ105="","",VLOOKUP(AQ105,'シフト記号表（勤務時間帯）'!$D$6:$X$47,21,FALSE))</f>
        <v/>
      </c>
      <c r="AR106" s="76" t="str">
        <f>IF(AR105="","",VLOOKUP(AR105,'シフト記号表（勤務時間帯）'!$D$6:$X$47,21,FALSE))</f>
        <v/>
      </c>
      <c r="AS106" s="76" t="str">
        <f>IF(AS105="","",VLOOKUP(AS105,'シフト記号表（勤務時間帯）'!$D$6:$X$47,21,FALSE))</f>
        <v/>
      </c>
      <c r="AT106" s="76" t="str">
        <f>IF(AT105="","",VLOOKUP(AT105,'シフト記号表（勤務時間帯）'!$D$6:$X$47,21,FALSE))</f>
        <v/>
      </c>
      <c r="AU106" s="76" t="str">
        <f>IF(AU105="","",VLOOKUP(AU105,'シフト記号表（勤務時間帯）'!$D$6:$X$47,21,FALSE))</f>
        <v/>
      </c>
      <c r="AV106" s="77" t="str">
        <f>IF(AV105="","",VLOOKUP(AV105,'シフト記号表（勤務時間帯）'!$D$6:$X$47,21,FALSE))</f>
        <v/>
      </c>
      <c r="AW106" s="75" t="str">
        <f>IF(AW105="","",VLOOKUP(AW105,'シフト記号表（勤務時間帯）'!$D$6:$X$47,21,FALSE))</f>
        <v/>
      </c>
      <c r="AX106" s="76" t="str">
        <f>IF(AX105="","",VLOOKUP(AX105,'シフト記号表（勤務時間帯）'!$D$6:$X$47,21,FALSE))</f>
        <v/>
      </c>
      <c r="AY106" s="76" t="str">
        <f>IF(AY105="","",VLOOKUP(AY105,'シフト記号表（勤務時間帯）'!$D$6:$X$47,21,FALSE))</f>
        <v/>
      </c>
      <c r="AZ106" s="593">
        <f>IF($BC$3="４週",SUM(U106:AV106),IF($BC$3="暦月",SUM(U106:AY106),""))</f>
        <v>0</v>
      </c>
      <c r="BA106" s="594"/>
      <c r="BB106" s="595">
        <f>IF($BC$3="４週",AZ106/4,IF($BC$3="暦月",(AZ106/($BC$8/7)),""))</f>
        <v>0</v>
      </c>
      <c r="BC106" s="594"/>
      <c r="BD106" s="587"/>
      <c r="BE106" s="588"/>
      <c r="BF106" s="588"/>
      <c r="BG106" s="588"/>
      <c r="BH106" s="589"/>
    </row>
    <row r="107" spans="2:60" ht="20.25" customHeight="1" x14ac:dyDescent="0.4">
      <c r="B107" s="78"/>
      <c r="C107" s="545"/>
      <c r="D107" s="546"/>
      <c r="E107" s="547"/>
      <c r="F107" s="216"/>
      <c r="G107" s="219">
        <f>C105</f>
        <v>0</v>
      </c>
      <c r="H107" s="550"/>
      <c r="I107" s="557"/>
      <c r="J107" s="558"/>
      <c r="K107" s="558"/>
      <c r="L107" s="559"/>
      <c r="M107" s="566"/>
      <c r="N107" s="567"/>
      <c r="O107" s="568"/>
      <c r="P107" s="109" t="s">
        <v>247</v>
      </c>
      <c r="Q107" s="80"/>
      <c r="R107" s="80"/>
      <c r="S107" s="98"/>
      <c r="T107" s="99"/>
      <c r="U107" s="83" t="str">
        <f>IF(U105="","",VLOOKUP(U105,'シフト記号表（勤務時間帯）'!$D$6:$Z$47,23,FALSE))</f>
        <v/>
      </c>
      <c r="V107" s="84" t="str">
        <f>IF(V105="","",VLOOKUP(V105,'シフト記号表（勤務時間帯）'!$D$6:$Z$47,23,FALSE))</f>
        <v/>
      </c>
      <c r="W107" s="84" t="str">
        <f>IF(W105="","",VLOOKUP(W105,'シフト記号表（勤務時間帯）'!$D$6:$Z$47,23,FALSE))</f>
        <v/>
      </c>
      <c r="X107" s="84" t="str">
        <f>IF(X105="","",VLOOKUP(X105,'シフト記号表（勤務時間帯）'!$D$6:$Z$47,23,FALSE))</f>
        <v/>
      </c>
      <c r="Y107" s="84" t="str">
        <f>IF(Y105="","",VLOOKUP(Y105,'シフト記号表（勤務時間帯）'!$D$6:$Z$47,23,FALSE))</f>
        <v/>
      </c>
      <c r="Z107" s="84" t="str">
        <f>IF(Z105="","",VLOOKUP(Z105,'シフト記号表（勤務時間帯）'!$D$6:$Z$47,23,FALSE))</f>
        <v/>
      </c>
      <c r="AA107" s="85" t="str">
        <f>IF(AA105="","",VLOOKUP(AA105,'シフト記号表（勤務時間帯）'!$D$6:$Z$47,23,FALSE))</f>
        <v/>
      </c>
      <c r="AB107" s="83" t="str">
        <f>IF(AB105="","",VLOOKUP(AB105,'シフト記号表（勤務時間帯）'!$D$6:$Z$47,23,FALSE))</f>
        <v/>
      </c>
      <c r="AC107" s="84" t="str">
        <f>IF(AC105="","",VLOOKUP(AC105,'シフト記号表（勤務時間帯）'!$D$6:$Z$47,23,FALSE))</f>
        <v/>
      </c>
      <c r="AD107" s="84" t="str">
        <f>IF(AD105="","",VLOOKUP(AD105,'シフト記号表（勤務時間帯）'!$D$6:$Z$47,23,FALSE))</f>
        <v/>
      </c>
      <c r="AE107" s="84" t="str">
        <f>IF(AE105="","",VLOOKUP(AE105,'シフト記号表（勤務時間帯）'!$D$6:$Z$47,23,FALSE))</f>
        <v/>
      </c>
      <c r="AF107" s="84" t="str">
        <f>IF(AF105="","",VLOOKUP(AF105,'シフト記号表（勤務時間帯）'!$D$6:$Z$47,23,FALSE))</f>
        <v/>
      </c>
      <c r="AG107" s="84" t="str">
        <f>IF(AG105="","",VLOOKUP(AG105,'シフト記号表（勤務時間帯）'!$D$6:$Z$47,23,FALSE))</f>
        <v/>
      </c>
      <c r="AH107" s="85" t="str">
        <f>IF(AH105="","",VLOOKUP(AH105,'シフト記号表（勤務時間帯）'!$D$6:$Z$47,23,FALSE))</f>
        <v/>
      </c>
      <c r="AI107" s="83" t="str">
        <f>IF(AI105="","",VLOOKUP(AI105,'シフト記号表（勤務時間帯）'!$D$6:$Z$47,23,FALSE))</f>
        <v/>
      </c>
      <c r="AJ107" s="84" t="str">
        <f>IF(AJ105="","",VLOOKUP(AJ105,'シフト記号表（勤務時間帯）'!$D$6:$Z$47,23,FALSE))</f>
        <v/>
      </c>
      <c r="AK107" s="84" t="str">
        <f>IF(AK105="","",VLOOKUP(AK105,'シフト記号表（勤務時間帯）'!$D$6:$Z$47,23,FALSE))</f>
        <v/>
      </c>
      <c r="AL107" s="84" t="str">
        <f>IF(AL105="","",VLOOKUP(AL105,'シフト記号表（勤務時間帯）'!$D$6:$Z$47,23,FALSE))</f>
        <v/>
      </c>
      <c r="AM107" s="84" t="str">
        <f>IF(AM105="","",VLOOKUP(AM105,'シフト記号表（勤務時間帯）'!$D$6:$Z$47,23,FALSE))</f>
        <v/>
      </c>
      <c r="AN107" s="84" t="str">
        <f>IF(AN105="","",VLOOKUP(AN105,'シフト記号表（勤務時間帯）'!$D$6:$Z$47,23,FALSE))</f>
        <v/>
      </c>
      <c r="AO107" s="85" t="str">
        <f>IF(AO105="","",VLOOKUP(AO105,'シフト記号表（勤務時間帯）'!$D$6:$Z$47,23,FALSE))</f>
        <v/>
      </c>
      <c r="AP107" s="83" t="str">
        <f>IF(AP105="","",VLOOKUP(AP105,'シフト記号表（勤務時間帯）'!$D$6:$Z$47,23,FALSE))</f>
        <v/>
      </c>
      <c r="AQ107" s="84" t="str">
        <f>IF(AQ105="","",VLOOKUP(AQ105,'シフト記号表（勤務時間帯）'!$D$6:$Z$47,23,FALSE))</f>
        <v/>
      </c>
      <c r="AR107" s="84" t="str">
        <f>IF(AR105="","",VLOOKUP(AR105,'シフト記号表（勤務時間帯）'!$D$6:$Z$47,23,FALSE))</f>
        <v/>
      </c>
      <c r="AS107" s="84" t="str">
        <f>IF(AS105="","",VLOOKUP(AS105,'シフト記号表（勤務時間帯）'!$D$6:$Z$47,23,FALSE))</f>
        <v/>
      </c>
      <c r="AT107" s="84" t="str">
        <f>IF(AT105="","",VLOOKUP(AT105,'シフト記号表（勤務時間帯）'!$D$6:$Z$47,23,FALSE))</f>
        <v/>
      </c>
      <c r="AU107" s="84" t="str">
        <f>IF(AU105="","",VLOOKUP(AU105,'シフト記号表（勤務時間帯）'!$D$6:$Z$47,23,FALSE))</f>
        <v/>
      </c>
      <c r="AV107" s="85" t="str">
        <f>IF(AV105="","",VLOOKUP(AV105,'シフト記号表（勤務時間帯）'!$D$6:$Z$47,23,FALSE))</f>
        <v/>
      </c>
      <c r="AW107" s="83" t="str">
        <f>IF(AW105="","",VLOOKUP(AW105,'シフト記号表（勤務時間帯）'!$D$6:$Z$47,23,FALSE))</f>
        <v/>
      </c>
      <c r="AX107" s="84" t="str">
        <f>IF(AX105="","",VLOOKUP(AX105,'シフト記号表（勤務時間帯）'!$D$6:$Z$47,23,FALSE))</f>
        <v/>
      </c>
      <c r="AY107" s="84" t="str">
        <f>IF(AY105="","",VLOOKUP(AY105,'シフト記号表（勤務時間帯）'!$D$6:$Z$47,23,FALSE))</f>
        <v/>
      </c>
      <c r="AZ107" s="596">
        <f>IF($BC$3="４週",SUM(U107:AV107),IF($BC$3="暦月",SUM(U107:AY107),""))</f>
        <v>0</v>
      </c>
      <c r="BA107" s="597"/>
      <c r="BB107" s="598">
        <f>IF($BC$3="４週",AZ107/4,IF($BC$3="暦月",(AZ107/($BC$8/7)),""))</f>
        <v>0</v>
      </c>
      <c r="BC107" s="597"/>
      <c r="BD107" s="590"/>
      <c r="BE107" s="591"/>
      <c r="BF107" s="591"/>
      <c r="BG107" s="591"/>
      <c r="BH107" s="592"/>
    </row>
    <row r="108" spans="2:60" ht="20.25" customHeight="1" x14ac:dyDescent="0.4">
      <c r="B108" s="86"/>
      <c r="C108" s="539"/>
      <c r="D108" s="540"/>
      <c r="E108" s="541"/>
      <c r="F108" s="214"/>
      <c r="G108" s="217"/>
      <c r="H108" s="548"/>
      <c r="I108" s="551"/>
      <c r="J108" s="552"/>
      <c r="K108" s="552"/>
      <c r="L108" s="553"/>
      <c r="M108" s="560"/>
      <c r="N108" s="561"/>
      <c r="O108" s="562"/>
      <c r="P108" s="105" t="s">
        <v>245</v>
      </c>
      <c r="Q108" s="106"/>
      <c r="R108" s="106"/>
      <c r="S108" s="107"/>
      <c r="T108" s="108"/>
      <c r="U108" s="91"/>
      <c r="V108" s="92"/>
      <c r="W108" s="92"/>
      <c r="X108" s="92"/>
      <c r="Y108" s="92"/>
      <c r="Z108" s="92"/>
      <c r="AA108" s="93"/>
      <c r="AB108" s="91"/>
      <c r="AC108" s="92"/>
      <c r="AD108" s="92"/>
      <c r="AE108" s="92"/>
      <c r="AF108" s="92"/>
      <c r="AG108" s="92"/>
      <c r="AH108" s="93"/>
      <c r="AI108" s="91"/>
      <c r="AJ108" s="92"/>
      <c r="AK108" s="92"/>
      <c r="AL108" s="92"/>
      <c r="AM108" s="92"/>
      <c r="AN108" s="92"/>
      <c r="AO108" s="93"/>
      <c r="AP108" s="91"/>
      <c r="AQ108" s="92"/>
      <c r="AR108" s="92"/>
      <c r="AS108" s="92"/>
      <c r="AT108" s="92"/>
      <c r="AU108" s="92"/>
      <c r="AV108" s="93"/>
      <c r="AW108" s="91"/>
      <c r="AX108" s="92"/>
      <c r="AY108" s="92"/>
      <c r="AZ108" s="569"/>
      <c r="BA108" s="570"/>
      <c r="BB108" s="583"/>
      <c r="BC108" s="570"/>
      <c r="BD108" s="584"/>
      <c r="BE108" s="585"/>
      <c r="BF108" s="585"/>
      <c r="BG108" s="585"/>
      <c r="BH108" s="586"/>
    </row>
    <row r="109" spans="2:60" ht="20.25" customHeight="1" x14ac:dyDescent="0.4">
      <c r="B109" s="70">
        <f>B106+1</f>
        <v>30</v>
      </c>
      <c r="C109" s="542"/>
      <c r="D109" s="543"/>
      <c r="E109" s="544"/>
      <c r="F109" s="215">
        <f>C108</f>
        <v>0</v>
      </c>
      <c r="G109" s="218"/>
      <c r="H109" s="549"/>
      <c r="I109" s="554"/>
      <c r="J109" s="555"/>
      <c r="K109" s="555"/>
      <c r="L109" s="556"/>
      <c r="M109" s="563"/>
      <c r="N109" s="564"/>
      <c r="O109" s="565"/>
      <c r="P109" s="71" t="s">
        <v>246</v>
      </c>
      <c r="Q109" s="72"/>
      <c r="R109" s="72"/>
      <c r="S109" s="73"/>
      <c r="T109" s="74"/>
      <c r="U109" s="75" t="str">
        <f>IF(U108="","",VLOOKUP(U108,'シフト記号表（勤務時間帯）'!$D$6:$X$47,21,FALSE))</f>
        <v/>
      </c>
      <c r="V109" s="76" t="str">
        <f>IF(V108="","",VLOOKUP(V108,'シフト記号表（勤務時間帯）'!$D$6:$X$47,21,FALSE))</f>
        <v/>
      </c>
      <c r="W109" s="76" t="str">
        <f>IF(W108="","",VLOOKUP(W108,'シフト記号表（勤務時間帯）'!$D$6:$X$47,21,FALSE))</f>
        <v/>
      </c>
      <c r="X109" s="76" t="str">
        <f>IF(X108="","",VLOOKUP(X108,'シフト記号表（勤務時間帯）'!$D$6:$X$47,21,FALSE))</f>
        <v/>
      </c>
      <c r="Y109" s="76" t="str">
        <f>IF(Y108="","",VLOOKUP(Y108,'シフト記号表（勤務時間帯）'!$D$6:$X$47,21,FALSE))</f>
        <v/>
      </c>
      <c r="Z109" s="76" t="str">
        <f>IF(Z108="","",VLOOKUP(Z108,'シフト記号表（勤務時間帯）'!$D$6:$X$47,21,FALSE))</f>
        <v/>
      </c>
      <c r="AA109" s="77" t="str">
        <f>IF(AA108="","",VLOOKUP(AA108,'シフト記号表（勤務時間帯）'!$D$6:$X$47,21,FALSE))</f>
        <v/>
      </c>
      <c r="AB109" s="75" t="str">
        <f>IF(AB108="","",VLOOKUP(AB108,'シフト記号表（勤務時間帯）'!$D$6:$X$47,21,FALSE))</f>
        <v/>
      </c>
      <c r="AC109" s="76" t="str">
        <f>IF(AC108="","",VLOOKUP(AC108,'シフト記号表（勤務時間帯）'!$D$6:$X$47,21,FALSE))</f>
        <v/>
      </c>
      <c r="AD109" s="76" t="str">
        <f>IF(AD108="","",VLOOKUP(AD108,'シフト記号表（勤務時間帯）'!$D$6:$X$47,21,FALSE))</f>
        <v/>
      </c>
      <c r="AE109" s="76" t="str">
        <f>IF(AE108="","",VLOOKUP(AE108,'シフト記号表（勤務時間帯）'!$D$6:$X$47,21,FALSE))</f>
        <v/>
      </c>
      <c r="AF109" s="76" t="str">
        <f>IF(AF108="","",VLOOKUP(AF108,'シフト記号表（勤務時間帯）'!$D$6:$X$47,21,FALSE))</f>
        <v/>
      </c>
      <c r="AG109" s="76" t="str">
        <f>IF(AG108="","",VLOOKUP(AG108,'シフト記号表（勤務時間帯）'!$D$6:$X$47,21,FALSE))</f>
        <v/>
      </c>
      <c r="AH109" s="77" t="str">
        <f>IF(AH108="","",VLOOKUP(AH108,'シフト記号表（勤務時間帯）'!$D$6:$X$47,21,FALSE))</f>
        <v/>
      </c>
      <c r="AI109" s="75" t="str">
        <f>IF(AI108="","",VLOOKUP(AI108,'シフト記号表（勤務時間帯）'!$D$6:$X$47,21,FALSE))</f>
        <v/>
      </c>
      <c r="AJ109" s="76" t="str">
        <f>IF(AJ108="","",VLOOKUP(AJ108,'シフト記号表（勤務時間帯）'!$D$6:$X$47,21,FALSE))</f>
        <v/>
      </c>
      <c r="AK109" s="76" t="str">
        <f>IF(AK108="","",VLOOKUP(AK108,'シフト記号表（勤務時間帯）'!$D$6:$X$47,21,FALSE))</f>
        <v/>
      </c>
      <c r="AL109" s="76" t="str">
        <f>IF(AL108="","",VLOOKUP(AL108,'シフト記号表（勤務時間帯）'!$D$6:$X$47,21,FALSE))</f>
        <v/>
      </c>
      <c r="AM109" s="76" t="str">
        <f>IF(AM108="","",VLOOKUP(AM108,'シフト記号表（勤務時間帯）'!$D$6:$X$47,21,FALSE))</f>
        <v/>
      </c>
      <c r="AN109" s="76" t="str">
        <f>IF(AN108="","",VLOOKUP(AN108,'シフト記号表（勤務時間帯）'!$D$6:$X$47,21,FALSE))</f>
        <v/>
      </c>
      <c r="AO109" s="77" t="str">
        <f>IF(AO108="","",VLOOKUP(AO108,'シフト記号表（勤務時間帯）'!$D$6:$X$47,21,FALSE))</f>
        <v/>
      </c>
      <c r="AP109" s="75" t="str">
        <f>IF(AP108="","",VLOOKUP(AP108,'シフト記号表（勤務時間帯）'!$D$6:$X$47,21,FALSE))</f>
        <v/>
      </c>
      <c r="AQ109" s="76" t="str">
        <f>IF(AQ108="","",VLOOKUP(AQ108,'シフト記号表（勤務時間帯）'!$D$6:$X$47,21,FALSE))</f>
        <v/>
      </c>
      <c r="AR109" s="76" t="str">
        <f>IF(AR108="","",VLOOKUP(AR108,'シフト記号表（勤務時間帯）'!$D$6:$X$47,21,FALSE))</f>
        <v/>
      </c>
      <c r="AS109" s="76" t="str">
        <f>IF(AS108="","",VLOOKUP(AS108,'シフト記号表（勤務時間帯）'!$D$6:$X$47,21,FALSE))</f>
        <v/>
      </c>
      <c r="AT109" s="76" t="str">
        <f>IF(AT108="","",VLOOKUP(AT108,'シフト記号表（勤務時間帯）'!$D$6:$X$47,21,FALSE))</f>
        <v/>
      </c>
      <c r="AU109" s="76" t="str">
        <f>IF(AU108="","",VLOOKUP(AU108,'シフト記号表（勤務時間帯）'!$D$6:$X$47,21,FALSE))</f>
        <v/>
      </c>
      <c r="AV109" s="77" t="str">
        <f>IF(AV108="","",VLOOKUP(AV108,'シフト記号表（勤務時間帯）'!$D$6:$X$47,21,FALSE))</f>
        <v/>
      </c>
      <c r="AW109" s="75" t="str">
        <f>IF(AW108="","",VLOOKUP(AW108,'シフト記号表（勤務時間帯）'!$D$6:$X$47,21,FALSE))</f>
        <v/>
      </c>
      <c r="AX109" s="76" t="str">
        <f>IF(AX108="","",VLOOKUP(AX108,'シフト記号表（勤務時間帯）'!$D$6:$X$47,21,FALSE))</f>
        <v/>
      </c>
      <c r="AY109" s="76" t="str">
        <f>IF(AY108="","",VLOOKUP(AY108,'シフト記号表（勤務時間帯）'!$D$6:$X$47,21,FALSE))</f>
        <v/>
      </c>
      <c r="AZ109" s="593">
        <f>IF($BC$3="４週",SUM(U109:AV109),IF($BC$3="暦月",SUM(U109:AY109),""))</f>
        <v>0</v>
      </c>
      <c r="BA109" s="594"/>
      <c r="BB109" s="595">
        <f>IF($BC$3="４週",AZ109/4,IF($BC$3="暦月",(AZ109/($BC$8/7)),""))</f>
        <v>0</v>
      </c>
      <c r="BC109" s="594"/>
      <c r="BD109" s="587"/>
      <c r="BE109" s="588"/>
      <c r="BF109" s="588"/>
      <c r="BG109" s="588"/>
      <c r="BH109" s="589"/>
    </row>
    <row r="110" spans="2:60" ht="20.25" customHeight="1" x14ac:dyDescent="0.4">
      <c r="B110" s="78"/>
      <c r="C110" s="545"/>
      <c r="D110" s="546"/>
      <c r="E110" s="547"/>
      <c r="F110" s="216"/>
      <c r="G110" s="219">
        <f>C108</f>
        <v>0</v>
      </c>
      <c r="H110" s="550"/>
      <c r="I110" s="557"/>
      <c r="J110" s="558"/>
      <c r="K110" s="558"/>
      <c r="L110" s="559"/>
      <c r="M110" s="566"/>
      <c r="N110" s="567"/>
      <c r="O110" s="568"/>
      <c r="P110" s="109" t="s">
        <v>247</v>
      </c>
      <c r="Q110" s="80"/>
      <c r="R110" s="80"/>
      <c r="S110" s="98"/>
      <c r="T110" s="99"/>
      <c r="U110" s="83" t="str">
        <f>IF(U108="","",VLOOKUP(U108,'シフト記号表（勤務時間帯）'!$D$6:$Z$47,23,FALSE))</f>
        <v/>
      </c>
      <c r="V110" s="84" t="str">
        <f>IF(V108="","",VLOOKUP(V108,'シフト記号表（勤務時間帯）'!$D$6:$Z$47,23,FALSE))</f>
        <v/>
      </c>
      <c r="W110" s="84" t="str">
        <f>IF(W108="","",VLOOKUP(W108,'シフト記号表（勤務時間帯）'!$D$6:$Z$47,23,FALSE))</f>
        <v/>
      </c>
      <c r="X110" s="84" t="str">
        <f>IF(X108="","",VLOOKUP(X108,'シフト記号表（勤務時間帯）'!$D$6:$Z$47,23,FALSE))</f>
        <v/>
      </c>
      <c r="Y110" s="84" t="str">
        <f>IF(Y108="","",VLOOKUP(Y108,'シフト記号表（勤務時間帯）'!$D$6:$Z$47,23,FALSE))</f>
        <v/>
      </c>
      <c r="Z110" s="84" t="str">
        <f>IF(Z108="","",VLOOKUP(Z108,'シフト記号表（勤務時間帯）'!$D$6:$Z$47,23,FALSE))</f>
        <v/>
      </c>
      <c r="AA110" s="85" t="str">
        <f>IF(AA108="","",VLOOKUP(AA108,'シフト記号表（勤務時間帯）'!$D$6:$Z$47,23,FALSE))</f>
        <v/>
      </c>
      <c r="AB110" s="83" t="str">
        <f>IF(AB108="","",VLOOKUP(AB108,'シフト記号表（勤務時間帯）'!$D$6:$Z$47,23,FALSE))</f>
        <v/>
      </c>
      <c r="AC110" s="84" t="str">
        <f>IF(AC108="","",VLOOKUP(AC108,'シフト記号表（勤務時間帯）'!$D$6:$Z$47,23,FALSE))</f>
        <v/>
      </c>
      <c r="AD110" s="84" t="str">
        <f>IF(AD108="","",VLOOKUP(AD108,'シフト記号表（勤務時間帯）'!$D$6:$Z$47,23,FALSE))</f>
        <v/>
      </c>
      <c r="AE110" s="84" t="str">
        <f>IF(AE108="","",VLOOKUP(AE108,'シフト記号表（勤務時間帯）'!$D$6:$Z$47,23,FALSE))</f>
        <v/>
      </c>
      <c r="AF110" s="84" t="str">
        <f>IF(AF108="","",VLOOKUP(AF108,'シフト記号表（勤務時間帯）'!$D$6:$Z$47,23,FALSE))</f>
        <v/>
      </c>
      <c r="AG110" s="84" t="str">
        <f>IF(AG108="","",VLOOKUP(AG108,'シフト記号表（勤務時間帯）'!$D$6:$Z$47,23,FALSE))</f>
        <v/>
      </c>
      <c r="AH110" s="85" t="str">
        <f>IF(AH108="","",VLOOKUP(AH108,'シフト記号表（勤務時間帯）'!$D$6:$Z$47,23,FALSE))</f>
        <v/>
      </c>
      <c r="AI110" s="83" t="str">
        <f>IF(AI108="","",VLOOKUP(AI108,'シフト記号表（勤務時間帯）'!$D$6:$Z$47,23,FALSE))</f>
        <v/>
      </c>
      <c r="AJ110" s="84" t="str">
        <f>IF(AJ108="","",VLOOKUP(AJ108,'シフト記号表（勤務時間帯）'!$D$6:$Z$47,23,FALSE))</f>
        <v/>
      </c>
      <c r="AK110" s="84" t="str">
        <f>IF(AK108="","",VLOOKUP(AK108,'シフト記号表（勤務時間帯）'!$D$6:$Z$47,23,FALSE))</f>
        <v/>
      </c>
      <c r="AL110" s="84" t="str">
        <f>IF(AL108="","",VLOOKUP(AL108,'シフト記号表（勤務時間帯）'!$D$6:$Z$47,23,FALSE))</f>
        <v/>
      </c>
      <c r="AM110" s="84" t="str">
        <f>IF(AM108="","",VLOOKUP(AM108,'シフト記号表（勤務時間帯）'!$D$6:$Z$47,23,FALSE))</f>
        <v/>
      </c>
      <c r="AN110" s="84" t="str">
        <f>IF(AN108="","",VLOOKUP(AN108,'シフト記号表（勤務時間帯）'!$D$6:$Z$47,23,FALSE))</f>
        <v/>
      </c>
      <c r="AO110" s="85" t="str">
        <f>IF(AO108="","",VLOOKUP(AO108,'シフト記号表（勤務時間帯）'!$D$6:$Z$47,23,FALSE))</f>
        <v/>
      </c>
      <c r="AP110" s="83" t="str">
        <f>IF(AP108="","",VLOOKUP(AP108,'シフト記号表（勤務時間帯）'!$D$6:$Z$47,23,FALSE))</f>
        <v/>
      </c>
      <c r="AQ110" s="84" t="str">
        <f>IF(AQ108="","",VLOOKUP(AQ108,'シフト記号表（勤務時間帯）'!$D$6:$Z$47,23,FALSE))</f>
        <v/>
      </c>
      <c r="AR110" s="84" t="str">
        <f>IF(AR108="","",VLOOKUP(AR108,'シフト記号表（勤務時間帯）'!$D$6:$Z$47,23,FALSE))</f>
        <v/>
      </c>
      <c r="AS110" s="84" t="str">
        <f>IF(AS108="","",VLOOKUP(AS108,'シフト記号表（勤務時間帯）'!$D$6:$Z$47,23,FALSE))</f>
        <v/>
      </c>
      <c r="AT110" s="84" t="str">
        <f>IF(AT108="","",VLOOKUP(AT108,'シフト記号表（勤務時間帯）'!$D$6:$Z$47,23,FALSE))</f>
        <v/>
      </c>
      <c r="AU110" s="84" t="str">
        <f>IF(AU108="","",VLOOKUP(AU108,'シフト記号表（勤務時間帯）'!$D$6:$Z$47,23,FALSE))</f>
        <v/>
      </c>
      <c r="AV110" s="85" t="str">
        <f>IF(AV108="","",VLOOKUP(AV108,'シフト記号表（勤務時間帯）'!$D$6:$Z$47,23,FALSE))</f>
        <v/>
      </c>
      <c r="AW110" s="83" t="str">
        <f>IF(AW108="","",VLOOKUP(AW108,'シフト記号表（勤務時間帯）'!$D$6:$Z$47,23,FALSE))</f>
        <v/>
      </c>
      <c r="AX110" s="84" t="str">
        <f>IF(AX108="","",VLOOKUP(AX108,'シフト記号表（勤務時間帯）'!$D$6:$Z$47,23,FALSE))</f>
        <v/>
      </c>
      <c r="AY110" s="84" t="str">
        <f>IF(AY108="","",VLOOKUP(AY108,'シフト記号表（勤務時間帯）'!$D$6:$Z$47,23,FALSE))</f>
        <v/>
      </c>
      <c r="AZ110" s="596">
        <f>IF($BC$3="４週",SUM(U110:AV110),IF($BC$3="暦月",SUM(U110:AY110),""))</f>
        <v>0</v>
      </c>
      <c r="BA110" s="597"/>
      <c r="BB110" s="598">
        <f>IF($BC$3="４週",AZ110/4,IF($BC$3="暦月",(AZ110/($BC$8/7)),""))</f>
        <v>0</v>
      </c>
      <c r="BC110" s="597"/>
      <c r="BD110" s="590"/>
      <c r="BE110" s="591"/>
      <c r="BF110" s="591"/>
      <c r="BG110" s="591"/>
      <c r="BH110" s="592"/>
    </row>
    <row r="111" spans="2:60" ht="20.25" customHeight="1" x14ac:dyDescent="0.4">
      <c r="B111" s="86"/>
      <c r="C111" s="539"/>
      <c r="D111" s="540"/>
      <c r="E111" s="541"/>
      <c r="F111" s="214"/>
      <c r="G111" s="217"/>
      <c r="H111" s="548"/>
      <c r="I111" s="551"/>
      <c r="J111" s="552"/>
      <c r="K111" s="552"/>
      <c r="L111" s="553"/>
      <c r="M111" s="560"/>
      <c r="N111" s="561"/>
      <c r="O111" s="562"/>
      <c r="P111" s="105" t="s">
        <v>245</v>
      </c>
      <c r="Q111" s="106"/>
      <c r="R111" s="106"/>
      <c r="S111" s="107"/>
      <c r="T111" s="108"/>
      <c r="U111" s="91"/>
      <c r="V111" s="92"/>
      <c r="W111" s="92"/>
      <c r="X111" s="92"/>
      <c r="Y111" s="92"/>
      <c r="Z111" s="92"/>
      <c r="AA111" s="93"/>
      <c r="AB111" s="91"/>
      <c r="AC111" s="92"/>
      <c r="AD111" s="92"/>
      <c r="AE111" s="92"/>
      <c r="AF111" s="92"/>
      <c r="AG111" s="92"/>
      <c r="AH111" s="93"/>
      <c r="AI111" s="91"/>
      <c r="AJ111" s="92"/>
      <c r="AK111" s="92"/>
      <c r="AL111" s="92"/>
      <c r="AM111" s="92"/>
      <c r="AN111" s="92"/>
      <c r="AO111" s="93"/>
      <c r="AP111" s="91"/>
      <c r="AQ111" s="92"/>
      <c r="AR111" s="92"/>
      <c r="AS111" s="92"/>
      <c r="AT111" s="92"/>
      <c r="AU111" s="92"/>
      <c r="AV111" s="93"/>
      <c r="AW111" s="91"/>
      <c r="AX111" s="92"/>
      <c r="AY111" s="92"/>
      <c r="AZ111" s="569"/>
      <c r="BA111" s="570"/>
      <c r="BB111" s="583"/>
      <c r="BC111" s="570"/>
      <c r="BD111" s="584"/>
      <c r="BE111" s="585"/>
      <c r="BF111" s="585"/>
      <c r="BG111" s="585"/>
      <c r="BH111" s="586"/>
    </row>
    <row r="112" spans="2:60" ht="20.25" customHeight="1" x14ac:dyDescent="0.4">
      <c r="B112" s="70">
        <f>B109+1</f>
        <v>31</v>
      </c>
      <c r="C112" s="542"/>
      <c r="D112" s="543"/>
      <c r="E112" s="544"/>
      <c r="F112" s="215">
        <f>C111</f>
        <v>0</v>
      </c>
      <c r="G112" s="218"/>
      <c r="H112" s="549"/>
      <c r="I112" s="554"/>
      <c r="J112" s="555"/>
      <c r="K112" s="555"/>
      <c r="L112" s="556"/>
      <c r="M112" s="563"/>
      <c r="N112" s="564"/>
      <c r="O112" s="565"/>
      <c r="P112" s="71" t="s">
        <v>246</v>
      </c>
      <c r="Q112" s="72"/>
      <c r="R112" s="72"/>
      <c r="S112" s="73"/>
      <c r="T112" s="74"/>
      <c r="U112" s="75" t="str">
        <f>IF(U111="","",VLOOKUP(U111,'シフト記号表（勤務時間帯）'!$D$6:$X$47,21,FALSE))</f>
        <v/>
      </c>
      <c r="V112" s="76" t="str">
        <f>IF(V111="","",VLOOKUP(V111,'シフト記号表（勤務時間帯）'!$D$6:$X$47,21,FALSE))</f>
        <v/>
      </c>
      <c r="W112" s="76" t="str">
        <f>IF(W111="","",VLOOKUP(W111,'シフト記号表（勤務時間帯）'!$D$6:$X$47,21,FALSE))</f>
        <v/>
      </c>
      <c r="X112" s="76" t="str">
        <f>IF(X111="","",VLOOKUP(X111,'シフト記号表（勤務時間帯）'!$D$6:$X$47,21,FALSE))</f>
        <v/>
      </c>
      <c r="Y112" s="76" t="str">
        <f>IF(Y111="","",VLOOKUP(Y111,'シフト記号表（勤務時間帯）'!$D$6:$X$47,21,FALSE))</f>
        <v/>
      </c>
      <c r="Z112" s="76" t="str">
        <f>IF(Z111="","",VLOOKUP(Z111,'シフト記号表（勤務時間帯）'!$D$6:$X$47,21,FALSE))</f>
        <v/>
      </c>
      <c r="AA112" s="77" t="str">
        <f>IF(AA111="","",VLOOKUP(AA111,'シフト記号表（勤務時間帯）'!$D$6:$X$47,21,FALSE))</f>
        <v/>
      </c>
      <c r="AB112" s="75" t="str">
        <f>IF(AB111="","",VLOOKUP(AB111,'シフト記号表（勤務時間帯）'!$D$6:$X$47,21,FALSE))</f>
        <v/>
      </c>
      <c r="AC112" s="76" t="str">
        <f>IF(AC111="","",VLOOKUP(AC111,'シフト記号表（勤務時間帯）'!$D$6:$X$47,21,FALSE))</f>
        <v/>
      </c>
      <c r="AD112" s="76" t="str">
        <f>IF(AD111="","",VLOOKUP(AD111,'シフト記号表（勤務時間帯）'!$D$6:$X$47,21,FALSE))</f>
        <v/>
      </c>
      <c r="AE112" s="76" t="str">
        <f>IF(AE111="","",VLOOKUP(AE111,'シフト記号表（勤務時間帯）'!$D$6:$X$47,21,FALSE))</f>
        <v/>
      </c>
      <c r="AF112" s="76" t="str">
        <f>IF(AF111="","",VLOOKUP(AF111,'シフト記号表（勤務時間帯）'!$D$6:$X$47,21,FALSE))</f>
        <v/>
      </c>
      <c r="AG112" s="76" t="str">
        <f>IF(AG111="","",VLOOKUP(AG111,'シフト記号表（勤務時間帯）'!$D$6:$X$47,21,FALSE))</f>
        <v/>
      </c>
      <c r="AH112" s="77" t="str">
        <f>IF(AH111="","",VLOOKUP(AH111,'シフト記号表（勤務時間帯）'!$D$6:$X$47,21,FALSE))</f>
        <v/>
      </c>
      <c r="AI112" s="75" t="str">
        <f>IF(AI111="","",VLOOKUP(AI111,'シフト記号表（勤務時間帯）'!$D$6:$X$47,21,FALSE))</f>
        <v/>
      </c>
      <c r="AJ112" s="76" t="str">
        <f>IF(AJ111="","",VLOOKUP(AJ111,'シフト記号表（勤務時間帯）'!$D$6:$X$47,21,FALSE))</f>
        <v/>
      </c>
      <c r="AK112" s="76" t="str">
        <f>IF(AK111="","",VLOOKUP(AK111,'シフト記号表（勤務時間帯）'!$D$6:$X$47,21,FALSE))</f>
        <v/>
      </c>
      <c r="AL112" s="76" t="str">
        <f>IF(AL111="","",VLOOKUP(AL111,'シフト記号表（勤務時間帯）'!$D$6:$X$47,21,FALSE))</f>
        <v/>
      </c>
      <c r="AM112" s="76" t="str">
        <f>IF(AM111="","",VLOOKUP(AM111,'シフト記号表（勤務時間帯）'!$D$6:$X$47,21,FALSE))</f>
        <v/>
      </c>
      <c r="AN112" s="76" t="str">
        <f>IF(AN111="","",VLOOKUP(AN111,'シフト記号表（勤務時間帯）'!$D$6:$X$47,21,FALSE))</f>
        <v/>
      </c>
      <c r="AO112" s="77" t="str">
        <f>IF(AO111="","",VLOOKUP(AO111,'シフト記号表（勤務時間帯）'!$D$6:$X$47,21,FALSE))</f>
        <v/>
      </c>
      <c r="AP112" s="75" t="str">
        <f>IF(AP111="","",VLOOKUP(AP111,'シフト記号表（勤務時間帯）'!$D$6:$X$47,21,FALSE))</f>
        <v/>
      </c>
      <c r="AQ112" s="76" t="str">
        <f>IF(AQ111="","",VLOOKUP(AQ111,'シフト記号表（勤務時間帯）'!$D$6:$X$47,21,FALSE))</f>
        <v/>
      </c>
      <c r="AR112" s="76" t="str">
        <f>IF(AR111="","",VLOOKUP(AR111,'シフト記号表（勤務時間帯）'!$D$6:$X$47,21,FALSE))</f>
        <v/>
      </c>
      <c r="AS112" s="76" t="str">
        <f>IF(AS111="","",VLOOKUP(AS111,'シフト記号表（勤務時間帯）'!$D$6:$X$47,21,FALSE))</f>
        <v/>
      </c>
      <c r="AT112" s="76" t="str">
        <f>IF(AT111="","",VLOOKUP(AT111,'シフト記号表（勤務時間帯）'!$D$6:$X$47,21,FALSE))</f>
        <v/>
      </c>
      <c r="AU112" s="76" t="str">
        <f>IF(AU111="","",VLOOKUP(AU111,'シフト記号表（勤務時間帯）'!$D$6:$X$47,21,FALSE))</f>
        <v/>
      </c>
      <c r="AV112" s="77" t="str">
        <f>IF(AV111="","",VLOOKUP(AV111,'シフト記号表（勤務時間帯）'!$D$6:$X$47,21,FALSE))</f>
        <v/>
      </c>
      <c r="AW112" s="75" t="str">
        <f>IF(AW111="","",VLOOKUP(AW111,'シフト記号表（勤務時間帯）'!$D$6:$X$47,21,FALSE))</f>
        <v/>
      </c>
      <c r="AX112" s="76" t="str">
        <f>IF(AX111="","",VLOOKUP(AX111,'シフト記号表（勤務時間帯）'!$D$6:$X$47,21,FALSE))</f>
        <v/>
      </c>
      <c r="AY112" s="76" t="str">
        <f>IF(AY111="","",VLOOKUP(AY111,'シフト記号表（勤務時間帯）'!$D$6:$X$47,21,FALSE))</f>
        <v/>
      </c>
      <c r="AZ112" s="593">
        <f>IF($BC$3="４週",SUM(U112:AV112),IF($BC$3="暦月",SUM(U112:AY112),""))</f>
        <v>0</v>
      </c>
      <c r="BA112" s="594"/>
      <c r="BB112" s="595">
        <f>IF($BC$3="４週",AZ112/4,IF($BC$3="暦月",(AZ112/($BC$8/7)),""))</f>
        <v>0</v>
      </c>
      <c r="BC112" s="594"/>
      <c r="BD112" s="587"/>
      <c r="BE112" s="588"/>
      <c r="BF112" s="588"/>
      <c r="BG112" s="588"/>
      <c r="BH112" s="589"/>
    </row>
    <row r="113" spans="2:60" ht="20.25" customHeight="1" x14ac:dyDescent="0.4">
      <c r="B113" s="78"/>
      <c r="C113" s="545"/>
      <c r="D113" s="546"/>
      <c r="E113" s="547"/>
      <c r="F113" s="216"/>
      <c r="G113" s="219">
        <f>C111</f>
        <v>0</v>
      </c>
      <c r="H113" s="550"/>
      <c r="I113" s="557"/>
      <c r="J113" s="558"/>
      <c r="K113" s="558"/>
      <c r="L113" s="559"/>
      <c r="M113" s="566"/>
      <c r="N113" s="567"/>
      <c r="O113" s="568"/>
      <c r="P113" s="109" t="s">
        <v>247</v>
      </c>
      <c r="Q113" s="80"/>
      <c r="R113" s="80"/>
      <c r="S113" s="98"/>
      <c r="T113" s="99"/>
      <c r="U113" s="83" t="str">
        <f>IF(U111="","",VLOOKUP(U111,'シフト記号表（勤務時間帯）'!$D$6:$Z$47,23,FALSE))</f>
        <v/>
      </c>
      <c r="V113" s="84" t="str">
        <f>IF(V111="","",VLOOKUP(V111,'シフト記号表（勤務時間帯）'!$D$6:$Z$47,23,FALSE))</f>
        <v/>
      </c>
      <c r="W113" s="84" t="str">
        <f>IF(W111="","",VLOOKUP(W111,'シフト記号表（勤務時間帯）'!$D$6:$Z$47,23,FALSE))</f>
        <v/>
      </c>
      <c r="X113" s="84" t="str">
        <f>IF(X111="","",VLOOKUP(X111,'シフト記号表（勤務時間帯）'!$D$6:$Z$47,23,FALSE))</f>
        <v/>
      </c>
      <c r="Y113" s="84" t="str">
        <f>IF(Y111="","",VLOOKUP(Y111,'シフト記号表（勤務時間帯）'!$D$6:$Z$47,23,FALSE))</f>
        <v/>
      </c>
      <c r="Z113" s="84" t="str">
        <f>IF(Z111="","",VLOOKUP(Z111,'シフト記号表（勤務時間帯）'!$D$6:$Z$47,23,FALSE))</f>
        <v/>
      </c>
      <c r="AA113" s="85" t="str">
        <f>IF(AA111="","",VLOOKUP(AA111,'シフト記号表（勤務時間帯）'!$D$6:$Z$47,23,FALSE))</f>
        <v/>
      </c>
      <c r="AB113" s="83" t="str">
        <f>IF(AB111="","",VLOOKUP(AB111,'シフト記号表（勤務時間帯）'!$D$6:$Z$47,23,FALSE))</f>
        <v/>
      </c>
      <c r="AC113" s="84" t="str">
        <f>IF(AC111="","",VLOOKUP(AC111,'シフト記号表（勤務時間帯）'!$D$6:$Z$47,23,FALSE))</f>
        <v/>
      </c>
      <c r="AD113" s="84" t="str">
        <f>IF(AD111="","",VLOOKUP(AD111,'シフト記号表（勤務時間帯）'!$D$6:$Z$47,23,FALSE))</f>
        <v/>
      </c>
      <c r="AE113" s="84" t="str">
        <f>IF(AE111="","",VLOOKUP(AE111,'シフト記号表（勤務時間帯）'!$D$6:$Z$47,23,FALSE))</f>
        <v/>
      </c>
      <c r="AF113" s="84" t="str">
        <f>IF(AF111="","",VLOOKUP(AF111,'シフト記号表（勤務時間帯）'!$D$6:$Z$47,23,FALSE))</f>
        <v/>
      </c>
      <c r="AG113" s="84" t="str">
        <f>IF(AG111="","",VLOOKUP(AG111,'シフト記号表（勤務時間帯）'!$D$6:$Z$47,23,FALSE))</f>
        <v/>
      </c>
      <c r="AH113" s="85" t="str">
        <f>IF(AH111="","",VLOOKUP(AH111,'シフト記号表（勤務時間帯）'!$D$6:$Z$47,23,FALSE))</f>
        <v/>
      </c>
      <c r="AI113" s="83" t="str">
        <f>IF(AI111="","",VLOOKUP(AI111,'シフト記号表（勤務時間帯）'!$D$6:$Z$47,23,FALSE))</f>
        <v/>
      </c>
      <c r="AJ113" s="84" t="str">
        <f>IF(AJ111="","",VLOOKUP(AJ111,'シフト記号表（勤務時間帯）'!$D$6:$Z$47,23,FALSE))</f>
        <v/>
      </c>
      <c r="AK113" s="84" t="str">
        <f>IF(AK111="","",VLOOKUP(AK111,'シフト記号表（勤務時間帯）'!$D$6:$Z$47,23,FALSE))</f>
        <v/>
      </c>
      <c r="AL113" s="84" t="str">
        <f>IF(AL111="","",VLOOKUP(AL111,'シフト記号表（勤務時間帯）'!$D$6:$Z$47,23,FALSE))</f>
        <v/>
      </c>
      <c r="AM113" s="84" t="str">
        <f>IF(AM111="","",VLOOKUP(AM111,'シフト記号表（勤務時間帯）'!$D$6:$Z$47,23,FALSE))</f>
        <v/>
      </c>
      <c r="AN113" s="84" t="str">
        <f>IF(AN111="","",VLOOKUP(AN111,'シフト記号表（勤務時間帯）'!$D$6:$Z$47,23,FALSE))</f>
        <v/>
      </c>
      <c r="AO113" s="85" t="str">
        <f>IF(AO111="","",VLOOKUP(AO111,'シフト記号表（勤務時間帯）'!$D$6:$Z$47,23,FALSE))</f>
        <v/>
      </c>
      <c r="AP113" s="83" t="str">
        <f>IF(AP111="","",VLOOKUP(AP111,'シフト記号表（勤務時間帯）'!$D$6:$Z$47,23,FALSE))</f>
        <v/>
      </c>
      <c r="AQ113" s="84" t="str">
        <f>IF(AQ111="","",VLOOKUP(AQ111,'シフト記号表（勤務時間帯）'!$D$6:$Z$47,23,FALSE))</f>
        <v/>
      </c>
      <c r="AR113" s="84" t="str">
        <f>IF(AR111="","",VLOOKUP(AR111,'シフト記号表（勤務時間帯）'!$D$6:$Z$47,23,FALSE))</f>
        <v/>
      </c>
      <c r="AS113" s="84" t="str">
        <f>IF(AS111="","",VLOOKUP(AS111,'シフト記号表（勤務時間帯）'!$D$6:$Z$47,23,FALSE))</f>
        <v/>
      </c>
      <c r="AT113" s="84" t="str">
        <f>IF(AT111="","",VLOOKUP(AT111,'シフト記号表（勤務時間帯）'!$D$6:$Z$47,23,FALSE))</f>
        <v/>
      </c>
      <c r="AU113" s="84" t="str">
        <f>IF(AU111="","",VLOOKUP(AU111,'シフト記号表（勤務時間帯）'!$D$6:$Z$47,23,FALSE))</f>
        <v/>
      </c>
      <c r="AV113" s="85" t="str">
        <f>IF(AV111="","",VLOOKUP(AV111,'シフト記号表（勤務時間帯）'!$D$6:$Z$47,23,FALSE))</f>
        <v/>
      </c>
      <c r="AW113" s="83" t="str">
        <f>IF(AW111="","",VLOOKUP(AW111,'シフト記号表（勤務時間帯）'!$D$6:$Z$47,23,FALSE))</f>
        <v/>
      </c>
      <c r="AX113" s="84" t="str">
        <f>IF(AX111="","",VLOOKUP(AX111,'シフト記号表（勤務時間帯）'!$D$6:$Z$47,23,FALSE))</f>
        <v/>
      </c>
      <c r="AY113" s="84" t="str">
        <f>IF(AY111="","",VLOOKUP(AY111,'シフト記号表（勤務時間帯）'!$D$6:$Z$47,23,FALSE))</f>
        <v/>
      </c>
      <c r="AZ113" s="596">
        <f>IF($BC$3="４週",SUM(U113:AV113),IF($BC$3="暦月",SUM(U113:AY113),""))</f>
        <v>0</v>
      </c>
      <c r="BA113" s="597"/>
      <c r="BB113" s="598">
        <f>IF($BC$3="４週",AZ113/4,IF($BC$3="暦月",(AZ113/($BC$8/7)),""))</f>
        <v>0</v>
      </c>
      <c r="BC113" s="597"/>
      <c r="BD113" s="590"/>
      <c r="BE113" s="591"/>
      <c r="BF113" s="591"/>
      <c r="BG113" s="591"/>
      <c r="BH113" s="592"/>
    </row>
    <row r="114" spans="2:60" ht="20.25" customHeight="1" x14ac:dyDescent="0.4">
      <c r="B114" s="86"/>
      <c r="C114" s="539"/>
      <c r="D114" s="540"/>
      <c r="E114" s="541"/>
      <c r="F114" s="214"/>
      <c r="G114" s="217"/>
      <c r="H114" s="548"/>
      <c r="I114" s="551"/>
      <c r="J114" s="552"/>
      <c r="K114" s="552"/>
      <c r="L114" s="553"/>
      <c r="M114" s="560"/>
      <c r="N114" s="561"/>
      <c r="O114" s="562"/>
      <c r="P114" s="105" t="s">
        <v>245</v>
      </c>
      <c r="Q114" s="106"/>
      <c r="R114" s="106"/>
      <c r="S114" s="107"/>
      <c r="T114" s="108"/>
      <c r="U114" s="91"/>
      <c r="V114" s="92"/>
      <c r="W114" s="92"/>
      <c r="X114" s="92"/>
      <c r="Y114" s="92"/>
      <c r="Z114" s="92"/>
      <c r="AA114" s="93"/>
      <c r="AB114" s="91"/>
      <c r="AC114" s="92"/>
      <c r="AD114" s="92"/>
      <c r="AE114" s="92"/>
      <c r="AF114" s="92"/>
      <c r="AG114" s="92"/>
      <c r="AH114" s="93"/>
      <c r="AI114" s="91"/>
      <c r="AJ114" s="92"/>
      <c r="AK114" s="92"/>
      <c r="AL114" s="92"/>
      <c r="AM114" s="92"/>
      <c r="AN114" s="92"/>
      <c r="AO114" s="93"/>
      <c r="AP114" s="91"/>
      <c r="AQ114" s="92"/>
      <c r="AR114" s="92"/>
      <c r="AS114" s="92"/>
      <c r="AT114" s="92"/>
      <c r="AU114" s="92"/>
      <c r="AV114" s="93"/>
      <c r="AW114" s="91"/>
      <c r="AX114" s="92"/>
      <c r="AY114" s="92"/>
      <c r="AZ114" s="569"/>
      <c r="BA114" s="570"/>
      <c r="BB114" s="583"/>
      <c r="BC114" s="570"/>
      <c r="BD114" s="584"/>
      <c r="BE114" s="585"/>
      <c r="BF114" s="585"/>
      <c r="BG114" s="585"/>
      <c r="BH114" s="586"/>
    </row>
    <row r="115" spans="2:60" ht="20.25" customHeight="1" x14ac:dyDescent="0.4">
      <c r="B115" s="70">
        <f>B112+1</f>
        <v>32</v>
      </c>
      <c r="C115" s="542"/>
      <c r="D115" s="543"/>
      <c r="E115" s="544"/>
      <c r="F115" s="215">
        <f>C114</f>
        <v>0</v>
      </c>
      <c r="G115" s="218"/>
      <c r="H115" s="549"/>
      <c r="I115" s="554"/>
      <c r="J115" s="555"/>
      <c r="K115" s="555"/>
      <c r="L115" s="556"/>
      <c r="M115" s="563"/>
      <c r="N115" s="564"/>
      <c r="O115" s="565"/>
      <c r="P115" s="71" t="s">
        <v>246</v>
      </c>
      <c r="Q115" s="72"/>
      <c r="R115" s="72"/>
      <c r="S115" s="73"/>
      <c r="T115" s="74"/>
      <c r="U115" s="75" t="str">
        <f>IF(U114="","",VLOOKUP(U114,'シフト記号表（勤務時間帯）'!$D$6:$X$47,21,FALSE))</f>
        <v/>
      </c>
      <c r="V115" s="76" t="str">
        <f>IF(V114="","",VLOOKUP(V114,'シフト記号表（勤務時間帯）'!$D$6:$X$47,21,FALSE))</f>
        <v/>
      </c>
      <c r="W115" s="76" t="str">
        <f>IF(W114="","",VLOOKUP(W114,'シフト記号表（勤務時間帯）'!$D$6:$X$47,21,FALSE))</f>
        <v/>
      </c>
      <c r="X115" s="76" t="str">
        <f>IF(X114="","",VLOOKUP(X114,'シフト記号表（勤務時間帯）'!$D$6:$X$47,21,FALSE))</f>
        <v/>
      </c>
      <c r="Y115" s="76" t="str">
        <f>IF(Y114="","",VLOOKUP(Y114,'シフト記号表（勤務時間帯）'!$D$6:$X$47,21,FALSE))</f>
        <v/>
      </c>
      <c r="Z115" s="76" t="str">
        <f>IF(Z114="","",VLOOKUP(Z114,'シフト記号表（勤務時間帯）'!$D$6:$X$47,21,FALSE))</f>
        <v/>
      </c>
      <c r="AA115" s="77" t="str">
        <f>IF(AA114="","",VLOOKUP(AA114,'シフト記号表（勤務時間帯）'!$D$6:$X$47,21,FALSE))</f>
        <v/>
      </c>
      <c r="AB115" s="75" t="str">
        <f>IF(AB114="","",VLOOKUP(AB114,'シフト記号表（勤務時間帯）'!$D$6:$X$47,21,FALSE))</f>
        <v/>
      </c>
      <c r="AC115" s="76" t="str">
        <f>IF(AC114="","",VLOOKUP(AC114,'シフト記号表（勤務時間帯）'!$D$6:$X$47,21,FALSE))</f>
        <v/>
      </c>
      <c r="AD115" s="76" t="str">
        <f>IF(AD114="","",VLOOKUP(AD114,'シフト記号表（勤務時間帯）'!$D$6:$X$47,21,FALSE))</f>
        <v/>
      </c>
      <c r="AE115" s="76" t="str">
        <f>IF(AE114="","",VLOOKUP(AE114,'シフト記号表（勤務時間帯）'!$D$6:$X$47,21,FALSE))</f>
        <v/>
      </c>
      <c r="AF115" s="76" t="str">
        <f>IF(AF114="","",VLOOKUP(AF114,'シフト記号表（勤務時間帯）'!$D$6:$X$47,21,FALSE))</f>
        <v/>
      </c>
      <c r="AG115" s="76" t="str">
        <f>IF(AG114="","",VLOOKUP(AG114,'シフト記号表（勤務時間帯）'!$D$6:$X$47,21,FALSE))</f>
        <v/>
      </c>
      <c r="AH115" s="77" t="str">
        <f>IF(AH114="","",VLOOKUP(AH114,'シフト記号表（勤務時間帯）'!$D$6:$X$47,21,FALSE))</f>
        <v/>
      </c>
      <c r="AI115" s="75" t="str">
        <f>IF(AI114="","",VLOOKUP(AI114,'シフト記号表（勤務時間帯）'!$D$6:$X$47,21,FALSE))</f>
        <v/>
      </c>
      <c r="AJ115" s="76" t="str">
        <f>IF(AJ114="","",VLOOKUP(AJ114,'シフト記号表（勤務時間帯）'!$D$6:$X$47,21,FALSE))</f>
        <v/>
      </c>
      <c r="AK115" s="76" t="str">
        <f>IF(AK114="","",VLOOKUP(AK114,'シフト記号表（勤務時間帯）'!$D$6:$X$47,21,FALSE))</f>
        <v/>
      </c>
      <c r="AL115" s="76" t="str">
        <f>IF(AL114="","",VLOOKUP(AL114,'シフト記号表（勤務時間帯）'!$D$6:$X$47,21,FALSE))</f>
        <v/>
      </c>
      <c r="AM115" s="76" t="str">
        <f>IF(AM114="","",VLOOKUP(AM114,'シフト記号表（勤務時間帯）'!$D$6:$X$47,21,FALSE))</f>
        <v/>
      </c>
      <c r="AN115" s="76" t="str">
        <f>IF(AN114="","",VLOOKUP(AN114,'シフト記号表（勤務時間帯）'!$D$6:$X$47,21,FALSE))</f>
        <v/>
      </c>
      <c r="AO115" s="77" t="str">
        <f>IF(AO114="","",VLOOKUP(AO114,'シフト記号表（勤務時間帯）'!$D$6:$X$47,21,FALSE))</f>
        <v/>
      </c>
      <c r="AP115" s="75" t="str">
        <f>IF(AP114="","",VLOOKUP(AP114,'シフト記号表（勤務時間帯）'!$D$6:$X$47,21,FALSE))</f>
        <v/>
      </c>
      <c r="AQ115" s="76" t="str">
        <f>IF(AQ114="","",VLOOKUP(AQ114,'シフト記号表（勤務時間帯）'!$D$6:$X$47,21,FALSE))</f>
        <v/>
      </c>
      <c r="AR115" s="76" t="str">
        <f>IF(AR114="","",VLOOKUP(AR114,'シフト記号表（勤務時間帯）'!$D$6:$X$47,21,FALSE))</f>
        <v/>
      </c>
      <c r="AS115" s="76" t="str">
        <f>IF(AS114="","",VLOOKUP(AS114,'シフト記号表（勤務時間帯）'!$D$6:$X$47,21,FALSE))</f>
        <v/>
      </c>
      <c r="AT115" s="76" t="str">
        <f>IF(AT114="","",VLOOKUP(AT114,'シフト記号表（勤務時間帯）'!$D$6:$X$47,21,FALSE))</f>
        <v/>
      </c>
      <c r="AU115" s="76" t="str">
        <f>IF(AU114="","",VLOOKUP(AU114,'シフト記号表（勤務時間帯）'!$D$6:$X$47,21,FALSE))</f>
        <v/>
      </c>
      <c r="AV115" s="77" t="str">
        <f>IF(AV114="","",VLOOKUP(AV114,'シフト記号表（勤務時間帯）'!$D$6:$X$47,21,FALSE))</f>
        <v/>
      </c>
      <c r="AW115" s="75" t="str">
        <f>IF(AW114="","",VLOOKUP(AW114,'シフト記号表（勤務時間帯）'!$D$6:$X$47,21,FALSE))</f>
        <v/>
      </c>
      <c r="AX115" s="76" t="str">
        <f>IF(AX114="","",VLOOKUP(AX114,'シフト記号表（勤務時間帯）'!$D$6:$X$47,21,FALSE))</f>
        <v/>
      </c>
      <c r="AY115" s="76" t="str">
        <f>IF(AY114="","",VLOOKUP(AY114,'シフト記号表（勤務時間帯）'!$D$6:$X$47,21,FALSE))</f>
        <v/>
      </c>
      <c r="AZ115" s="593">
        <f>IF($BC$3="４週",SUM(U115:AV115),IF($BC$3="暦月",SUM(U115:AY115),""))</f>
        <v>0</v>
      </c>
      <c r="BA115" s="594"/>
      <c r="BB115" s="595">
        <f>IF($BC$3="４週",AZ115/4,IF($BC$3="暦月",(AZ115/($BC$8/7)),""))</f>
        <v>0</v>
      </c>
      <c r="BC115" s="594"/>
      <c r="BD115" s="587"/>
      <c r="BE115" s="588"/>
      <c r="BF115" s="588"/>
      <c r="BG115" s="588"/>
      <c r="BH115" s="589"/>
    </row>
    <row r="116" spans="2:60" ht="20.25" customHeight="1" x14ac:dyDescent="0.4">
      <c r="B116" s="78"/>
      <c r="C116" s="545"/>
      <c r="D116" s="546"/>
      <c r="E116" s="547"/>
      <c r="F116" s="216"/>
      <c r="G116" s="219">
        <f>C114</f>
        <v>0</v>
      </c>
      <c r="H116" s="550"/>
      <c r="I116" s="557"/>
      <c r="J116" s="558"/>
      <c r="K116" s="558"/>
      <c r="L116" s="559"/>
      <c r="M116" s="566"/>
      <c r="N116" s="567"/>
      <c r="O116" s="568"/>
      <c r="P116" s="109" t="s">
        <v>247</v>
      </c>
      <c r="Q116" s="80"/>
      <c r="R116" s="80"/>
      <c r="S116" s="98"/>
      <c r="T116" s="99"/>
      <c r="U116" s="83" t="str">
        <f>IF(U114="","",VLOOKUP(U114,'シフト記号表（勤務時間帯）'!$D$6:$Z$47,23,FALSE))</f>
        <v/>
      </c>
      <c r="V116" s="84" t="str">
        <f>IF(V114="","",VLOOKUP(V114,'シフト記号表（勤務時間帯）'!$D$6:$Z$47,23,FALSE))</f>
        <v/>
      </c>
      <c r="W116" s="84" t="str">
        <f>IF(W114="","",VLOOKUP(W114,'シフト記号表（勤務時間帯）'!$D$6:$Z$47,23,FALSE))</f>
        <v/>
      </c>
      <c r="X116" s="84" t="str">
        <f>IF(X114="","",VLOOKUP(X114,'シフト記号表（勤務時間帯）'!$D$6:$Z$47,23,FALSE))</f>
        <v/>
      </c>
      <c r="Y116" s="84" t="str">
        <f>IF(Y114="","",VLOOKUP(Y114,'シフト記号表（勤務時間帯）'!$D$6:$Z$47,23,FALSE))</f>
        <v/>
      </c>
      <c r="Z116" s="84" t="str">
        <f>IF(Z114="","",VLOOKUP(Z114,'シフト記号表（勤務時間帯）'!$D$6:$Z$47,23,FALSE))</f>
        <v/>
      </c>
      <c r="AA116" s="85" t="str">
        <f>IF(AA114="","",VLOOKUP(AA114,'シフト記号表（勤務時間帯）'!$D$6:$Z$47,23,FALSE))</f>
        <v/>
      </c>
      <c r="AB116" s="83" t="str">
        <f>IF(AB114="","",VLOOKUP(AB114,'シフト記号表（勤務時間帯）'!$D$6:$Z$47,23,FALSE))</f>
        <v/>
      </c>
      <c r="AC116" s="84" t="str">
        <f>IF(AC114="","",VLOOKUP(AC114,'シフト記号表（勤務時間帯）'!$D$6:$Z$47,23,FALSE))</f>
        <v/>
      </c>
      <c r="AD116" s="84" t="str">
        <f>IF(AD114="","",VLOOKUP(AD114,'シフト記号表（勤務時間帯）'!$D$6:$Z$47,23,FALSE))</f>
        <v/>
      </c>
      <c r="AE116" s="84" t="str">
        <f>IF(AE114="","",VLOOKUP(AE114,'シフト記号表（勤務時間帯）'!$D$6:$Z$47,23,FALSE))</f>
        <v/>
      </c>
      <c r="AF116" s="84" t="str">
        <f>IF(AF114="","",VLOOKUP(AF114,'シフト記号表（勤務時間帯）'!$D$6:$Z$47,23,FALSE))</f>
        <v/>
      </c>
      <c r="AG116" s="84" t="str">
        <f>IF(AG114="","",VLOOKUP(AG114,'シフト記号表（勤務時間帯）'!$D$6:$Z$47,23,FALSE))</f>
        <v/>
      </c>
      <c r="AH116" s="85" t="str">
        <f>IF(AH114="","",VLOOKUP(AH114,'シフト記号表（勤務時間帯）'!$D$6:$Z$47,23,FALSE))</f>
        <v/>
      </c>
      <c r="AI116" s="83" t="str">
        <f>IF(AI114="","",VLOOKUP(AI114,'シフト記号表（勤務時間帯）'!$D$6:$Z$47,23,FALSE))</f>
        <v/>
      </c>
      <c r="AJ116" s="84" t="str">
        <f>IF(AJ114="","",VLOOKUP(AJ114,'シフト記号表（勤務時間帯）'!$D$6:$Z$47,23,FALSE))</f>
        <v/>
      </c>
      <c r="AK116" s="84" t="str">
        <f>IF(AK114="","",VLOOKUP(AK114,'シフト記号表（勤務時間帯）'!$D$6:$Z$47,23,FALSE))</f>
        <v/>
      </c>
      <c r="AL116" s="84" t="str">
        <f>IF(AL114="","",VLOOKUP(AL114,'シフト記号表（勤務時間帯）'!$D$6:$Z$47,23,FALSE))</f>
        <v/>
      </c>
      <c r="AM116" s="84" t="str">
        <f>IF(AM114="","",VLOOKUP(AM114,'シフト記号表（勤務時間帯）'!$D$6:$Z$47,23,FALSE))</f>
        <v/>
      </c>
      <c r="AN116" s="84" t="str">
        <f>IF(AN114="","",VLOOKUP(AN114,'シフト記号表（勤務時間帯）'!$D$6:$Z$47,23,FALSE))</f>
        <v/>
      </c>
      <c r="AO116" s="85" t="str">
        <f>IF(AO114="","",VLOOKUP(AO114,'シフト記号表（勤務時間帯）'!$D$6:$Z$47,23,FALSE))</f>
        <v/>
      </c>
      <c r="AP116" s="83" t="str">
        <f>IF(AP114="","",VLOOKUP(AP114,'シフト記号表（勤務時間帯）'!$D$6:$Z$47,23,FALSE))</f>
        <v/>
      </c>
      <c r="AQ116" s="84" t="str">
        <f>IF(AQ114="","",VLOOKUP(AQ114,'シフト記号表（勤務時間帯）'!$D$6:$Z$47,23,FALSE))</f>
        <v/>
      </c>
      <c r="AR116" s="84" t="str">
        <f>IF(AR114="","",VLOOKUP(AR114,'シフト記号表（勤務時間帯）'!$D$6:$Z$47,23,FALSE))</f>
        <v/>
      </c>
      <c r="AS116" s="84" t="str">
        <f>IF(AS114="","",VLOOKUP(AS114,'シフト記号表（勤務時間帯）'!$D$6:$Z$47,23,FALSE))</f>
        <v/>
      </c>
      <c r="AT116" s="84" t="str">
        <f>IF(AT114="","",VLOOKUP(AT114,'シフト記号表（勤務時間帯）'!$D$6:$Z$47,23,FALSE))</f>
        <v/>
      </c>
      <c r="AU116" s="84" t="str">
        <f>IF(AU114="","",VLOOKUP(AU114,'シフト記号表（勤務時間帯）'!$D$6:$Z$47,23,FALSE))</f>
        <v/>
      </c>
      <c r="AV116" s="85" t="str">
        <f>IF(AV114="","",VLOOKUP(AV114,'シフト記号表（勤務時間帯）'!$D$6:$Z$47,23,FALSE))</f>
        <v/>
      </c>
      <c r="AW116" s="83" t="str">
        <f>IF(AW114="","",VLOOKUP(AW114,'シフト記号表（勤務時間帯）'!$D$6:$Z$47,23,FALSE))</f>
        <v/>
      </c>
      <c r="AX116" s="84" t="str">
        <f>IF(AX114="","",VLOOKUP(AX114,'シフト記号表（勤務時間帯）'!$D$6:$Z$47,23,FALSE))</f>
        <v/>
      </c>
      <c r="AY116" s="84" t="str">
        <f>IF(AY114="","",VLOOKUP(AY114,'シフト記号表（勤務時間帯）'!$D$6:$Z$47,23,FALSE))</f>
        <v/>
      </c>
      <c r="AZ116" s="596">
        <f>IF($BC$3="４週",SUM(U116:AV116),IF($BC$3="暦月",SUM(U116:AY116),""))</f>
        <v>0</v>
      </c>
      <c r="BA116" s="597"/>
      <c r="BB116" s="598">
        <f>IF($BC$3="４週",AZ116/4,IF($BC$3="暦月",(AZ116/($BC$8/7)),""))</f>
        <v>0</v>
      </c>
      <c r="BC116" s="597"/>
      <c r="BD116" s="590"/>
      <c r="BE116" s="591"/>
      <c r="BF116" s="591"/>
      <c r="BG116" s="591"/>
      <c r="BH116" s="592"/>
    </row>
    <row r="117" spans="2:60" ht="20.25" customHeight="1" x14ac:dyDescent="0.4">
      <c r="B117" s="86"/>
      <c r="C117" s="539"/>
      <c r="D117" s="540"/>
      <c r="E117" s="541"/>
      <c r="F117" s="214"/>
      <c r="G117" s="217"/>
      <c r="H117" s="548"/>
      <c r="I117" s="551"/>
      <c r="J117" s="552"/>
      <c r="K117" s="552"/>
      <c r="L117" s="553"/>
      <c r="M117" s="560"/>
      <c r="N117" s="561"/>
      <c r="O117" s="562"/>
      <c r="P117" s="105" t="s">
        <v>245</v>
      </c>
      <c r="Q117" s="106"/>
      <c r="R117" s="106"/>
      <c r="S117" s="107"/>
      <c r="T117" s="108"/>
      <c r="U117" s="91"/>
      <c r="V117" s="92"/>
      <c r="W117" s="92"/>
      <c r="X117" s="92"/>
      <c r="Y117" s="92"/>
      <c r="Z117" s="92"/>
      <c r="AA117" s="93"/>
      <c r="AB117" s="91"/>
      <c r="AC117" s="92"/>
      <c r="AD117" s="92"/>
      <c r="AE117" s="92"/>
      <c r="AF117" s="92"/>
      <c r="AG117" s="92"/>
      <c r="AH117" s="93"/>
      <c r="AI117" s="91"/>
      <c r="AJ117" s="92"/>
      <c r="AK117" s="92"/>
      <c r="AL117" s="92"/>
      <c r="AM117" s="92"/>
      <c r="AN117" s="92"/>
      <c r="AO117" s="93"/>
      <c r="AP117" s="91"/>
      <c r="AQ117" s="92"/>
      <c r="AR117" s="92"/>
      <c r="AS117" s="92"/>
      <c r="AT117" s="92"/>
      <c r="AU117" s="92"/>
      <c r="AV117" s="93"/>
      <c r="AW117" s="91"/>
      <c r="AX117" s="92"/>
      <c r="AY117" s="92"/>
      <c r="AZ117" s="569"/>
      <c r="BA117" s="570"/>
      <c r="BB117" s="583"/>
      <c r="BC117" s="570"/>
      <c r="BD117" s="584"/>
      <c r="BE117" s="585"/>
      <c r="BF117" s="585"/>
      <c r="BG117" s="585"/>
      <c r="BH117" s="586"/>
    </row>
    <row r="118" spans="2:60" ht="20.25" customHeight="1" x14ac:dyDescent="0.4">
      <c r="B118" s="70">
        <f>B115+1</f>
        <v>33</v>
      </c>
      <c r="C118" s="542"/>
      <c r="D118" s="543"/>
      <c r="E118" s="544"/>
      <c r="F118" s="215">
        <f>C117</f>
        <v>0</v>
      </c>
      <c r="G118" s="218"/>
      <c r="H118" s="549"/>
      <c r="I118" s="554"/>
      <c r="J118" s="555"/>
      <c r="K118" s="555"/>
      <c r="L118" s="556"/>
      <c r="M118" s="563"/>
      <c r="N118" s="564"/>
      <c r="O118" s="565"/>
      <c r="P118" s="71" t="s">
        <v>246</v>
      </c>
      <c r="Q118" s="72"/>
      <c r="R118" s="72"/>
      <c r="S118" s="73"/>
      <c r="T118" s="74"/>
      <c r="U118" s="75" t="str">
        <f>IF(U117="","",VLOOKUP(U117,'シフト記号表（勤務時間帯）'!$D$6:$X$47,21,FALSE))</f>
        <v/>
      </c>
      <c r="V118" s="76" t="str">
        <f>IF(V117="","",VLOOKUP(V117,'シフト記号表（勤務時間帯）'!$D$6:$X$47,21,FALSE))</f>
        <v/>
      </c>
      <c r="W118" s="76" t="str">
        <f>IF(W117="","",VLOOKUP(W117,'シフト記号表（勤務時間帯）'!$D$6:$X$47,21,FALSE))</f>
        <v/>
      </c>
      <c r="X118" s="76" t="str">
        <f>IF(X117="","",VLOOKUP(X117,'シフト記号表（勤務時間帯）'!$D$6:$X$47,21,FALSE))</f>
        <v/>
      </c>
      <c r="Y118" s="76" t="str">
        <f>IF(Y117="","",VLOOKUP(Y117,'シフト記号表（勤務時間帯）'!$D$6:$X$47,21,FALSE))</f>
        <v/>
      </c>
      <c r="Z118" s="76" t="str">
        <f>IF(Z117="","",VLOOKUP(Z117,'シフト記号表（勤務時間帯）'!$D$6:$X$47,21,FALSE))</f>
        <v/>
      </c>
      <c r="AA118" s="77" t="str">
        <f>IF(AA117="","",VLOOKUP(AA117,'シフト記号表（勤務時間帯）'!$D$6:$X$47,21,FALSE))</f>
        <v/>
      </c>
      <c r="AB118" s="75" t="str">
        <f>IF(AB117="","",VLOOKUP(AB117,'シフト記号表（勤務時間帯）'!$D$6:$X$47,21,FALSE))</f>
        <v/>
      </c>
      <c r="AC118" s="76" t="str">
        <f>IF(AC117="","",VLOOKUP(AC117,'シフト記号表（勤務時間帯）'!$D$6:$X$47,21,FALSE))</f>
        <v/>
      </c>
      <c r="AD118" s="76" t="str">
        <f>IF(AD117="","",VLOOKUP(AD117,'シフト記号表（勤務時間帯）'!$D$6:$X$47,21,FALSE))</f>
        <v/>
      </c>
      <c r="AE118" s="76" t="str">
        <f>IF(AE117="","",VLOOKUP(AE117,'シフト記号表（勤務時間帯）'!$D$6:$X$47,21,FALSE))</f>
        <v/>
      </c>
      <c r="AF118" s="76" t="str">
        <f>IF(AF117="","",VLOOKUP(AF117,'シフト記号表（勤務時間帯）'!$D$6:$X$47,21,FALSE))</f>
        <v/>
      </c>
      <c r="AG118" s="76" t="str">
        <f>IF(AG117="","",VLOOKUP(AG117,'シフト記号表（勤務時間帯）'!$D$6:$X$47,21,FALSE))</f>
        <v/>
      </c>
      <c r="AH118" s="77" t="str">
        <f>IF(AH117="","",VLOOKUP(AH117,'シフト記号表（勤務時間帯）'!$D$6:$X$47,21,FALSE))</f>
        <v/>
      </c>
      <c r="AI118" s="75" t="str">
        <f>IF(AI117="","",VLOOKUP(AI117,'シフト記号表（勤務時間帯）'!$D$6:$X$47,21,FALSE))</f>
        <v/>
      </c>
      <c r="AJ118" s="76" t="str">
        <f>IF(AJ117="","",VLOOKUP(AJ117,'シフト記号表（勤務時間帯）'!$D$6:$X$47,21,FALSE))</f>
        <v/>
      </c>
      <c r="AK118" s="76" t="str">
        <f>IF(AK117="","",VLOOKUP(AK117,'シフト記号表（勤務時間帯）'!$D$6:$X$47,21,FALSE))</f>
        <v/>
      </c>
      <c r="AL118" s="76" t="str">
        <f>IF(AL117="","",VLOOKUP(AL117,'シフト記号表（勤務時間帯）'!$D$6:$X$47,21,FALSE))</f>
        <v/>
      </c>
      <c r="AM118" s="76" t="str">
        <f>IF(AM117="","",VLOOKUP(AM117,'シフト記号表（勤務時間帯）'!$D$6:$X$47,21,FALSE))</f>
        <v/>
      </c>
      <c r="AN118" s="76" t="str">
        <f>IF(AN117="","",VLOOKUP(AN117,'シフト記号表（勤務時間帯）'!$D$6:$X$47,21,FALSE))</f>
        <v/>
      </c>
      <c r="AO118" s="77" t="str">
        <f>IF(AO117="","",VLOOKUP(AO117,'シフト記号表（勤務時間帯）'!$D$6:$X$47,21,FALSE))</f>
        <v/>
      </c>
      <c r="AP118" s="75" t="str">
        <f>IF(AP117="","",VLOOKUP(AP117,'シフト記号表（勤務時間帯）'!$D$6:$X$47,21,FALSE))</f>
        <v/>
      </c>
      <c r="AQ118" s="76" t="str">
        <f>IF(AQ117="","",VLOOKUP(AQ117,'シフト記号表（勤務時間帯）'!$D$6:$X$47,21,FALSE))</f>
        <v/>
      </c>
      <c r="AR118" s="76" t="str">
        <f>IF(AR117="","",VLOOKUP(AR117,'シフト記号表（勤務時間帯）'!$D$6:$X$47,21,FALSE))</f>
        <v/>
      </c>
      <c r="AS118" s="76" t="str">
        <f>IF(AS117="","",VLOOKUP(AS117,'シフト記号表（勤務時間帯）'!$D$6:$X$47,21,FALSE))</f>
        <v/>
      </c>
      <c r="AT118" s="76" t="str">
        <f>IF(AT117="","",VLOOKUP(AT117,'シフト記号表（勤務時間帯）'!$D$6:$X$47,21,FALSE))</f>
        <v/>
      </c>
      <c r="AU118" s="76" t="str">
        <f>IF(AU117="","",VLOOKUP(AU117,'シフト記号表（勤務時間帯）'!$D$6:$X$47,21,FALSE))</f>
        <v/>
      </c>
      <c r="AV118" s="77" t="str">
        <f>IF(AV117="","",VLOOKUP(AV117,'シフト記号表（勤務時間帯）'!$D$6:$X$47,21,FALSE))</f>
        <v/>
      </c>
      <c r="AW118" s="75" t="str">
        <f>IF(AW117="","",VLOOKUP(AW117,'シフト記号表（勤務時間帯）'!$D$6:$X$47,21,FALSE))</f>
        <v/>
      </c>
      <c r="AX118" s="76" t="str">
        <f>IF(AX117="","",VLOOKUP(AX117,'シフト記号表（勤務時間帯）'!$D$6:$X$47,21,FALSE))</f>
        <v/>
      </c>
      <c r="AY118" s="76" t="str">
        <f>IF(AY117="","",VLOOKUP(AY117,'シフト記号表（勤務時間帯）'!$D$6:$X$47,21,FALSE))</f>
        <v/>
      </c>
      <c r="AZ118" s="593">
        <f>IF($BC$3="４週",SUM(U118:AV118),IF($BC$3="暦月",SUM(U118:AY118),""))</f>
        <v>0</v>
      </c>
      <c r="BA118" s="594"/>
      <c r="BB118" s="595">
        <f>IF($BC$3="４週",AZ118/4,IF($BC$3="暦月",(AZ118/($BC$8/7)),""))</f>
        <v>0</v>
      </c>
      <c r="BC118" s="594"/>
      <c r="BD118" s="587"/>
      <c r="BE118" s="588"/>
      <c r="BF118" s="588"/>
      <c r="BG118" s="588"/>
      <c r="BH118" s="589"/>
    </row>
    <row r="119" spans="2:60" ht="20.25" customHeight="1" x14ac:dyDescent="0.4">
      <c r="B119" s="78"/>
      <c r="C119" s="545"/>
      <c r="D119" s="546"/>
      <c r="E119" s="547"/>
      <c r="F119" s="216"/>
      <c r="G119" s="219">
        <f>C117</f>
        <v>0</v>
      </c>
      <c r="H119" s="550"/>
      <c r="I119" s="557"/>
      <c r="J119" s="558"/>
      <c r="K119" s="558"/>
      <c r="L119" s="559"/>
      <c r="M119" s="566"/>
      <c r="N119" s="567"/>
      <c r="O119" s="568"/>
      <c r="P119" s="109" t="s">
        <v>247</v>
      </c>
      <c r="Q119" s="80"/>
      <c r="R119" s="80"/>
      <c r="S119" s="98"/>
      <c r="T119" s="99"/>
      <c r="U119" s="83" t="str">
        <f>IF(U117="","",VLOOKUP(U117,'シフト記号表（勤務時間帯）'!$D$6:$Z$47,23,FALSE))</f>
        <v/>
      </c>
      <c r="V119" s="84" t="str">
        <f>IF(V117="","",VLOOKUP(V117,'シフト記号表（勤務時間帯）'!$D$6:$Z$47,23,FALSE))</f>
        <v/>
      </c>
      <c r="W119" s="84" t="str">
        <f>IF(W117="","",VLOOKUP(W117,'シフト記号表（勤務時間帯）'!$D$6:$Z$47,23,FALSE))</f>
        <v/>
      </c>
      <c r="X119" s="84" t="str">
        <f>IF(X117="","",VLOOKUP(X117,'シフト記号表（勤務時間帯）'!$D$6:$Z$47,23,FALSE))</f>
        <v/>
      </c>
      <c r="Y119" s="84" t="str">
        <f>IF(Y117="","",VLOOKUP(Y117,'シフト記号表（勤務時間帯）'!$D$6:$Z$47,23,FALSE))</f>
        <v/>
      </c>
      <c r="Z119" s="84" t="str">
        <f>IF(Z117="","",VLOOKUP(Z117,'シフト記号表（勤務時間帯）'!$D$6:$Z$47,23,FALSE))</f>
        <v/>
      </c>
      <c r="AA119" s="85" t="str">
        <f>IF(AA117="","",VLOOKUP(AA117,'シフト記号表（勤務時間帯）'!$D$6:$Z$47,23,FALSE))</f>
        <v/>
      </c>
      <c r="AB119" s="83" t="str">
        <f>IF(AB117="","",VLOOKUP(AB117,'シフト記号表（勤務時間帯）'!$D$6:$Z$47,23,FALSE))</f>
        <v/>
      </c>
      <c r="AC119" s="84" t="str">
        <f>IF(AC117="","",VLOOKUP(AC117,'シフト記号表（勤務時間帯）'!$D$6:$Z$47,23,FALSE))</f>
        <v/>
      </c>
      <c r="AD119" s="84" t="str">
        <f>IF(AD117="","",VLOOKUP(AD117,'シフト記号表（勤務時間帯）'!$D$6:$Z$47,23,FALSE))</f>
        <v/>
      </c>
      <c r="AE119" s="84" t="str">
        <f>IF(AE117="","",VLOOKUP(AE117,'シフト記号表（勤務時間帯）'!$D$6:$Z$47,23,FALSE))</f>
        <v/>
      </c>
      <c r="AF119" s="84" t="str">
        <f>IF(AF117="","",VLOOKUP(AF117,'シフト記号表（勤務時間帯）'!$D$6:$Z$47,23,FALSE))</f>
        <v/>
      </c>
      <c r="AG119" s="84" t="str">
        <f>IF(AG117="","",VLOOKUP(AG117,'シフト記号表（勤務時間帯）'!$D$6:$Z$47,23,FALSE))</f>
        <v/>
      </c>
      <c r="AH119" s="85" t="str">
        <f>IF(AH117="","",VLOOKUP(AH117,'シフト記号表（勤務時間帯）'!$D$6:$Z$47,23,FALSE))</f>
        <v/>
      </c>
      <c r="AI119" s="83" t="str">
        <f>IF(AI117="","",VLOOKUP(AI117,'シフト記号表（勤務時間帯）'!$D$6:$Z$47,23,FALSE))</f>
        <v/>
      </c>
      <c r="AJ119" s="84" t="str">
        <f>IF(AJ117="","",VLOOKUP(AJ117,'シフト記号表（勤務時間帯）'!$D$6:$Z$47,23,FALSE))</f>
        <v/>
      </c>
      <c r="AK119" s="84" t="str">
        <f>IF(AK117="","",VLOOKUP(AK117,'シフト記号表（勤務時間帯）'!$D$6:$Z$47,23,FALSE))</f>
        <v/>
      </c>
      <c r="AL119" s="84" t="str">
        <f>IF(AL117="","",VLOOKUP(AL117,'シフト記号表（勤務時間帯）'!$D$6:$Z$47,23,FALSE))</f>
        <v/>
      </c>
      <c r="AM119" s="84" t="str">
        <f>IF(AM117="","",VLOOKUP(AM117,'シフト記号表（勤務時間帯）'!$D$6:$Z$47,23,FALSE))</f>
        <v/>
      </c>
      <c r="AN119" s="84" t="str">
        <f>IF(AN117="","",VLOOKUP(AN117,'シフト記号表（勤務時間帯）'!$D$6:$Z$47,23,FALSE))</f>
        <v/>
      </c>
      <c r="AO119" s="85" t="str">
        <f>IF(AO117="","",VLOOKUP(AO117,'シフト記号表（勤務時間帯）'!$D$6:$Z$47,23,FALSE))</f>
        <v/>
      </c>
      <c r="AP119" s="83" t="str">
        <f>IF(AP117="","",VLOOKUP(AP117,'シフト記号表（勤務時間帯）'!$D$6:$Z$47,23,FALSE))</f>
        <v/>
      </c>
      <c r="AQ119" s="84" t="str">
        <f>IF(AQ117="","",VLOOKUP(AQ117,'シフト記号表（勤務時間帯）'!$D$6:$Z$47,23,FALSE))</f>
        <v/>
      </c>
      <c r="AR119" s="84" t="str">
        <f>IF(AR117="","",VLOOKUP(AR117,'シフト記号表（勤務時間帯）'!$D$6:$Z$47,23,FALSE))</f>
        <v/>
      </c>
      <c r="AS119" s="84" t="str">
        <f>IF(AS117="","",VLOOKUP(AS117,'シフト記号表（勤務時間帯）'!$D$6:$Z$47,23,FALSE))</f>
        <v/>
      </c>
      <c r="AT119" s="84" t="str">
        <f>IF(AT117="","",VLOOKUP(AT117,'シフト記号表（勤務時間帯）'!$D$6:$Z$47,23,FALSE))</f>
        <v/>
      </c>
      <c r="AU119" s="84" t="str">
        <f>IF(AU117="","",VLOOKUP(AU117,'シフト記号表（勤務時間帯）'!$D$6:$Z$47,23,FALSE))</f>
        <v/>
      </c>
      <c r="AV119" s="85" t="str">
        <f>IF(AV117="","",VLOOKUP(AV117,'シフト記号表（勤務時間帯）'!$D$6:$Z$47,23,FALSE))</f>
        <v/>
      </c>
      <c r="AW119" s="83" t="str">
        <f>IF(AW117="","",VLOOKUP(AW117,'シフト記号表（勤務時間帯）'!$D$6:$Z$47,23,FALSE))</f>
        <v/>
      </c>
      <c r="AX119" s="84" t="str">
        <f>IF(AX117="","",VLOOKUP(AX117,'シフト記号表（勤務時間帯）'!$D$6:$Z$47,23,FALSE))</f>
        <v/>
      </c>
      <c r="AY119" s="84" t="str">
        <f>IF(AY117="","",VLOOKUP(AY117,'シフト記号表（勤務時間帯）'!$D$6:$Z$47,23,FALSE))</f>
        <v/>
      </c>
      <c r="AZ119" s="596">
        <f>IF($BC$3="４週",SUM(U119:AV119),IF($BC$3="暦月",SUM(U119:AY119),""))</f>
        <v>0</v>
      </c>
      <c r="BA119" s="597"/>
      <c r="BB119" s="598">
        <f>IF($BC$3="４週",AZ119/4,IF($BC$3="暦月",(AZ119/($BC$8/7)),""))</f>
        <v>0</v>
      </c>
      <c r="BC119" s="597"/>
      <c r="BD119" s="590"/>
      <c r="BE119" s="591"/>
      <c r="BF119" s="591"/>
      <c r="BG119" s="591"/>
      <c r="BH119" s="592"/>
    </row>
    <row r="120" spans="2:60" ht="20.25" customHeight="1" x14ac:dyDescent="0.4">
      <c r="B120" s="86"/>
      <c r="C120" s="539"/>
      <c r="D120" s="540"/>
      <c r="E120" s="541"/>
      <c r="F120" s="214"/>
      <c r="G120" s="217"/>
      <c r="H120" s="548"/>
      <c r="I120" s="551"/>
      <c r="J120" s="552"/>
      <c r="K120" s="552"/>
      <c r="L120" s="553"/>
      <c r="M120" s="560"/>
      <c r="N120" s="561"/>
      <c r="O120" s="562"/>
      <c r="P120" s="105" t="s">
        <v>245</v>
      </c>
      <c r="Q120" s="106"/>
      <c r="R120" s="106"/>
      <c r="S120" s="107"/>
      <c r="T120" s="108"/>
      <c r="U120" s="91"/>
      <c r="V120" s="92"/>
      <c r="W120" s="92"/>
      <c r="X120" s="92"/>
      <c r="Y120" s="92"/>
      <c r="Z120" s="92"/>
      <c r="AA120" s="93"/>
      <c r="AB120" s="91"/>
      <c r="AC120" s="92"/>
      <c r="AD120" s="92"/>
      <c r="AE120" s="92"/>
      <c r="AF120" s="92"/>
      <c r="AG120" s="92"/>
      <c r="AH120" s="93"/>
      <c r="AI120" s="91"/>
      <c r="AJ120" s="92"/>
      <c r="AK120" s="92"/>
      <c r="AL120" s="92"/>
      <c r="AM120" s="92"/>
      <c r="AN120" s="92"/>
      <c r="AO120" s="93"/>
      <c r="AP120" s="91"/>
      <c r="AQ120" s="92"/>
      <c r="AR120" s="92"/>
      <c r="AS120" s="92"/>
      <c r="AT120" s="92"/>
      <c r="AU120" s="92"/>
      <c r="AV120" s="93"/>
      <c r="AW120" s="91"/>
      <c r="AX120" s="92"/>
      <c r="AY120" s="92"/>
      <c r="AZ120" s="569"/>
      <c r="BA120" s="570"/>
      <c r="BB120" s="583"/>
      <c r="BC120" s="570"/>
      <c r="BD120" s="584"/>
      <c r="BE120" s="585"/>
      <c r="BF120" s="585"/>
      <c r="BG120" s="585"/>
      <c r="BH120" s="586"/>
    </row>
    <row r="121" spans="2:60" ht="20.25" customHeight="1" x14ac:dyDescent="0.4">
      <c r="B121" s="70">
        <f>B118+1</f>
        <v>34</v>
      </c>
      <c r="C121" s="542"/>
      <c r="D121" s="543"/>
      <c r="E121" s="544"/>
      <c r="F121" s="215">
        <f>C120</f>
        <v>0</v>
      </c>
      <c r="G121" s="218"/>
      <c r="H121" s="549"/>
      <c r="I121" s="554"/>
      <c r="J121" s="555"/>
      <c r="K121" s="555"/>
      <c r="L121" s="556"/>
      <c r="M121" s="563"/>
      <c r="N121" s="564"/>
      <c r="O121" s="565"/>
      <c r="P121" s="71" t="s">
        <v>246</v>
      </c>
      <c r="Q121" s="72"/>
      <c r="R121" s="72"/>
      <c r="S121" s="73"/>
      <c r="T121" s="74"/>
      <c r="U121" s="75" t="str">
        <f>IF(U120="","",VLOOKUP(U120,'シフト記号表（勤務時間帯）'!$D$6:$X$47,21,FALSE))</f>
        <v/>
      </c>
      <c r="V121" s="76" t="str">
        <f>IF(V120="","",VLOOKUP(V120,'シフト記号表（勤務時間帯）'!$D$6:$X$47,21,FALSE))</f>
        <v/>
      </c>
      <c r="W121" s="76" t="str">
        <f>IF(W120="","",VLOOKUP(W120,'シフト記号表（勤務時間帯）'!$D$6:$X$47,21,FALSE))</f>
        <v/>
      </c>
      <c r="X121" s="76" t="str">
        <f>IF(X120="","",VLOOKUP(X120,'シフト記号表（勤務時間帯）'!$D$6:$X$47,21,FALSE))</f>
        <v/>
      </c>
      <c r="Y121" s="76" t="str">
        <f>IF(Y120="","",VLOOKUP(Y120,'シフト記号表（勤務時間帯）'!$D$6:$X$47,21,FALSE))</f>
        <v/>
      </c>
      <c r="Z121" s="76" t="str">
        <f>IF(Z120="","",VLOOKUP(Z120,'シフト記号表（勤務時間帯）'!$D$6:$X$47,21,FALSE))</f>
        <v/>
      </c>
      <c r="AA121" s="77" t="str">
        <f>IF(AA120="","",VLOOKUP(AA120,'シフト記号表（勤務時間帯）'!$D$6:$X$47,21,FALSE))</f>
        <v/>
      </c>
      <c r="AB121" s="75" t="str">
        <f>IF(AB120="","",VLOOKUP(AB120,'シフト記号表（勤務時間帯）'!$D$6:$X$47,21,FALSE))</f>
        <v/>
      </c>
      <c r="AC121" s="76" t="str">
        <f>IF(AC120="","",VLOOKUP(AC120,'シフト記号表（勤務時間帯）'!$D$6:$X$47,21,FALSE))</f>
        <v/>
      </c>
      <c r="AD121" s="76" t="str">
        <f>IF(AD120="","",VLOOKUP(AD120,'シフト記号表（勤務時間帯）'!$D$6:$X$47,21,FALSE))</f>
        <v/>
      </c>
      <c r="AE121" s="76" t="str">
        <f>IF(AE120="","",VLOOKUP(AE120,'シフト記号表（勤務時間帯）'!$D$6:$X$47,21,FALSE))</f>
        <v/>
      </c>
      <c r="AF121" s="76" t="str">
        <f>IF(AF120="","",VLOOKUP(AF120,'シフト記号表（勤務時間帯）'!$D$6:$X$47,21,FALSE))</f>
        <v/>
      </c>
      <c r="AG121" s="76" t="str">
        <f>IF(AG120="","",VLOOKUP(AG120,'シフト記号表（勤務時間帯）'!$D$6:$X$47,21,FALSE))</f>
        <v/>
      </c>
      <c r="AH121" s="77" t="str">
        <f>IF(AH120="","",VLOOKUP(AH120,'シフト記号表（勤務時間帯）'!$D$6:$X$47,21,FALSE))</f>
        <v/>
      </c>
      <c r="AI121" s="75" t="str">
        <f>IF(AI120="","",VLOOKUP(AI120,'シフト記号表（勤務時間帯）'!$D$6:$X$47,21,FALSE))</f>
        <v/>
      </c>
      <c r="AJ121" s="76" t="str">
        <f>IF(AJ120="","",VLOOKUP(AJ120,'シフト記号表（勤務時間帯）'!$D$6:$X$47,21,FALSE))</f>
        <v/>
      </c>
      <c r="AK121" s="76" t="str">
        <f>IF(AK120="","",VLOOKUP(AK120,'シフト記号表（勤務時間帯）'!$D$6:$X$47,21,FALSE))</f>
        <v/>
      </c>
      <c r="AL121" s="76" t="str">
        <f>IF(AL120="","",VLOOKUP(AL120,'シフト記号表（勤務時間帯）'!$D$6:$X$47,21,FALSE))</f>
        <v/>
      </c>
      <c r="AM121" s="76" t="str">
        <f>IF(AM120="","",VLOOKUP(AM120,'シフト記号表（勤務時間帯）'!$D$6:$X$47,21,FALSE))</f>
        <v/>
      </c>
      <c r="AN121" s="76" t="str">
        <f>IF(AN120="","",VLOOKUP(AN120,'シフト記号表（勤務時間帯）'!$D$6:$X$47,21,FALSE))</f>
        <v/>
      </c>
      <c r="AO121" s="77" t="str">
        <f>IF(AO120="","",VLOOKUP(AO120,'シフト記号表（勤務時間帯）'!$D$6:$X$47,21,FALSE))</f>
        <v/>
      </c>
      <c r="AP121" s="75" t="str">
        <f>IF(AP120="","",VLOOKUP(AP120,'シフト記号表（勤務時間帯）'!$D$6:$X$47,21,FALSE))</f>
        <v/>
      </c>
      <c r="AQ121" s="76" t="str">
        <f>IF(AQ120="","",VLOOKUP(AQ120,'シフト記号表（勤務時間帯）'!$D$6:$X$47,21,FALSE))</f>
        <v/>
      </c>
      <c r="AR121" s="76" t="str">
        <f>IF(AR120="","",VLOOKUP(AR120,'シフト記号表（勤務時間帯）'!$D$6:$X$47,21,FALSE))</f>
        <v/>
      </c>
      <c r="AS121" s="76" t="str">
        <f>IF(AS120="","",VLOOKUP(AS120,'シフト記号表（勤務時間帯）'!$D$6:$X$47,21,FALSE))</f>
        <v/>
      </c>
      <c r="AT121" s="76" t="str">
        <f>IF(AT120="","",VLOOKUP(AT120,'シフト記号表（勤務時間帯）'!$D$6:$X$47,21,FALSE))</f>
        <v/>
      </c>
      <c r="AU121" s="76" t="str">
        <f>IF(AU120="","",VLOOKUP(AU120,'シフト記号表（勤務時間帯）'!$D$6:$X$47,21,FALSE))</f>
        <v/>
      </c>
      <c r="AV121" s="77" t="str">
        <f>IF(AV120="","",VLOOKUP(AV120,'シフト記号表（勤務時間帯）'!$D$6:$X$47,21,FALSE))</f>
        <v/>
      </c>
      <c r="AW121" s="75" t="str">
        <f>IF(AW120="","",VLOOKUP(AW120,'シフト記号表（勤務時間帯）'!$D$6:$X$47,21,FALSE))</f>
        <v/>
      </c>
      <c r="AX121" s="76" t="str">
        <f>IF(AX120="","",VLOOKUP(AX120,'シフト記号表（勤務時間帯）'!$D$6:$X$47,21,FALSE))</f>
        <v/>
      </c>
      <c r="AY121" s="76" t="str">
        <f>IF(AY120="","",VLOOKUP(AY120,'シフト記号表（勤務時間帯）'!$D$6:$X$47,21,FALSE))</f>
        <v/>
      </c>
      <c r="AZ121" s="593">
        <f>IF($BC$3="４週",SUM(U121:AV121),IF($BC$3="暦月",SUM(U121:AY121),""))</f>
        <v>0</v>
      </c>
      <c r="BA121" s="594"/>
      <c r="BB121" s="595">
        <f>IF($BC$3="４週",AZ121/4,IF($BC$3="暦月",(AZ121/($BC$8/7)),""))</f>
        <v>0</v>
      </c>
      <c r="BC121" s="594"/>
      <c r="BD121" s="587"/>
      <c r="BE121" s="588"/>
      <c r="BF121" s="588"/>
      <c r="BG121" s="588"/>
      <c r="BH121" s="589"/>
    </row>
    <row r="122" spans="2:60" ht="20.25" customHeight="1" x14ac:dyDescent="0.4">
      <c r="B122" s="78"/>
      <c r="C122" s="545"/>
      <c r="D122" s="546"/>
      <c r="E122" s="547"/>
      <c r="F122" s="216"/>
      <c r="G122" s="219">
        <f>C120</f>
        <v>0</v>
      </c>
      <c r="H122" s="550"/>
      <c r="I122" s="557"/>
      <c r="J122" s="558"/>
      <c r="K122" s="558"/>
      <c r="L122" s="559"/>
      <c r="M122" s="566"/>
      <c r="N122" s="567"/>
      <c r="O122" s="568"/>
      <c r="P122" s="109" t="s">
        <v>247</v>
      </c>
      <c r="Q122" s="80"/>
      <c r="R122" s="80"/>
      <c r="S122" s="98"/>
      <c r="T122" s="99"/>
      <c r="U122" s="83" t="str">
        <f>IF(U120="","",VLOOKUP(U120,'シフト記号表（勤務時間帯）'!$D$6:$Z$47,23,FALSE))</f>
        <v/>
      </c>
      <c r="V122" s="84" t="str">
        <f>IF(V120="","",VLOOKUP(V120,'シフト記号表（勤務時間帯）'!$D$6:$Z$47,23,FALSE))</f>
        <v/>
      </c>
      <c r="W122" s="84" t="str">
        <f>IF(W120="","",VLOOKUP(W120,'シフト記号表（勤務時間帯）'!$D$6:$Z$47,23,FALSE))</f>
        <v/>
      </c>
      <c r="X122" s="84" t="str">
        <f>IF(X120="","",VLOOKUP(X120,'シフト記号表（勤務時間帯）'!$D$6:$Z$47,23,FALSE))</f>
        <v/>
      </c>
      <c r="Y122" s="84" t="str">
        <f>IF(Y120="","",VLOOKUP(Y120,'シフト記号表（勤務時間帯）'!$D$6:$Z$47,23,FALSE))</f>
        <v/>
      </c>
      <c r="Z122" s="84" t="str">
        <f>IF(Z120="","",VLOOKUP(Z120,'シフト記号表（勤務時間帯）'!$D$6:$Z$47,23,FALSE))</f>
        <v/>
      </c>
      <c r="AA122" s="85" t="str">
        <f>IF(AA120="","",VLOOKUP(AA120,'シフト記号表（勤務時間帯）'!$D$6:$Z$47,23,FALSE))</f>
        <v/>
      </c>
      <c r="AB122" s="83" t="str">
        <f>IF(AB120="","",VLOOKUP(AB120,'シフト記号表（勤務時間帯）'!$D$6:$Z$47,23,FALSE))</f>
        <v/>
      </c>
      <c r="AC122" s="84" t="str">
        <f>IF(AC120="","",VLOOKUP(AC120,'シフト記号表（勤務時間帯）'!$D$6:$Z$47,23,FALSE))</f>
        <v/>
      </c>
      <c r="AD122" s="84" t="str">
        <f>IF(AD120="","",VLOOKUP(AD120,'シフト記号表（勤務時間帯）'!$D$6:$Z$47,23,FALSE))</f>
        <v/>
      </c>
      <c r="AE122" s="84" t="str">
        <f>IF(AE120="","",VLOOKUP(AE120,'シフト記号表（勤務時間帯）'!$D$6:$Z$47,23,FALSE))</f>
        <v/>
      </c>
      <c r="AF122" s="84" t="str">
        <f>IF(AF120="","",VLOOKUP(AF120,'シフト記号表（勤務時間帯）'!$D$6:$Z$47,23,FALSE))</f>
        <v/>
      </c>
      <c r="AG122" s="84" t="str">
        <f>IF(AG120="","",VLOOKUP(AG120,'シフト記号表（勤務時間帯）'!$D$6:$Z$47,23,FALSE))</f>
        <v/>
      </c>
      <c r="AH122" s="85" t="str">
        <f>IF(AH120="","",VLOOKUP(AH120,'シフト記号表（勤務時間帯）'!$D$6:$Z$47,23,FALSE))</f>
        <v/>
      </c>
      <c r="AI122" s="83" t="str">
        <f>IF(AI120="","",VLOOKUP(AI120,'シフト記号表（勤務時間帯）'!$D$6:$Z$47,23,FALSE))</f>
        <v/>
      </c>
      <c r="AJ122" s="84" t="str">
        <f>IF(AJ120="","",VLOOKUP(AJ120,'シフト記号表（勤務時間帯）'!$D$6:$Z$47,23,FALSE))</f>
        <v/>
      </c>
      <c r="AK122" s="84" t="str">
        <f>IF(AK120="","",VLOOKUP(AK120,'シフト記号表（勤務時間帯）'!$D$6:$Z$47,23,FALSE))</f>
        <v/>
      </c>
      <c r="AL122" s="84" t="str">
        <f>IF(AL120="","",VLOOKUP(AL120,'シフト記号表（勤務時間帯）'!$D$6:$Z$47,23,FALSE))</f>
        <v/>
      </c>
      <c r="AM122" s="84" t="str">
        <f>IF(AM120="","",VLOOKUP(AM120,'シフト記号表（勤務時間帯）'!$D$6:$Z$47,23,FALSE))</f>
        <v/>
      </c>
      <c r="AN122" s="84" t="str">
        <f>IF(AN120="","",VLOOKUP(AN120,'シフト記号表（勤務時間帯）'!$D$6:$Z$47,23,FALSE))</f>
        <v/>
      </c>
      <c r="AO122" s="85" t="str">
        <f>IF(AO120="","",VLOOKUP(AO120,'シフト記号表（勤務時間帯）'!$D$6:$Z$47,23,FALSE))</f>
        <v/>
      </c>
      <c r="AP122" s="83" t="str">
        <f>IF(AP120="","",VLOOKUP(AP120,'シフト記号表（勤務時間帯）'!$D$6:$Z$47,23,FALSE))</f>
        <v/>
      </c>
      <c r="AQ122" s="84" t="str">
        <f>IF(AQ120="","",VLOOKUP(AQ120,'シフト記号表（勤務時間帯）'!$D$6:$Z$47,23,FALSE))</f>
        <v/>
      </c>
      <c r="AR122" s="84" t="str">
        <f>IF(AR120="","",VLOOKUP(AR120,'シフト記号表（勤務時間帯）'!$D$6:$Z$47,23,FALSE))</f>
        <v/>
      </c>
      <c r="AS122" s="84" t="str">
        <f>IF(AS120="","",VLOOKUP(AS120,'シフト記号表（勤務時間帯）'!$D$6:$Z$47,23,FALSE))</f>
        <v/>
      </c>
      <c r="AT122" s="84" t="str">
        <f>IF(AT120="","",VLOOKUP(AT120,'シフト記号表（勤務時間帯）'!$D$6:$Z$47,23,FALSE))</f>
        <v/>
      </c>
      <c r="AU122" s="84" t="str">
        <f>IF(AU120="","",VLOOKUP(AU120,'シフト記号表（勤務時間帯）'!$D$6:$Z$47,23,FALSE))</f>
        <v/>
      </c>
      <c r="AV122" s="85" t="str">
        <f>IF(AV120="","",VLOOKUP(AV120,'シフト記号表（勤務時間帯）'!$D$6:$Z$47,23,FALSE))</f>
        <v/>
      </c>
      <c r="AW122" s="83" t="str">
        <f>IF(AW120="","",VLOOKUP(AW120,'シフト記号表（勤務時間帯）'!$D$6:$Z$47,23,FALSE))</f>
        <v/>
      </c>
      <c r="AX122" s="84" t="str">
        <f>IF(AX120="","",VLOOKUP(AX120,'シフト記号表（勤務時間帯）'!$D$6:$Z$47,23,FALSE))</f>
        <v/>
      </c>
      <c r="AY122" s="84" t="str">
        <f>IF(AY120="","",VLOOKUP(AY120,'シフト記号表（勤務時間帯）'!$D$6:$Z$47,23,FALSE))</f>
        <v/>
      </c>
      <c r="AZ122" s="596">
        <f>IF($BC$3="４週",SUM(U122:AV122),IF($BC$3="暦月",SUM(U122:AY122),""))</f>
        <v>0</v>
      </c>
      <c r="BA122" s="597"/>
      <c r="BB122" s="598">
        <f>IF($BC$3="４週",AZ122/4,IF($BC$3="暦月",(AZ122/($BC$8/7)),""))</f>
        <v>0</v>
      </c>
      <c r="BC122" s="597"/>
      <c r="BD122" s="590"/>
      <c r="BE122" s="591"/>
      <c r="BF122" s="591"/>
      <c r="BG122" s="591"/>
      <c r="BH122" s="592"/>
    </row>
    <row r="123" spans="2:60" ht="20.25" customHeight="1" x14ac:dyDescent="0.4">
      <c r="B123" s="86"/>
      <c r="C123" s="539"/>
      <c r="D123" s="540"/>
      <c r="E123" s="541"/>
      <c r="F123" s="214"/>
      <c r="G123" s="217"/>
      <c r="H123" s="548"/>
      <c r="I123" s="551"/>
      <c r="J123" s="552"/>
      <c r="K123" s="552"/>
      <c r="L123" s="553"/>
      <c r="M123" s="560"/>
      <c r="N123" s="561"/>
      <c r="O123" s="562"/>
      <c r="P123" s="105" t="s">
        <v>245</v>
      </c>
      <c r="Q123" s="106"/>
      <c r="R123" s="106"/>
      <c r="S123" s="107"/>
      <c r="T123" s="108"/>
      <c r="U123" s="91"/>
      <c r="V123" s="92"/>
      <c r="W123" s="92"/>
      <c r="X123" s="92"/>
      <c r="Y123" s="92"/>
      <c r="Z123" s="92"/>
      <c r="AA123" s="93"/>
      <c r="AB123" s="91"/>
      <c r="AC123" s="92"/>
      <c r="AD123" s="92"/>
      <c r="AE123" s="92"/>
      <c r="AF123" s="92"/>
      <c r="AG123" s="92"/>
      <c r="AH123" s="93"/>
      <c r="AI123" s="91"/>
      <c r="AJ123" s="92"/>
      <c r="AK123" s="92"/>
      <c r="AL123" s="92"/>
      <c r="AM123" s="92"/>
      <c r="AN123" s="92"/>
      <c r="AO123" s="93"/>
      <c r="AP123" s="91"/>
      <c r="AQ123" s="92"/>
      <c r="AR123" s="92"/>
      <c r="AS123" s="92"/>
      <c r="AT123" s="92"/>
      <c r="AU123" s="92"/>
      <c r="AV123" s="93"/>
      <c r="AW123" s="91"/>
      <c r="AX123" s="92"/>
      <c r="AY123" s="92"/>
      <c r="AZ123" s="569"/>
      <c r="BA123" s="570"/>
      <c r="BB123" s="583"/>
      <c r="BC123" s="570"/>
      <c r="BD123" s="584"/>
      <c r="BE123" s="585"/>
      <c r="BF123" s="585"/>
      <c r="BG123" s="585"/>
      <c r="BH123" s="586"/>
    </row>
    <row r="124" spans="2:60" ht="20.25" customHeight="1" x14ac:dyDescent="0.4">
      <c r="B124" s="70">
        <f>B121+1</f>
        <v>35</v>
      </c>
      <c r="C124" s="542"/>
      <c r="D124" s="543"/>
      <c r="E124" s="544"/>
      <c r="F124" s="215">
        <f>C123</f>
        <v>0</v>
      </c>
      <c r="G124" s="218"/>
      <c r="H124" s="549"/>
      <c r="I124" s="554"/>
      <c r="J124" s="555"/>
      <c r="K124" s="555"/>
      <c r="L124" s="556"/>
      <c r="M124" s="563"/>
      <c r="N124" s="564"/>
      <c r="O124" s="565"/>
      <c r="P124" s="71" t="s">
        <v>246</v>
      </c>
      <c r="Q124" s="72"/>
      <c r="R124" s="72"/>
      <c r="S124" s="73"/>
      <c r="T124" s="74"/>
      <c r="U124" s="75" t="str">
        <f>IF(U123="","",VLOOKUP(U123,'シフト記号表（勤務時間帯）'!$D$6:$X$47,21,FALSE))</f>
        <v/>
      </c>
      <c r="V124" s="76" t="str">
        <f>IF(V123="","",VLOOKUP(V123,'シフト記号表（勤務時間帯）'!$D$6:$X$47,21,FALSE))</f>
        <v/>
      </c>
      <c r="W124" s="76" t="str">
        <f>IF(W123="","",VLOOKUP(W123,'シフト記号表（勤務時間帯）'!$D$6:$X$47,21,FALSE))</f>
        <v/>
      </c>
      <c r="X124" s="76" t="str">
        <f>IF(X123="","",VLOOKUP(X123,'シフト記号表（勤務時間帯）'!$D$6:$X$47,21,FALSE))</f>
        <v/>
      </c>
      <c r="Y124" s="76" t="str">
        <f>IF(Y123="","",VLOOKUP(Y123,'シフト記号表（勤務時間帯）'!$D$6:$X$47,21,FALSE))</f>
        <v/>
      </c>
      <c r="Z124" s="76" t="str">
        <f>IF(Z123="","",VLOOKUP(Z123,'シフト記号表（勤務時間帯）'!$D$6:$X$47,21,FALSE))</f>
        <v/>
      </c>
      <c r="AA124" s="77" t="str">
        <f>IF(AA123="","",VLOOKUP(AA123,'シフト記号表（勤務時間帯）'!$D$6:$X$47,21,FALSE))</f>
        <v/>
      </c>
      <c r="AB124" s="75" t="str">
        <f>IF(AB123="","",VLOOKUP(AB123,'シフト記号表（勤務時間帯）'!$D$6:$X$47,21,FALSE))</f>
        <v/>
      </c>
      <c r="AC124" s="76" t="str">
        <f>IF(AC123="","",VLOOKUP(AC123,'シフト記号表（勤務時間帯）'!$D$6:$X$47,21,FALSE))</f>
        <v/>
      </c>
      <c r="AD124" s="76" t="str">
        <f>IF(AD123="","",VLOOKUP(AD123,'シフト記号表（勤務時間帯）'!$D$6:$X$47,21,FALSE))</f>
        <v/>
      </c>
      <c r="AE124" s="76" t="str">
        <f>IF(AE123="","",VLOOKUP(AE123,'シフト記号表（勤務時間帯）'!$D$6:$X$47,21,FALSE))</f>
        <v/>
      </c>
      <c r="AF124" s="76" t="str">
        <f>IF(AF123="","",VLOOKUP(AF123,'シフト記号表（勤務時間帯）'!$D$6:$X$47,21,FALSE))</f>
        <v/>
      </c>
      <c r="AG124" s="76" t="str">
        <f>IF(AG123="","",VLOOKUP(AG123,'シフト記号表（勤務時間帯）'!$D$6:$X$47,21,FALSE))</f>
        <v/>
      </c>
      <c r="AH124" s="77" t="str">
        <f>IF(AH123="","",VLOOKUP(AH123,'シフト記号表（勤務時間帯）'!$D$6:$X$47,21,FALSE))</f>
        <v/>
      </c>
      <c r="AI124" s="75" t="str">
        <f>IF(AI123="","",VLOOKUP(AI123,'シフト記号表（勤務時間帯）'!$D$6:$X$47,21,FALSE))</f>
        <v/>
      </c>
      <c r="AJ124" s="76" t="str">
        <f>IF(AJ123="","",VLOOKUP(AJ123,'シフト記号表（勤務時間帯）'!$D$6:$X$47,21,FALSE))</f>
        <v/>
      </c>
      <c r="AK124" s="76" t="str">
        <f>IF(AK123="","",VLOOKUP(AK123,'シフト記号表（勤務時間帯）'!$D$6:$X$47,21,FALSE))</f>
        <v/>
      </c>
      <c r="AL124" s="76" t="str">
        <f>IF(AL123="","",VLOOKUP(AL123,'シフト記号表（勤務時間帯）'!$D$6:$X$47,21,FALSE))</f>
        <v/>
      </c>
      <c r="AM124" s="76" t="str">
        <f>IF(AM123="","",VLOOKUP(AM123,'シフト記号表（勤務時間帯）'!$D$6:$X$47,21,FALSE))</f>
        <v/>
      </c>
      <c r="AN124" s="76" t="str">
        <f>IF(AN123="","",VLOOKUP(AN123,'シフト記号表（勤務時間帯）'!$D$6:$X$47,21,FALSE))</f>
        <v/>
      </c>
      <c r="AO124" s="77" t="str">
        <f>IF(AO123="","",VLOOKUP(AO123,'シフト記号表（勤務時間帯）'!$D$6:$X$47,21,FALSE))</f>
        <v/>
      </c>
      <c r="AP124" s="75" t="str">
        <f>IF(AP123="","",VLOOKUP(AP123,'シフト記号表（勤務時間帯）'!$D$6:$X$47,21,FALSE))</f>
        <v/>
      </c>
      <c r="AQ124" s="76" t="str">
        <f>IF(AQ123="","",VLOOKUP(AQ123,'シフト記号表（勤務時間帯）'!$D$6:$X$47,21,FALSE))</f>
        <v/>
      </c>
      <c r="AR124" s="76" t="str">
        <f>IF(AR123="","",VLOOKUP(AR123,'シフト記号表（勤務時間帯）'!$D$6:$X$47,21,FALSE))</f>
        <v/>
      </c>
      <c r="AS124" s="76" t="str">
        <f>IF(AS123="","",VLOOKUP(AS123,'シフト記号表（勤務時間帯）'!$D$6:$X$47,21,FALSE))</f>
        <v/>
      </c>
      <c r="AT124" s="76" t="str">
        <f>IF(AT123="","",VLOOKUP(AT123,'シフト記号表（勤務時間帯）'!$D$6:$X$47,21,FALSE))</f>
        <v/>
      </c>
      <c r="AU124" s="76" t="str">
        <f>IF(AU123="","",VLOOKUP(AU123,'シフト記号表（勤務時間帯）'!$D$6:$X$47,21,FALSE))</f>
        <v/>
      </c>
      <c r="AV124" s="77" t="str">
        <f>IF(AV123="","",VLOOKUP(AV123,'シフト記号表（勤務時間帯）'!$D$6:$X$47,21,FALSE))</f>
        <v/>
      </c>
      <c r="AW124" s="75" t="str">
        <f>IF(AW123="","",VLOOKUP(AW123,'シフト記号表（勤務時間帯）'!$D$6:$X$47,21,FALSE))</f>
        <v/>
      </c>
      <c r="AX124" s="76" t="str">
        <f>IF(AX123="","",VLOOKUP(AX123,'シフト記号表（勤務時間帯）'!$D$6:$X$47,21,FALSE))</f>
        <v/>
      </c>
      <c r="AY124" s="76" t="str">
        <f>IF(AY123="","",VLOOKUP(AY123,'シフト記号表（勤務時間帯）'!$D$6:$X$47,21,FALSE))</f>
        <v/>
      </c>
      <c r="AZ124" s="593">
        <f>IF($BC$3="４週",SUM(U124:AV124),IF($BC$3="暦月",SUM(U124:AY124),""))</f>
        <v>0</v>
      </c>
      <c r="BA124" s="594"/>
      <c r="BB124" s="595">
        <f>IF($BC$3="４週",AZ124/4,IF($BC$3="暦月",(AZ124/($BC$8/7)),""))</f>
        <v>0</v>
      </c>
      <c r="BC124" s="594"/>
      <c r="BD124" s="587"/>
      <c r="BE124" s="588"/>
      <c r="BF124" s="588"/>
      <c r="BG124" s="588"/>
      <c r="BH124" s="589"/>
    </row>
    <row r="125" spans="2:60" ht="20.25" customHeight="1" x14ac:dyDescent="0.4">
      <c r="B125" s="78"/>
      <c r="C125" s="545"/>
      <c r="D125" s="546"/>
      <c r="E125" s="547"/>
      <c r="F125" s="216"/>
      <c r="G125" s="219">
        <f>C123</f>
        <v>0</v>
      </c>
      <c r="H125" s="550"/>
      <c r="I125" s="557"/>
      <c r="J125" s="558"/>
      <c r="K125" s="558"/>
      <c r="L125" s="559"/>
      <c r="M125" s="566"/>
      <c r="N125" s="567"/>
      <c r="O125" s="568"/>
      <c r="P125" s="109" t="s">
        <v>247</v>
      </c>
      <c r="Q125" s="80"/>
      <c r="R125" s="80"/>
      <c r="S125" s="98"/>
      <c r="T125" s="99"/>
      <c r="U125" s="83" t="str">
        <f>IF(U123="","",VLOOKUP(U123,'シフト記号表（勤務時間帯）'!$D$6:$Z$47,23,FALSE))</f>
        <v/>
      </c>
      <c r="V125" s="84" t="str">
        <f>IF(V123="","",VLOOKUP(V123,'シフト記号表（勤務時間帯）'!$D$6:$Z$47,23,FALSE))</f>
        <v/>
      </c>
      <c r="W125" s="84" t="str">
        <f>IF(W123="","",VLOOKUP(W123,'シフト記号表（勤務時間帯）'!$D$6:$Z$47,23,FALSE))</f>
        <v/>
      </c>
      <c r="X125" s="84" t="str">
        <f>IF(X123="","",VLOOKUP(X123,'シフト記号表（勤務時間帯）'!$D$6:$Z$47,23,FALSE))</f>
        <v/>
      </c>
      <c r="Y125" s="84" t="str">
        <f>IF(Y123="","",VLOOKUP(Y123,'シフト記号表（勤務時間帯）'!$D$6:$Z$47,23,FALSE))</f>
        <v/>
      </c>
      <c r="Z125" s="84" t="str">
        <f>IF(Z123="","",VLOOKUP(Z123,'シフト記号表（勤務時間帯）'!$D$6:$Z$47,23,FALSE))</f>
        <v/>
      </c>
      <c r="AA125" s="85" t="str">
        <f>IF(AA123="","",VLOOKUP(AA123,'シフト記号表（勤務時間帯）'!$D$6:$Z$47,23,FALSE))</f>
        <v/>
      </c>
      <c r="AB125" s="83" t="str">
        <f>IF(AB123="","",VLOOKUP(AB123,'シフト記号表（勤務時間帯）'!$D$6:$Z$47,23,FALSE))</f>
        <v/>
      </c>
      <c r="AC125" s="84" t="str">
        <f>IF(AC123="","",VLOOKUP(AC123,'シフト記号表（勤務時間帯）'!$D$6:$Z$47,23,FALSE))</f>
        <v/>
      </c>
      <c r="AD125" s="84" t="str">
        <f>IF(AD123="","",VLOOKUP(AD123,'シフト記号表（勤務時間帯）'!$D$6:$Z$47,23,FALSE))</f>
        <v/>
      </c>
      <c r="AE125" s="84" t="str">
        <f>IF(AE123="","",VLOOKUP(AE123,'シフト記号表（勤務時間帯）'!$D$6:$Z$47,23,FALSE))</f>
        <v/>
      </c>
      <c r="AF125" s="84" t="str">
        <f>IF(AF123="","",VLOOKUP(AF123,'シフト記号表（勤務時間帯）'!$D$6:$Z$47,23,FALSE))</f>
        <v/>
      </c>
      <c r="AG125" s="84" t="str">
        <f>IF(AG123="","",VLOOKUP(AG123,'シフト記号表（勤務時間帯）'!$D$6:$Z$47,23,FALSE))</f>
        <v/>
      </c>
      <c r="AH125" s="85" t="str">
        <f>IF(AH123="","",VLOOKUP(AH123,'シフト記号表（勤務時間帯）'!$D$6:$Z$47,23,FALSE))</f>
        <v/>
      </c>
      <c r="AI125" s="83" t="str">
        <f>IF(AI123="","",VLOOKUP(AI123,'シフト記号表（勤務時間帯）'!$D$6:$Z$47,23,FALSE))</f>
        <v/>
      </c>
      <c r="AJ125" s="84" t="str">
        <f>IF(AJ123="","",VLOOKUP(AJ123,'シフト記号表（勤務時間帯）'!$D$6:$Z$47,23,FALSE))</f>
        <v/>
      </c>
      <c r="AK125" s="84" t="str">
        <f>IF(AK123="","",VLOOKUP(AK123,'シフト記号表（勤務時間帯）'!$D$6:$Z$47,23,FALSE))</f>
        <v/>
      </c>
      <c r="AL125" s="84" t="str">
        <f>IF(AL123="","",VLOOKUP(AL123,'シフト記号表（勤務時間帯）'!$D$6:$Z$47,23,FALSE))</f>
        <v/>
      </c>
      <c r="AM125" s="84" t="str">
        <f>IF(AM123="","",VLOOKUP(AM123,'シフト記号表（勤務時間帯）'!$D$6:$Z$47,23,FALSE))</f>
        <v/>
      </c>
      <c r="AN125" s="84" t="str">
        <f>IF(AN123="","",VLOOKUP(AN123,'シフト記号表（勤務時間帯）'!$D$6:$Z$47,23,FALSE))</f>
        <v/>
      </c>
      <c r="AO125" s="85" t="str">
        <f>IF(AO123="","",VLOOKUP(AO123,'シフト記号表（勤務時間帯）'!$D$6:$Z$47,23,FALSE))</f>
        <v/>
      </c>
      <c r="AP125" s="83" t="str">
        <f>IF(AP123="","",VLOOKUP(AP123,'シフト記号表（勤務時間帯）'!$D$6:$Z$47,23,FALSE))</f>
        <v/>
      </c>
      <c r="AQ125" s="84" t="str">
        <f>IF(AQ123="","",VLOOKUP(AQ123,'シフト記号表（勤務時間帯）'!$D$6:$Z$47,23,FALSE))</f>
        <v/>
      </c>
      <c r="AR125" s="84" t="str">
        <f>IF(AR123="","",VLOOKUP(AR123,'シフト記号表（勤務時間帯）'!$D$6:$Z$47,23,FALSE))</f>
        <v/>
      </c>
      <c r="AS125" s="84" t="str">
        <f>IF(AS123="","",VLOOKUP(AS123,'シフト記号表（勤務時間帯）'!$D$6:$Z$47,23,FALSE))</f>
        <v/>
      </c>
      <c r="AT125" s="84" t="str">
        <f>IF(AT123="","",VLOOKUP(AT123,'シフト記号表（勤務時間帯）'!$D$6:$Z$47,23,FALSE))</f>
        <v/>
      </c>
      <c r="AU125" s="84" t="str">
        <f>IF(AU123="","",VLOOKUP(AU123,'シフト記号表（勤務時間帯）'!$D$6:$Z$47,23,FALSE))</f>
        <v/>
      </c>
      <c r="AV125" s="85" t="str">
        <f>IF(AV123="","",VLOOKUP(AV123,'シフト記号表（勤務時間帯）'!$D$6:$Z$47,23,FALSE))</f>
        <v/>
      </c>
      <c r="AW125" s="83" t="str">
        <f>IF(AW123="","",VLOOKUP(AW123,'シフト記号表（勤務時間帯）'!$D$6:$Z$47,23,FALSE))</f>
        <v/>
      </c>
      <c r="AX125" s="84" t="str">
        <f>IF(AX123="","",VLOOKUP(AX123,'シフト記号表（勤務時間帯）'!$D$6:$Z$47,23,FALSE))</f>
        <v/>
      </c>
      <c r="AY125" s="84" t="str">
        <f>IF(AY123="","",VLOOKUP(AY123,'シフト記号表（勤務時間帯）'!$D$6:$Z$47,23,FALSE))</f>
        <v/>
      </c>
      <c r="AZ125" s="596">
        <f>IF($BC$3="４週",SUM(U125:AV125),IF($BC$3="暦月",SUM(U125:AY125),""))</f>
        <v>0</v>
      </c>
      <c r="BA125" s="597"/>
      <c r="BB125" s="598">
        <f>IF($BC$3="４週",AZ125/4,IF($BC$3="暦月",(AZ125/($BC$8/7)),""))</f>
        <v>0</v>
      </c>
      <c r="BC125" s="597"/>
      <c r="BD125" s="590"/>
      <c r="BE125" s="591"/>
      <c r="BF125" s="591"/>
      <c r="BG125" s="591"/>
      <c r="BH125" s="592"/>
    </row>
    <row r="126" spans="2:60" ht="20.25" customHeight="1" x14ac:dyDescent="0.4">
      <c r="B126" s="86"/>
      <c r="C126" s="539"/>
      <c r="D126" s="540"/>
      <c r="E126" s="541"/>
      <c r="F126" s="214"/>
      <c r="G126" s="217"/>
      <c r="H126" s="548"/>
      <c r="I126" s="551"/>
      <c r="J126" s="552"/>
      <c r="K126" s="552"/>
      <c r="L126" s="553"/>
      <c r="M126" s="560"/>
      <c r="N126" s="561"/>
      <c r="O126" s="562"/>
      <c r="P126" s="105" t="s">
        <v>245</v>
      </c>
      <c r="Q126" s="106"/>
      <c r="R126" s="106"/>
      <c r="S126" s="107"/>
      <c r="T126" s="108"/>
      <c r="U126" s="91"/>
      <c r="V126" s="92"/>
      <c r="W126" s="92"/>
      <c r="X126" s="92"/>
      <c r="Y126" s="92"/>
      <c r="Z126" s="92"/>
      <c r="AA126" s="93"/>
      <c r="AB126" s="91"/>
      <c r="AC126" s="92"/>
      <c r="AD126" s="92"/>
      <c r="AE126" s="92"/>
      <c r="AF126" s="92"/>
      <c r="AG126" s="92"/>
      <c r="AH126" s="93"/>
      <c r="AI126" s="91"/>
      <c r="AJ126" s="92"/>
      <c r="AK126" s="92"/>
      <c r="AL126" s="92"/>
      <c r="AM126" s="92"/>
      <c r="AN126" s="92"/>
      <c r="AO126" s="93"/>
      <c r="AP126" s="91"/>
      <c r="AQ126" s="92"/>
      <c r="AR126" s="92"/>
      <c r="AS126" s="92"/>
      <c r="AT126" s="92"/>
      <c r="AU126" s="92"/>
      <c r="AV126" s="93"/>
      <c r="AW126" s="91"/>
      <c r="AX126" s="92"/>
      <c r="AY126" s="92"/>
      <c r="AZ126" s="569"/>
      <c r="BA126" s="570"/>
      <c r="BB126" s="583"/>
      <c r="BC126" s="570"/>
      <c r="BD126" s="584"/>
      <c r="BE126" s="585"/>
      <c r="BF126" s="585"/>
      <c r="BG126" s="585"/>
      <c r="BH126" s="586"/>
    </row>
    <row r="127" spans="2:60" ht="20.25" customHeight="1" x14ac:dyDescent="0.4">
      <c r="B127" s="70">
        <f>B124+1</f>
        <v>36</v>
      </c>
      <c r="C127" s="542"/>
      <c r="D127" s="543"/>
      <c r="E127" s="544"/>
      <c r="F127" s="215">
        <f>C126</f>
        <v>0</v>
      </c>
      <c r="G127" s="218"/>
      <c r="H127" s="549"/>
      <c r="I127" s="554"/>
      <c r="J127" s="555"/>
      <c r="K127" s="555"/>
      <c r="L127" s="556"/>
      <c r="M127" s="563"/>
      <c r="N127" s="564"/>
      <c r="O127" s="565"/>
      <c r="P127" s="71" t="s">
        <v>246</v>
      </c>
      <c r="Q127" s="72"/>
      <c r="R127" s="72"/>
      <c r="S127" s="73"/>
      <c r="T127" s="74"/>
      <c r="U127" s="75" t="str">
        <f>IF(U126="","",VLOOKUP(U126,'シフト記号表（勤務時間帯）'!$D$6:$X$47,21,FALSE))</f>
        <v/>
      </c>
      <c r="V127" s="76" t="str">
        <f>IF(V126="","",VLOOKUP(V126,'シフト記号表（勤務時間帯）'!$D$6:$X$47,21,FALSE))</f>
        <v/>
      </c>
      <c r="W127" s="76" t="str">
        <f>IF(W126="","",VLOOKUP(W126,'シフト記号表（勤務時間帯）'!$D$6:$X$47,21,FALSE))</f>
        <v/>
      </c>
      <c r="X127" s="76" t="str">
        <f>IF(X126="","",VLOOKUP(X126,'シフト記号表（勤務時間帯）'!$D$6:$X$47,21,FALSE))</f>
        <v/>
      </c>
      <c r="Y127" s="76" t="str">
        <f>IF(Y126="","",VLOOKUP(Y126,'シフト記号表（勤務時間帯）'!$D$6:$X$47,21,FALSE))</f>
        <v/>
      </c>
      <c r="Z127" s="76" t="str">
        <f>IF(Z126="","",VLOOKUP(Z126,'シフト記号表（勤務時間帯）'!$D$6:$X$47,21,FALSE))</f>
        <v/>
      </c>
      <c r="AA127" s="77" t="str">
        <f>IF(AA126="","",VLOOKUP(AA126,'シフト記号表（勤務時間帯）'!$D$6:$X$47,21,FALSE))</f>
        <v/>
      </c>
      <c r="AB127" s="75" t="str">
        <f>IF(AB126="","",VLOOKUP(AB126,'シフト記号表（勤務時間帯）'!$D$6:$X$47,21,FALSE))</f>
        <v/>
      </c>
      <c r="AC127" s="76" t="str">
        <f>IF(AC126="","",VLOOKUP(AC126,'シフト記号表（勤務時間帯）'!$D$6:$X$47,21,FALSE))</f>
        <v/>
      </c>
      <c r="AD127" s="76" t="str">
        <f>IF(AD126="","",VLOOKUP(AD126,'シフト記号表（勤務時間帯）'!$D$6:$X$47,21,FALSE))</f>
        <v/>
      </c>
      <c r="AE127" s="76" t="str">
        <f>IF(AE126="","",VLOOKUP(AE126,'シフト記号表（勤務時間帯）'!$D$6:$X$47,21,FALSE))</f>
        <v/>
      </c>
      <c r="AF127" s="76" t="str">
        <f>IF(AF126="","",VLOOKUP(AF126,'シフト記号表（勤務時間帯）'!$D$6:$X$47,21,FALSE))</f>
        <v/>
      </c>
      <c r="AG127" s="76" t="str">
        <f>IF(AG126="","",VLOOKUP(AG126,'シフト記号表（勤務時間帯）'!$D$6:$X$47,21,FALSE))</f>
        <v/>
      </c>
      <c r="AH127" s="77" t="str">
        <f>IF(AH126="","",VLOOKUP(AH126,'シフト記号表（勤務時間帯）'!$D$6:$X$47,21,FALSE))</f>
        <v/>
      </c>
      <c r="AI127" s="75" t="str">
        <f>IF(AI126="","",VLOOKUP(AI126,'シフト記号表（勤務時間帯）'!$D$6:$X$47,21,FALSE))</f>
        <v/>
      </c>
      <c r="AJ127" s="76" t="str">
        <f>IF(AJ126="","",VLOOKUP(AJ126,'シフト記号表（勤務時間帯）'!$D$6:$X$47,21,FALSE))</f>
        <v/>
      </c>
      <c r="AK127" s="76" t="str">
        <f>IF(AK126="","",VLOOKUP(AK126,'シフト記号表（勤務時間帯）'!$D$6:$X$47,21,FALSE))</f>
        <v/>
      </c>
      <c r="AL127" s="76" t="str">
        <f>IF(AL126="","",VLOOKUP(AL126,'シフト記号表（勤務時間帯）'!$D$6:$X$47,21,FALSE))</f>
        <v/>
      </c>
      <c r="AM127" s="76" t="str">
        <f>IF(AM126="","",VLOOKUP(AM126,'シフト記号表（勤務時間帯）'!$D$6:$X$47,21,FALSE))</f>
        <v/>
      </c>
      <c r="AN127" s="76" t="str">
        <f>IF(AN126="","",VLOOKUP(AN126,'シフト記号表（勤務時間帯）'!$D$6:$X$47,21,FALSE))</f>
        <v/>
      </c>
      <c r="AO127" s="77" t="str">
        <f>IF(AO126="","",VLOOKUP(AO126,'シフト記号表（勤務時間帯）'!$D$6:$X$47,21,FALSE))</f>
        <v/>
      </c>
      <c r="AP127" s="75" t="str">
        <f>IF(AP126="","",VLOOKUP(AP126,'シフト記号表（勤務時間帯）'!$D$6:$X$47,21,FALSE))</f>
        <v/>
      </c>
      <c r="AQ127" s="76" t="str">
        <f>IF(AQ126="","",VLOOKUP(AQ126,'シフト記号表（勤務時間帯）'!$D$6:$X$47,21,FALSE))</f>
        <v/>
      </c>
      <c r="AR127" s="76" t="str">
        <f>IF(AR126="","",VLOOKUP(AR126,'シフト記号表（勤務時間帯）'!$D$6:$X$47,21,FALSE))</f>
        <v/>
      </c>
      <c r="AS127" s="76" t="str">
        <f>IF(AS126="","",VLOOKUP(AS126,'シフト記号表（勤務時間帯）'!$D$6:$X$47,21,FALSE))</f>
        <v/>
      </c>
      <c r="AT127" s="76" t="str">
        <f>IF(AT126="","",VLOOKUP(AT126,'シフト記号表（勤務時間帯）'!$D$6:$X$47,21,FALSE))</f>
        <v/>
      </c>
      <c r="AU127" s="76" t="str">
        <f>IF(AU126="","",VLOOKUP(AU126,'シフト記号表（勤務時間帯）'!$D$6:$X$47,21,FALSE))</f>
        <v/>
      </c>
      <c r="AV127" s="77" t="str">
        <f>IF(AV126="","",VLOOKUP(AV126,'シフト記号表（勤務時間帯）'!$D$6:$X$47,21,FALSE))</f>
        <v/>
      </c>
      <c r="AW127" s="75" t="str">
        <f>IF(AW126="","",VLOOKUP(AW126,'シフト記号表（勤務時間帯）'!$D$6:$X$47,21,FALSE))</f>
        <v/>
      </c>
      <c r="AX127" s="76" t="str">
        <f>IF(AX126="","",VLOOKUP(AX126,'シフト記号表（勤務時間帯）'!$D$6:$X$47,21,FALSE))</f>
        <v/>
      </c>
      <c r="AY127" s="76" t="str">
        <f>IF(AY126="","",VLOOKUP(AY126,'シフト記号表（勤務時間帯）'!$D$6:$X$47,21,FALSE))</f>
        <v/>
      </c>
      <c r="AZ127" s="593">
        <f>IF($BC$3="４週",SUM(U127:AV127),IF($BC$3="暦月",SUM(U127:AY127),""))</f>
        <v>0</v>
      </c>
      <c r="BA127" s="594"/>
      <c r="BB127" s="595">
        <f>IF($BC$3="４週",AZ127/4,IF($BC$3="暦月",(AZ127/($BC$8/7)),""))</f>
        <v>0</v>
      </c>
      <c r="BC127" s="594"/>
      <c r="BD127" s="587"/>
      <c r="BE127" s="588"/>
      <c r="BF127" s="588"/>
      <c r="BG127" s="588"/>
      <c r="BH127" s="589"/>
    </row>
    <row r="128" spans="2:60" ht="20.25" customHeight="1" x14ac:dyDescent="0.4">
      <c r="B128" s="78"/>
      <c r="C128" s="545"/>
      <c r="D128" s="546"/>
      <c r="E128" s="547"/>
      <c r="F128" s="216"/>
      <c r="G128" s="219">
        <f>C126</f>
        <v>0</v>
      </c>
      <c r="H128" s="550"/>
      <c r="I128" s="557"/>
      <c r="J128" s="558"/>
      <c r="K128" s="558"/>
      <c r="L128" s="559"/>
      <c r="M128" s="566"/>
      <c r="N128" s="567"/>
      <c r="O128" s="568"/>
      <c r="P128" s="109" t="s">
        <v>247</v>
      </c>
      <c r="Q128" s="80"/>
      <c r="R128" s="80"/>
      <c r="S128" s="98"/>
      <c r="T128" s="99"/>
      <c r="U128" s="83" t="str">
        <f>IF(U126="","",VLOOKUP(U126,'シフト記号表（勤務時間帯）'!$D$6:$Z$47,23,FALSE))</f>
        <v/>
      </c>
      <c r="V128" s="84" t="str">
        <f>IF(V126="","",VLOOKUP(V126,'シフト記号表（勤務時間帯）'!$D$6:$Z$47,23,FALSE))</f>
        <v/>
      </c>
      <c r="W128" s="84" t="str">
        <f>IF(W126="","",VLOOKUP(W126,'シフト記号表（勤務時間帯）'!$D$6:$Z$47,23,FALSE))</f>
        <v/>
      </c>
      <c r="X128" s="84" t="str">
        <f>IF(X126="","",VLOOKUP(X126,'シフト記号表（勤務時間帯）'!$D$6:$Z$47,23,FALSE))</f>
        <v/>
      </c>
      <c r="Y128" s="84" t="str">
        <f>IF(Y126="","",VLOOKUP(Y126,'シフト記号表（勤務時間帯）'!$D$6:$Z$47,23,FALSE))</f>
        <v/>
      </c>
      <c r="Z128" s="84" t="str">
        <f>IF(Z126="","",VLOOKUP(Z126,'シフト記号表（勤務時間帯）'!$D$6:$Z$47,23,FALSE))</f>
        <v/>
      </c>
      <c r="AA128" s="85" t="str">
        <f>IF(AA126="","",VLOOKUP(AA126,'シフト記号表（勤務時間帯）'!$D$6:$Z$47,23,FALSE))</f>
        <v/>
      </c>
      <c r="AB128" s="83" t="str">
        <f>IF(AB126="","",VLOOKUP(AB126,'シフト記号表（勤務時間帯）'!$D$6:$Z$47,23,FALSE))</f>
        <v/>
      </c>
      <c r="AC128" s="84" t="str">
        <f>IF(AC126="","",VLOOKUP(AC126,'シフト記号表（勤務時間帯）'!$D$6:$Z$47,23,FALSE))</f>
        <v/>
      </c>
      <c r="AD128" s="84" t="str">
        <f>IF(AD126="","",VLOOKUP(AD126,'シフト記号表（勤務時間帯）'!$D$6:$Z$47,23,FALSE))</f>
        <v/>
      </c>
      <c r="AE128" s="84" t="str">
        <f>IF(AE126="","",VLOOKUP(AE126,'シフト記号表（勤務時間帯）'!$D$6:$Z$47,23,FALSE))</f>
        <v/>
      </c>
      <c r="AF128" s="84" t="str">
        <f>IF(AF126="","",VLOOKUP(AF126,'シフト記号表（勤務時間帯）'!$D$6:$Z$47,23,FALSE))</f>
        <v/>
      </c>
      <c r="AG128" s="84" t="str">
        <f>IF(AG126="","",VLOOKUP(AG126,'シフト記号表（勤務時間帯）'!$D$6:$Z$47,23,FALSE))</f>
        <v/>
      </c>
      <c r="AH128" s="85" t="str">
        <f>IF(AH126="","",VLOOKUP(AH126,'シフト記号表（勤務時間帯）'!$D$6:$Z$47,23,FALSE))</f>
        <v/>
      </c>
      <c r="AI128" s="83" t="str">
        <f>IF(AI126="","",VLOOKUP(AI126,'シフト記号表（勤務時間帯）'!$D$6:$Z$47,23,FALSE))</f>
        <v/>
      </c>
      <c r="AJ128" s="84" t="str">
        <f>IF(AJ126="","",VLOOKUP(AJ126,'シフト記号表（勤務時間帯）'!$D$6:$Z$47,23,FALSE))</f>
        <v/>
      </c>
      <c r="AK128" s="84" t="str">
        <f>IF(AK126="","",VLOOKUP(AK126,'シフト記号表（勤務時間帯）'!$D$6:$Z$47,23,FALSE))</f>
        <v/>
      </c>
      <c r="AL128" s="84" t="str">
        <f>IF(AL126="","",VLOOKUP(AL126,'シフト記号表（勤務時間帯）'!$D$6:$Z$47,23,FALSE))</f>
        <v/>
      </c>
      <c r="AM128" s="84" t="str">
        <f>IF(AM126="","",VLOOKUP(AM126,'シフト記号表（勤務時間帯）'!$D$6:$Z$47,23,FALSE))</f>
        <v/>
      </c>
      <c r="AN128" s="84" t="str">
        <f>IF(AN126="","",VLOOKUP(AN126,'シフト記号表（勤務時間帯）'!$D$6:$Z$47,23,FALSE))</f>
        <v/>
      </c>
      <c r="AO128" s="85" t="str">
        <f>IF(AO126="","",VLOOKUP(AO126,'シフト記号表（勤務時間帯）'!$D$6:$Z$47,23,FALSE))</f>
        <v/>
      </c>
      <c r="AP128" s="83" t="str">
        <f>IF(AP126="","",VLOOKUP(AP126,'シフト記号表（勤務時間帯）'!$D$6:$Z$47,23,FALSE))</f>
        <v/>
      </c>
      <c r="AQ128" s="84" t="str">
        <f>IF(AQ126="","",VLOOKUP(AQ126,'シフト記号表（勤務時間帯）'!$D$6:$Z$47,23,FALSE))</f>
        <v/>
      </c>
      <c r="AR128" s="84" t="str">
        <f>IF(AR126="","",VLOOKUP(AR126,'シフト記号表（勤務時間帯）'!$D$6:$Z$47,23,FALSE))</f>
        <v/>
      </c>
      <c r="AS128" s="84" t="str">
        <f>IF(AS126="","",VLOOKUP(AS126,'シフト記号表（勤務時間帯）'!$D$6:$Z$47,23,FALSE))</f>
        <v/>
      </c>
      <c r="AT128" s="84" t="str">
        <f>IF(AT126="","",VLOOKUP(AT126,'シフト記号表（勤務時間帯）'!$D$6:$Z$47,23,FALSE))</f>
        <v/>
      </c>
      <c r="AU128" s="84" t="str">
        <f>IF(AU126="","",VLOOKUP(AU126,'シフト記号表（勤務時間帯）'!$D$6:$Z$47,23,FALSE))</f>
        <v/>
      </c>
      <c r="AV128" s="85" t="str">
        <f>IF(AV126="","",VLOOKUP(AV126,'シフト記号表（勤務時間帯）'!$D$6:$Z$47,23,FALSE))</f>
        <v/>
      </c>
      <c r="AW128" s="83" t="str">
        <f>IF(AW126="","",VLOOKUP(AW126,'シフト記号表（勤務時間帯）'!$D$6:$Z$47,23,FALSE))</f>
        <v/>
      </c>
      <c r="AX128" s="84" t="str">
        <f>IF(AX126="","",VLOOKUP(AX126,'シフト記号表（勤務時間帯）'!$D$6:$Z$47,23,FALSE))</f>
        <v/>
      </c>
      <c r="AY128" s="84" t="str">
        <f>IF(AY126="","",VLOOKUP(AY126,'シフト記号表（勤務時間帯）'!$D$6:$Z$47,23,FALSE))</f>
        <v/>
      </c>
      <c r="AZ128" s="596">
        <f>IF($BC$3="４週",SUM(U128:AV128),IF($BC$3="暦月",SUM(U128:AY128),""))</f>
        <v>0</v>
      </c>
      <c r="BA128" s="597"/>
      <c r="BB128" s="598">
        <f>IF($BC$3="４週",AZ128/4,IF($BC$3="暦月",(AZ128/($BC$8/7)),""))</f>
        <v>0</v>
      </c>
      <c r="BC128" s="597"/>
      <c r="BD128" s="590"/>
      <c r="BE128" s="591"/>
      <c r="BF128" s="591"/>
      <c r="BG128" s="591"/>
      <c r="BH128" s="592"/>
    </row>
    <row r="129" spans="2:60" ht="20.25" customHeight="1" x14ac:dyDescent="0.4">
      <c r="B129" s="86"/>
      <c r="C129" s="539"/>
      <c r="D129" s="540"/>
      <c r="E129" s="541"/>
      <c r="F129" s="214"/>
      <c r="G129" s="217"/>
      <c r="H129" s="548"/>
      <c r="I129" s="551"/>
      <c r="J129" s="552"/>
      <c r="K129" s="552"/>
      <c r="L129" s="553"/>
      <c r="M129" s="560"/>
      <c r="N129" s="561"/>
      <c r="O129" s="562"/>
      <c r="P129" s="105" t="s">
        <v>245</v>
      </c>
      <c r="Q129" s="106"/>
      <c r="R129" s="106"/>
      <c r="S129" s="107"/>
      <c r="T129" s="108"/>
      <c r="U129" s="91"/>
      <c r="V129" s="92"/>
      <c r="W129" s="92"/>
      <c r="X129" s="92"/>
      <c r="Y129" s="92"/>
      <c r="Z129" s="92"/>
      <c r="AA129" s="93"/>
      <c r="AB129" s="91"/>
      <c r="AC129" s="92"/>
      <c r="AD129" s="92"/>
      <c r="AE129" s="92"/>
      <c r="AF129" s="92"/>
      <c r="AG129" s="92"/>
      <c r="AH129" s="93"/>
      <c r="AI129" s="91"/>
      <c r="AJ129" s="92"/>
      <c r="AK129" s="92"/>
      <c r="AL129" s="92"/>
      <c r="AM129" s="92"/>
      <c r="AN129" s="92"/>
      <c r="AO129" s="93"/>
      <c r="AP129" s="91"/>
      <c r="AQ129" s="92"/>
      <c r="AR129" s="92"/>
      <c r="AS129" s="92"/>
      <c r="AT129" s="92"/>
      <c r="AU129" s="92"/>
      <c r="AV129" s="93"/>
      <c r="AW129" s="91"/>
      <c r="AX129" s="92"/>
      <c r="AY129" s="92"/>
      <c r="AZ129" s="569"/>
      <c r="BA129" s="570"/>
      <c r="BB129" s="583"/>
      <c r="BC129" s="570"/>
      <c r="BD129" s="584"/>
      <c r="BE129" s="585"/>
      <c r="BF129" s="585"/>
      <c r="BG129" s="585"/>
      <c r="BH129" s="586"/>
    </row>
    <row r="130" spans="2:60" ht="20.25" customHeight="1" x14ac:dyDescent="0.4">
      <c r="B130" s="70">
        <f>B127+1</f>
        <v>37</v>
      </c>
      <c r="C130" s="542"/>
      <c r="D130" s="543"/>
      <c r="E130" s="544"/>
      <c r="F130" s="215">
        <f>C129</f>
        <v>0</v>
      </c>
      <c r="G130" s="218"/>
      <c r="H130" s="549"/>
      <c r="I130" s="554"/>
      <c r="J130" s="555"/>
      <c r="K130" s="555"/>
      <c r="L130" s="556"/>
      <c r="M130" s="563"/>
      <c r="N130" s="564"/>
      <c r="O130" s="565"/>
      <c r="P130" s="71" t="s">
        <v>246</v>
      </c>
      <c r="Q130" s="72"/>
      <c r="R130" s="72"/>
      <c r="S130" s="73"/>
      <c r="T130" s="74"/>
      <c r="U130" s="75" t="str">
        <f>IF(U129="","",VLOOKUP(U129,'シフト記号表（勤務時間帯）'!$D$6:$X$47,21,FALSE))</f>
        <v/>
      </c>
      <c r="V130" s="76" t="str">
        <f>IF(V129="","",VLOOKUP(V129,'シフト記号表（勤務時間帯）'!$D$6:$X$47,21,FALSE))</f>
        <v/>
      </c>
      <c r="W130" s="76" t="str">
        <f>IF(W129="","",VLOOKUP(W129,'シフト記号表（勤務時間帯）'!$D$6:$X$47,21,FALSE))</f>
        <v/>
      </c>
      <c r="X130" s="76" t="str">
        <f>IF(X129="","",VLOOKUP(X129,'シフト記号表（勤務時間帯）'!$D$6:$X$47,21,FALSE))</f>
        <v/>
      </c>
      <c r="Y130" s="76" t="str">
        <f>IF(Y129="","",VLOOKUP(Y129,'シフト記号表（勤務時間帯）'!$D$6:$X$47,21,FALSE))</f>
        <v/>
      </c>
      <c r="Z130" s="76" t="str">
        <f>IF(Z129="","",VLOOKUP(Z129,'シフト記号表（勤務時間帯）'!$D$6:$X$47,21,FALSE))</f>
        <v/>
      </c>
      <c r="AA130" s="77" t="str">
        <f>IF(AA129="","",VLOOKUP(AA129,'シフト記号表（勤務時間帯）'!$D$6:$X$47,21,FALSE))</f>
        <v/>
      </c>
      <c r="AB130" s="75" t="str">
        <f>IF(AB129="","",VLOOKUP(AB129,'シフト記号表（勤務時間帯）'!$D$6:$X$47,21,FALSE))</f>
        <v/>
      </c>
      <c r="AC130" s="76" t="str">
        <f>IF(AC129="","",VLOOKUP(AC129,'シフト記号表（勤務時間帯）'!$D$6:$X$47,21,FALSE))</f>
        <v/>
      </c>
      <c r="AD130" s="76" t="str">
        <f>IF(AD129="","",VLOOKUP(AD129,'シフト記号表（勤務時間帯）'!$D$6:$X$47,21,FALSE))</f>
        <v/>
      </c>
      <c r="AE130" s="76" t="str">
        <f>IF(AE129="","",VLOOKUP(AE129,'シフト記号表（勤務時間帯）'!$D$6:$X$47,21,FALSE))</f>
        <v/>
      </c>
      <c r="AF130" s="76" t="str">
        <f>IF(AF129="","",VLOOKUP(AF129,'シフト記号表（勤務時間帯）'!$D$6:$X$47,21,FALSE))</f>
        <v/>
      </c>
      <c r="AG130" s="76" t="str">
        <f>IF(AG129="","",VLOOKUP(AG129,'シフト記号表（勤務時間帯）'!$D$6:$X$47,21,FALSE))</f>
        <v/>
      </c>
      <c r="AH130" s="77" t="str">
        <f>IF(AH129="","",VLOOKUP(AH129,'シフト記号表（勤務時間帯）'!$D$6:$X$47,21,FALSE))</f>
        <v/>
      </c>
      <c r="AI130" s="75" t="str">
        <f>IF(AI129="","",VLOOKUP(AI129,'シフト記号表（勤務時間帯）'!$D$6:$X$47,21,FALSE))</f>
        <v/>
      </c>
      <c r="AJ130" s="76" t="str">
        <f>IF(AJ129="","",VLOOKUP(AJ129,'シフト記号表（勤務時間帯）'!$D$6:$X$47,21,FALSE))</f>
        <v/>
      </c>
      <c r="AK130" s="76" t="str">
        <f>IF(AK129="","",VLOOKUP(AK129,'シフト記号表（勤務時間帯）'!$D$6:$X$47,21,FALSE))</f>
        <v/>
      </c>
      <c r="AL130" s="76" t="str">
        <f>IF(AL129="","",VLOOKUP(AL129,'シフト記号表（勤務時間帯）'!$D$6:$X$47,21,FALSE))</f>
        <v/>
      </c>
      <c r="AM130" s="76" t="str">
        <f>IF(AM129="","",VLOOKUP(AM129,'シフト記号表（勤務時間帯）'!$D$6:$X$47,21,FALSE))</f>
        <v/>
      </c>
      <c r="AN130" s="76" t="str">
        <f>IF(AN129="","",VLOOKUP(AN129,'シフト記号表（勤務時間帯）'!$D$6:$X$47,21,FALSE))</f>
        <v/>
      </c>
      <c r="AO130" s="77" t="str">
        <f>IF(AO129="","",VLOOKUP(AO129,'シフト記号表（勤務時間帯）'!$D$6:$X$47,21,FALSE))</f>
        <v/>
      </c>
      <c r="AP130" s="75" t="str">
        <f>IF(AP129="","",VLOOKUP(AP129,'シフト記号表（勤務時間帯）'!$D$6:$X$47,21,FALSE))</f>
        <v/>
      </c>
      <c r="AQ130" s="76" t="str">
        <f>IF(AQ129="","",VLOOKUP(AQ129,'シフト記号表（勤務時間帯）'!$D$6:$X$47,21,FALSE))</f>
        <v/>
      </c>
      <c r="AR130" s="76" t="str">
        <f>IF(AR129="","",VLOOKUP(AR129,'シフト記号表（勤務時間帯）'!$D$6:$X$47,21,FALSE))</f>
        <v/>
      </c>
      <c r="AS130" s="76" t="str">
        <f>IF(AS129="","",VLOOKUP(AS129,'シフト記号表（勤務時間帯）'!$D$6:$X$47,21,FALSE))</f>
        <v/>
      </c>
      <c r="AT130" s="76" t="str">
        <f>IF(AT129="","",VLOOKUP(AT129,'シフト記号表（勤務時間帯）'!$D$6:$X$47,21,FALSE))</f>
        <v/>
      </c>
      <c r="AU130" s="76" t="str">
        <f>IF(AU129="","",VLOOKUP(AU129,'シフト記号表（勤務時間帯）'!$D$6:$X$47,21,FALSE))</f>
        <v/>
      </c>
      <c r="AV130" s="77" t="str">
        <f>IF(AV129="","",VLOOKUP(AV129,'シフト記号表（勤務時間帯）'!$D$6:$X$47,21,FALSE))</f>
        <v/>
      </c>
      <c r="AW130" s="75" t="str">
        <f>IF(AW129="","",VLOOKUP(AW129,'シフト記号表（勤務時間帯）'!$D$6:$X$47,21,FALSE))</f>
        <v/>
      </c>
      <c r="AX130" s="76" t="str">
        <f>IF(AX129="","",VLOOKUP(AX129,'シフト記号表（勤務時間帯）'!$D$6:$X$47,21,FALSE))</f>
        <v/>
      </c>
      <c r="AY130" s="76" t="str">
        <f>IF(AY129="","",VLOOKUP(AY129,'シフト記号表（勤務時間帯）'!$D$6:$X$47,21,FALSE))</f>
        <v/>
      </c>
      <c r="AZ130" s="593">
        <f>IF($BC$3="４週",SUM(U130:AV130),IF($BC$3="暦月",SUM(U130:AY130),""))</f>
        <v>0</v>
      </c>
      <c r="BA130" s="594"/>
      <c r="BB130" s="595">
        <f>IF($BC$3="４週",AZ130/4,IF($BC$3="暦月",(AZ130/($BC$8/7)),""))</f>
        <v>0</v>
      </c>
      <c r="BC130" s="594"/>
      <c r="BD130" s="587"/>
      <c r="BE130" s="588"/>
      <c r="BF130" s="588"/>
      <c r="BG130" s="588"/>
      <c r="BH130" s="589"/>
    </row>
    <row r="131" spans="2:60" ht="20.25" customHeight="1" x14ac:dyDescent="0.4">
      <c r="B131" s="78"/>
      <c r="C131" s="545"/>
      <c r="D131" s="546"/>
      <c r="E131" s="547"/>
      <c r="F131" s="216"/>
      <c r="G131" s="219">
        <f>C129</f>
        <v>0</v>
      </c>
      <c r="H131" s="550"/>
      <c r="I131" s="557"/>
      <c r="J131" s="558"/>
      <c r="K131" s="558"/>
      <c r="L131" s="559"/>
      <c r="M131" s="566"/>
      <c r="N131" s="567"/>
      <c r="O131" s="568"/>
      <c r="P131" s="109" t="s">
        <v>247</v>
      </c>
      <c r="Q131" s="80"/>
      <c r="R131" s="80"/>
      <c r="S131" s="98"/>
      <c r="T131" s="99"/>
      <c r="U131" s="83" t="str">
        <f>IF(U129="","",VLOOKUP(U129,'シフト記号表（勤務時間帯）'!$D$6:$Z$47,23,FALSE))</f>
        <v/>
      </c>
      <c r="V131" s="84" t="str">
        <f>IF(V129="","",VLOOKUP(V129,'シフト記号表（勤務時間帯）'!$D$6:$Z$47,23,FALSE))</f>
        <v/>
      </c>
      <c r="W131" s="84" t="str">
        <f>IF(W129="","",VLOOKUP(W129,'シフト記号表（勤務時間帯）'!$D$6:$Z$47,23,FALSE))</f>
        <v/>
      </c>
      <c r="X131" s="84" t="str">
        <f>IF(X129="","",VLOOKUP(X129,'シフト記号表（勤務時間帯）'!$D$6:$Z$47,23,FALSE))</f>
        <v/>
      </c>
      <c r="Y131" s="84" t="str">
        <f>IF(Y129="","",VLOOKUP(Y129,'シフト記号表（勤務時間帯）'!$D$6:$Z$47,23,FALSE))</f>
        <v/>
      </c>
      <c r="Z131" s="84" t="str">
        <f>IF(Z129="","",VLOOKUP(Z129,'シフト記号表（勤務時間帯）'!$D$6:$Z$47,23,FALSE))</f>
        <v/>
      </c>
      <c r="AA131" s="85" t="str">
        <f>IF(AA129="","",VLOOKUP(AA129,'シフト記号表（勤務時間帯）'!$D$6:$Z$47,23,FALSE))</f>
        <v/>
      </c>
      <c r="AB131" s="83" t="str">
        <f>IF(AB129="","",VLOOKUP(AB129,'シフト記号表（勤務時間帯）'!$D$6:$Z$47,23,FALSE))</f>
        <v/>
      </c>
      <c r="AC131" s="84" t="str">
        <f>IF(AC129="","",VLOOKUP(AC129,'シフト記号表（勤務時間帯）'!$D$6:$Z$47,23,FALSE))</f>
        <v/>
      </c>
      <c r="AD131" s="84" t="str">
        <f>IF(AD129="","",VLOOKUP(AD129,'シフト記号表（勤務時間帯）'!$D$6:$Z$47,23,FALSE))</f>
        <v/>
      </c>
      <c r="AE131" s="84" t="str">
        <f>IF(AE129="","",VLOOKUP(AE129,'シフト記号表（勤務時間帯）'!$D$6:$Z$47,23,FALSE))</f>
        <v/>
      </c>
      <c r="AF131" s="84" t="str">
        <f>IF(AF129="","",VLOOKUP(AF129,'シフト記号表（勤務時間帯）'!$D$6:$Z$47,23,FALSE))</f>
        <v/>
      </c>
      <c r="AG131" s="84" t="str">
        <f>IF(AG129="","",VLOOKUP(AG129,'シフト記号表（勤務時間帯）'!$D$6:$Z$47,23,FALSE))</f>
        <v/>
      </c>
      <c r="AH131" s="85" t="str">
        <f>IF(AH129="","",VLOOKUP(AH129,'シフト記号表（勤務時間帯）'!$D$6:$Z$47,23,FALSE))</f>
        <v/>
      </c>
      <c r="AI131" s="83" t="str">
        <f>IF(AI129="","",VLOOKUP(AI129,'シフト記号表（勤務時間帯）'!$D$6:$Z$47,23,FALSE))</f>
        <v/>
      </c>
      <c r="AJ131" s="84" t="str">
        <f>IF(AJ129="","",VLOOKUP(AJ129,'シフト記号表（勤務時間帯）'!$D$6:$Z$47,23,FALSE))</f>
        <v/>
      </c>
      <c r="AK131" s="84" t="str">
        <f>IF(AK129="","",VLOOKUP(AK129,'シフト記号表（勤務時間帯）'!$D$6:$Z$47,23,FALSE))</f>
        <v/>
      </c>
      <c r="AL131" s="84" t="str">
        <f>IF(AL129="","",VLOOKUP(AL129,'シフト記号表（勤務時間帯）'!$D$6:$Z$47,23,FALSE))</f>
        <v/>
      </c>
      <c r="AM131" s="84" t="str">
        <f>IF(AM129="","",VLOOKUP(AM129,'シフト記号表（勤務時間帯）'!$D$6:$Z$47,23,FALSE))</f>
        <v/>
      </c>
      <c r="AN131" s="84" t="str">
        <f>IF(AN129="","",VLOOKUP(AN129,'シフト記号表（勤務時間帯）'!$D$6:$Z$47,23,FALSE))</f>
        <v/>
      </c>
      <c r="AO131" s="85" t="str">
        <f>IF(AO129="","",VLOOKUP(AO129,'シフト記号表（勤務時間帯）'!$D$6:$Z$47,23,FALSE))</f>
        <v/>
      </c>
      <c r="AP131" s="83" t="str">
        <f>IF(AP129="","",VLOOKUP(AP129,'シフト記号表（勤務時間帯）'!$D$6:$Z$47,23,FALSE))</f>
        <v/>
      </c>
      <c r="AQ131" s="84" t="str">
        <f>IF(AQ129="","",VLOOKUP(AQ129,'シフト記号表（勤務時間帯）'!$D$6:$Z$47,23,FALSE))</f>
        <v/>
      </c>
      <c r="AR131" s="84" t="str">
        <f>IF(AR129="","",VLOOKUP(AR129,'シフト記号表（勤務時間帯）'!$D$6:$Z$47,23,FALSE))</f>
        <v/>
      </c>
      <c r="AS131" s="84" t="str">
        <f>IF(AS129="","",VLOOKUP(AS129,'シフト記号表（勤務時間帯）'!$D$6:$Z$47,23,FALSE))</f>
        <v/>
      </c>
      <c r="AT131" s="84" t="str">
        <f>IF(AT129="","",VLOOKUP(AT129,'シフト記号表（勤務時間帯）'!$D$6:$Z$47,23,FALSE))</f>
        <v/>
      </c>
      <c r="AU131" s="84" t="str">
        <f>IF(AU129="","",VLOOKUP(AU129,'シフト記号表（勤務時間帯）'!$D$6:$Z$47,23,FALSE))</f>
        <v/>
      </c>
      <c r="AV131" s="85" t="str">
        <f>IF(AV129="","",VLOOKUP(AV129,'シフト記号表（勤務時間帯）'!$D$6:$Z$47,23,FALSE))</f>
        <v/>
      </c>
      <c r="AW131" s="83" t="str">
        <f>IF(AW129="","",VLOOKUP(AW129,'シフト記号表（勤務時間帯）'!$D$6:$Z$47,23,FALSE))</f>
        <v/>
      </c>
      <c r="AX131" s="84" t="str">
        <f>IF(AX129="","",VLOOKUP(AX129,'シフト記号表（勤務時間帯）'!$D$6:$Z$47,23,FALSE))</f>
        <v/>
      </c>
      <c r="AY131" s="84" t="str">
        <f>IF(AY129="","",VLOOKUP(AY129,'シフト記号表（勤務時間帯）'!$D$6:$Z$47,23,FALSE))</f>
        <v/>
      </c>
      <c r="AZ131" s="596">
        <f>IF($BC$3="４週",SUM(U131:AV131),IF($BC$3="暦月",SUM(U131:AY131),""))</f>
        <v>0</v>
      </c>
      <c r="BA131" s="597"/>
      <c r="BB131" s="598">
        <f>IF($BC$3="４週",AZ131/4,IF($BC$3="暦月",(AZ131/($BC$8/7)),""))</f>
        <v>0</v>
      </c>
      <c r="BC131" s="597"/>
      <c r="BD131" s="590"/>
      <c r="BE131" s="591"/>
      <c r="BF131" s="591"/>
      <c r="BG131" s="591"/>
      <c r="BH131" s="592"/>
    </row>
    <row r="132" spans="2:60" ht="20.25" customHeight="1" x14ac:dyDescent="0.4">
      <c r="B132" s="86"/>
      <c r="C132" s="539"/>
      <c r="D132" s="540"/>
      <c r="E132" s="541"/>
      <c r="F132" s="214"/>
      <c r="G132" s="217"/>
      <c r="H132" s="548"/>
      <c r="I132" s="551"/>
      <c r="J132" s="552"/>
      <c r="K132" s="552"/>
      <c r="L132" s="553"/>
      <c r="M132" s="560"/>
      <c r="N132" s="561"/>
      <c r="O132" s="562"/>
      <c r="P132" s="105" t="s">
        <v>245</v>
      </c>
      <c r="Q132" s="106"/>
      <c r="R132" s="106"/>
      <c r="S132" s="107"/>
      <c r="T132" s="108"/>
      <c r="U132" s="91"/>
      <c r="V132" s="92"/>
      <c r="W132" s="92"/>
      <c r="X132" s="92"/>
      <c r="Y132" s="92"/>
      <c r="Z132" s="92"/>
      <c r="AA132" s="93"/>
      <c r="AB132" s="91"/>
      <c r="AC132" s="92"/>
      <c r="AD132" s="92"/>
      <c r="AE132" s="92"/>
      <c r="AF132" s="92"/>
      <c r="AG132" s="92"/>
      <c r="AH132" s="93"/>
      <c r="AI132" s="91"/>
      <c r="AJ132" s="92"/>
      <c r="AK132" s="92"/>
      <c r="AL132" s="92"/>
      <c r="AM132" s="92"/>
      <c r="AN132" s="92"/>
      <c r="AO132" s="93"/>
      <c r="AP132" s="91"/>
      <c r="AQ132" s="92"/>
      <c r="AR132" s="92"/>
      <c r="AS132" s="92"/>
      <c r="AT132" s="92"/>
      <c r="AU132" s="92"/>
      <c r="AV132" s="93"/>
      <c r="AW132" s="91"/>
      <c r="AX132" s="92"/>
      <c r="AY132" s="92"/>
      <c r="AZ132" s="569"/>
      <c r="BA132" s="570"/>
      <c r="BB132" s="583"/>
      <c r="BC132" s="570"/>
      <c r="BD132" s="584"/>
      <c r="BE132" s="585"/>
      <c r="BF132" s="585"/>
      <c r="BG132" s="585"/>
      <c r="BH132" s="586"/>
    </row>
    <row r="133" spans="2:60" ht="20.25" customHeight="1" x14ac:dyDescent="0.4">
      <c r="B133" s="70">
        <f>B130+1</f>
        <v>38</v>
      </c>
      <c r="C133" s="542"/>
      <c r="D133" s="543"/>
      <c r="E133" s="544"/>
      <c r="F133" s="215">
        <f>C132</f>
        <v>0</v>
      </c>
      <c r="G133" s="218"/>
      <c r="H133" s="549"/>
      <c r="I133" s="554"/>
      <c r="J133" s="555"/>
      <c r="K133" s="555"/>
      <c r="L133" s="556"/>
      <c r="M133" s="563"/>
      <c r="N133" s="564"/>
      <c r="O133" s="565"/>
      <c r="P133" s="71" t="s">
        <v>246</v>
      </c>
      <c r="Q133" s="72"/>
      <c r="R133" s="72"/>
      <c r="S133" s="73"/>
      <c r="T133" s="74"/>
      <c r="U133" s="75" t="str">
        <f>IF(U132="","",VLOOKUP(U132,'シフト記号表（勤務時間帯）'!$D$6:$X$47,21,FALSE))</f>
        <v/>
      </c>
      <c r="V133" s="76" t="str">
        <f>IF(V132="","",VLOOKUP(V132,'シフト記号表（勤務時間帯）'!$D$6:$X$47,21,FALSE))</f>
        <v/>
      </c>
      <c r="W133" s="76" t="str">
        <f>IF(W132="","",VLOOKUP(W132,'シフト記号表（勤務時間帯）'!$D$6:$X$47,21,FALSE))</f>
        <v/>
      </c>
      <c r="X133" s="76" t="str">
        <f>IF(X132="","",VLOOKUP(X132,'シフト記号表（勤務時間帯）'!$D$6:$X$47,21,FALSE))</f>
        <v/>
      </c>
      <c r="Y133" s="76" t="str">
        <f>IF(Y132="","",VLOOKUP(Y132,'シフト記号表（勤務時間帯）'!$D$6:$X$47,21,FALSE))</f>
        <v/>
      </c>
      <c r="Z133" s="76" t="str">
        <f>IF(Z132="","",VLOOKUP(Z132,'シフト記号表（勤務時間帯）'!$D$6:$X$47,21,FALSE))</f>
        <v/>
      </c>
      <c r="AA133" s="77" t="str">
        <f>IF(AA132="","",VLOOKUP(AA132,'シフト記号表（勤務時間帯）'!$D$6:$X$47,21,FALSE))</f>
        <v/>
      </c>
      <c r="AB133" s="75" t="str">
        <f>IF(AB132="","",VLOOKUP(AB132,'シフト記号表（勤務時間帯）'!$D$6:$X$47,21,FALSE))</f>
        <v/>
      </c>
      <c r="AC133" s="76" t="str">
        <f>IF(AC132="","",VLOOKUP(AC132,'シフト記号表（勤務時間帯）'!$D$6:$X$47,21,FALSE))</f>
        <v/>
      </c>
      <c r="AD133" s="76" t="str">
        <f>IF(AD132="","",VLOOKUP(AD132,'シフト記号表（勤務時間帯）'!$D$6:$X$47,21,FALSE))</f>
        <v/>
      </c>
      <c r="AE133" s="76" t="str">
        <f>IF(AE132="","",VLOOKUP(AE132,'シフト記号表（勤務時間帯）'!$D$6:$X$47,21,FALSE))</f>
        <v/>
      </c>
      <c r="AF133" s="76" t="str">
        <f>IF(AF132="","",VLOOKUP(AF132,'シフト記号表（勤務時間帯）'!$D$6:$X$47,21,FALSE))</f>
        <v/>
      </c>
      <c r="AG133" s="76" t="str">
        <f>IF(AG132="","",VLOOKUP(AG132,'シフト記号表（勤務時間帯）'!$D$6:$X$47,21,FALSE))</f>
        <v/>
      </c>
      <c r="AH133" s="77" t="str">
        <f>IF(AH132="","",VLOOKUP(AH132,'シフト記号表（勤務時間帯）'!$D$6:$X$47,21,FALSE))</f>
        <v/>
      </c>
      <c r="AI133" s="75" t="str">
        <f>IF(AI132="","",VLOOKUP(AI132,'シフト記号表（勤務時間帯）'!$D$6:$X$47,21,FALSE))</f>
        <v/>
      </c>
      <c r="AJ133" s="76" t="str">
        <f>IF(AJ132="","",VLOOKUP(AJ132,'シフト記号表（勤務時間帯）'!$D$6:$X$47,21,FALSE))</f>
        <v/>
      </c>
      <c r="AK133" s="76" t="str">
        <f>IF(AK132="","",VLOOKUP(AK132,'シフト記号表（勤務時間帯）'!$D$6:$X$47,21,FALSE))</f>
        <v/>
      </c>
      <c r="AL133" s="76" t="str">
        <f>IF(AL132="","",VLOOKUP(AL132,'シフト記号表（勤務時間帯）'!$D$6:$X$47,21,FALSE))</f>
        <v/>
      </c>
      <c r="AM133" s="76" t="str">
        <f>IF(AM132="","",VLOOKUP(AM132,'シフト記号表（勤務時間帯）'!$D$6:$X$47,21,FALSE))</f>
        <v/>
      </c>
      <c r="AN133" s="76" t="str">
        <f>IF(AN132="","",VLOOKUP(AN132,'シフト記号表（勤務時間帯）'!$D$6:$X$47,21,FALSE))</f>
        <v/>
      </c>
      <c r="AO133" s="77" t="str">
        <f>IF(AO132="","",VLOOKUP(AO132,'シフト記号表（勤務時間帯）'!$D$6:$X$47,21,FALSE))</f>
        <v/>
      </c>
      <c r="AP133" s="75" t="str">
        <f>IF(AP132="","",VLOOKUP(AP132,'シフト記号表（勤務時間帯）'!$D$6:$X$47,21,FALSE))</f>
        <v/>
      </c>
      <c r="AQ133" s="76" t="str">
        <f>IF(AQ132="","",VLOOKUP(AQ132,'シフト記号表（勤務時間帯）'!$D$6:$X$47,21,FALSE))</f>
        <v/>
      </c>
      <c r="AR133" s="76" t="str">
        <f>IF(AR132="","",VLOOKUP(AR132,'シフト記号表（勤務時間帯）'!$D$6:$X$47,21,FALSE))</f>
        <v/>
      </c>
      <c r="AS133" s="76" t="str">
        <f>IF(AS132="","",VLOOKUP(AS132,'シフト記号表（勤務時間帯）'!$D$6:$X$47,21,FALSE))</f>
        <v/>
      </c>
      <c r="AT133" s="76" t="str">
        <f>IF(AT132="","",VLOOKUP(AT132,'シフト記号表（勤務時間帯）'!$D$6:$X$47,21,FALSE))</f>
        <v/>
      </c>
      <c r="AU133" s="76" t="str">
        <f>IF(AU132="","",VLOOKUP(AU132,'シフト記号表（勤務時間帯）'!$D$6:$X$47,21,FALSE))</f>
        <v/>
      </c>
      <c r="AV133" s="77" t="str">
        <f>IF(AV132="","",VLOOKUP(AV132,'シフト記号表（勤務時間帯）'!$D$6:$X$47,21,FALSE))</f>
        <v/>
      </c>
      <c r="AW133" s="75" t="str">
        <f>IF(AW132="","",VLOOKUP(AW132,'シフト記号表（勤務時間帯）'!$D$6:$X$47,21,FALSE))</f>
        <v/>
      </c>
      <c r="AX133" s="76" t="str">
        <f>IF(AX132="","",VLOOKUP(AX132,'シフト記号表（勤務時間帯）'!$D$6:$X$47,21,FALSE))</f>
        <v/>
      </c>
      <c r="AY133" s="76" t="str">
        <f>IF(AY132="","",VLOOKUP(AY132,'シフト記号表（勤務時間帯）'!$D$6:$X$47,21,FALSE))</f>
        <v/>
      </c>
      <c r="AZ133" s="593">
        <f>IF($BC$3="４週",SUM(U133:AV133),IF($BC$3="暦月",SUM(U133:AY133),""))</f>
        <v>0</v>
      </c>
      <c r="BA133" s="594"/>
      <c r="BB133" s="595">
        <f>IF($BC$3="４週",AZ133/4,IF($BC$3="暦月",(AZ133/($BC$8/7)),""))</f>
        <v>0</v>
      </c>
      <c r="BC133" s="594"/>
      <c r="BD133" s="587"/>
      <c r="BE133" s="588"/>
      <c r="BF133" s="588"/>
      <c r="BG133" s="588"/>
      <c r="BH133" s="589"/>
    </row>
    <row r="134" spans="2:60" ht="20.25" customHeight="1" x14ac:dyDescent="0.4">
      <c r="B134" s="78"/>
      <c r="C134" s="545"/>
      <c r="D134" s="546"/>
      <c r="E134" s="547"/>
      <c r="F134" s="216"/>
      <c r="G134" s="219">
        <f>C132</f>
        <v>0</v>
      </c>
      <c r="H134" s="550"/>
      <c r="I134" s="557"/>
      <c r="J134" s="558"/>
      <c r="K134" s="558"/>
      <c r="L134" s="559"/>
      <c r="M134" s="566"/>
      <c r="N134" s="567"/>
      <c r="O134" s="568"/>
      <c r="P134" s="109" t="s">
        <v>247</v>
      </c>
      <c r="Q134" s="80"/>
      <c r="R134" s="80"/>
      <c r="S134" s="98"/>
      <c r="T134" s="99"/>
      <c r="U134" s="83" t="str">
        <f>IF(U132="","",VLOOKUP(U132,'シフト記号表（勤務時間帯）'!$D$6:$Z$47,23,FALSE))</f>
        <v/>
      </c>
      <c r="V134" s="84" t="str">
        <f>IF(V132="","",VLOOKUP(V132,'シフト記号表（勤務時間帯）'!$D$6:$Z$47,23,FALSE))</f>
        <v/>
      </c>
      <c r="W134" s="84" t="str">
        <f>IF(W132="","",VLOOKUP(W132,'シフト記号表（勤務時間帯）'!$D$6:$Z$47,23,FALSE))</f>
        <v/>
      </c>
      <c r="X134" s="84" t="str">
        <f>IF(X132="","",VLOOKUP(X132,'シフト記号表（勤務時間帯）'!$D$6:$Z$47,23,FALSE))</f>
        <v/>
      </c>
      <c r="Y134" s="84" t="str">
        <f>IF(Y132="","",VLOOKUP(Y132,'シフト記号表（勤務時間帯）'!$D$6:$Z$47,23,FALSE))</f>
        <v/>
      </c>
      <c r="Z134" s="84" t="str">
        <f>IF(Z132="","",VLOOKUP(Z132,'シフト記号表（勤務時間帯）'!$D$6:$Z$47,23,FALSE))</f>
        <v/>
      </c>
      <c r="AA134" s="85" t="str">
        <f>IF(AA132="","",VLOOKUP(AA132,'シフト記号表（勤務時間帯）'!$D$6:$Z$47,23,FALSE))</f>
        <v/>
      </c>
      <c r="AB134" s="83" t="str">
        <f>IF(AB132="","",VLOOKUP(AB132,'シフト記号表（勤務時間帯）'!$D$6:$Z$47,23,FALSE))</f>
        <v/>
      </c>
      <c r="AC134" s="84" t="str">
        <f>IF(AC132="","",VLOOKUP(AC132,'シフト記号表（勤務時間帯）'!$D$6:$Z$47,23,FALSE))</f>
        <v/>
      </c>
      <c r="AD134" s="84" t="str">
        <f>IF(AD132="","",VLOOKUP(AD132,'シフト記号表（勤務時間帯）'!$D$6:$Z$47,23,FALSE))</f>
        <v/>
      </c>
      <c r="AE134" s="84" t="str">
        <f>IF(AE132="","",VLOOKUP(AE132,'シフト記号表（勤務時間帯）'!$D$6:$Z$47,23,FALSE))</f>
        <v/>
      </c>
      <c r="AF134" s="84" t="str">
        <f>IF(AF132="","",VLOOKUP(AF132,'シフト記号表（勤務時間帯）'!$D$6:$Z$47,23,FALSE))</f>
        <v/>
      </c>
      <c r="AG134" s="84" t="str">
        <f>IF(AG132="","",VLOOKUP(AG132,'シフト記号表（勤務時間帯）'!$D$6:$Z$47,23,FALSE))</f>
        <v/>
      </c>
      <c r="AH134" s="85" t="str">
        <f>IF(AH132="","",VLOOKUP(AH132,'シフト記号表（勤務時間帯）'!$D$6:$Z$47,23,FALSE))</f>
        <v/>
      </c>
      <c r="AI134" s="83" t="str">
        <f>IF(AI132="","",VLOOKUP(AI132,'シフト記号表（勤務時間帯）'!$D$6:$Z$47,23,FALSE))</f>
        <v/>
      </c>
      <c r="AJ134" s="84" t="str">
        <f>IF(AJ132="","",VLOOKUP(AJ132,'シフト記号表（勤務時間帯）'!$D$6:$Z$47,23,FALSE))</f>
        <v/>
      </c>
      <c r="AK134" s="84" t="str">
        <f>IF(AK132="","",VLOOKUP(AK132,'シフト記号表（勤務時間帯）'!$D$6:$Z$47,23,FALSE))</f>
        <v/>
      </c>
      <c r="AL134" s="84" t="str">
        <f>IF(AL132="","",VLOOKUP(AL132,'シフト記号表（勤務時間帯）'!$D$6:$Z$47,23,FALSE))</f>
        <v/>
      </c>
      <c r="AM134" s="84" t="str">
        <f>IF(AM132="","",VLOOKUP(AM132,'シフト記号表（勤務時間帯）'!$D$6:$Z$47,23,FALSE))</f>
        <v/>
      </c>
      <c r="AN134" s="84" t="str">
        <f>IF(AN132="","",VLOOKUP(AN132,'シフト記号表（勤務時間帯）'!$D$6:$Z$47,23,FALSE))</f>
        <v/>
      </c>
      <c r="AO134" s="85" t="str">
        <f>IF(AO132="","",VLOOKUP(AO132,'シフト記号表（勤務時間帯）'!$D$6:$Z$47,23,FALSE))</f>
        <v/>
      </c>
      <c r="AP134" s="83" t="str">
        <f>IF(AP132="","",VLOOKUP(AP132,'シフト記号表（勤務時間帯）'!$D$6:$Z$47,23,FALSE))</f>
        <v/>
      </c>
      <c r="AQ134" s="84" t="str">
        <f>IF(AQ132="","",VLOOKUP(AQ132,'シフト記号表（勤務時間帯）'!$D$6:$Z$47,23,FALSE))</f>
        <v/>
      </c>
      <c r="AR134" s="84" t="str">
        <f>IF(AR132="","",VLOOKUP(AR132,'シフト記号表（勤務時間帯）'!$D$6:$Z$47,23,FALSE))</f>
        <v/>
      </c>
      <c r="AS134" s="84" t="str">
        <f>IF(AS132="","",VLOOKUP(AS132,'シフト記号表（勤務時間帯）'!$D$6:$Z$47,23,FALSE))</f>
        <v/>
      </c>
      <c r="AT134" s="84" t="str">
        <f>IF(AT132="","",VLOOKUP(AT132,'シフト記号表（勤務時間帯）'!$D$6:$Z$47,23,FALSE))</f>
        <v/>
      </c>
      <c r="AU134" s="84" t="str">
        <f>IF(AU132="","",VLOOKUP(AU132,'シフト記号表（勤務時間帯）'!$D$6:$Z$47,23,FALSE))</f>
        <v/>
      </c>
      <c r="AV134" s="85" t="str">
        <f>IF(AV132="","",VLOOKUP(AV132,'シフト記号表（勤務時間帯）'!$D$6:$Z$47,23,FALSE))</f>
        <v/>
      </c>
      <c r="AW134" s="83" t="str">
        <f>IF(AW132="","",VLOOKUP(AW132,'シフト記号表（勤務時間帯）'!$D$6:$Z$47,23,FALSE))</f>
        <v/>
      </c>
      <c r="AX134" s="84" t="str">
        <f>IF(AX132="","",VLOOKUP(AX132,'シフト記号表（勤務時間帯）'!$D$6:$Z$47,23,FALSE))</f>
        <v/>
      </c>
      <c r="AY134" s="84" t="str">
        <f>IF(AY132="","",VLOOKUP(AY132,'シフト記号表（勤務時間帯）'!$D$6:$Z$47,23,FALSE))</f>
        <v/>
      </c>
      <c r="AZ134" s="596">
        <f>IF($BC$3="４週",SUM(U134:AV134),IF($BC$3="暦月",SUM(U134:AY134),""))</f>
        <v>0</v>
      </c>
      <c r="BA134" s="597"/>
      <c r="BB134" s="598">
        <f>IF($BC$3="４週",AZ134/4,IF($BC$3="暦月",(AZ134/($BC$8/7)),""))</f>
        <v>0</v>
      </c>
      <c r="BC134" s="597"/>
      <c r="BD134" s="590"/>
      <c r="BE134" s="591"/>
      <c r="BF134" s="591"/>
      <c r="BG134" s="591"/>
      <c r="BH134" s="592"/>
    </row>
    <row r="135" spans="2:60" ht="20.25" customHeight="1" x14ac:dyDescent="0.4">
      <c r="B135" s="86"/>
      <c r="C135" s="539"/>
      <c r="D135" s="540"/>
      <c r="E135" s="541"/>
      <c r="F135" s="214"/>
      <c r="G135" s="217"/>
      <c r="H135" s="548"/>
      <c r="I135" s="551"/>
      <c r="J135" s="552"/>
      <c r="K135" s="552"/>
      <c r="L135" s="553"/>
      <c r="M135" s="560"/>
      <c r="N135" s="561"/>
      <c r="O135" s="562"/>
      <c r="P135" s="105" t="s">
        <v>245</v>
      </c>
      <c r="Q135" s="106"/>
      <c r="R135" s="106"/>
      <c r="S135" s="107"/>
      <c r="T135" s="108"/>
      <c r="U135" s="91"/>
      <c r="V135" s="92"/>
      <c r="W135" s="92"/>
      <c r="X135" s="92"/>
      <c r="Y135" s="92"/>
      <c r="Z135" s="92"/>
      <c r="AA135" s="93"/>
      <c r="AB135" s="91"/>
      <c r="AC135" s="92"/>
      <c r="AD135" s="92"/>
      <c r="AE135" s="92"/>
      <c r="AF135" s="92"/>
      <c r="AG135" s="92"/>
      <c r="AH135" s="93"/>
      <c r="AI135" s="91"/>
      <c r="AJ135" s="92"/>
      <c r="AK135" s="92"/>
      <c r="AL135" s="92"/>
      <c r="AM135" s="92"/>
      <c r="AN135" s="92"/>
      <c r="AO135" s="93"/>
      <c r="AP135" s="91"/>
      <c r="AQ135" s="92"/>
      <c r="AR135" s="92"/>
      <c r="AS135" s="92"/>
      <c r="AT135" s="92"/>
      <c r="AU135" s="92"/>
      <c r="AV135" s="93"/>
      <c r="AW135" s="91"/>
      <c r="AX135" s="92"/>
      <c r="AY135" s="92"/>
      <c r="AZ135" s="569"/>
      <c r="BA135" s="570"/>
      <c r="BB135" s="583"/>
      <c r="BC135" s="570"/>
      <c r="BD135" s="584"/>
      <c r="BE135" s="585"/>
      <c r="BF135" s="585"/>
      <c r="BG135" s="585"/>
      <c r="BH135" s="586"/>
    </row>
    <row r="136" spans="2:60" ht="20.25" customHeight="1" x14ac:dyDescent="0.4">
      <c r="B136" s="70">
        <f>B133+1</f>
        <v>39</v>
      </c>
      <c r="C136" s="542"/>
      <c r="D136" s="543"/>
      <c r="E136" s="544"/>
      <c r="F136" s="215">
        <f>C135</f>
        <v>0</v>
      </c>
      <c r="G136" s="218"/>
      <c r="H136" s="549"/>
      <c r="I136" s="554"/>
      <c r="J136" s="555"/>
      <c r="K136" s="555"/>
      <c r="L136" s="556"/>
      <c r="M136" s="563"/>
      <c r="N136" s="564"/>
      <c r="O136" s="565"/>
      <c r="P136" s="71" t="s">
        <v>246</v>
      </c>
      <c r="Q136" s="72"/>
      <c r="R136" s="72"/>
      <c r="S136" s="73"/>
      <c r="T136" s="74"/>
      <c r="U136" s="75" t="str">
        <f>IF(U135="","",VLOOKUP(U135,'シフト記号表（勤務時間帯）'!$D$6:$X$47,21,FALSE))</f>
        <v/>
      </c>
      <c r="V136" s="76" t="str">
        <f>IF(V135="","",VLOOKUP(V135,'シフト記号表（勤務時間帯）'!$D$6:$X$47,21,FALSE))</f>
        <v/>
      </c>
      <c r="W136" s="76" t="str">
        <f>IF(W135="","",VLOOKUP(W135,'シフト記号表（勤務時間帯）'!$D$6:$X$47,21,FALSE))</f>
        <v/>
      </c>
      <c r="X136" s="76" t="str">
        <f>IF(X135="","",VLOOKUP(X135,'シフト記号表（勤務時間帯）'!$D$6:$X$47,21,FALSE))</f>
        <v/>
      </c>
      <c r="Y136" s="76" t="str">
        <f>IF(Y135="","",VLOOKUP(Y135,'シフト記号表（勤務時間帯）'!$D$6:$X$47,21,FALSE))</f>
        <v/>
      </c>
      <c r="Z136" s="76" t="str">
        <f>IF(Z135="","",VLOOKUP(Z135,'シフト記号表（勤務時間帯）'!$D$6:$X$47,21,FALSE))</f>
        <v/>
      </c>
      <c r="AA136" s="77" t="str">
        <f>IF(AA135="","",VLOOKUP(AA135,'シフト記号表（勤務時間帯）'!$D$6:$X$47,21,FALSE))</f>
        <v/>
      </c>
      <c r="AB136" s="75" t="str">
        <f>IF(AB135="","",VLOOKUP(AB135,'シフト記号表（勤務時間帯）'!$D$6:$X$47,21,FALSE))</f>
        <v/>
      </c>
      <c r="AC136" s="76" t="str">
        <f>IF(AC135="","",VLOOKUP(AC135,'シフト記号表（勤務時間帯）'!$D$6:$X$47,21,FALSE))</f>
        <v/>
      </c>
      <c r="AD136" s="76" t="str">
        <f>IF(AD135="","",VLOOKUP(AD135,'シフト記号表（勤務時間帯）'!$D$6:$X$47,21,FALSE))</f>
        <v/>
      </c>
      <c r="AE136" s="76" t="str">
        <f>IF(AE135="","",VLOOKUP(AE135,'シフト記号表（勤務時間帯）'!$D$6:$X$47,21,FALSE))</f>
        <v/>
      </c>
      <c r="AF136" s="76" t="str">
        <f>IF(AF135="","",VLOOKUP(AF135,'シフト記号表（勤務時間帯）'!$D$6:$X$47,21,FALSE))</f>
        <v/>
      </c>
      <c r="AG136" s="76" t="str">
        <f>IF(AG135="","",VLOOKUP(AG135,'シフト記号表（勤務時間帯）'!$D$6:$X$47,21,FALSE))</f>
        <v/>
      </c>
      <c r="AH136" s="77" t="str">
        <f>IF(AH135="","",VLOOKUP(AH135,'シフト記号表（勤務時間帯）'!$D$6:$X$47,21,FALSE))</f>
        <v/>
      </c>
      <c r="AI136" s="75" t="str">
        <f>IF(AI135="","",VLOOKUP(AI135,'シフト記号表（勤務時間帯）'!$D$6:$X$47,21,FALSE))</f>
        <v/>
      </c>
      <c r="AJ136" s="76" t="str">
        <f>IF(AJ135="","",VLOOKUP(AJ135,'シフト記号表（勤務時間帯）'!$D$6:$X$47,21,FALSE))</f>
        <v/>
      </c>
      <c r="AK136" s="76" t="str">
        <f>IF(AK135="","",VLOOKUP(AK135,'シフト記号表（勤務時間帯）'!$D$6:$X$47,21,FALSE))</f>
        <v/>
      </c>
      <c r="AL136" s="76" t="str">
        <f>IF(AL135="","",VLOOKUP(AL135,'シフト記号表（勤務時間帯）'!$D$6:$X$47,21,FALSE))</f>
        <v/>
      </c>
      <c r="AM136" s="76" t="str">
        <f>IF(AM135="","",VLOOKUP(AM135,'シフト記号表（勤務時間帯）'!$D$6:$X$47,21,FALSE))</f>
        <v/>
      </c>
      <c r="AN136" s="76" t="str">
        <f>IF(AN135="","",VLOOKUP(AN135,'シフト記号表（勤務時間帯）'!$D$6:$X$47,21,FALSE))</f>
        <v/>
      </c>
      <c r="AO136" s="77" t="str">
        <f>IF(AO135="","",VLOOKUP(AO135,'シフト記号表（勤務時間帯）'!$D$6:$X$47,21,FALSE))</f>
        <v/>
      </c>
      <c r="AP136" s="75" t="str">
        <f>IF(AP135="","",VLOOKUP(AP135,'シフト記号表（勤務時間帯）'!$D$6:$X$47,21,FALSE))</f>
        <v/>
      </c>
      <c r="AQ136" s="76" t="str">
        <f>IF(AQ135="","",VLOOKUP(AQ135,'シフト記号表（勤務時間帯）'!$D$6:$X$47,21,FALSE))</f>
        <v/>
      </c>
      <c r="AR136" s="76" t="str">
        <f>IF(AR135="","",VLOOKUP(AR135,'シフト記号表（勤務時間帯）'!$D$6:$X$47,21,FALSE))</f>
        <v/>
      </c>
      <c r="AS136" s="76" t="str">
        <f>IF(AS135="","",VLOOKUP(AS135,'シフト記号表（勤務時間帯）'!$D$6:$X$47,21,FALSE))</f>
        <v/>
      </c>
      <c r="AT136" s="76" t="str">
        <f>IF(AT135="","",VLOOKUP(AT135,'シフト記号表（勤務時間帯）'!$D$6:$X$47,21,FALSE))</f>
        <v/>
      </c>
      <c r="AU136" s="76" t="str">
        <f>IF(AU135="","",VLOOKUP(AU135,'シフト記号表（勤務時間帯）'!$D$6:$X$47,21,FALSE))</f>
        <v/>
      </c>
      <c r="AV136" s="77" t="str">
        <f>IF(AV135="","",VLOOKUP(AV135,'シフト記号表（勤務時間帯）'!$D$6:$X$47,21,FALSE))</f>
        <v/>
      </c>
      <c r="AW136" s="75" t="str">
        <f>IF(AW135="","",VLOOKUP(AW135,'シフト記号表（勤務時間帯）'!$D$6:$X$47,21,FALSE))</f>
        <v/>
      </c>
      <c r="AX136" s="76" t="str">
        <f>IF(AX135="","",VLOOKUP(AX135,'シフト記号表（勤務時間帯）'!$D$6:$X$47,21,FALSE))</f>
        <v/>
      </c>
      <c r="AY136" s="76" t="str">
        <f>IF(AY135="","",VLOOKUP(AY135,'シフト記号表（勤務時間帯）'!$D$6:$X$47,21,FALSE))</f>
        <v/>
      </c>
      <c r="AZ136" s="593">
        <f>IF($BC$3="４週",SUM(U136:AV136),IF($BC$3="暦月",SUM(U136:AY136),""))</f>
        <v>0</v>
      </c>
      <c r="BA136" s="594"/>
      <c r="BB136" s="595">
        <f>IF($BC$3="４週",AZ136/4,IF($BC$3="暦月",(AZ136/($BC$8/7)),""))</f>
        <v>0</v>
      </c>
      <c r="BC136" s="594"/>
      <c r="BD136" s="587"/>
      <c r="BE136" s="588"/>
      <c r="BF136" s="588"/>
      <c r="BG136" s="588"/>
      <c r="BH136" s="589"/>
    </row>
    <row r="137" spans="2:60" ht="20.25" customHeight="1" x14ac:dyDescent="0.4">
      <c r="B137" s="78"/>
      <c r="C137" s="545"/>
      <c r="D137" s="546"/>
      <c r="E137" s="547"/>
      <c r="F137" s="216"/>
      <c r="G137" s="219">
        <f>C135</f>
        <v>0</v>
      </c>
      <c r="H137" s="550"/>
      <c r="I137" s="557"/>
      <c r="J137" s="558"/>
      <c r="K137" s="558"/>
      <c r="L137" s="559"/>
      <c r="M137" s="566"/>
      <c r="N137" s="567"/>
      <c r="O137" s="568"/>
      <c r="P137" s="109" t="s">
        <v>247</v>
      </c>
      <c r="Q137" s="80"/>
      <c r="R137" s="80"/>
      <c r="S137" s="98"/>
      <c r="T137" s="99"/>
      <c r="U137" s="83" t="str">
        <f>IF(U135="","",VLOOKUP(U135,'シフト記号表（勤務時間帯）'!$D$6:$Z$47,23,FALSE))</f>
        <v/>
      </c>
      <c r="V137" s="84" t="str">
        <f>IF(V135="","",VLOOKUP(V135,'シフト記号表（勤務時間帯）'!$D$6:$Z$47,23,FALSE))</f>
        <v/>
      </c>
      <c r="W137" s="84" t="str">
        <f>IF(W135="","",VLOOKUP(W135,'シフト記号表（勤務時間帯）'!$D$6:$Z$47,23,FALSE))</f>
        <v/>
      </c>
      <c r="X137" s="84" t="str">
        <f>IF(X135="","",VLOOKUP(X135,'シフト記号表（勤務時間帯）'!$D$6:$Z$47,23,FALSE))</f>
        <v/>
      </c>
      <c r="Y137" s="84" t="str">
        <f>IF(Y135="","",VLOOKUP(Y135,'シフト記号表（勤務時間帯）'!$D$6:$Z$47,23,FALSE))</f>
        <v/>
      </c>
      <c r="Z137" s="84" t="str">
        <f>IF(Z135="","",VLOOKUP(Z135,'シフト記号表（勤務時間帯）'!$D$6:$Z$47,23,FALSE))</f>
        <v/>
      </c>
      <c r="AA137" s="85" t="str">
        <f>IF(AA135="","",VLOOKUP(AA135,'シフト記号表（勤務時間帯）'!$D$6:$Z$47,23,FALSE))</f>
        <v/>
      </c>
      <c r="AB137" s="83" t="str">
        <f>IF(AB135="","",VLOOKUP(AB135,'シフト記号表（勤務時間帯）'!$D$6:$Z$47,23,FALSE))</f>
        <v/>
      </c>
      <c r="AC137" s="84" t="str">
        <f>IF(AC135="","",VLOOKUP(AC135,'シフト記号表（勤務時間帯）'!$D$6:$Z$47,23,FALSE))</f>
        <v/>
      </c>
      <c r="AD137" s="84" t="str">
        <f>IF(AD135="","",VLOOKUP(AD135,'シフト記号表（勤務時間帯）'!$D$6:$Z$47,23,FALSE))</f>
        <v/>
      </c>
      <c r="AE137" s="84" t="str">
        <f>IF(AE135="","",VLOOKUP(AE135,'シフト記号表（勤務時間帯）'!$D$6:$Z$47,23,FALSE))</f>
        <v/>
      </c>
      <c r="AF137" s="84" t="str">
        <f>IF(AF135="","",VLOOKUP(AF135,'シフト記号表（勤務時間帯）'!$D$6:$Z$47,23,FALSE))</f>
        <v/>
      </c>
      <c r="AG137" s="84" t="str">
        <f>IF(AG135="","",VLOOKUP(AG135,'シフト記号表（勤務時間帯）'!$D$6:$Z$47,23,FALSE))</f>
        <v/>
      </c>
      <c r="AH137" s="85" t="str">
        <f>IF(AH135="","",VLOOKUP(AH135,'シフト記号表（勤務時間帯）'!$D$6:$Z$47,23,FALSE))</f>
        <v/>
      </c>
      <c r="AI137" s="83" t="str">
        <f>IF(AI135="","",VLOOKUP(AI135,'シフト記号表（勤務時間帯）'!$D$6:$Z$47,23,FALSE))</f>
        <v/>
      </c>
      <c r="AJ137" s="84" t="str">
        <f>IF(AJ135="","",VLOOKUP(AJ135,'シフト記号表（勤務時間帯）'!$D$6:$Z$47,23,FALSE))</f>
        <v/>
      </c>
      <c r="AK137" s="84" t="str">
        <f>IF(AK135="","",VLOOKUP(AK135,'シフト記号表（勤務時間帯）'!$D$6:$Z$47,23,FALSE))</f>
        <v/>
      </c>
      <c r="AL137" s="84" t="str">
        <f>IF(AL135="","",VLOOKUP(AL135,'シフト記号表（勤務時間帯）'!$D$6:$Z$47,23,FALSE))</f>
        <v/>
      </c>
      <c r="AM137" s="84" t="str">
        <f>IF(AM135="","",VLOOKUP(AM135,'シフト記号表（勤務時間帯）'!$D$6:$Z$47,23,FALSE))</f>
        <v/>
      </c>
      <c r="AN137" s="84" t="str">
        <f>IF(AN135="","",VLOOKUP(AN135,'シフト記号表（勤務時間帯）'!$D$6:$Z$47,23,FALSE))</f>
        <v/>
      </c>
      <c r="AO137" s="85" t="str">
        <f>IF(AO135="","",VLOOKUP(AO135,'シフト記号表（勤務時間帯）'!$D$6:$Z$47,23,FALSE))</f>
        <v/>
      </c>
      <c r="AP137" s="83" t="str">
        <f>IF(AP135="","",VLOOKUP(AP135,'シフト記号表（勤務時間帯）'!$D$6:$Z$47,23,FALSE))</f>
        <v/>
      </c>
      <c r="AQ137" s="84" t="str">
        <f>IF(AQ135="","",VLOOKUP(AQ135,'シフト記号表（勤務時間帯）'!$D$6:$Z$47,23,FALSE))</f>
        <v/>
      </c>
      <c r="AR137" s="84" t="str">
        <f>IF(AR135="","",VLOOKUP(AR135,'シフト記号表（勤務時間帯）'!$D$6:$Z$47,23,FALSE))</f>
        <v/>
      </c>
      <c r="AS137" s="84" t="str">
        <f>IF(AS135="","",VLOOKUP(AS135,'シフト記号表（勤務時間帯）'!$D$6:$Z$47,23,FALSE))</f>
        <v/>
      </c>
      <c r="AT137" s="84" t="str">
        <f>IF(AT135="","",VLOOKUP(AT135,'シフト記号表（勤務時間帯）'!$D$6:$Z$47,23,FALSE))</f>
        <v/>
      </c>
      <c r="AU137" s="84" t="str">
        <f>IF(AU135="","",VLOOKUP(AU135,'シフト記号表（勤務時間帯）'!$D$6:$Z$47,23,FALSE))</f>
        <v/>
      </c>
      <c r="AV137" s="85" t="str">
        <f>IF(AV135="","",VLOOKUP(AV135,'シフト記号表（勤務時間帯）'!$D$6:$Z$47,23,FALSE))</f>
        <v/>
      </c>
      <c r="AW137" s="83" t="str">
        <f>IF(AW135="","",VLOOKUP(AW135,'シフト記号表（勤務時間帯）'!$D$6:$Z$47,23,FALSE))</f>
        <v/>
      </c>
      <c r="AX137" s="84" t="str">
        <f>IF(AX135="","",VLOOKUP(AX135,'シフト記号表（勤務時間帯）'!$D$6:$Z$47,23,FALSE))</f>
        <v/>
      </c>
      <c r="AY137" s="84" t="str">
        <f>IF(AY135="","",VLOOKUP(AY135,'シフト記号表（勤務時間帯）'!$D$6:$Z$47,23,FALSE))</f>
        <v/>
      </c>
      <c r="AZ137" s="596">
        <f>IF($BC$3="４週",SUM(U137:AV137),IF($BC$3="暦月",SUM(U137:AY137),""))</f>
        <v>0</v>
      </c>
      <c r="BA137" s="597"/>
      <c r="BB137" s="598">
        <f>IF($BC$3="４週",AZ137/4,IF($BC$3="暦月",(AZ137/($BC$8/7)),""))</f>
        <v>0</v>
      </c>
      <c r="BC137" s="597"/>
      <c r="BD137" s="590"/>
      <c r="BE137" s="591"/>
      <c r="BF137" s="591"/>
      <c r="BG137" s="591"/>
      <c r="BH137" s="592"/>
    </row>
    <row r="138" spans="2:60" ht="20.25" customHeight="1" x14ac:dyDescent="0.4">
      <c r="B138" s="86"/>
      <c r="C138" s="539"/>
      <c r="D138" s="540"/>
      <c r="E138" s="541"/>
      <c r="F138" s="214"/>
      <c r="G138" s="217"/>
      <c r="H138" s="548"/>
      <c r="I138" s="551"/>
      <c r="J138" s="552"/>
      <c r="K138" s="552"/>
      <c r="L138" s="553"/>
      <c r="M138" s="560"/>
      <c r="N138" s="561"/>
      <c r="O138" s="562"/>
      <c r="P138" s="105" t="s">
        <v>245</v>
      </c>
      <c r="Q138" s="106"/>
      <c r="R138" s="106"/>
      <c r="S138" s="107"/>
      <c r="T138" s="108"/>
      <c r="U138" s="91"/>
      <c r="V138" s="92"/>
      <c r="W138" s="92"/>
      <c r="X138" s="92"/>
      <c r="Y138" s="92"/>
      <c r="Z138" s="92"/>
      <c r="AA138" s="93"/>
      <c r="AB138" s="91"/>
      <c r="AC138" s="92"/>
      <c r="AD138" s="92"/>
      <c r="AE138" s="92"/>
      <c r="AF138" s="92"/>
      <c r="AG138" s="92"/>
      <c r="AH138" s="93"/>
      <c r="AI138" s="91"/>
      <c r="AJ138" s="92"/>
      <c r="AK138" s="92"/>
      <c r="AL138" s="92"/>
      <c r="AM138" s="92"/>
      <c r="AN138" s="92"/>
      <c r="AO138" s="93"/>
      <c r="AP138" s="91"/>
      <c r="AQ138" s="92"/>
      <c r="AR138" s="92"/>
      <c r="AS138" s="92"/>
      <c r="AT138" s="92"/>
      <c r="AU138" s="92"/>
      <c r="AV138" s="93"/>
      <c r="AW138" s="91"/>
      <c r="AX138" s="92"/>
      <c r="AY138" s="92"/>
      <c r="AZ138" s="569"/>
      <c r="BA138" s="570"/>
      <c r="BB138" s="583"/>
      <c r="BC138" s="570"/>
      <c r="BD138" s="584"/>
      <c r="BE138" s="585"/>
      <c r="BF138" s="585"/>
      <c r="BG138" s="585"/>
      <c r="BH138" s="586"/>
    </row>
    <row r="139" spans="2:60" ht="20.25" customHeight="1" x14ac:dyDescent="0.4">
      <c r="B139" s="70">
        <f>B136+1</f>
        <v>40</v>
      </c>
      <c r="C139" s="542"/>
      <c r="D139" s="543"/>
      <c r="E139" s="544"/>
      <c r="F139" s="215">
        <f>C138</f>
        <v>0</v>
      </c>
      <c r="G139" s="218"/>
      <c r="H139" s="549"/>
      <c r="I139" s="554"/>
      <c r="J139" s="555"/>
      <c r="K139" s="555"/>
      <c r="L139" s="556"/>
      <c r="M139" s="563"/>
      <c r="N139" s="564"/>
      <c r="O139" s="565"/>
      <c r="P139" s="71" t="s">
        <v>246</v>
      </c>
      <c r="Q139" s="72"/>
      <c r="R139" s="72"/>
      <c r="S139" s="73"/>
      <c r="T139" s="74"/>
      <c r="U139" s="75" t="str">
        <f>IF(U138="","",VLOOKUP(U138,'シフト記号表（勤務時間帯）'!$D$6:$X$47,21,FALSE))</f>
        <v/>
      </c>
      <c r="V139" s="76" t="str">
        <f>IF(V138="","",VLOOKUP(V138,'シフト記号表（勤務時間帯）'!$D$6:$X$47,21,FALSE))</f>
        <v/>
      </c>
      <c r="W139" s="76" t="str">
        <f>IF(W138="","",VLOOKUP(W138,'シフト記号表（勤務時間帯）'!$D$6:$X$47,21,FALSE))</f>
        <v/>
      </c>
      <c r="X139" s="76" t="str">
        <f>IF(X138="","",VLOOKUP(X138,'シフト記号表（勤務時間帯）'!$D$6:$X$47,21,FALSE))</f>
        <v/>
      </c>
      <c r="Y139" s="76" t="str">
        <f>IF(Y138="","",VLOOKUP(Y138,'シフト記号表（勤務時間帯）'!$D$6:$X$47,21,FALSE))</f>
        <v/>
      </c>
      <c r="Z139" s="76" t="str">
        <f>IF(Z138="","",VLOOKUP(Z138,'シフト記号表（勤務時間帯）'!$D$6:$X$47,21,FALSE))</f>
        <v/>
      </c>
      <c r="AA139" s="77" t="str">
        <f>IF(AA138="","",VLOOKUP(AA138,'シフト記号表（勤務時間帯）'!$D$6:$X$47,21,FALSE))</f>
        <v/>
      </c>
      <c r="AB139" s="75" t="str">
        <f>IF(AB138="","",VLOOKUP(AB138,'シフト記号表（勤務時間帯）'!$D$6:$X$47,21,FALSE))</f>
        <v/>
      </c>
      <c r="AC139" s="76" t="str">
        <f>IF(AC138="","",VLOOKUP(AC138,'シフト記号表（勤務時間帯）'!$D$6:$X$47,21,FALSE))</f>
        <v/>
      </c>
      <c r="AD139" s="76" t="str">
        <f>IF(AD138="","",VLOOKUP(AD138,'シフト記号表（勤務時間帯）'!$D$6:$X$47,21,FALSE))</f>
        <v/>
      </c>
      <c r="AE139" s="76" t="str">
        <f>IF(AE138="","",VLOOKUP(AE138,'シフト記号表（勤務時間帯）'!$D$6:$X$47,21,FALSE))</f>
        <v/>
      </c>
      <c r="AF139" s="76" t="str">
        <f>IF(AF138="","",VLOOKUP(AF138,'シフト記号表（勤務時間帯）'!$D$6:$X$47,21,FALSE))</f>
        <v/>
      </c>
      <c r="AG139" s="76" t="str">
        <f>IF(AG138="","",VLOOKUP(AG138,'シフト記号表（勤務時間帯）'!$D$6:$X$47,21,FALSE))</f>
        <v/>
      </c>
      <c r="AH139" s="77" t="str">
        <f>IF(AH138="","",VLOOKUP(AH138,'シフト記号表（勤務時間帯）'!$D$6:$X$47,21,FALSE))</f>
        <v/>
      </c>
      <c r="AI139" s="75" t="str">
        <f>IF(AI138="","",VLOOKUP(AI138,'シフト記号表（勤務時間帯）'!$D$6:$X$47,21,FALSE))</f>
        <v/>
      </c>
      <c r="AJ139" s="76" t="str">
        <f>IF(AJ138="","",VLOOKUP(AJ138,'シフト記号表（勤務時間帯）'!$D$6:$X$47,21,FALSE))</f>
        <v/>
      </c>
      <c r="AK139" s="76" t="str">
        <f>IF(AK138="","",VLOOKUP(AK138,'シフト記号表（勤務時間帯）'!$D$6:$X$47,21,FALSE))</f>
        <v/>
      </c>
      <c r="AL139" s="76" t="str">
        <f>IF(AL138="","",VLOOKUP(AL138,'シフト記号表（勤務時間帯）'!$D$6:$X$47,21,FALSE))</f>
        <v/>
      </c>
      <c r="AM139" s="76" t="str">
        <f>IF(AM138="","",VLOOKUP(AM138,'シフト記号表（勤務時間帯）'!$D$6:$X$47,21,FALSE))</f>
        <v/>
      </c>
      <c r="AN139" s="76" t="str">
        <f>IF(AN138="","",VLOOKUP(AN138,'シフト記号表（勤務時間帯）'!$D$6:$X$47,21,FALSE))</f>
        <v/>
      </c>
      <c r="AO139" s="77" t="str">
        <f>IF(AO138="","",VLOOKUP(AO138,'シフト記号表（勤務時間帯）'!$D$6:$X$47,21,FALSE))</f>
        <v/>
      </c>
      <c r="AP139" s="75" t="str">
        <f>IF(AP138="","",VLOOKUP(AP138,'シフト記号表（勤務時間帯）'!$D$6:$X$47,21,FALSE))</f>
        <v/>
      </c>
      <c r="AQ139" s="76" t="str">
        <f>IF(AQ138="","",VLOOKUP(AQ138,'シフト記号表（勤務時間帯）'!$D$6:$X$47,21,FALSE))</f>
        <v/>
      </c>
      <c r="AR139" s="76" t="str">
        <f>IF(AR138="","",VLOOKUP(AR138,'シフト記号表（勤務時間帯）'!$D$6:$X$47,21,FALSE))</f>
        <v/>
      </c>
      <c r="AS139" s="76" t="str">
        <f>IF(AS138="","",VLOOKUP(AS138,'シフト記号表（勤務時間帯）'!$D$6:$X$47,21,FALSE))</f>
        <v/>
      </c>
      <c r="AT139" s="76" t="str">
        <f>IF(AT138="","",VLOOKUP(AT138,'シフト記号表（勤務時間帯）'!$D$6:$X$47,21,FALSE))</f>
        <v/>
      </c>
      <c r="AU139" s="76" t="str">
        <f>IF(AU138="","",VLOOKUP(AU138,'シフト記号表（勤務時間帯）'!$D$6:$X$47,21,FALSE))</f>
        <v/>
      </c>
      <c r="AV139" s="77" t="str">
        <f>IF(AV138="","",VLOOKUP(AV138,'シフト記号表（勤務時間帯）'!$D$6:$X$47,21,FALSE))</f>
        <v/>
      </c>
      <c r="AW139" s="75" t="str">
        <f>IF(AW138="","",VLOOKUP(AW138,'シフト記号表（勤務時間帯）'!$D$6:$X$47,21,FALSE))</f>
        <v/>
      </c>
      <c r="AX139" s="76" t="str">
        <f>IF(AX138="","",VLOOKUP(AX138,'シフト記号表（勤務時間帯）'!$D$6:$X$47,21,FALSE))</f>
        <v/>
      </c>
      <c r="AY139" s="76" t="str">
        <f>IF(AY138="","",VLOOKUP(AY138,'シフト記号表（勤務時間帯）'!$D$6:$X$47,21,FALSE))</f>
        <v/>
      </c>
      <c r="AZ139" s="593">
        <f>IF($BC$3="４週",SUM(U139:AV139),IF($BC$3="暦月",SUM(U139:AY139),""))</f>
        <v>0</v>
      </c>
      <c r="BA139" s="594"/>
      <c r="BB139" s="595">
        <f>IF($BC$3="４週",AZ139/4,IF($BC$3="暦月",(AZ139/($BC$8/7)),""))</f>
        <v>0</v>
      </c>
      <c r="BC139" s="594"/>
      <c r="BD139" s="587"/>
      <c r="BE139" s="588"/>
      <c r="BF139" s="588"/>
      <c r="BG139" s="588"/>
      <c r="BH139" s="589"/>
    </row>
    <row r="140" spans="2:60" ht="20.25" customHeight="1" x14ac:dyDescent="0.4">
      <c r="B140" s="78"/>
      <c r="C140" s="545"/>
      <c r="D140" s="546"/>
      <c r="E140" s="547"/>
      <c r="F140" s="216"/>
      <c r="G140" s="219">
        <f>C138</f>
        <v>0</v>
      </c>
      <c r="H140" s="550"/>
      <c r="I140" s="557"/>
      <c r="J140" s="558"/>
      <c r="K140" s="558"/>
      <c r="L140" s="559"/>
      <c r="M140" s="566"/>
      <c r="N140" s="567"/>
      <c r="O140" s="568"/>
      <c r="P140" s="109" t="s">
        <v>247</v>
      </c>
      <c r="Q140" s="80"/>
      <c r="R140" s="80"/>
      <c r="S140" s="98"/>
      <c r="T140" s="99"/>
      <c r="U140" s="83" t="str">
        <f>IF(U138="","",VLOOKUP(U138,'シフト記号表（勤務時間帯）'!$D$6:$Z$47,23,FALSE))</f>
        <v/>
      </c>
      <c r="V140" s="84" t="str">
        <f>IF(V138="","",VLOOKUP(V138,'シフト記号表（勤務時間帯）'!$D$6:$Z$47,23,FALSE))</f>
        <v/>
      </c>
      <c r="W140" s="84" t="str">
        <f>IF(W138="","",VLOOKUP(W138,'シフト記号表（勤務時間帯）'!$D$6:$Z$47,23,FALSE))</f>
        <v/>
      </c>
      <c r="X140" s="84" t="str">
        <f>IF(X138="","",VLOOKUP(X138,'シフト記号表（勤務時間帯）'!$D$6:$Z$47,23,FALSE))</f>
        <v/>
      </c>
      <c r="Y140" s="84" t="str">
        <f>IF(Y138="","",VLOOKUP(Y138,'シフト記号表（勤務時間帯）'!$D$6:$Z$47,23,FALSE))</f>
        <v/>
      </c>
      <c r="Z140" s="84" t="str">
        <f>IF(Z138="","",VLOOKUP(Z138,'シフト記号表（勤務時間帯）'!$D$6:$Z$47,23,FALSE))</f>
        <v/>
      </c>
      <c r="AA140" s="85" t="str">
        <f>IF(AA138="","",VLOOKUP(AA138,'シフト記号表（勤務時間帯）'!$D$6:$Z$47,23,FALSE))</f>
        <v/>
      </c>
      <c r="AB140" s="83" t="str">
        <f>IF(AB138="","",VLOOKUP(AB138,'シフト記号表（勤務時間帯）'!$D$6:$Z$47,23,FALSE))</f>
        <v/>
      </c>
      <c r="AC140" s="84" t="str">
        <f>IF(AC138="","",VLOOKUP(AC138,'シフト記号表（勤務時間帯）'!$D$6:$Z$47,23,FALSE))</f>
        <v/>
      </c>
      <c r="AD140" s="84" t="str">
        <f>IF(AD138="","",VLOOKUP(AD138,'シフト記号表（勤務時間帯）'!$D$6:$Z$47,23,FALSE))</f>
        <v/>
      </c>
      <c r="AE140" s="84" t="str">
        <f>IF(AE138="","",VLOOKUP(AE138,'シフト記号表（勤務時間帯）'!$D$6:$Z$47,23,FALSE))</f>
        <v/>
      </c>
      <c r="AF140" s="84" t="str">
        <f>IF(AF138="","",VLOOKUP(AF138,'シフト記号表（勤務時間帯）'!$D$6:$Z$47,23,FALSE))</f>
        <v/>
      </c>
      <c r="AG140" s="84" t="str">
        <f>IF(AG138="","",VLOOKUP(AG138,'シフト記号表（勤務時間帯）'!$D$6:$Z$47,23,FALSE))</f>
        <v/>
      </c>
      <c r="AH140" s="85" t="str">
        <f>IF(AH138="","",VLOOKUP(AH138,'シフト記号表（勤務時間帯）'!$D$6:$Z$47,23,FALSE))</f>
        <v/>
      </c>
      <c r="AI140" s="83" t="str">
        <f>IF(AI138="","",VLOOKUP(AI138,'シフト記号表（勤務時間帯）'!$D$6:$Z$47,23,FALSE))</f>
        <v/>
      </c>
      <c r="AJ140" s="84" t="str">
        <f>IF(AJ138="","",VLOOKUP(AJ138,'シフト記号表（勤務時間帯）'!$D$6:$Z$47,23,FALSE))</f>
        <v/>
      </c>
      <c r="AK140" s="84" t="str">
        <f>IF(AK138="","",VLOOKUP(AK138,'シフト記号表（勤務時間帯）'!$D$6:$Z$47,23,FALSE))</f>
        <v/>
      </c>
      <c r="AL140" s="84" t="str">
        <f>IF(AL138="","",VLOOKUP(AL138,'シフト記号表（勤務時間帯）'!$D$6:$Z$47,23,FALSE))</f>
        <v/>
      </c>
      <c r="AM140" s="84" t="str">
        <f>IF(AM138="","",VLOOKUP(AM138,'シフト記号表（勤務時間帯）'!$D$6:$Z$47,23,FALSE))</f>
        <v/>
      </c>
      <c r="AN140" s="84" t="str">
        <f>IF(AN138="","",VLOOKUP(AN138,'シフト記号表（勤務時間帯）'!$D$6:$Z$47,23,FALSE))</f>
        <v/>
      </c>
      <c r="AO140" s="85" t="str">
        <f>IF(AO138="","",VLOOKUP(AO138,'シフト記号表（勤務時間帯）'!$D$6:$Z$47,23,FALSE))</f>
        <v/>
      </c>
      <c r="AP140" s="83" t="str">
        <f>IF(AP138="","",VLOOKUP(AP138,'シフト記号表（勤務時間帯）'!$D$6:$Z$47,23,FALSE))</f>
        <v/>
      </c>
      <c r="AQ140" s="84" t="str">
        <f>IF(AQ138="","",VLOOKUP(AQ138,'シフト記号表（勤務時間帯）'!$D$6:$Z$47,23,FALSE))</f>
        <v/>
      </c>
      <c r="AR140" s="84" t="str">
        <f>IF(AR138="","",VLOOKUP(AR138,'シフト記号表（勤務時間帯）'!$D$6:$Z$47,23,FALSE))</f>
        <v/>
      </c>
      <c r="AS140" s="84" t="str">
        <f>IF(AS138="","",VLOOKUP(AS138,'シフト記号表（勤務時間帯）'!$D$6:$Z$47,23,FALSE))</f>
        <v/>
      </c>
      <c r="AT140" s="84" t="str">
        <f>IF(AT138="","",VLOOKUP(AT138,'シフト記号表（勤務時間帯）'!$D$6:$Z$47,23,FALSE))</f>
        <v/>
      </c>
      <c r="AU140" s="84" t="str">
        <f>IF(AU138="","",VLOOKUP(AU138,'シフト記号表（勤務時間帯）'!$D$6:$Z$47,23,FALSE))</f>
        <v/>
      </c>
      <c r="AV140" s="85" t="str">
        <f>IF(AV138="","",VLOOKUP(AV138,'シフト記号表（勤務時間帯）'!$D$6:$Z$47,23,FALSE))</f>
        <v/>
      </c>
      <c r="AW140" s="83" t="str">
        <f>IF(AW138="","",VLOOKUP(AW138,'シフト記号表（勤務時間帯）'!$D$6:$Z$47,23,FALSE))</f>
        <v/>
      </c>
      <c r="AX140" s="84" t="str">
        <f>IF(AX138="","",VLOOKUP(AX138,'シフト記号表（勤務時間帯）'!$D$6:$Z$47,23,FALSE))</f>
        <v/>
      </c>
      <c r="AY140" s="84" t="str">
        <f>IF(AY138="","",VLOOKUP(AY138,'シフト記号表（勤務時間帯）'!$D$6:$Z$47,23,FALSE))</f>
        <v/>
      </c>
      <c r="AZ140" s="596">
        <f>IF($BC$3="４週",SUM(U140:AV140),IF($BC$3="暦月",SUM(U140:AY140),""))</f>
        <v>0</v>
      </c>
      <c r="BA140" s="597"/>
      <c r="BB140" s="598">
        <f>IF($BC$3="４週",AZ140/4,IF($BC$3="暦月",(AZ140/($BC$8/7)),""))</f>
        <v>0</v>
      </c>
      <c r="BC140" s="597"/>
      <c r="BD140" s="590"/>
      <c r="BE140" s="591"/>
      <c r="BF140" s="591"/>
      <c r="BG140" s="591"/>
      <c r="BH140" s="592"/>
    </row>
    <row r="141" spans="2:60" ht="20.25" customHeight="1" x14ac:dyDescent="0.4">
      <c r="B141" s="86"/>
      <c r="C141" s="539"/>
      <c r="D141" s="540"/>
      <c r="E141" s="541"/>
      <c r="F141" s="214"/>
      <c r="G141" s="217"/>
      <c r="H141" s="548"/>
      <c r="I141" s="551"/>
      <c r="J141" s="552"/>
      <c r="K141" s="552"/>
      <c r="L141" s="553"/>
      <c r="M141" s="560"/>
      <c r="N141" s="561"/>
      <c r="O141" s="562"/>
      <c r="P141" s="105" t="s">
        <v>245</v>
      </c>
      <c r="Q141" s="106"/>
      <c r="R141" s="106"/>
      <c r="S141" s="107"/>
      <c r="T141" s="108"/>
      <c r="U141" s="91"/>
      <c r="V141" s="92"/>
      <c r="W141" s="92"/>
      <c r="X141" s="92"/>
      <c r="Y141" s="92"/>
      <c r="Z141" s="92"/>
      <c r="AA141" s="93"/>
      <c r="AB141" s="91"/>
      <c r="AC141" s="92"/>
      <c r="AD141" s="92"/>
      <c r="AE141" s="92"/>
      <c r="AF141" s="92"/>
      <c r="AG141" s="92"/>
      <c r="AH141" s="93"/>
      <c r="AI141" s="91"/>
      <c r="AJ141" s="92"/>
      <c r="AK141" s="92"/>
      <c r="AL141" s="92"/>
      <c r="AM141" s="92"/>
      <c r="AN141" s="92"/>
      <c r="AO141" s="93"/>
      <c r="AP141" s="91"/>
      <c r="AQ141" s="92"/>
      <c r="AR141" s="92"/>
      <c r="AS141" s="92"/>
      <c r="AT141" s="92"/>
      <c r="AU141" s="92"/>
      <c r="AV141" s="93"/>
      <c r="AW141" s="91"/>
      <c r="AX141" s="92"/>
      <c r="AY141" s="92"/>
      <c r="AZ141" s="569"/>
      <c r="BA141" s="570"/>
      <c r="BB141" s="583"/>
      <c r="BC141" s="570"/>
      <c r="BD141" s="584"/>
      <c r="BE141" s="585"/>
      <c r="BF141" s="585"/>
      <c r="BG141" s="585"/>
      <c r="BH141" s="586"/>
    </row>
    <row r="142" spans="2:60" ht="20.25" customHeight="1" x14ac:dyDescent="0.4">
      <c r="B142" s="70">
        <f>B139+1</f>
        <v>41</v>
      </c>
      <c r="C142" s="542"/>
      <c r="D142" s="543"/>
      <c r="E142" s="544"/>
      <c r="F142" s="215">
        <f>C141</f>
        <v>0</v>
      </c>
      <c r="G142" s="218"/>
      <c r="H142" s="549"/>
      <c r="I142" s="554"/>
      <c r="J142" s="555"/>
      <c r="K142" s="555"/>
      <c r="L142" s="556"/>
      <c r="M142" s="563"/>
      <c r="N142" s="564"/>
      <c r="O142" s="565"/>
      <c r="P142" s="71" t="s">
        <v>246</v>
      </c>
      <c r="Q142" s="72"/>
      <c r="R142" s="72"/>
      <c r="S142" s="73"/>
      <c r="T142" s="74"/>
      <c r="U142" s="75" t="str">
        <f>IF(U141="","",VLOOKUP(U141,'シフト記号表（勤務時間帯）'!$D$6:$X$47,21,FALSE))</f>
        <v/>
      </c>
      <c r="V142" s="76" t="str">
        <f>IF(V141="","",VLOOKUP(V141,'シフト記号表（勤務時間帯）'!$D$6:$X$47,21,FALSE))</f>
        <v/>
      </c>
      <c r="W142" s="76" t="str">
        <f>IF(W141="","",VLOOKUP(W141,'シフト記号表（勤務時間帯）'!$D$6:$X$47,21,FALSE))</f>
        <v/>
      </c>
      <c r="X142" s="76" t="str">
        <f>IF(X141="","",VLOOKUP(X141,'シフト記号表（勤務時間帯）'!$D$6:$X$47,21,FALSE))</f>
        <v/>
      </c>
      <c r="Y142" s="76" t="str">
        <f>IF(Y141="","",VLOOKUP(Y141,'シフト記号表（勤務時間帯）'!$D$6:$X$47,21,FALSE))</f>
        <v/>
      </c>
      <c r="Z142" s="76" t="str">
        <f>IF(Z141="","",VLOOKUP(Z141,'シフト記号表（勤務時間帯）'!$D$6:$X$47,21,FALSE))</f>
        <v/>
      </c>
      <c r="AA142" s="77" t="str">
        <f>IF(AA141="","",VLOOKUP(AA141,'シフト記号表（勤務時間帯）'!$D$6:$X$47,21,FALSE))</f>
        <v/>
      </c>
      <c r="AB142" s="75" t="str">
        <f>IF(AB141="","",VLOOKUP(AB141,'シフト記号表（勤務時間帯）'!$D$6:$X$47,21,FALSE))</f>
        <v/>
      </c>
      <c r="AC142" s="76" t="str">
        <f>IF(AC141="","",VLOOKUP(AC141,'シフト記号表（勤務時間帯）'!$D$6:$X$47,21,FALSE))</f>
        <v/>
      </c>
      <c r="AD142" s="76" t="str">
        <f>IF(AD141="","",VLOOKUP(AD141,'シフト記号表（勤務時間帯）'!$D$6:$X$47,21,FALSE))</f>
        <v/>
      </c>
      <c r="AE142" s="76" t="str">
        <f>IF(AE141="","",VLOOKUP(AE141,'シフト記号表（勤務時間帯）'!$D$6:$X$47,21,FALSE))</f>
        <v/>
      </c>
      <c r="AF142" s="76" t="str">
        <f>IF(AF141="","",VLOOKUP(AF141,'シフト記号表（勤務時間帯）'!$D$6:$X$47,21,FALSE))</f>
        <v/>
      </c>
      <c r="AG142" s="76" t="str">
        <f>IF(AG141="","",VLOOKUP(AG141,'シフト記号表（勤務時間帯）'!$D$6:$X$47,21,FALSE))</f>
        <v/>
      </c>
      <c r="AH142" s="77" t="str">
        <f>IF(AH141="","",VLOOKUP(AH141,'シフト記号表（勤務時間帯）'!$D$6:$X$47,21,FALSE))</f>
        <v/>
      </c>
      <c r="AI142" s="75" t="str">
        <f>IF(AI141="","",VLOOKUP(AI141,'シフト記号表（勤務時間帯）'!$D$6:$X$47,21,FALSE))</f>
        <v/>
      </c>
      <c r="AJ142" s="76" t="str">
        <f>IF(AJ141="","",VLOOKUP(AJ141,'シフト記号表（勤務時間帯）'!$D$6:$X$47,21,FALSE))</f>
        <v/>
      </c>
      <c r="AK142" s="76" t="str">
        <f>IF(AK141="","",VLOOKUP(AK141,'シフト記号表（勤務時間帯）'!$D$6:$X$47,21,FALSE))</f>
        <v/>
      </c>
      <c r="AL142" s="76" t="str">
        <f>IF(AL141="","",VLOOKUP(AL141,'シフト記号表（勤務時間帯）'!$D$6:$X$47,21,FALSE))</f>
        <v/>
      </c>
      <c r="AM142" s="76" t="str">
        <f>IF(AM141="","",VLOOKUP(AM141,'シフト記号表（勤務時間帯）'!$D$6:$X$47,21,FALSE))</f>
        <v/>
      </c>
      <c r="AN142" s="76" t="str">
        <f>IF(AN141="","",VLOOKUP(AN141,'シフト記号表（勤務時間帯）'!$D$6:$X$47,21,FALSE))</f>
        <v/>
      </c>
      <c r="AO142" s="77" t="str">
        <f>IF(AO141="","",VLOOKUP(AO141,'シフト記号表（勤務時間帯）'!$D$6:$X$47,21,FALSE))</f>
        <v/>
      </c>
      <c r="AP142" s="75" t="str">
        <f>IF(AP141="","",VLOOKUP(AP141,'シフト記号表（勤務時間帯）'!$D$6:$X$47,21,FALSE))</f>
        <v/>
      </c>
      <c r="AQ142" s="76" t="str">
        <f>IF(AQ141="","",VLOOKUP(AQ141,'シフト記号表（勤務時間帯）'!$D$6:$X$47,21,FALSE))</f>
        <v/>
      </c>
      <c r="AR142" s="76" t="str">
        <f>IF(AR141="","",VLOOKUP(AR141,'シフト記号表（勤務時間帯）'!$D$6:$X$47,21,FALSE))</f>
        <v/>
      </c>
      <c r="AS142" s="76" t="str">
        <f>IF(AS141="","",VLOOKUP(AS141,'シフト記号表（勤務時間帯）'!$D$6:$X$47,21,FALSE))</f>
        <v/>
      </c>
      <c r="AT142" s="76" t="str">
        <f>IF(AT141="","",VLOOKUP(AT141,'シフト記号表（勤務時間帯）'!$D$6:$X$47,21,FALSE))</f>
        <v/>
      </c>
      <c r="AU142" s="76" t="str">
        <f>IF(AU141="","",VLOOKUP(AU141,'シフト記号表（勤務時間帯）'!$D$6:$X$47,21,FALSE))</f>
        <v/>
      </c>
      <c r="AV142" s="77" t="str">
        <f>IF(AV141="","",VLOOKUP(AV141,'シフト記号表（勤務時間帯）'!$D$6:$X$47,21,FALSE))</f>
        <v/>
      </c>
      <c r="AW142" s="75" t="str">
        <f>IF(AW141="","",VLOOKUP(AW141,'シフト記号表（勤務時間帯）'!$D$6:$X$47,21,FALSE))</f>
        <v/>
      </c>
      <c r="AX142" s="76" t="str">
        <f>IF(AX141="","",VLOOKUP(AX141,'シフト記号表（勤務時間帯）'!$D$6:$X$47,21,FALSE))</f>
        <v/>
      </c>
      <c r="AY142" s="76" t="str">
        <f>IF(AY141="","",VLOOKUP(AY141,'シフト記号表（勤務時間帯）'!$D$6:$X$47,21,FALSE))</f>
        <v/>
      </c>
      <c r="AZ142" s="593">
        <f>IF($BC$3="４週",SUM(U142:AV142),IF($BC$3="暦月",SUM(U142:AY142),""))</f>
        <v>0</v>
      </c>
      <c r="BA142" s="594"/>
      <c r="BB142" s="595">
        <f>IF($BC$3="４週",AZ142/4,IF($BC$3="暦月",(AZ142/($BC$8/7)),""))</f>
        <v>0</v>
      </c>
      <c r="BC142" s="594"/>
      <c r="BD142" s="587"/>
      <c r="BE142" s="588"/>
      <c r="BF142" s="588"/>
      <c r="BG142" s="588"/>
      <c r="BH142" s="589"/>
    </row>
    <row r="143" spans="2:60" ht="20.25" customHeight="1" x14ac:dyDescent="0.4">
      <c r="B143" s="78"/>
      <c r="C143" s="545"/>
      <c r="D143" s="546"/>
      <c r="E143" s="547"/>
      <c r="F143" s="216"/>
      <c r="G143" s="219">
        <f>C141</f>
        <v>0</v>
      </c>
      <c r="H143" s="550"/>
      <c r="I143" s="557"/>
      <c r="J143" s="558"/>
      <c r="K143" s="558"/>
      <c r="L143" s="559"/>
      <c r="M143" s="566"/>
      <c r="N143" s="567"/>
      <c r="O143" s="568"/>
      <c r="P143" s="109" t="s">
        <v>247</v>
      </c>
      <c r="Q143" s="80"/>
      <c r="R143" s="80"/>
      <c r="S143" s="98"/>
      <c r="T143" s="99"/>
      <c r="U143" s="83" t="str">
        <f>IF(U141="","",VLOOKUP(U141,'シフト記号表（勤務時間帯）'!$D$6:$Z$47,23,FALSE))</f>
        <v/>
      </c>
      <c r="V143" s="84" t="str">
        <f>IF(V141="","",VLOOKUP(V141,'シフト記号表（勤務時間帯）'!$D$6:$Z$47,23,FALSE))</f>
        <v/>
      </c>
      <c r="W143" s="84" t="str">
        <f>IF(W141="","",VLOOKUP(W141,'シフト記号表（勤務時間帯）'!$D$6:$Z$47,23,FALSE))</f>
        <v/>
      </c>
      <c r="X143" s="84" t="str">
        <f>IF(X141="","",VLOOKUP(X141,'シフト記号表（勤務時間帯）'!$D$6:$Z$47,23,FALSE))</f>
        <v/>
      </c>
      <c r="Y143" s="84" t="str">
        <f>IF(Y141="","",VLOOKUP(Y141,'シフト記号表（勤務時間帯）'!$D$6:$Z$47,23,FALSE))</f>
        <v/>
      </c>
      <c r="Z143" s="84" t="str">
        <f>IF(Z141="","",VLOOKUP(Z141,'シフト記号表（勤務時間帯）'!$D$6:$Z$47,23,FALSE))</f>
        <v/>
      </c>
      <c r="AA143" s="85" t="str">
        <f>IF(AA141="","",VLOOKUP(AA141,'シフト記号表（勤務時間帯）'!$D$6:$Z$47,23,FALSE))</f>
        <v/>
      </c>
      <c r="AB143" s="83" t="str">
        <f>IF(AB141="","",VLOOKUP(AB141,'シフト記号表（勤務時間帯）'!$D$6:$Z$47,23,FALSE))</f>
        <v/>
      </c>
      <c r="AC143" s="84" t="str">
        <f>IF(AC141="","",VLOOKUP(AC141,'シフト記号表（勤務時間帯）'!$D$6:$Z$47,23,FALSE))</f>
        <v/>
      </c>
      <c r="AD143" s="84" t="str">
        <f>IF(AD141="","",VLOOKUP(AD141,'シフト記号表（勤務時間帯）'!$D$6:$Z$47,23,FALSE))</f>
        <v/>
      </c>
      <c r="AE143" s="84" t="str">
        <f>IF(AE141="","",VLOOKUP(AE141,'シフト記号表（勤務時間帯）'!$D$6:$Z$47,23,FALSE))</f>
        <v/>
      </c>
      <c r="AF143" s="84" t="str">
        <f>IF(AF141="","",VLOOKUP(AF141,'シフト記号表（勤務時間帯）'!$D$6:$Z$47,23,FALSE))</f>
        <v/>
      </c>
      <c r="AG143" s="84" t="str">
        <f>IF(AG141="","",VLOOKUP(AG141,'シフト記号表（勤務時間帯）'!$D$6:$Z$47,23,FALSE))</f>
        <v/>
      </c>
      <c r="AH143" s="85" t="str">
        <f>IF(AH141="","",VLOOKUP(AH141,'シフト記号表（勤務時間帯）'!$D$6:$Z$47,23,FALSE))</f>
        <v/>
      </c>
      <c r="AI143" s="83" t="str">
        <f>IF(AI141="","",VLOOKUP(AI141,'シフト記号表（勤務時間帯）'!$D$6:$Z$47,23,FALSE))</f>
        <v/>
      </c>
      <c r="AJ143" s="84" t="str">
        <f>IF(AJ141="","",VLOOKUP(AJ141,'シフト記号表（勤務時間帯）'!$D$6:$Z$47,23,FALSE))</f>
        <v/>
      </c>
      <c r="AK143" s="84" t="str">
        <f>IF(AK141="","",VLOOKUP(AK141,'シフト記号表（勤務時間帯）'!$D$6:$Z$47,23,FALSE))</f>
        <v/>
      </c>
      <c r="AL143" s="84" t="str">
        <f>IF(AL141="","",VLOOKUP(AL141,'シフト記号表（勤務時間帯）'!$D$6:$Z$47,23,FALSE))</f>
        <v/>
      </c>
      <c r="AM143" s="84" t="str">
        <f>IF(AM141="","",VLOOKUP(AM141,'シフト記号表（勤務時間帯）'!$D$6:$Z$47,23,FALSE))</f>
        <v/>
      </c>
      <c r="AN143" s="84" t="str">
        <f>IF(AN141="","",VLOOKUP(AN141,'シフト記号表（勤務時間帯）'!$D$6:$Z$47,23,FALSE))</f>
        <v/>
      </c>
      <c r="AO143" s="85" t="str">
        <f>IF(AO141="","",VLOOKUP(AO141,'シフト記号表（勤務時間帯）'!$D$6:$Z$47,23,FALSE))</f>
        <v/>
      </c>
      <c r="AP143" s="83" t="str">
        <f>IF(AP141="","",VLOOKUP(AP141,'シフト記号表（勤務時間帯）'!$D$6:$Z$47,23,FALSE))</f>
        <v/>
      </c>
      <c r="AQ143" s="84" t="str">
        <f>IF(AQ141="","",VLOOKUP(AQ141,'シフト記号表（勤務時間帯）'!$D$6:$Z$47,23,FALSE))</f>
        <v/>
      </c>
      <c r="AR143" s="84" t="str">
        <f>IF(AR141="","",VLOOKUP(AR141,'シフト記号表（勤務時間帯）'!$D$6:$Z$47,23,FALSE))</f>
        <v/>
      </c>
      <c r="AS143" s="84" t="str">
        <f>IF(AS141="","",VLOOKUP(AS141,'シフト記号表（勤務時間帯）'!$D$6:$Z$47,23,FALSE))</f>
        <v/>
      </c>
      <c r="AT143" s="84" t="str">
        <f>IF(AT141="","",VLOOKUP(AT141,'シフト記号表（勤務時間帯）'!$D$6:$Z$47,23,FALSE))</f>
        <v/>
      </c>
      <c r="AU143" s="84" t="str">
        <f>IF(AU141="","",VLOOKUP(AU141,'シフト記号表（勤務時間帯）'!$D$6:$Z$47,23,FALSE))</f>
        <v/>
      </c>
      <c r="AV143" s="85" t="str">
        <f>IF(AV141="","",VLOOKUP(AV141,'シフト記号表（勤務時間帯）'!$D$6:$Z$47,23,FALSE))</f>
        <v/>
      </c>
      <c r="AW143" s="83" t="str">
        <f>IF(AW141="","",VLOOKUP(AW141,'シフト記号表（勤務時間帯）'!$D$6:$Z$47,23,FALSE))</f>
        <v/>
      </c>
      <c r="AX143" s="84" t="str">
        <f>IF(AX141="","",VLOOKUP(AX141,'シフト記号表（勤務時間帯）'!$D$6:$Z$47,23,FALSE))</f>
        <v/>
      </c>
      <c r="AY143" s="84" t="str">
        <f>IF(AY141="","",VLOOKUP(AY141,'シフト記号表（勤務時間帯）'!$D$6:$Z$47,23,FALSE))</f>
        <v/>
      </c>
      <c r="AZ143" s="596">
        <f>IF($BC$3="４週",SUM(U143:AV143),IF($BC$3="暦月",SUM(U143:AY143),""))</f>
        <v>0</v>
      </c>
      <c r="BA143" s="597"/>
      <c r="BB143" s="598">
        <f>IF($BC$3="４週",AZ143/4,IF($BC$3="暦月",(AZ143/($BC$8/7)),""))</f>
        <v>0</v>
      </c>
      <c r="BC143" s="597"/>
      <c r="BD143" s="590"/>
      <c r="BE143" s="591"/>
      <c r="BF143" s="591"/>
      <c r="BG143" s="591"/>
      <c r="BH143" s="592"/>
    </row>
    <row r="144" spans="2:60" ht="20.25" customHeight="1" x14ac:dyDescent="0.4">
      <c r="B144" s="86"/>
      <c r="C144" s="539"/>
      <c r="D144" s="540"/>
      <c r="E144" s="541"/>
      <c r="F144" s="214"/>
      <c r="G144" s="217"/>
      <c r="H144" s="548"/>
      <c r="I144" s="551"/>
      <c r="J144" s="552"/>
      <c r="K144" s="552"/>
      <c r="L144" s="553"/>
      <c r="M144" s="560"/>
      <c r="N144" s="561"/>
      <c r="O144" s="562"/>
      <c r="P144" s="105" t="s">
        <v>245</v>
      </c>
      <c r="Q144" s="106"/>
      <c r="R144" s="106"/>
      <c r="S144" s="107"/>
      <c r="T144" s="108"/>
      <c r="U144" s="91"/>
      <c r="V144" s="92"/>
      <c r="W144" s="92"/>
      <c r="X144" s="92"/>
      <c r="Y144" s="92"/>
      <c r="Z144" s="92"/>
      <c r="AA144" s="93"/>
      <c r="AB144" s="91"/>
      <c r="AC144" s="92"/>
      <c r="AD144" s="92"/>
      <c r="AE144" s="92"/>
      <c r="AF144" s="92"/>
      <c r="AG144" s="92"/>
      <c r="AH144" s="93"/>
      <c r="AI144" s="91"/>
      <c r="AJ144" s="92"/>
      <c r="AK144" s="92"/>
      <c r="AL144" s="92"/>
      <c r="AM144" s="92"/>
      <c r="AN144" s="92"/>
      <c r="AO144" s="93"/>
      <c r="AP144" s="91"/>
      <c r="AQ144" s="92"/>
      <c r="AR144" s="92"/>
      <c r="AS144" s="92"/>
      <c r="AT144" s="92"/>
      <c r="AU144" s="92"/>
      <c r="AV144" s="93"/>
      <c r="AW144" s="91"/>
      <c r="AX144" s="92"/>
      <c r="AY144" s="92"/>
      <c r="AZ144" s="569"/>
      <c r="BA144" s="570"/>
      <c r="BB144" s="583"/>
      <c r="BC144" s="570"/>
      <c r="BD144" s="584"/>
      <c r="BE144" s="585"/>
      <c r="BF144" s="585"/>
      <c r="BG144" s="585"/>
      <c r="BH144" s="586"/>
    </row>
    <row r="145" spans="2:60" ht="20.25" customHeight="1" x14ac:dyDescent="0.4">
      <c r="B145" s="70">
        <f>B142+1</f>
        <v>42</v>
      </c>
      <c r="C145" s="542"/>
      <c r="D145" s="543"/>
      <c r="E145" s="544"/>
      <c r="F145" s="215">
        <f>C144</f>
        <v>0</v>
      </c>
      <c r="G145" s="218"/>
      <c r="H145" s="549"/>
      <c r="I145" s="554"/>
      <c r="J145" s="555"/>
      <c r="K145" s="555"/>
      <c r="L145" s="556"/>
      <c r="M145" s="563"/>
      <c r="N145" s="564"/>
      <c r="O145" s="565"/>
      <c r="P145" s="71" t="s">
        <v>246</v>
      </c>
      <c r="Q145" s="72"/>
      <c r="R145" s="72"/>
      <c r="S145" s="73"/>
      <c r="T145" s="74"/>
      <c r="U145" s="75" t="str">
        <f>IF(U144="","",VLOOKUP(U144,'シフト記号表（勤務時間帯）'!$D$6:$X$47,21,FALSE))</f>
        <v/>
      </c>
      <c r="V145" s="76" t="str">
        <f>IF(V144="","",VLOOKUP(V144,'シフト記号表（勤務時間帯）'!$D$6:$X$47,21,FALSE))</f>
        <v/>
      </c>
      <c r="W145" s="76" t="str">
        <f>IF(W144="","",VLOOKUP(W144,'シフト記号表（勤務時間帯）'!$D$6:$X$47,21,FALSE))</f>
        <v/>
      </c>
      <c r="X145" s="76" t="str">
        <f>IF(X144="","",VLOOKUP(X144,'シフト記号表（勤務時間帯）'!$D$6:$X$47,21,FALSE))</f>
        <v/>
      </c>
      <c r="Y145" s="76" t="str">
        <f>IF(Y144="","",VLOOKUP(Y144,'シフト記号表（勤務時間帯）'!$D$6:$X$47,21,FALSE))</f>
        <v/>
      </c>
      <c r="Z145" s="76" t="str">
        <f>IF(Z144="","",VLOOKUP(Z144,'シフト記号表（勤務時間帯）'!$D$6:$X$47,21,FALSE))</f>
        <v/>
      </c>
      <c r="AA145" s="77" t="str">
        <f>IF(AA144="","",VLOOKUP(AA144,'シフト記号表（勤務時間帯）'!$D$6:$X$47,21,FALSE))</f>
        <v/>
      </c>
      <c r="AB145" s="75" t="str">
        <f>IF(AB144="","",VLOOKUP(AB144,'シフト記号表（勤務時間帯）'!$D$6:$X$47,21,FALSE))</f>
        <v/>
      </c>
      <c r="AC145" s="76" t="str">
        <f>IF(AC144="","",VLOOKUP(AC144,'シフト記号表（勤務時間帯）'!$D$6:$X$47,21,FALSE))</f>
        <v/>
      </c>
      <c r="AD145" s="76" t="str">
        <f>IF(AD144="","",VLOOKUP(AD144,'シフト記号表（勤務時間帯）'!$D$6:$X$47,21,FALSE))</f>
        <v/>
      </c>
      <c r="AE145" s="76" t="str">
        <f>IF(AE144="","",VLOOKUP(AE144,'シフト記号表（勤務時間帯）'!$D$6:$X$47,21,FALSE))</f>
        <v/>
      </c>
      <c r="AF145" s="76" t="str">
        <f>IF(AF144="","",VLOOKUP(AF144,'シフト記号表（勤務時間帯）'!$D$6:$X$47,21,FALSE))</f>
        <v/>
      </c>
      <c r="AG145" s="76" t="str">
        <f>IF(AG144="","",VLOOKUP(AG144,'シフト記号表（勤務時間帯）'!$D$6:$X$47,21,FALSE))</f>
        <v/>
      </c>
      <c r="AH145" s="77" t="str">
        <f>IF(AH144="","",VLOOKUP(AH144,'シフト記号表（勤務時間帯）'!$D$6:$X$47,21,FALSE))</f>
        <v/>
      </c>
      <c r="AI145" s="75" t="str">
        <f>IF(AI144="","",VLOOKUP(AI144,'シフト記号表（勤務時間帯）'!$D$6:$X$47,21,FALSE))</f>
        <v/>
      </c>
      <c r="AJ145" s="76" t="str">
        <f>IF(AJ144="","",VLOOKUP(AJ144,'シフト記号表（勤務時間帯）'!$D$6:$X$47,21,FALSE))</f>
        <v/>
      </c>
      <c r="AK145" s="76" t="str">
        <f>IF(AK144="","",VLOOKUP(AK144,'シフト記号表（勤務時間帯）'!$D$6:$X$47,21,FALSE))</f>
        <v/>
      </c>
      <c r="AL145" s="76" t="str">
        <f>IF(AL144="","",VLOOKUP(AL144,'シフト記号表（勤務時間帯）'!$D$6:$X$47,21,FALSE))</f>
        <v/>
      </c>
      <c r="AM145" s="76" t="str">
        <f>IF(AM144="","",VLOOKUP(AM144,'シフト記号表（勤務時間帯）'!$D$6:$X$47,21,FALSE))</f>
        <v/>
      </c>
      <c r="AN145" s="76" t="str">
        <f>IF(AN144="","",VLOOKUP(AN144,'シフト記号表（勤務時間帯）'!$D$6:$X$47,21,FALSE))</f>
        <v/>
      </c>
      <c r="AO145" s="77" t="str">
        <f>IF(AO144="","",VLOOKUP(AO144,'シフト記号表（勤務時間帯）'!$D$6:$X$47,21,FALSE))</f>
        <v/>
      </c>
      <c r="AP145" s="75" t="str">
        <f>IF(AP144="","",VLOOKUP(AP144,'シフト記号表（勤務時間帯）'!$D$6:$X$47,21,FALSE))</f>
        <v/>
      </c>
      <c r="AQ145" s="76" t="str">
        <f>IF(AQ144="","",VLOOKUP(AQ144,'シフト記号表（勤務時間帯）'!$D$6:$X$47,21,FALSE))</f>
        <v/>
      </c>
      <c r="AR145" s="76" t="str">
        <f>IF(AR144="","",VLOOKUP(AR144,'シフト記号表（勤務時間帯）'!$D$6:$X$47,21,FALSE))</f>
        <v/>
      </c>
      <c r="AS145" s="76" t="str">
        <f>IF(AS144="","",VLOOKUP(AS144,'シフト記号表（勤務時間帯）'!$D$6:$X$47,21,FALSE))</f>
        <v/>
      </c>
      <c r="AT145" s="76" t="str">
        <f>IF(AT144="","",VLOOKUP(AT144,'シフト記号表（勤務時間帯）'!$D$6:$X$47,21,FALSE))</f>
        <v/>
      </c>
      <c r="AU145" s="76" t="str">
        <f>IF(AU144="","",VLOOKUP(AU144,'シフト記号表（勤務時間帯）'!$D$6:$X$47,21,FALSE))</f>
        <v/>
      </c>
      <c r="AV145" s="77" t="str">
        <f>IF(AV144="","",VLOOKUP(AV144,'シフト記号表（勤務時間帯）'!$D$6:$X$47,21,FALSE))</f>
        <v/>
      </c>
      <c r="AW145" s="75" t="str">
        <f>IF(AW144="","",VLOOKUP(AW144,'シフト記号表（勤務時間帯）'!$D$6:$X$47,21,FALSE))</f>
        <v/>
      </c>
      <c r="AX145" s="76" t="str">
        <f>IF(AX144="","",VLOOKUP(AX144,'シフト記号表（勤務時間帯）'!$D$6:$X$47,21,FALSE))</f>
        <v/>
      </c>
      <c r="AY145" s="76" t="str">
        <f>IF(AY144="","",VLOOKUP(AY144,'シフト記号表（勤務時間帯）'!$D$6:$X$47,21,FALSE))</f>
        <v/>
      </c>
      <c r="AZ145" s="593">
        <f>IF($BC$3="４週",SUM(U145:AV145),IF($BC$3="暦月",SUM(U145:AY145),""))</f>
        <v>0</v>
      </c>
      <c r="BA145" s="594"/>
      <c r="BB145" s="595">
        <f>IF($BC$3="４週",AZ145/4,IF($BC$3="暦月",(AZ145/($BC$8/7)),""))</f>
        <v>0</v>
      </c>
      <c r="BC145" s="594"/>
      <c r="BD145" s="587"/>
      <c r="BE145" s="588"/>
      <c r="BF145" s="588"/>
      <c r="BG145" s="588"/>
      <c r="BH145" s="589"/>
    </row>
    <row r="146" spans="2:60" ht="20.25" customHeight="1" x14ac:dyDescent="0.4">
      <c r="B146" s="78"/>
      <c r="C146" s="545"/>
      <c r="D146" s="546"/>
      <c r="E146" s="547"/>
      <c r="F146" s="216"/>
      <c r="G146" s="219">
        <f>C144</f>
        <v>0</v>
      </c>
      <c r="H146" s="550"/>
      <c r="I146" s="557"/>
      <c r="J146" s="558"/>
      <c r="K146" s="558"/>
      <c r="L146" s="559"/>
      <c r="M146" s="566"/>
      <c r="N146" s="567"/>
      <c r="O146" s="568"/>
      <c r="P146" s="109" t="s">
        <v>247</v>
      </c>
      <c r="Q146" s="80"/>
      <c r="R146" s="80"/>
      <c r="S146" s="98"/>
      <c r="T146" s="99"/>
      <c r="U146" s="83" t="str">
        <f>IF(U144="","",VLOOKUP(U144,'シフト記号表（勤務時間帯）'!$D$6:$Z$47,23,FALSE))</f>
        <v/>
      </c>
      <c r="V146" s="84" t="str">
        <f>IF(V144="","",VLOOKUP(V144,'シフト記号表（勤務時間帯）'!$D$6:$Z$47,23,FALSE))</f>
        <v/>
      </c>
      <c r="W146" s="84" t="str">
        <f>IF(W144="","",VLOOKUP(W144,'シフト記号表（勤務時間帯）'!$D$6:$Z$47,23,FALSE))</f>
        <v/>
      </c>
      <c r="X146" s="84" t="str">
        <f>IF(X144="","",VLOOKUP(X144,'シフト記号表（勤務時間帯）'!$D$6:$Z$47,23,FALSE))</f>
        <v/>
      </c>
      <c r="Y146" s="84" t="str">
        <f>IF(Y144="","",VLOOKUP(Y144,'シフト記号表（勤務時間帯）'!$D$6:$Z$47,23,FALSE))</f>
        <v/>
      </c>
      <c r="Z146" s="84" t="str">
        <f>IF(Z144="","",VLOOKUP(Z144,'シフト記号表（勤務時間帯）'!$D$6:$Z$47,23,FALSE))</f>
        <v/>
      </c>
      <c r="AA146" s="85" t="str">
        <f>IF(AA144="","",VLOOKUP(AA144,'シフト記号表（勤務時間帯）'!$D$6:$Z$47,23,FALSE))</f>
        <v/>
      </c>
      <c r="AB146" s="83" t="str">
        <f>IF(AB144="","",VLOOKUP(AB144,'シフト記号表（勤務時間帯）'!$D$6:$Z$47,23,FALSE))</f>
        <v/>
      </c>
      <c r="AC146" s="84" t="str">
        <f>IF(AC144="","",VLOOKUP(AC144,'シフト記号表（勤務時間帯）'!$D$6:$Z$47,23,FALSE))</f>
        <v/>
      </c>
      <c r="AD146" s="84" t="str">
        <f>IF(AD144="","",VLOOKUP(AD144,'シフト記号表（勤務時間帯）'!$D$6:$Z$47,23,FALSE))</f>
        <v/>
      </c>
      <c r="AE146" s="84" t="str">
        <f>IF(AE144="","",VLOOKUP(AE144,'シフト記号表（勤務時間帯）'!$D$6:$Z$47,23,FALSE))</f>
        <v/>
      </c>
      <c r="AF146" s="84" t="str">
        <f>IF(AF144="","",VLOOKUP(AF144,'シフト記号表（勤務時間帯）'!$D$6:$Z$47,23,FALSE))</f>
        <v/>
      </c>
      <c r="AG146" s="84" t="str">
        <f>IF(AG144="","",VLOOKUP(AG144,'シフト記号表（勤務時間帯）'!$D$6:$Z$47,23,FALSE))</f>
        <v/>
      </c>
      <c r="AH146" s="85" t="str">
        <f>IF(AH144="","",VLOOKUP(AH144,'シフト記号表（勤務時間帯）'!$D$6:$Z$47,23,FALSE))</f>
        <v/>
      </c>
      <c r="AI146" s="83" t="str">
        <f>IF(AI144="","",VLOOKUP(AI144,'シフト記号表（勤務時間帯）'!$D$6:$Z$47,23,FALSE))</f>
        <v/>
      </c>
      <c r="AJ146" s="84" t="str">
        <f>IF(AJ144="","",VLOOKUP(AJ144,'シフト記号表（勤務時間帯）'!$D$6:$Z$47,23,FALSE))</f>
        <v/>
      </c>
      <c r="AK146" s="84" t="str">
        <f>IF(AK144="","",VLOOKUP(AK144,'シフト記号表（勤務時間帯）'!$D$6:$Z$47,23,FALSE))</f>
        <v/>
      </c>
      <c r="AL146" s="84" t="str">
        <f>IF(AL144="","",VLOOKUP(AL144,'シフト記号表（勤務時間帯）'!$D$6:$Z$47,23,FALSE))</f>
        <v/>
      </c>
      <c r="AM146" s="84" t="str">
        <f>IF(AM144="","",VLOOKUP(AM144,'シフト記号表（勤務時間帯）'!$D$6:$Z$47,23,FALSE))</f>
        <v/>
      </c>
      <c r="AN146" s="84" t="str">
        <f>IF(AN144="","",VLOOKUP(AN144,'シフト記号表（勤務時間帯）'!$D$6:$Z$47,23,FALSE))</f>
        <v/>
      </c>
      <c r="AO146" s="85" t="str">
        <f>IF(AO144="","",VLOOKUP(AO144,'シフト記号表（勤務時間帯）'!$D$6:$Z$47,23,FALSE))</f>
        <v/>
      </c>
      <c r="AP146" s="83" t="str">
        <f>IF(AP144="","",VLOOKUP(AP144,'シフト記号表（勤務時間帯）'!$D$6:$Z$47,23,FALSE))</f>
        <v/>
      </c>
      <c r="AQ146" s="84" t="str">
        <f>IF(AQ144="","",VLOOKUP(AQ144,'シフト記号表（勤務時間帯）'!$D$6:$Z$47,23,FALSE))</f>
        <v/>
      </c>
      <c r="AR146" s="84" t="str">
        <f>IF(AR144="","",VLOOKUP(AR144,'シフト記号表（勤務時間帯）'!$D$6:$Z$47,23,FALSE))</f>
        <v/>
      </c>
      <c r="AS146" s="84" t="str">
        <f>IF(AS144="","",VLOOKUP(AS144,'シフト記号表（勤務時間帯）'!$D$6:$Z$47,23,FALSE))</f>
        <v/>
      </c>
      <c r="AT146" s="84" t="str">
        <f>IF(AT144="","",VLOOKUP(AT144,'シフト記号表（勤務時間帯）'!$D$6:$Z$47,23,FALSE))</f>
        <v/>
      </c>
      <c r="AU146" s="84" t="str">
        <f>IF(AU144="","",VLOOKUP(AU144,'シフト記号表（勤務時間帯）'!$D$6:$Z$47,23,FALSE))</f>
        <v/>
      </c>
      <c r="AV146" s="85" t="str">
        <f>IF(AV144="","",VLOOKUP(AV144,'シフト記号表（勤務時間帯）'!$D$6:$Z$47,23,FALSE))</f>
        <v/>
      </c>
      <c r="AW146" s="83" t="str">
        <f>IF(AW144="","",VLOOKUP(AW144,'シフト記号表（勤務時間帯）'!$D$6:$Z$47,23,FALSE))</f>
        <v/>
      </c>
      <c r="AX146" s="84" t="str">
        <f>IF(AX144="","",VLOOKUP(AX144,'シフト記号表（勤務時間帯）'!$D$6:$Z$47,23,FALSE))</f>
        <v/>
      </c>
      <c r="AY146" s="84" t="str">
        <f>IF(AY144="","",VLOOKUP(AY144,'シフト記号表（勤務時間帯）'!$D$6:$Z$47,23,FALSE))</f>
        <v/>
      </c>
      <c r="AZ146" s="596">
        <f>IF($BC$3="４週",SUM(U146:AV146),IF($BC$3="暦月",SUM(U146:AY146),""))</f>
        <v>0</v>
      </c>
      <c r="BA146" s="597"/>
      <c r="BB146" s="598">
        <f>IF($BC$3="４週",AZ146/4,IF($BC$3="暦月",(AZ146/($BC$8/7)),""))</f>
        <v>0</v>
      </c>
      <c r="BC146" s="597"/>
      <c r="BD146" s="590"/>
      <c r="BE146" s="591"/>
      <c r="BF146" s="591"/>
      <c r="BG146" s="591"/>
      <c r="BH146" s="592"/>
    </row>
    <row r="147" spans="2:60" ht="20.25" customHeight="1" x14ac:dyDescent="0.4">
      <c r="B147" s="86"/>
      <c r="C147" s="539"/>
      <c r="D147" s="540"/>
      <c r="E147" s="541"/>
      <c r="F147" s="214"/>
      <c r="G147" s="217"/>
      <c r="H147" s="548"/>
      <c r="I147" s="551"/>
      <c r="J147" s="552"/>
      <c r="K147" s="552"/>
      <c r="L147" s="553"/>
      <c r="M147" s="560"/>
      <c r="N147" s="561"/>
      <c r="O147" s="562"/>
      <c r="P147" s="105" t="s">
        <v>245</v>
      </c>
      <c r="Q147" s="106"/>
      <c r="R147" s="106"/>
      <c r="S147" s="107"/>
      <c r="T147" s="108"/>
      <c r="U147" s="91"/>
      <c r="V147" s="92"/>
      <c r="W147" s="92"/>
      <c r="X147" s="92"/>
      <c r="Y147" s="92"/>
      <c r="Z147" s="92"/>
      <c r="AA147" s="93"/>
      <c r="AB147" s="91"/>
      <c r="AC147" s="92"/>
      <c r="AD147" s="92"/>
      <c r="AE147" s="92"/>
      <c r="AF147" s="92"/>
      <c r="AG147" s="92"/>
      <c r="AH147" s="93"/>
      <c r="AI147" s="91"/>
      <c r="AJ147" s="92"/>
      <c r="AK147" s="92"/>
      <c r="AL147" s="92"/>
      <c r="AM147" s="92"/>
      <c r="AN147" s="92"/>
      <c r="AO147" s="93"/>
      <c r="AP147" s="91"/>
      <c r="AQ147" s="92"/>
      <c r="AR147" s="92"/>
      <c r="AS147" s="92"/>
      <c r="AT147" s="92"/>
      <c r="AU147" s="92"/>
      <c r="AV147" s="93"/>
      <c r="AW147" s="91"/>
      <c r="AX147" s="92"/>
      <c r="AY147" s="92"/>
      <c r="AZ147" s="569"/>
      <c r="BA147" s="570"/>
      <c r="BB147" s="583"/>
      <c r="BC147" s="570"/>
      <c r="BD147" s="584"/>
      <c r="BE147" s="585"/>
      <c r="BF147" s="585"/>
      <c r="BG147" s="585"/>
      <c r="BH147" s="586"/>
    </row>
    <row r="148" spans="2:60" ht="20.25" customHeight="1" x14ac:dyDescent="0.4">
      <c r="B148" s="70">
        <f>B145+1</f>
        <v>43</v>
      </c>
      <c r="C148" s="542"/>
      <c r="D148" s="543"/>
      <c r="E148" s="544"/>
      <c r="F148" s="215">
        <f>C147</f>
        <v>0</v>
      </c>
      <c r="G148" s="218"/>
      <c r="H148" s="549"/>
      <c r="I148" s="554"/>
      <c r="J148" s="555"/>
      <c r="K148" s="555"/>
      <c r="L148" s="556"/>
      <c r="M148" s="563"/>
      <c r="N148" s="564"/>
      <c r="O148" s="565"/>
      <c r="P148" s="71" t="s">
        <v>246</v>
      </c>
      <c r="Q148" s="72"/>
      <c r="R148" s="72"/>
      <c r="S148" s="73"/>
      <c r="T148" s="74"/>
      <c r="U148" s="75" t="str">
        <f>IF(U147="","",VLOOKUP(U147,'シフト記号表（勤務時間帯）'!$D$6:$X$47,21,FALSE))</f>
        <v/>
      </c>
      <c r="V148" s="76" t="str">
        <f>IF(V147="","",VLOOKUP(V147,'シフト記号表（勤務時間帯）'!$D$6:$X$47,21,FALSE))</f>
        <v/>
      </c>
      <c r="W148" s="76" t="str">
        <f>IF(W147="","",VLOOKUP(W147,'シフト記号表（勤務時間帯）'!$D$6:$X$47,21,FALSE))</f>
        <v/>
      </c>
      <c r="X148" s="76" t="str">
        <f>IF(X147="","",VLOOKUP(X147,'シフト記号表（勤務時間帯）'!$D$6:$X$47,21,FALSE))</f>
        <v/>
      </c>
      <c r="Y148" s="76" t="str">
        <f>IF(Y147="","",VLOOKUP(Y147,'シフト記号表（勤務時間帯）'!$D$6:$X$47,21,FALSE))</f>
        <v/>
      </c>
      <c r="Z148" s="76" t="str">
        <f>IF(Z147="","",VLOOKUP(Z147,'シフト記号表（勤務時間帯）'!$D$6:$X$47,21,FALSE))</f>
        <v/>
      </c>
      <c r="AA148" s="77" t="str">
        <f>IF(AA147="","",VLOOKUP(AA147,'シフト記号表（勤務時間帯）'!$D$6:$X$47,21,FALSE))</f>
        <v/>
      </c>
      <c r="AB148" s="75" t="str">
        <f>IF(AB147="","",VLOOKUP(AB147,'シフト記号表（勤務時間帯）'!$D$6:$X$47,21,FALSE))</f>
        <v/>
      </c>
      <c r="AC148" s="76" t="str">
        <f>IF(AC147="","",VLOOKUP(AC147,'シフト記号表（勤務時間帯）'!$D$6:$X$47,21,FALSE))</f>
        <v/>
      </c>
      <c r="AD148" s="76" t="str">
        <f>IF(AD147="","",VLOOKUP(AD147,'シフト記号表（勤務時間帯）'!$D$6:$X$47,21,FALSE))</f>
        <v/>
      </c>
      <c r="AE148" s="76" t="str">
        <f>IF(AE147="","",VLOOKUP(AE147,'シフト記号表（勤務時間帯）'!$D$6:$X$47,21,FALSE))</f>
        <v/>
      </c>
      <c r="AF148" s="76" t="str">
        <f>IF(AF147="","",VLOOKUP(AF147,'シフト記号表（勤務時間帯）'!$D$6:$X$47,21,FALSE))</f>
        <v/>
      </c>
      <c r="AG148" s="76" t="str">
        <f>IF(AG147="","",VLOOKUP(AG147,'シフト記号表（勤務時間帯）'!$D$6:$X$47,21,FALSE))</f>
        <v/>
      </c>
      <c r="AH148" s="77" t="str">
        <f>IF(AH147="","",VLOOKUP(AH147,'シフト記号表（勤務時間帯）'!$D$6:$X$47,21,FALSE))</f>
        <v/>
      </c>
      <c r="AI148" s="75" t="str">
        <f>IF(AI147="","",VLOOKUP(AI147,'シフト記号表（勤務時間帯）'!$D$6:$X$47,21,FALSE))</f>
        <v/>
      </c>
      <c r="AJ148" s="76" t="str">
        <f>IF(AJ147="","",VLOOKUP(AJ147,'シフト記号表（勤務時間帯）'!$D$6:$X$47,21,FALSE))</f>
        <v/>
      </c>
      <c r="AK148" s="76" t="str">
        <f>IF(AK147="","",VLOOKUP(AK147,'シフト記号表（勤務時間帯）'!$D$6:$X$47,21,FALSE))</f>
        <v/>
      </c>
      <c r="AL148" s="76" t="str">
        <f>IF(AL147="","",VLOOKUP(AL147,'シフト記号表（勤務時間帯）'!$D$6:$X$47,21,FALSE))</f>
        <v/>
      </c>
      <c r="AM148" s="76" t="str">
        <f>IF(AM147="","",VLOOKUP(AM147,'シフト記号表（勤務時間帯）'!$D$6:$X$47,21,FALSE))</f>
        <v/>
      </c>
      <c r="AN148" s="76" t="str">
        <f>IF(AN147="","",VLOOKUP(AN147,'シフト記号表（勤務時間帯）'!$D$6:$X$47,21,FALSE))</f>
        <v/>
      </c>
      <c r="AO148" s="77" t="str">
        <f>IF(AO147="","",VLOOKUP(AO147,'シフト記号表（勤務時間帯）'!$D$6:$X$47,21,FALSE))</f>
        <v/>
      </c>
      <c r="AP148" s="75" t="str">
        <f>IF(AP147="","",VLOOKUP(AP147,'シフト記号表（勤務時間帯）'!$D$6:$X$47,21,FALSE))</f>
        <v/>
      </c>
      <c r="AQ148" s="76" t="str">
        <f>IF(AQ147="","",VLOOKUP(AQ147,'シフト記号表（勤務時間帯）'!$D$6:$X$47,21,FALSE))</f>
        <v/>
      </c>
      <c r="AR148" s="76" t="str">
        <f>IF(AR147="","",VLOOKUP(AR147,'シフト記号表（勤務時間帯）'!$D$6:$X$47,21,FALSE))</f>
        <v/>
      </c>
      <c r="AS148" s="76" t="str">
        <f>IF(AS147="","",VLOOKUP(AS147,'シフト記号表（勤務時間帯）'!$D$6:$X$47,21,FALSE))</f>
        <v/>
      </c>
      <c r="AT148" s="76" t="str">
        <f>IF(AT147="","",VLOOKUP(AT147,'シフト記号表（勤務時間帯）'!$D$6:$X$47,21,FALSE))</f>
        <v/>
      </c>
      <c r="AU148" s="76" t="str">
        <f>IF(AU147="","",VLOOKUP(AU147,'シフト記号表（勤務時間帯）'!$D$6:$X$47,21,FALSE))</f>
        <v/>
      </c>
      <c r="AV148" s="77" t="str">
        <f>IF(AV147="","",VLOOKUP(AV147,'シフト記号表（勤務時間帯）'!$D$6:$X$47,21,FALSE))</f>
        <v/>
      </c>
      <c r="AW148" s="75" t="str">
        <f>IF(AW147="","",VLOOKUP(AW147,'シフト記号表（勤務時間帯）'!$D$6:$X$47,21,FALSE))</f>
        <v/>
      </c>
      <c r="AX148" s="76" t="str">
        <f>IF(AX147="","",VLOOKUP(AX147,'シフト記号表（勤務時間帯）'!$D$6:$X$47,21,FALSE))</f>
        <v/>
      </c>
      <c r="AY148" s="76" t="str">
        <f>IF(AY147="","",VLOOKUP(AY147,'シフト記号表（勤務時間帯）'!$D$6:$X$47,21,FALSE))</f>
        <v/>
      </c>
      <c r="AZ148" s="593">
        <f>IF($BC$3="４週",SUM(U148:AV148),IF($BC$3="暦月",SUM(U148:AY148),""))</f>
        <v>0</v>
      </c>
      <c r="BA148" s="594"/>
      <c r="BB148" s="595">
        <f>IF($BC$3="４週",AZ148/4,IF($BC$3="暦月",(AZ148/($BC$8/7)),""))</f>
        <v>0</v>
      </c>
      <c r="BC148" s="594"/>
      <c r="BD148" s="587"/>
      <c r="BE148" s="588"/>
      <c r="BF148" s="588"/>
      <c r="BG148" s="588"/>
      <c r="BH148" s="589"/>
    </row>
    <row r="149" spans="2:60" ht="20.25" customHeight="1" x14ac:dyDescent="0.4">
      <c r="B149" s="78"/>
      <c r="C149" s="545"/>
      <c r="D149" s="546"/>
      <c r="E149" s="547"/>
      <c r="F149" s="216"/>
      <c r="G149" s="219">
        <f>C147</f>
        <v>0</v>
      </c>
      <c r="H149" s="550"/>
      <c r="I149" s="557"/>
      <c r="J149" s="558"/>
      <c r="K149" s="558"/>
      <c r="L149" s="559"/>
      <c r="M149" s="566"/>
      <c r="N149" s="567"/>
      <c r="O149" s="568"/>
      <c r="P149" s="109" t="s">
        <v>247</v>
      </c>
      <c r="Q149" s="80"/>
      <c r="R149" s="80"/>
      <c r="S149" s="98"/>
      <c r="T149" s="99"/>
      <c r="U149" s="83" t="str">
        <f>IF(U147="","",VLOOKUP(U147,'シフト記号表（勤務時間帯）'!$D$6:$Z$47,23,FALSE))</f>
        <v/>
      </c>
      <c r="V149" s="84" t="str">
        <f>IF(V147="","",VLOOKUP(V147,'シフト記号表（勤務時間帯）'!$D$6:$Z$47,23,FALSE))</f>
        <v/>
      </c>
      <c r="W149" s="84" t="str">
        <f>IF(W147="","",VLOOKUP(W147,'シフト記号表（勤務時間帯）'!$D$6:$Z$47,23,FALSE))</f>
        <v/>
      </c>
      <c r="X149" s="84" t="str">
        <f>IF(X147="","",VLOOKUP(X147,'シフト記号表（勤務時間帯）'!$D$6:$Z$47,23,FALSE))</f>
        <v/>
      </c>
      <c r="Y149" s="84" t="str">
        <f>IF(Y147="","",VLOOKUP(Y147,'シフト記号表（勤務時間帯）'!$D$6:$Z$47,23,FALSE))</f>
        <v/>
      </c>
      <c r="Z149" s="84" t="str">
        <f>IF(Z147="","",VLOOKUP(Z147,'シフト記号表（勤務時間帯）'!$D$6:$Z$47,23,FALSE))</f>
        <v/>
      </c>
      <c r="AA149" s="85" t="str">
        <f>IF(AA147="","",VLOOKUP(AA147,'シフト記号表（勤務時間帯）'!$D$6:$Z$47,23,FALSE))</f>
        <v/>
      </c>
      <c r="AB149" s="83" t="str">
        <f>IF(AB147="","",VLOOKUP(AB147,'シフト記号表（勤務時間帯）'!$D$6:$Z$47,23,FALSE))</f>
        <v/>
      </c>
      <c r="AC149" s="84" t="str">
        <f>IF(AC147="","",VLOOKUP(AC147,'シフト記号表（勤務時間帯）'!$D$6:$Z$47,23,FALSE))</f>
        <v/>
      </c>
      <c r="AD149" s="84" t="str">
        <f>IF(AD147="","",VLOOKUP(AD147,'シフト記号表（勤務時間帯）'!$D$6:$Z$47,23,FALSE))</f>
        <v/>
      </c>
      <c r="AE149" s="84" t="str">
        <f>IF(AE147="","",VLOOKUP(AE147,'シフト記号表（勤務時間帯）'!$D$6:$Z$47,23,FALSE))</f>
        <v/>
      </c>
      <c r="AF149" s="84" t="str">
        <f>IF(AF147="","",VLOOKUP(AF147,'シフト記号表（勤務時間帯）'!$D$6:$Z$47,23,FALSE))</f>
        <v/>
      </c>
      <c r="AG149" s="84" t="str">
        <f>IF(AG147="","",VLOOKUP(AG147,'シフト記号表（勤務時間帯）'!$D$6:$Z$47,23,FALSE))</f>
        <v/>
      </c>
      <c r="AH149" s="85" t="str">
        <f>IF(AH147="","",VLOOKUP(AH147,'シフト記号表（勤務時間帯）'!$D$6:$Z$47,23,FALSE))</f>
        <v/>
      </c>
      <c r="AI149" s="83" t="str">
        <f>IF(AI147="","",VLOOKUP(AI147,'シフト記号表（勤務時間帯）'!$D$6:$Z$47,23,FALSE))</f>
        <v/>
      </c>
      <c r="AJ149" s="84" t="str">
        <f>IF(AJ147="","",VLOOKUP(AJ147,'シフト記号表（勤務時間帯）'!$D$6:$Z$47,23,FALSE))</f>
        <v/>
      </c>
      <c r="AK149" s="84" t="str">
        <f>IF(AK147="","",VLOOKUP(AK147,'シフト記号表（勤務時間帯）'!$D$6:$Z$47,23,FALSE))</f>
        <v/>
      </c>
      <c r="AL149" s="84" t="str">
        <f>IF(AL147="","",VLOOKUP(AL147,'シフト記号表（勤務時間帯）'!$D$6:$Z$47,23,FALSE))</f>
        <v/>
      </c>
      <c r="AM149" s="84" t="str">
        <f>IF(AM147="","",VLOOKUP(AM147,'シフト記号表（勤務時間帯）'!$D$6:$Z$47,23,FALSE))</f>
        <v/>
      </c>
      <c r="AN149" s="84" t="str">
        <f>IF(AN147="","",VLOOKUP(AN147,'シフト記号表（勤務時間帯）'!$D$6:$Z$47,23,FALSE))</f>
        <v/>
      </c>
      <c r="AO149" s="85" t="str">
        <f>IF(AO147="","",VLOOKUP(AO147,'シフト記号表（勤務時間帯）'!$D$6:$Z$47,23,FALSE))</f>
        <v/>
      </c>
      <c r="AP149" s="83" t="str">
        <f>IF(AP147="","",VLOOKUP(AP147,'シフト記号表（勤務時間帯）'!$D$6:$Z$47,23,FALSE))</f>
        <v/>
      </c>
      <c r="AQ149" s="84" t="str">
        <f>IF(AQ147="","",VLOOKUP(AQ147,'シフト記号表（勤務時間帯）'!$D$6:$Z$47,23,FALSE))</f>
        <v/>
      </c>
      <c r="AR149" s="84" t="str">
        <f>IF(AR147="","",VLOOKUP(AR147,'シフト記号表（勤務時間帯）'!$D$6:$Z$47,23,FALSE))</f>
        <v/>
      </c>
      <c r="AS149" s="84" t="str">
        <f>IF(AS147="","",VLOOKUP(AS147,'シフト記号表（勤務時間帯）'!$D$6:$Z$47,23,FALSE))</f>
        <v/>
      </c>
      <c r="AT149" s="84" t="str">
        <f>IF(AT147="","",VLOOKUP(AT147,'シフト記号表（勤務時間帯）'!$D$6:$Z$47,23,FALSE))</f>
        <v/>
      </c>
      <c r="AU149" s="84" t="str">
        <f>IF(AU147="","",VLOOKUP(AU147,'シフト記号表（勤務時間帯）'!$D$6:$Z$47,23,FALSE))</f>
        <v/>
      </c>
      <c r="AV149" s="85" t="str">
        <f>IF(AV147="","",VLOOKUP(AV147,'シフト記号表（勤務時間帯）'!$D$6:$Z$47,23,FALSE))</f>
        <v/>
      </c>
      <c r="AW149" s="83" t="str">
        <f>IF(AW147="","",VLOOKUP(AW147,'シフト記号表（勤務時間帯）'!$D$6:$Z$47,23,FALSE))</f>
        <v/>
      </c>
      <c r="AX149" s="84" t="str">
        <f>IF(AX147="","",VLOOKUP(AX147,'シフト記号表（勤務時間帯）'!$D$6:$Z$47,23,FALSE))</f>
        <v/>
      </c>
      <c r="AY149" s="84" t="str">
        <f>IF(AY147="","",VLOOKUP(AY147,'シフト記号表（勤務時間帯）'!$D$6:$Z$47,23,FALSE))</f>
        <v/>
      </c>
      <c r="AZ149" s="596">
        <f>IF($BC$3="４週",SUM(U149:AV149),IF($BC$3="暦月",SUM(U149:AY149),""))</f>
        <v>0</v>
      </c>
      <c r="BA149" s="597"/>
      <c r="BB149" s="598">
        <f>IF($BC$3="４週",AZ149/4,IF($BC$3="暦月",(AZ149/($BC$8/7)),""))</f>
        <v>0</v>
      </c>
      <c r="BC149" s="597"/>
      <c r="BD149" s="590"/>
      <c r="BE149" s="591"/>
      <c r="BF149" s="591"/>
      <c r="BG149" s="591"/>
      <c r="BH149" s="592"/>
    </row>
    <row r="150" spans="2:60" ht="20.25" customHeight="1" x14ac:dyDescent="0.4">
      <c r="B150" s="86"/>
      <c r="C150" s="539"/>
      <c r="D150" s="540"/>
      <c r="E150" s="541"/>
      <c r="F150" s="214"/>
      <c r="G150" s="217"/>
      <c r="H150" s="548"/>
      <c r="I150" s="551"/>
      <c r="J150" s="552"/>
      <c r="K150" s="552"/>
      <c r="L150" s="553"/>
      <c r="M150" s="560"/>
      <c r="N150" s="561"/>
      <c r="O150" s="562"/>
      <c r="P150" s="105" t="s">
        <v>245</v>
      </c>
      <c r="Q150" s="106"/>
      <c r="R150" s="106"/>
      <c r="S150" s="107"/>
      <c r="T150" s="108"/>
      <c r="U150" s="91"/>
      <c r="V150" s="92"/>
      <c r="W150" s="92"/>
      <c r="X150" s="92"/>
      <c r="Y150" s="92"/>
      <c r="Z150" s="92"/>
      <c r="AA150" s="93"/>
      <c r="AB150" s="91"/>
      <c r="AC150" s="92"/>
      <c r="AD150" s="92"/>
      <c r="AE150" s="92"/>
      <c r="AF150" s="92"/>
      <c r="AG150" s="92"/>
      <c r="AH150" s="93"/>
      <c r="AI150" s="91"/>
      <c r="AJ150" s="92"/>
      <c r="AK150" s="92"/>
      <c r="AL150" s="92"/>
      <c r="AM150" s="92"/>
      <c r="AN150" s="92"/>
      <c r="AO150" s="93"/>
      <c r="AP150" s="91"/>
      <c r="AQ150" s="92"/>
      <c r="AR150" s="92"/>
      <c r="AS150" s="92"/>
      <c r="AT150" s="92"/>
      <c r="AU150" s="92"/>
      <c r="AV150" s="93"/>
      <c r="AW150" s="91"/>
      <c r="AX150" s="92"/>
      <c r="AY150" s="92"/>
      <c r="AZ150" s="569"/>
      <c r="BA150" s="570"/>
      <c r="BB150" s="583"/>
      <c r="BC150" s="570"/>
      <c r="BD150" s="584"/>
      <c r="BE150" s="585"/>
      <c r="BF150" s="585"/>
      <c r="BG150" s="585"/>
      <c r="BH150" s="586"/>
    </row>
    <row r="151" spans="2:60" ht="20.25" customHeight="1" x14ac:dyDescent="0.4">
      <c r="B151" s="70">
        <f>B148+1</f>
        <v>44</v>
      </c>
      <c r="C151" s="542"/>
      <c r="D151" s="543"/>
      <c r="E151" s="544"/>
      <c r="F151" s="215">
        <f>C150</f>
        <v>0</v>
      </c>
      <c r="G151" s="218"/>
      <c r="H151" s="549"/>
      <c r="I151" s="554"/>
      <c r="J151" s="555"/>
      <c r="K151" s="555"/>
      <c r="L151" s="556"/>
      <c r="M151" s="563"/>
      <c r="N151" s="564"/>
      <c r="O151" s="565"/>
      <c r="P151" s="71" t="s">
        <v>246</v>
      </c>
      <c r="Q151" s="72"/>
      <c r="R151" s="72"/>
      <c r="S151" s="73"/>
      <c r="T151" s="74"/>
      <c r="U151" s="75" t="str">
        <f>IF(U150="","",VLOOKUP(U150,'シフト記号表（勤務時間帯）'!$D$6:$X$47,21,FALSE))</f>
        <v/>
      </c>
      <c r="V151" s="76" t="str">
        <f>IF(V150="","",VLOOKUP(V150,'シフト記号表（勤務時間帯）'!$D$6:$X$47,21,FALSE))</f>
        <v/>
      </c>
      <c r="W151" s="76" t="str">
        <f>IF(W150="","",VLOOKUP(W150,'シフト記号表（勤務時間帯）'!$D$6:$X$47,21,FALSE))</f>
        <v/>
      </c>
      <c r="X151" s="76" t="str">
        <f>IF(X150="","",VLOOKUP(X150,'シフト記号表（勤務時間帯）'!$D$6:$X$47,21,FALSE))</f>
        <v/>
      </c>
      <c r="Y151" s="76" t="str">
        <f>IF(Y150="","",VLOOKUP(Y150,'シフト記号表（勤務時間帯）'!$D$6:$X$47,21,FALSE))</f>
        <v/>
      </c>
      <c r="Z151" s="76" t="str">
        <f>IF(Z150="","",VLOOKUP(Z150,'シフト記号表（勤務時間帯）'!$D$6:$X$47,21,FALSE))</f>
        <v/>
      </c>
      <c r="AA151" s="77" t="str">
        <f>IF(AA150="","",VLOOKUP(AA150,'シフト記号表（勤務時間帯）'!$D$6:$X$47,21,FALSE))</f>
        <v/>
      </c>
      <c r="AB151" s="75" t="str">
        <f>IF(AB150="","",VLOOKUP(AB150,'シフト記号表（勤務時間帯）'!$D$6:$X$47,21,FALSE))</f>
        <v/>
      </c>
      <c r="AC151" s="76" t="str">
        <f>IF(AC150="","",VLOOKUP(AC150,'シフト記号表（勤務時間帯）'!$D$6:$X$47,21,FALSE))</f>
        <v/>
      </c>
      <c r="AD151" s="76" t="str">
        <f>IF(AD150="","",VLOOKUP(AD150,'シフト記号表（勤務時間帯）'!$D$6:$X$47,21,FALSE))</f>
        <v/>
      </c>
      <c r="AE151" s="76" t="str">
        <f>IF(AE150="","",VLOOKUP(AE150,'シフト記号表（勤務時間帯）'!$D$6:$X$47,21,FALSE))</f>
        <v/>
      </c>
      <c r="AF151" s="76" t="str">
        <f>IF(AF150="","",VLOOKUP(AF150,'シフト記号表（勤務時間帯）'!$D$6:$X$47,21,FALSE))</f>
        <v/>
      </c>
      <c r="AG151" s="76" t="str">
        <f>IF(AG150="","",VLOOKUP(AG150,'シフト記号表（勤務時間帯）'!$D$6:$X$47,21,FALSE))</f>
        <v/>
      </c>
      <c r="AH151" s="77" t="str">
        <f>IF(AH150="","",VLOOKUP(AH150,'シフト記号表（勤務時間帯）'!$D$6:$X$47,21,FALSE))</f>
        <v/>
      </c>
      <c r="AI151" s="75" t="str">
        <f>IF(AI150="","",VLOOKUP(AI150,'シフト記号表（勤務時間帯）'!$D$6:$X$47,21,FALSE))</f>
        <v/>
      </c>
      <c r="AJ151" s="76" t="str">
        <f>IF(AJ150="","",VLOOKUP(AJ150,'シフト記号表（勤務時間帯）'!$D$6:$X$47,21,FALSE))</f>
        <v/>
      </c>
      <c r="AK151" s="76" t="str">
        <f>IF(AK150="","",VLOOKUP(AK150,'シフト記号表（勤務時間帯）'!$D$6:$X$47,21,FALSE))</f>
        <v/>
      </c>
      <c r="AL151" s="76" t="str">
        <f>IF(AL150="","",VLOOKUP(AL150,'シフト記号表（勤務時間帯）'!$D$6:$X$47,21,FALSE))</f>
        <v/>
      </c>
      <c r="AM151" s="76" t="str">
        <f>IF(AM150="","",VLOOKUP(AM150,'シフト記号表（勤務時間帯）'!$D$6:$X$47,21,FALSE))</f>
        <v/>
      </c>
      <c r="AN151" s="76" t="str">
        <f>IF(AN150="","",VLOOKUP(AN150,'シフト記号表（勤務時間帯）'!$D$6:$X$47,21,FALSE))</f>
        <v/>
      </c>
      <c r="AO151" s="77" t="str">
        <f>IF(AO150="","",VLOOKUP(AO150,'シフト記号表（勤務時間帯）'!$D$6:$X$47,21,FALSE))</f>
        <v/>
      </c>
      <c r="AP151" s="75" t="str">
        <f>IF(AP150="","",VLOOKUP(AP150,'シフト記号表（勤務時間帯）'!$D$6:$X$47,21,FALSE))</f>
        <v/>
      </c>
      <c r="AQ151" s="76" t="str">
        <f>IF(AQ150="","",VLOOKUP(AQ150,'シフト記号表（勤務時間帯）'!$D$6:$X$47,21,FALSE))</f>
        <v/>
      </c>
      <c r="AR151" s="76" t="str">
        <f>IF(AR150="","",VLOOKUP(AR150,'シフト記号表（勤務時間帯）'!$D$6:$X$47,21,FALSE))</f>
        <v/>
      </c>
      <c r="AS151" s="76" t="str">
        <f>IF(AS150="","",VLOOKUP(AS150,'シフト記号表（勤務時間帯）'!$D$6:$X$47,21,FALSE))</f>
        <v/>
      </c>
      <c r="AT151" s="76" t="str">
        <f>IF(AT150="","",VLOOKUP(AT150,'シフト記号表（勤務時間帯）'!$D$6:$X$47,21,FALSE))</f>
        <v/>
      </c>
      <c r="AU151" s="76" t="str">
        <f>IF(AU150="","",VLOOKUP(AU150,'シフト記号表（勤務時間帯）'!$D$6:$X$47,21,FALSE))</f>
        <v/>
      </c>
      <c r="AV151" s="77" t="str">
        <f>IF(AV150="","",VLOOKUP(AV150,'シフト記号表（勤務時間帯）'!$D$6:$X$47,21,FALSE))</f>
        <v/>
      </c>
      <c r="AW151" s="75" t="str">
        <f>IF(AW150="","",VLOOKUP(AW150,'シフト記号表（勤務時間帯）'!$D$6:$X$47,21,FALSE))</f>
        <v/>
      </c>
      <c r="AX151" s="76" t="str">
        <f>IF(AX150="","",VLOOKUP(AX150,'シフト記号表（勤務時間帯）'!$D$6:$X$47,21,FALSE))</f>
        <v/>
      </c>
      <c r="AY151" s="76" t="str">
        <f>IF(AY150="","",VLOOKUP(AY150,'シフト記号表（勤務時間帯）'!$D$6:$X$47,21,FALSE))</f>
        <v/>
      </c>
      <c r="AZ151" s="593">
        <f>IF($BC$3="４週",SUM(U151:AV151),IF($BC$3="暦月",SUM(U151:AY151),""))</f>
        <v>0</v>
      </c>
      <c r="BA151" s="594"/>
      <c r="BB151" s="595">
        <f>IF($BC$3="４週",AZ151/4,IF($BC$3="暦月",(AZ151/($BC$8/7)),""))</f>
        <v>0</v>
      </c>
      <c r="BC151" s="594"/>
      <c r="BD151" s="587"/>
      <c r="BE151" s="588"/>
      <c r="BF151" s="588"/>
      <c r="BG151" s="588"/>
      <c r="BH151" s="589"/>
    </row>
    <row r="152" spans="2:60" ht="20.25" customHeight="1" x14ac:dyDescent="0.4">
      <c r="B152" s="78"/>
      <c r="C152" s="545"/>
      <c r="D152" s="546"/>
      <c r="E152" s="547"/>
      <c r="F152" s="216"/>
      <c r="G152" s="219">
        <f>C150</f>
        <v>0</v>
      </c>
      <c r="H152" s="550"/>
      <c r="I152" s="557"/>
      <c r="J152" s="558"/>
      <c r="K152" s="558"/>
      <c r="L152" s="559"/>
      <c r="M152" s="566"/>
      <c r="N152" s="567"/>
      <c r="O152" s="568"/>
      <c r="P152" s="109" t="s">
        <v>247</v>
      </c>
      <c r="Q152" s="80"/>
      <c r="R152" s="80"/>
      <c r="S152" s="98"/>
      <c r="T152" s="99"/>
      <c r="U152" s="83" t="str">
        <f>IF(U150="","",VLOOKUP(U150,'シフト記号表（勤務時間帯）'!$D$6:$Z$47,23,FALSE))</f>
        <v/>
      </c>
      <c r="V152" s="84" t="str">
        <f>IF(V150="","",VLOOKUP(V150,'シフト記号表（勤務時間帯）'!$D$6:$Z$47,23,FALSE))</f>
        <v/>
      </c>
      <c r="W152" s="84" t="str">
        <f>IF(W150="","",VLOOKUP(W150,'シフト記号表（勤務時間帯）'!$D$6:$Z$47,23,FALSE))</f>
        <v/>
      </c>
      <c r="X152" s="84" t="str">
        <f>IF(X150="","",VLOOKUP(X150,'シフト記号表（勤務時間帯）'!$D$6:$Z$47,23,FALSE))</f>
        <v/>
      </c>
      <c r="Y152" s="84" t="str">
        <f>IF(Y150="","",VLOOKUP(Y150,'シフト記号表（勤務時間帯）'!$D$6:$Z$47,23,FALSE))</f>
        <v/>
      </c>
      <c r="Z152" s="84" t="str">
        <f>IF(Z150="","",VLOOKUP(Z150,'シフト記号表（勤務時間帯）'!$D$6:$Z$47,23,FALSE))</f>
        <v/>
      </c>
      <c r="AA152" s="85" t="str">
        <f>IF(AA150="","",VLOOKUP(AA150,'シフト記号表（勤務時間帯）'!$D$6:$Z$47,23,FALSE))</f>
        <v/>
      </c>
      <c r="AB152" s="83" t="str">
        <f>IF(AB150="","",VLOOKUP(AB150,'シフト記号表（勤務時間帯）'!$D$6:$Z$47,23,FALSE))</f>
        <v/>
      </c>
      <c r="AC152" s="84" t="str">
        <f>IF(AC150="","",VLOOKUP(AC150,'シフト記号表（勤務時間帯）'!$D$6:$Z$47,23,FALSE))</f>
        <v/>
      </c>
      <c r="AD152" s="84" t="str">
        <f>IF(AD150="","",VLOOKUP(AD150,'シフト記号表（勤務時間帯）'!$D$6:$Z$47,23,FALSE))</f>
        <v/>
      </c>
      <c r="AE152" s="84" t="str">
        <f>IF(AE150="","",VLOOKUP(AE150,'シフト記号表（勤務時間帯）'!$D$6:$Z$47,23,FALSE))</f>
        <v/>
      </c>
      <c r="AF152" s="84" t="str">
        <f>IF(AF150="","",VLOOKUP(AF150,'シフト記号表（勤務時間帯）'!$D$6:$Z$47,23,FALSE))</f>
        <v/>
      </c>
      <c r="AG152" s="84" t="str">
        <f>IF(AG150="","",VLOOKUP(AG150,'シフト記号表（勤務時間帯）'!$D$6:$Z$47,23,FALSE))</f>
        <v/>
      </c>
      <c r="AH152" s="85" t="str">
        <f>IF(AH150="","",VLOOKUP(AH150,'シフト記号表（勤務時間帯）'!$D$6:$Z$47,23,FALSE))</f>
        <v/>
      </c>
      <c r="AI152" s="83" t="str">
        <f>IF(AI150="","",VLOOKUP(AI150,'シフト記号表（勤務時間帯）'!$D$6:$Z$47,23,FALSE))</f>
        <v/>
      </c>
      <c r="AJ152" s="84" t="str">
        <f>IF(AJ150="","",VLOOKUP(AJ150,'シフト記号表（勤務時間帯）'!$D$6:$Z$47,23,FALSE))</f>
        <v/>
      </c>
      <c r="AK152" s="84" t="str">
        <f>IF(AK150="","",VLOOKUP(AK150,'シフト記号表（勤務時間帯）'!$D$6:$Z$47,23,FALSE))</f>
        <v/>
      </c>
      <c r="AL152" s="84" t="str">
        <f>IF(AL150="","",VLOOKUP(AL150,'シフト記号表（勤務時間帯）'!$D$6:$Z$47,23,FALSE))</f>
        <v/>
      </c>
      <c r="AM152" s="84" t="str">
        <f>IF(AM150="","",VLOOKUP(AM150,'シフト記号表（勤務時間帯）'!$D$6:$Z$47,23,FALSE))</f>
        <v/>
      </c>
      <c r="AN152" s="84" t="str">
        <f>IF(AN150="","",VLOOKUP(AN150,'シフト記号表（勤務時間帯）'!$D$6:$Z$47,23,FALSE))</f>
        <v/>
      </c>
      <c r="AO152" s="85" t="str">
        <f>IF(AO150="","",VLOOKUP(AO150,'シフト記号表（勤務時間帯）'!$D$6:$Z$47,23,FALSE))</f>
        <v/>
      </c>
      <c r="AP152" s="83" t="str">
        <f>IF(AP150="","",VLOOKUP(AP150,'シフト記号表（勤務時間帯）'!$D$6:$Z$47,23,FALSE))</f>
        <v/>
      </c>
      <c r="AQ152" s="84" t="str">
        <f>IF(AQ150="","",VLOOKUP(AQ150,'シフト記号表（勤務時間帯）'!$D$6:$Z$47,23,FALSE))</f>
        <v/>
      </c>
      <c r="AR152" s="84" t="str">
        <f>IF(AR150="","",VLOOKUP(AR150,'シフト記号表（勤務時間帯）'!$D$6:$Z$47,23,FALSE))</f>
        <v/>
      </c>
      <c r="AS152" s="84" t="str">
        <f>IF(AS150="","",VLOOKUP(AS150,'シフト記号表（勤務時間帯）'!$D$6:$Z$47,23,FALSE))</f>
        <v/>
      </c>
      <c r="AT152" s="84" t="str">
        <f>IF(AT150="","",VLOOKUP(AT150,'シフト記号表（勤務時間帯）'!$D$6:$Z$47,23,FALSE))</f>
        <v/>
      </c>
      <c r="AU152" s="84" t="str">
        <f>IF(AU150="","",VLOOKUP(AU150,'シフト記号表（勤務時間帯）'!$D$6:$Z$47,23,FALSE))</f>
        <v/>
      </c>
      <c r="AV152" s="85" t="str">
        <f>IF(AV150="","",VLOOKUP(AV150,'シフト記号表（勤務時間帯）'!$D$6:$Z$47,23,FALSE))</f>
        <v/>
      </c>
      <c r="AW152" s="83" t="str">
        <f>IF(AW150="","",VLOOKUP(AW150,'シフト記号表（勤務時間帯）'!$D$6:$Z$47,23,FALSE))</f>
        <v/>
      </c>
      <c r="AX152" s="84" t="str">
        <f>IF(AX150="","",VLOOKUP(AX150,'シフト記号表（勤務時間帯）'!$D$6:$Z$47,23,FALSE))</f>
        <v/>
      </c>
      <c r="AY152" s="84" t="str">
        <f>IF(AY150="","",VLOOKUP(AY150,'シフト記号表（勤務時間帯）'!$D$6:$Z$47,23,FALSE))</f>
        <v/>
      </c>
      <c r="AZ152" s="596">
        <f>IF($BC$3="４週",SUM(U152:AV152),IF($BC$3="暦月",SUM(U152:AY152),""))</f>
        <v>0</v>
      </c>
      <c r="BA152" s="597"/>
      <c r="BB152" s="598">
        <f>IF($BC$3="４週",AZ152/4,IF($BC$3="暦月",(AZ152/($BC$8/7)),""))</f>
        <v>0</v>
      </c>
      <c r="BC152" s="597"/>
      <c r="BD152" s="590"/>
      <c r="BE152" s="591"/>
      <c r="BF152" s="591"/>
      <c r="BG152" s="591"/>
      <c r="BH152" s="592"/>
    </row>
    <row r="153" spans="2:60" ht="20.25" customHeight="1" x14ac:dyDescent="0.4">
      <c r="B153" s="86"/>
      <c r="C153" s="539"/>
      <c r="D153" s="540"/>
      <c r="E153" s="541"/>
      <c r="F153" s="214"/>
      <c r="G153" s="217"/>
      <c r="H153" s="548"/>
      <c r="I153" s="551"/>
      <c r="J153" s="552"/>
      <c r="K153" s="552"/>
      <c r="L153" s="553"/>
      <c r="M153" s="560"/>
      <c r="N153" s="561"/>
      <c r="O153" s="562"/>
      <c r="P153" s="105" t="s">
        <v>245</v>
      </c>
      <c r="Q153" s="106"/>
      <c r="R153" s="106"/>
      <c r="S153" s="107"/>
      <c r="T153" s="108"/>
      <c r="U153" s="91"/>
      <c r="V153" s="92"/>
      <c r="W153" s="92"/>
      <c r="X153" s="92"/>
      <c r="Y153" s="92"/>
      <c r="Z153" s="92"/>
      <c r="AA153" s="93"/>
      <c r="AB153" s="91"/>
      <c r="AC153" s="92"/>
      <c r="AD153" s="92"/>
      <c r="AE153" s="92"/>
      <c r="AF153" s="92"/>
      <c r="AG153" s="92"/>
      <c r="AH153" s="93"/>
      <c r="AI153" s="91"/>
      <c r="AJ153" s="92"/>
      <c r="AK153" s="92"/>
      <c r="AL153" s="92"/>
      <c r="AM153" s="92"/>
      <c r="AN153" s="92"/>
      <c r="AO153" s="93"/>
      <c r="AP153" s="91"/>
      <c r="AQ153" s="92"/>
      <c r="AR153" s="92"/>
      <c r="AS153" s="92"/>
      <c r="AT153" s="92"/>
      <c r="AU153" s="92"/>
      <c r="AV153" s="93"/>
      <c r="AW153" s="91"/>
      <c r="AX153" s="92"/>
      <c r="AY153" s="92"/>
      <c r="AZ153" s="569"/>
      <c r="BA153" s="570"/>
      <c r="BB153" s="583"/>
      <c r="BC153" s="570"/>
      <c r="BD153" s="584"/>
      <c r="BE153" s="585"/>
      <c r="BF153" s="585"/>
      <c r="BG153" s="585"/>
      <c r="BH153" s="586"/>
    </row>
    <row r="154" spans="2:60" ht="20.25" customHeight="1" x14ac:dyDescent="0.4">
      <c r="B154" s="70">
        <f>B151+1</f>
        <v>45</v>
      </c>
      <c r="C154" s="542"/>
      <c r="D154" s="543"/>
      <c r="E154" s="544"/>
      <c r="F154" s="215">
        <f>C153</f>
        <v>0</v>
      </c>
      <c r="G154" s="218"/>
      <c r="H154" s="549"/>
      <c r="I154" s="554"/>
      <c r="J154" s="555"/>
      <c r="K154" s="555"/>
      <c r="L154" s="556"/>
      <c r="M154" s="563"/>
      <c r="N154" s="564"/>
      <c r="O154" s="565"/>
      <c r="P154" s="71" t="s">
        <v>246</v>
      </c>
      <c r="Q154" s="72"/>
      <c r="R154" s="72"/>
      <c r="S154" s="73"/>
      <c r="T154" s="74"/>
      <c r="U154" s="75" t="str">
        <f>IF(U153="","",VLOOKUP(U153,'シフト記号表（勤務時間帯）'!$D$6:$X$47,21,FALSE))</f>
        <v/>
      </c>
      <c r="V154" s="76" t="str">
        <f>IF(V153="","",VLOOKUP(V153,'シフト記号表（勤務時間帯）'!$D$6:$X$47,21,FALSE))</f>
        <v/>
      </c>
      <c r="W154" s="76" t="str">
        <f>IF(W153="","",VLOOKUP(W153,'シフト記号表（勤務時間帯）'!$D$6:$X$47,21,FALSE))</f>
        <v/>
      </c>
      <c r="X154" s="76" t="str">
        <f>IF(X153="","",VLOOKUP(X153,'シフト記号表（勤務時間帯）'!$D$6:$X$47,21,FALSE))</f>
        <v/>
      </c>
      <c r="Y154" s="76" t="str">
        <f>IF(Y153="","",VLOOKUP(Y153,'シフト記号表（勤務時間帯）'!$D$6:$X$47,21,FALSE))</f>
        <v/>
      </c>
      <c r="Z154" s="76" t="str">
        <f>IF(Z153="","",VLOOKUP(Z153,'シフト記号表（勤務時間帯）'!$D$6:$X$47,21,FALSE))</f>
        <v/>
      </c>
      <c r="AA154" s="77" t="str">
        <f>IF(AA153="","",VLOOKUP(AA153,'シフト記号表（勤務時間帯）'!$D$6:$X$47,21,FALSE))</f>
        <v/>
      </c>
      <c r="AB154" s="75" t="str">
        <f>IF(AB153="","",VLOOKUP(AB153,'シフト記号表（勤務時間帯）'!$D$6:$X$47,21,FALSE))</f>
        <v/>
      </c>
      <c r="AC154" s="76" t="str">
        <f>IF(AC153="","",VLOOKUP(AC153,'シフト記号表（勤務時間帯）'!$D$6:$X$47,21,FALSE))</f>
        <v/>
      </c>
      <c r="AD154" s="76" t="str">
        <f>IF(AD153="","",VLOOKUP(AD153,'シフト記号表（勤務時間帯）'!$D$6:$X$47,21,FALSE))</f>
        <v/>
      </c>
      <c r="AE154" s="76" t="str">
        <f>IF(AE153="","",VLOOKUP(AE153,'シフト記号表（勤務時間帯）'!$D$6:$X$47,21,FALSE))</f>
        <v/>
      </c>
      <c r="AF154" s="76" t="str">
        <f>IF(AF153="","",VLOOKUP(AF153,'シフト記号表（勤務時間帯）'!$D$6:$X$47,21,FALSE))</f>
        <v/>
      </c>
      <c r="AG154" s="76" t="str">
        <f>IF(AG153="","",VLOOKUP(AG153,'シフト記号表（勤務時間帯）'!$D$6:$X$47,21,FALSE))</f>
        <v/>
      </c>
      <c r="AH154" s="77" t="str">
        <f>IF(AH153="","",VLOOKUP(AH153,'シフト記号表（勤務時間帯）'!$D$6:$X$47,21,FALSE))</f>
        <v/>
      </c>
      <c r="AI154" s="75" t="str">
        <f>IF(AI153="","",VLOOKUP(AI153,'シフト記号表（勤務時間帯）'!$D$6:$X$47,21,FALSE))</f>
        <v/>
      </c>
      <c r="AJ154" s="76" t="str">
        <f>IF(AJ153="","",VLOOKUP(AJ153,'シフト記号表（勤務時間帯）'!$D$6:$X$47,21,FALSE))</f>
        <v/>
      </c>
      <c r="AK154" s="76" t="str">
        <f>IF(AK153="","",VLOOKUP(AK153,'シフト記号表（勤務時間帯）'!$D$6:$X$47,21,FALSE))</f>
        <v/>
      </c>
      <c r="AL154" s="76" t="str">
        <f>IF(AL153="","",VLOOKUP(AL153,'シフト記号表（勤務時間帯）'!$D$6:$X$47,21,FALSE))</f>
        <v/>
      </c>
      <c r="AM154" s="76" t="str">
        <f>IF(AM153="","",VLOOKUP(AM153,'シフト記号表（勤務時間帯）'!$D$6:$X$47,21,FALSE))</f>
        <v/>
      </c>
      <c r="AN154" s="76" t="str">
        <f>IF(AN153="","",VLOOKUP(AN153,'シフト記号表（勤務時間帯）'!$D$6:$X$47,21,FALSE))</f>
        <v/>
      </c>
      <c r="AO154" s="77" t="str">
        <f>IF(AO153="","",VLOOKUP(AO153,'シフト記号表（勤務時間帯）'!$D$6:$X$47,21,FALSE))</f>
        <v/>
      </c>
      <c r="AP154" s="75" t="str">
        <f>IF(AP153="","",VLOOKUP(AP153,'シフト記号表（勤務時間帯）'!$D$6:$X$47,21,FALSE))</f>
        <v/>
      </c>
      <c r="AQ154" s="76" t="str">
        <f>IF(AQ153="","",VLOOKUP(AQ153,'シフト記号表（勤務時間帯）'!$D$6:$X$47,21,FALSE))</f>
        <v/>
      </c>
      <c r="AR154" s="76" t="str">
        <f>IF(AR153="","",VLOOKUP(AR153,'シフト記号表（勤務時間帯）'!$D$6:$X$47,21,FALSE))</f>
        <v/>
      </c>
      <c r="AS154" s="76" t="str">
        <f>IF(AS153="","",VLOOKUP(AS153,'シフト記号表（勤務時間帯）'!$D$6:$X$47,21,FALSE))</f>
        <v/>
      </c>
      <c r="AT154" s="76" t="str">
        <f>IF(AT153="","",VLOOKUP(AT153,'シフト記号表（勤務時間帯）'!$D$6:$X$47,21,FALSE))</f>
        <v/>
      </c>
      <c r="AU154" s="76" t="str">
        <f>IF(AU153="","",VLOOKUP(AU153,'シフト記号表（勤務時間帯）'!$D$6:$X$47,21,FALSE))</f>
        <v/>
      </c>
      <c r="AV154" s="77" t="str">
        <f>IF(AV153="","",VLOOKUP(AV153,'シフト記号表（勤務時間帯）'!$D$6:$X$47,21,FALSE))</f>
        <v/>
      </c>
      <c r="AW154" s="75" t="str">
        <f>IF(AW153="","",VLOOKUP(AW153,'シフト記号表（勤務時間帯）'!$D$6:$X$47,21,FALSE))</f>
        <v/>
      </c>
      <c r="AX154" s="76" t="str">
        <f>IF(AX153="","",VLOOKUP(AX153,'シフト記号表（勤務時間帯）'!$D$6:$X$47,21,FALSE))</f>
        <v/>
      </c>
      <c r="AY154" s="76" t="str">
        <f>IF(AY153="","",VLOOKUP(AY153,'シフト記号表（勤務時間帯）'!$D$6:$X$47,21,FALSE))</f>
        <v/>
      </c>
      <c r="AZ154" s="593">
        <f>IF($BC$3="４週",SUM(U154:AV154),IF($BC$3="暦月",SUM(U154:AY154),""))</f>
        <v>0</v>
      </c>
      <c r="BA154" s="594"/>
      <c r="BB154" s="595">
        <f>IF($BC$3="４週",AZ154/4,IF($BC$3="暦月",(AZ154/($BC$8/7)),""))</f>
        <v>0</v>
      </c>
      <c r="BC154" s="594"/>
      <c r="BD154" s="587"/>
      <c r="BE154" s="588"/>
      <c r="BF154" s="588"/>
      <c r="BG154" s="588"/>
      <c r="BH154" s="589"/>
    </row>
    <row r="155" spans="2:60" ht="20.25" customHeight="1" x14ac:dyDescent="0.4">
      <c r="B155" s="78"/>
      <c r="C155" s="545"/>
      <c r="D155" s="546"/>
      <c r="E155" s="547"/>
      <c r="F155" s="216"/>
      <c r="G155" s="219">
        <f>C153</f>
        <v>0</v>
      </c>
      <c r="H155" s="550"/>
      <c r="I155" s="557"/>
      <c r="J155" s="558"/>
      <c r="K155" s="558"/>
      <c r="L155" s="559"/>
      <c r="M155" s="566"/>
      <c r="N155" s="567"/>
      <c r="O155" s="568"/>
      <c r="P155" s="109" t="s">
        <v>247</v>
      </c>
      <c r="Q155" s="80"/>
      <c r="R155" s="80"/>
      <c r="S155" s="98"/>
      <c r="T155" s="99"/>
      <c r="U155" s="83" t="str">
        <f>IF(U153="","",VLOOKUP(U153,'シフト記号表（勤務時間帯）'!$D$6:$Z$47,23,FALSE))</f>
        <v/>
      </c>
      <c r="V155" s="84" t="str">
        <f>IF(V153="","",VLOOKUP(V153,'シフト記号表（勤務時間帯）'!$D$6:$Z$47,23,FALSE))</f>
        <v/>
      </c>
      <c r="W155" s="84" t="str">
        <f>IF(W153="","",VLOOKUP(W153,'シフト記号表（勤務時間帯）'!$D$6:$Z$47,23,FALSE))</f>
        <v/>
      </c>
      <c r="X155" s="84" t="str">
        <f>IF(X153="","",VLOOKUP(X153,'シフト記号表（勤務時間帯）'!$D$6:$Z$47,23,FALSE))</f>
        <v/>
      </c>
      <c r="Y155" s="84" t="str">
        <f>IF(Y153="","",VLOOKUP(Y153,'シフト記号表（勤務時間帯）'!$D$6:$Z$47,23,FALSE))</f>
        <v/>
      </c>
      <c r="Z155" s="84" t="str">
        <f>IF(Z153="","",VLOOKUP(Z153,'シフト記号表（勤務時間帯）'!$D$6:$Z$47,23,FALSE))</f>
        <v/>
      </c>
      <c r="AA155" s="85" t="str">
        <f>IF(AA153="","",VLOOKUP(AA153,'シフト記号表（勤務時間帯）'!$D$6:$Z$47,23,FALSE))</f>
        <v/>
      </c>
      <c r="AB155" s="83" t="str">
        <f>IF(AB153="","",VLOOKUP(AB153,'シフト記号表（勤務時間帯）'!$D$6:$Z$47,23,FALSE))</f>
        <v/>
      </c>
      <c r="AC155" s="84" t="str">
        <f>IF(AC153="","",VLOOKUP(AC153,'シフト記号表（勤務時間帯）'!$D$6:$Z$47,23,FALSE))</f>
        <v/>
      </c>
      <c r="AD155" s="84" t="str">
        <f>IF(AD153="","",VLOOKUP(AD153,'シフト記号表（勤務時間帯）'!$D$6:$Z$47,23,FALSE))</f>
        <v/>
      </c>
      <c r="AE155" s="84" t="str">
        <f>IF(AE153="","",VLOOKUP(AE153,'シフト記号表（勤務時間帯）'!$D$6:$Z$47,23,FALSE))</f>
        <v/>
      </c>
      <c r="AF155" s="84" t="str">
        <f>IF(AF153="","",VLOOKUP(AF153,'シフト記号表（勤務時間帯）'!$D$6:$Z$47,23,FALSE))</f>
        <v/>
      </c>
      <c r="AG155" s="84" t="str">
        <f>IF(AG153="","",VLOOKUP(AG153,'シフト記号表（勤務時間帯）'!$D$6:$Z$47,23,FALSE))</f>
        <v/>
      </c>
      <c r="AH155" s="85" t="str">
        <f>IF(AH153="","",VLOOKUP(AH153,'シフト記号表（勤務時間帯）'!$D$6:$Z$47,23,FALSE))</f>
        <v/>
      </c>
      <c r="AI155" s="83" t="str">
        <f>IF(AI153="","",VLOOKUP(AI153,'シフト記号表（勤務時間帯）'!$D$6:$Z$47,23,FALSE))</f>
        <v/>
      </c>
      <c r="AJ155" s="84" t="str">
        <f>IF(AJ153="","",VLOOKUP(AJ153,'シフト記号表（勤務時間帯）'!$D$6:$Z$47,23,FALSE))</f>
        <v/>
      </c>
      <c r="AK155" s="84" t="str">
        <f>IF(AK153="","",VLOOKUP(AK153,'シフト記号表（勤務時間帯）'!$D$6:$Z$47,23,FALSE))</f>
        <v/>
      </c>
      <c r="AL155" s="84" t="str">
        <f>IF(AL153="","",VLOOKUP(AL153,'シフト記号表（勤務時間帯）'!$D$6:$Z$47,23,FALSE))</f>
        <v/>
      </c>
      <c r="AM155" s="84" t="str">
        <f>IF(AM153="","",VLOOKUP(AM153,'シフト記号表（勤務時間帯）'!$D$6:$Z$47,23,FALSE))</f>
        <v/>
      </c>
      <c r="AN155" s="84" t="str">
        <f>IF(AN153="","",VLOOKUP(AN153,'シフト記号表（勤務時間帯）'!$D$6:$Z$47,23,FALSE))</f>
        <v/>
      </c>
      <c r="AO155" s="85" t="str">
        <f>IF(AO153="","",VLOOKUP(AO153,'シフト記号表（勤務時間帯）'!$D$6:$Z$47,23,FALSE))</f>
        <v/>
      </c>
      <c r="AP155" s="83" t="str">
        <f>IF(AP153="","",VLOOKUP(AP153,'シフト記号表（勤務時間帯）'!$D$6:$Z$47,23,FALSE))</f>
        <v/>
      </c>
      <c r="AQ155" s="84" t="str">
        <f>IF(AQ153="","",VLOOKUP(AQ153,'シフト記号表（勤務時間帯）'!$D$6:$Z$47,23,FALSE))</f>
        <v/>
      </c>
      <c r="AR155" s="84" t="str">
        <f>IF(AR153="","",VLOOKUP(AR153,'シフト記号表（勤務時間帯）'!$D$6:$Z$47,23,FALSE))</f>
        <v/>
      </c>
      <c r="AS155" s="84" t="str">
        <f>IF(AS153="","",VLOOKUP(AS153,'シフト記号表（勤務時間帯）'!$D$6:$Z$47,23,FALSE))</f>
        <v/>
      </c>
      <c r="AT155" s="84" t="str">
        <f>IF(AT153="","",VLOOKUP(AT153,'シフト記号表（勤務時間帯）'!$D$6:$Z$47,23,FALSE))</f>
        <v/>
      </c>
      <c r="AU155" s="84" t="str">
        <f>IF(AU153="","",VLOOKUP(AU153,'シフト記号表（勤務時間帯）'!$D$6:$Z$47,23,FALSE))</f>
        <v/>
      </c>
      <c r="AV155" s="85" t="str">
        <f>IF(AV153="","",VLOOKUP(AV153,'シフト記号表（勤務時間帯）'!$D$6:$Z$47,23,FALSE))</f>
        <v/>
      </c>
      <c r="AW155" s="83" t="str">
        <f>IF(AW153="","",VLOOKUP(AW153,'シフト記号表（勤務時間帯）'!$D$6:$Z$47,23,FALSE))</f>
        <v/>
      </c>
      <c r="AX155" s="84" t="str">
        <f>IF(AX153="","",VLOOKUP(AX153,'シフト記号表（勤務時間帯）'!$D$6:$Z$47,23,FALSE))</f>
        <v/>
      </c>
      <c r="AY155" s="84" t="str">
        <f>IF(AY153="","",VLOOKUP(AY153,'シフト記号表（勤務時間帯）'!$D$6:$Z$47,23,FALSE))</f>
        <v/>
      </c>
      <c r="AZ155" s="596">
        <f>IF($BC$3="４週",SUM(U155:AV155),IF($BC$3="暦月",SUM(U155:AY155),""))</f>
        <v>0</v>
      </c>
      <c r="BA155" s="597"/>
      <c r="BB155" s="598">
        <f>IF($BC$3="４週",AZ155/4,IF($BC$3="暦月",(AZ155/($BC$8/7)),""))</f>
        <v>0</v>
      </c>
      <c r="BC155" s="597"/>
      <c r="BD155" s="590"/>
      <c r="BE155" s="591"/>
      <c r="BF155" s="591"/>
      <c r="BG155" s="591"/>
      <c r="BH155" s="592"/>
    </row>
    <row r="156" spans="2:60" ht="20.25" customHeight="1" x14ac:dyDescent="0.4">
      <c r="B156" s="86"/>
      <c r="C156" s="539"/>
      <c r="D156" s="540"/>
      <c r="E156" s="541"/>
      <c r="F156" s="214"/>
      <c r="G156" s="217"/>
      <c r="H156" s="548"/>
      <c r="I156" s="551"/>
      <c r="J156" s="552"/>
      <c r="K156" s="552"/>
      <c r="L156" s="553"/>
      <c r="M156" s="560"/>
      <c r="N156" s="561"/>
      <c r="O156" s="562"/>
      <c r="P156" s="105" t="s">
        <v>245</v>
      </c>
      <c r="Q156" s="106"/>
      <c r="R156" s="106"/>
      <c r="S156" s="107"/>
      <c r="T156" s="108"/>
      <c r="U156" s="91"/>
      <c r="V156" s="92"/>
      <c r="W156" s="92"/>
      <c r="X156" s="92"/>
      <c r="Y156" s="92"/>
      <c r="Z156" s="92"/>
      <c r="AA156" s="93"/>
      <c r="AB156" s="91"/>
      <c r="AC156" s="92"/>
      <c r="AD156" s="92"/>
      <c r="AE156" s="92"/>
      <c r="AF156" s="92"/>
      <c r="AG156" s="92"/>
      <c r="AH156" s="93"/>
      <c r="AI156" s="91"/>
      <c r="AJ156" s="92"/>
      <c r="AK156" s="92"/>
      <c r="AL156" s="92"/>
      <c r="AM156" s="92"/>
      <c r="AN156" s="92"/>
      <c r="AO156" s="93"/>
      <c r="AP156" s="91"/>
      <c r="AQ156" s="92"/>
      <c r="AR156" s="92"/>
      <c r="AS156" s="92"/>
      <c r="AT156" s="92"/>
      <c r="AU156" s="92"/>
      <c r="AV156" s="93"/>
      <c r="AW156" s="91"/>
      <c r="AX156" s="92"/>
      <c r="AY156" s="92"/>
      <c r="AZ156" s="569"/>
      <c r="BA156" s="570"/>
      <c r="BB156" s="583"/>
      <c r="BC156" s="570"/>
      <c r="BD156" s="584"/>
      <c r="BE156" s="585"/>
      <c r="BF156" s="585"/>
      <c r="BG156" s="585"/>
      <c r="BH156" s="586"/>
    </row>
    <row r="157" spans="2:60" ht="20.25" customHeight="1" x14ac:dyDescent="0.4">
      <c r="B157" s="70">
        <f>B154+1</f>
        <v>46</v>
      </c>
      <c r="C157" s="542"/>
      <c r="D157" s="543"/>
      <c r="E157" s="544"/>
      <c r="F157" s="215">
        <f>C156</f>
        <v>0</v>
      </c>
      <c r="G157" s="218"/>
      <c r="H157" s="549"/>
      <c r="I157" s="554"/>
      <c r="J157" s="555"/>
      <c r="K157" s="555"/>
      <c r="L157" s="556"/>
      <c r="M157" s="563"/>
      <c r="N157" s="564"/>
      <c r="O157" s="565"/>
      <c r="P157" s="71" t="s">
        <v>246</v>
      </c>
      <c r="Q157" s="72"/>
      <c r="R157" s="72"/>
      <c r="S157" s="73"/>
      <c r="T157" s="74"/>
      <c r="U157" s="75" t="str">
        <f>IF(U156="","",VLOOKUP(U156,'シフト記号表（勤務時間帯）'!$D$6:$X$47,21,FALSE))</f>
        <v/>
      </c>
      <c r="V157" s="76" t="str">
        <f>IF(V156="","",VLOOKUP(V156,'シフト記号表（勤務時間帯）'!$D$6:$X$47,21,FALSE))</f>
        <v/>
      </c>
      <c r="W157" s="76" t="str">
        <f>IF(W156="","",VLOOKUP(W156,'シフト記号表（勤務時間帯）'!$D$6:$X$47,21,FALSE))</f>
        <v/>
      </c>
      <c r="X157" s="76" t="str">
        <f>IF(X156="","",VLOOKUP(X156,'シフト記号表（勤務時間帯）'!$D$6:$X$47,21,FALSE))</f>
        <v/>
      </c>
      <c r="Y157" s="76" t="str">
        <f>IF(Y156="","",VLOOKUP(Y156,'シフト記号表（勤務時間帯）'!$D$6:$X$47,21,FALSE))</f>
        <v/>
      </c>
      <c r="Z157" s="76" t="str">
        <f>IF(Z156="","",VLOOKUP(Z156,'シフト記号表（勤務時間帯）'!$D$6:$X$47,21,FALSE))</f>
        <v/>
      </c>
      <c r="AA157" s="77" t="str">
        <f>IF(AA156="","",VLOOKUP(AA156,'シフト記号表（勤務時間帯）'!$D$6:$X$47,21,FALSE))</f>
        <v/>
      </c>
      <c r="AB157" s="75" t="str">
        <f>IF(AB156="","",VLOOKUP(AB156,'シフト記号表（勤務時間帯）'!$D$6:$X$47,21,FALSE))</f>
        <v/>
      </c>
      <c r="AC157" s="76" t="str">
        <f>IF(AC156="","",VLOOKUP(AC156,'シフト記号表（勤務時間帯）'!$D$6:$X$47,21,FALSE))</f>
        <v/>
      </c>
      <c r="AD157" s="76" t="str">
        <f>IF(AD156="","",VLOOKUP(AD156,'シフト記号表（勤務時間帯）'!$D$6:$X$47,21,FALSE))</f>
        <v/>
      </c>
      <c r="AE157" s="76" t="str">
        <f>IF(AE156="","",VLOOKUP(AE156,'シフト記号表（勤務時間帯）'!$D$6:$X$47,21,FALSE))</f>
        <v/>
      </c>
      <c r="AF157" s="76" t="str">
        <f>IF(AF156="","",VLOOKUP(AF156,'シフト記号表（勤務時間帯）'!$D$6:$X$47,21,FALSE))</f>
        <v/>
      </c>
      <c r="AG157" s="76" t="str">
        <f>IF(AG156="","",VLOOKUP(AG156,'シフト記号表（勤務時間帯）'!$D$6:$X$47,21,FALSE))</f>
        <v/>
      </c>
      <c r="AH157" s="77" t="str">
        <f>IF(AH156="","",VLOOKUP(AH156,'シフト記号表（勤務時間帯）'!$D$6:$X$47,21,FALSE))</f>
        <v/>
      </c>
      <c r="AI157" s="75" t="str">
        <f>IF(AI156="","",VLOOKUP(AI156,'シフト記号表（勤務時間帯）'!$D$6:$X$47,21,FALSE))</f>
        <v/>
      </c>
      <c r="AJ157" s="76" t="str">
        <f>IF(AJ156="","",VLOOKUP(AJ156,'シフト記号表（勤務時間帯）'!$D$6:$X$47,21,FALSE))</f>
        <v/>
      </c>
      <c r="AK157" s="76" t="str">
        <f>IF(AK156="","",VLOOKUP(AK156,'シフト記号表（勤務時間帯）'!$D$6:$X$47,21,FALSE))</f>
        <v/>
      </c>
      <c r="AL157" s="76" t="str">
        <f>IF(AL156="","",VLOOKUP(AL156,'シフト記号表（勤務時間帯）'!$D$6:$X$47,21,FALSE))</f>
        <v/>
      </c>
      <c r="AM157" s="76" t="str">
        <f>IF(AM156="","",VLOOKUP(AM156,'シフト記号表（勤務時間帯）'!$D$6:$X$47,21,FALSE))</f>
        <v/>
      </c>
      <c r="AN157" s="76" t="str">
        <f>IF(AN156="","",VLOOKUP(AN156,'シフト記号表（勤務時間帯）'!$D$6:$X$47,21,FALSE))</f>
        <v/>
      </c>
      <c r="AO157" s="77" t="str">
        <f>IF(AO156="","",VLOOKUP(AO156,'シフト記号表（勤務時間帯）'!$D$6:$X$47,21,FALSE))</f>
        <v/>
      </c>
      <c r="AP157" s="75" t="str">
        <f>IF(AP156="","",VLOOKUP(AP156,'シフト記号表（勤務時間帯）'!$D$6:$X$47,21,FALSE))</f>
        <v/>
      </c>
      <c r="AQ157" s="76" t="str">
        <f>IF(AQ156="","",VLOOKUP(AQ156,'シフト記号表（勤務時間帯）'!$D$6:$X$47,21,FALSE))</f>
        <v/>
      </c>
      <c r="AR157" s="76" t="str">
        <f>IF(AR156="","",VLOOKUP(AR156,'シフト記号表（勤務時間帯）'!$D$6:$X$47,21,FALSE))</f>
        <v/>
      </c>
      <c r="AS157" s="76" t="str">
        <f>IF(AS156="","",VLOOKUP(AS156,'シフト記号表（勤務時間帯）'!$D$6:$X$47,21,FALSE))</f>
        <v/>
      </c>
      <c r="AT157" s="76" t="str">
        <f>IF(AT156="","",VLOOKUP(AT156,'シフト記号表（勤務時間帯）'!$D$6:$X$47,21,FALSE))</f>
        <v/>
      </c>
      <c r="AU157" s="76" t="str">
        <f>IF(AU156="","",VLOOKUP(AU156,'シフト記号表（勤務時間帯）'!$D$6:$X$47,21,FALSE))</f>
        <v/>
      </c>
      <c r="AV157" s="77" t="str">
        <f>IF(AV156="","",VLOOKUP(AV156,'シフト記号表（勤務時間帯）'!$D$6:$X$47,21,FALSE))</f>
        <v/>
      </c>
      <c r="AW157" s="75" t="str">
        <f>IF(AW156="","",VLOOKUP(AW156,'シフト記号表（勤務時間帯）'!$D$6:$X$47,21,FALSE))</f>
        <v/>
      </c>
      <c r="AX157" s="76" t="str">
        <f>IF(AX156="","",VLOOKUP(AX156,'シフト記号表（勤務時間帯）'!$D$6:$X$47,21,FALSE))</f>
        <v/>
      </c>
      <c r="AY157" s="76" t="str">
        <f>IF(AY156="","",VLOOKUP(AY156,'シフト記号表（勤務時間帯）'!$D$6:$X$47,21,FALSE))</f>
        <v/>
      </c>
      <c r="AZ157" s="593">
        <f>IF($BC$3="４週",SUM(U157:AV157),IF($BC$3="暦月",SUM(U157:AY157),""))</f>
        <v>0</v>
      </c>
      <c r="BA157" s="594"/>
      <c r="BB157" s="595">
        <f>IF($BC$3="４週",AZ157/4,IF($BC$3="暦月",(AZ157/($BC$8/7)),""))</f>
        <v>0</v>
      </c>
      <c r="BC157" s="594"/>
      <c r="BD157" s="587"/>
      <c r="BE157" s="588"/>
      <c r="BF157" s="588"/>
      <c r="BG157" s="588"/>
      <c r="BH157" s="589"/>
    </row>
    <row r="158" spans="2:60" ht="20.25" customHeight="1" x14ac:dyDescent="0.4">
      <c r="B158" s="78"/>
      <c r="C158" s="545"/>
      <c r="D158" s="546"/>
      <c r="E158" s="547"/>
      <c r="F158" s="216"/>
      <c r="G158" s="219">
        <f>C156</f>
        <v>0</v>
      </c>
      <c r="H158" s="550"/>
      <c r="I158" s="557"/>
      <c r="J158" s="558"/>
      <c r="K158" s="558"/>
      <c r="L158" s="559"/>
      <c r="M158" s="566"/>
      <c r="N158" s="567"/>
      <c r="O158" s="568"/>
      <c r="P158" s="109" t="s">
        <v>247</v>
      </c>
      <c r="Q158" s="80"/>
      <c r="R158" s="80"/>
      <c r="S158" s="98"/>
      <c r="T158" s="99"/>
      <c r="U158" s="83" t="str">
        <f>IF(U156="","",VLOOKUP(U156,'シフト記号表（勤務時間帯）'!$D$6:$Z$47,23,FALSE))</f>
        <v/>
      </c>
      <c r="V158" s="84" t="str">
        <f>IF(V156="","",VLOOKUP(V156,'シフト記号表（勤務時間帯）'!$D$6:$Z$47,23,FALSE))</f>
        <v/>
      </c>
      <c r="W158" s="84" t="str">
        <f>IF(W156="","",VLOOKUP(W156,'シフト記号表（勤務時間帯）'!$D$6:$Z$47,23,FALSE))</f>
        <v/>
      </c>
      <c r="X158" s="84" t="str">
        <f>IF(X156="","",VLOOKUP(X156,'シフト記号表（勤務時間帯）'!$D$6:$Z$47,23,FALSE))</f>
        <v/>
      </c>
      <c r="Y158" s="84" t="str">
        <f>IF(Y156="","",VLOOKUP(Y156,'シフト記号表（勤務時間帯）'!$D$6:$Z$47,23,FALSE))</f>
        <v/>
      </c>
      <c r="Z158" s="84" t="str">
        <f>IF(Z156="","",VLOOKUP(Z156,'シフト記号表（勤務時間帯）'!$D$6:$Z$47,23,FALSE))</f>
        <v/>
      </c>
      <c r="AA158" s="85" t="str">
        <f>IF(AA156="","",VLOOKUP(AA156,'シフト記号表（勤務時間帯）'!$D$6:$Z$47,23,FALSE))</f>
        <v/>
      </c>
      <c r="AB158" s="83" t="str">
        <f>IF(AB156="","",VLOOKUP(AB156,'シフト記号表（勤務時間帯）'!$D$6:$Z$47,23,FALSE))</f>
        <v/>
      </c>
      <c r="AC158" s="84" t="str">
        <f>IF(AC156="","",VLOOKUP(AC156,'シフト記号表（勤務時間帯）'!$D$6:$Z$47,23,FALSE))</f>
        <v/>
      </c>
      <c r="AD158" s="84" t="str">
        <f>IF(AD156="","",VLOOKUP(AD156,'シフト記号表（勤務時間帯）'!$D$6:$Z$47,23,FALSE))</f>
        <v/>
      </c>
      <c r="AE158" s="84" t="str">
        <f>IF(AE156="","",VLOOKUP(AE156,'シフト記号表（勤務時間帯）'!$D$6:$Z$47,23,FALSE))</f>
        <v/>
      </c>
      <c r="AF158" s="84" t="str">
        <f>IF(AF156="","",VLOOKUP(AF156,'シフト記号表（勤務時間帯）'!$D$6:$Z$47,23,FALSE))</f>
        <v/>
      </c>
      <c r="AG158" s="84" t="str">
        <f>IF(AG156="","",VLOOKUP(AG156,'シフト記号表（勤務時間帯）'!$D$6:$Z$47,23,FALSE))</f>
        <v/>
      </c>
      <c r="AH158" s="85" t="str">
        <f>IF(AH156="","",VLOOKUP(AH156,'シフト記号表（勤務時間帯）'!$D$6:$Z$47,23,FALSE))</f>
        <v/>
      </c>
      <c r="AI158" s="83" t="str">
        <f>IF(AI156="","",VLOOKUP(AI156,'シフト記号表（勤務時間帯）'!$D$6:$Z$47,23,FALSE))</f>
        <v/>
      </c>
      <c r="AJ158" s="84" t="str">
        <f>IF(AJ156="","",VLOOKUP(AJ156,'シフト記号表（勤務時間帯）'!$D$6:$Z$47,23,FALSE))</f>
        <v/>
      </c>
      <c r="AK158" s="84" t="str">
        <f>IF(AK156="","",VLOOKUP(AK156,'シフト記号表（勤務時間帯）'!$D$6:$Z$47,23,FALSE))</f>
        <v/>
      </c>
      <c r="AL158" s="84" t="str">
        <f>IF(AL156="","",VLOOKUP(AL156,'シフト記号表（勤務時間帯）'!$D$6:$Z$47,23,FALSE))</f>
        <v/>
      </c>
      <c r="AM158" s="84" t="str">
        <f>IF(AM156="","",VLOOKUP(AM156,'シフト記号表（勤務時間帯）'!$D$6:$Z$47,23,FALSE))</f>
        <v/>
      </c>
      <c r="AN158" s="84" t="str">
        <f>IF(AN156="","",VLOOKUP(AN156,'シフト記号表（勤務時間帯）'!$D$6:$Z$47,23,FALSE))</f>
        <v/>
      </c>
      <c r="AO158" s="85" t="str">
        <f>IF(AO156="","",VLOOKUP(AO156,'シフト記号表（勤務時間帯）'!$D$6:$Z$47,23,FALSE))</f>
        <v/>
      </c>
      <c r="AP158" s="83" t="str">
        <f>IF(AP156="","",VLOOKUP(AP156,'シフト記号表（勤務時間帯）'!$D$6:$Z$47,23,FALSE))</f>
        <v/>
      </c>
      <c r="AQ158" s="84" t="str">
        <f>IF(AQ156="","",VLOOKUP(AQ156,'シフト記号表（勤務時間帯）'!$D$6:$Z$47,23,FALSE))</f>
        <v/>
      </c>
      <c r="AR158" s="84" t="str">
        <f>IF(AR156="","",VLOOKUP(AR156,'シフト記号表（勤務時間帯）'!$D$6:$Z$47,23,FALSE))</f>
        <v/>
      </c>
      <c r="AS158" s="84" t="str">
        <f>IF(AS156="","",VLOOKUP(AS156,'シフト記号表（勤務時間帯）'!$D$6:$Z$47,23,FALSE))</f>
        <v/>
      </c>
      <c r="AT158" s="84" t="str">
        <f>IF(AT156="","",VLOOKUP(AT156,'シフト記号表（勤務時間帯）'!$D$6:$Z$47,23,FALSE))</f>
        <v/>
      </c>
      <c r="AU158" s="84" t="str">
        <f>IF(AU156="","",VLOOKUP(AU156,'シフト記号表（勤務時間帯）'!$D$6:$Z$47,23,FALSE))</f>
        <v/>
      </c>
      <c r="AV158" s="85" t="str">
        <f>IF(AV156="","",VLOOKUP(AV156,'シフト記号表（勤務時間帯）'!$D$6:$Z$47,23,FALSE))</f>
        <v/>
      </c>
      <c r="AW158" s="83" t="str">
        <f>IF(AW156="","",VLOOKUP(AW156,'シフト記号表（勤務時間帯）'!$D$6:$Z$47,23,FALSE))</f>
        <v/>
      </c>
      <c r="AX158" s="84" t="str">
        <f>IF(AX156="","",VLOOKUP(AX156,'シフト記号表（勤務時間帯）'!$D$6:$Z$47,23,FALSE))</f>
        <v/>
      </c>
      <c r="AY158" s="84" t="str">
        <f>IF(AY156="","",VLOOKUP(AY156,'シフト記号表（勤務時間帯）'!$D$6:$Z$47,23,FALSE))</f>
        <v/>
      </c>
      <c r="AZ158" s="596">
        <f>IF($BC$3="４週",SUM(U158:AV158),IF($BC$3="暦月",SUM(U158:AY158),""))</f>
        <v>0</v>
      </c>
      <c r="BA158" s="597"/>
      <c r="BB158" s="598">
        <f>IF($BC$3="４週",AZ158/4,IF($BC$3="暦月",(AZ158/($BC$8/7)),""))</f>
        <v>0</v>
      </c>
      <c r="BC158" s="597"/>
      <c r="BD158" s="590"/>
      <c r="BE158" s="591"/>
      <c r="BF158" s="591"/>
      <c r="BG158" s="591"/>
      <c r="BH158" s="592"/>
    </row>
    <row r="159" spans="2:60" ht="20.25" customHeight="1" x14ac:dyDescent="0.4">
      <c r="B159" s="86"/>
      <c r="C159" s="539"/>
      <c r="D159" s="540"/>
      <c r="E159" s="541"/>
      <c r="F159" s="214"/>
      <c r="G159" s="217"/>
      <c r="H159" s="548"/>
      <c r="I159" s="551"/>
      <c r="J159" s="552"/>
      <c r="K159" s="552"/>
      <c r="L159" s="553"/>
      <c r="M159" s="560"/>
      <c r="N159" s="561"/>
      <c r="O159" s="562"/>
      <c r="P159" s="105" t="s">
        <v>245</v>
      </c>
      <c r="Q159" s="106"/>
      <c r="R159" s="106"/>
      <c r="S159" s="107"/>
      <c r="T159" s="108"/>
      <c r="U159" s="91"/>
      <c r="V159" s="92"/>
      <c r="W159" s="92"/>
      <c r="X159" s="92"/>
      <c r="Y159" s="92"/>
      <c r="Z159" s="92"/>
      <c r="AA159" s="93"/>
      <c r="AB159" s="91"/>
      <c r="AC159" s="92"/>
      <c r="AD159" s="92"/>
      <c r="AE159" s="92"/>
      <c r="AF159" s="92"/>
      <c r="AG159" s="92"/>
      <c r="AH159" s="93"/>
      <c r="AI159" s="91"/>
      <c r="AJ159" s="92"/>
      <c r="AK159" s="92"/>
      <c r="AL159" s="92"/>
      <c r="AM159" s="92"/>
      <c r="AN159" s="92"/>
      <c r="AO159" s="93"/>
      <c r="AP159" s="91"/>
      <c r="AQ159" s="92"/>
      <c r="AR159" s="92"/>
      <c r="AS159" s="92"/>
      <c r="AT159" s="92"/>
      <c r="AU159" s="92"/>
      <c r="AV159" s="93"/>
      <c r="AW159" s="91"/>
      <c r="AX159" s="92"/>
      <c r="AY159" s="92"/>
      <c r="AZ159" s="569"/>
      <c r="BA159" s="570"/>
      <c r="BB159" s="583"/>
      <c r="BC159" s="570"/>
      <c r="BD159" s="584"/>
      <c r="BE159" s="585"/>
      <c r="BF159" s="585"/>
      <c r="BG159" s="585"/>
      <c r="BH159" s="586"/>
    </row>
    <row r="160" spans="2:60" ht="20.25" customHeight="1" x14ac:dyDescent="0.4">
      <c r="B160" s="70">
        <f>B157+1</f>
        <v>47</v>
      </c>
      <c r="C160" s="542"/>
      <c r="D160" s="543"/>
      <c r="E160" s="544"/>
      <c r="F160" s="215">
        <f>C159</f>
        <v>0</v>
      </c>
      <c r="G160" s="218"/>
      <c r="H160" s="549"/>
      <c r="I160" s="554"/>
      <c r="J160" s="555"/>
      <c r="K160" s="555"/>
      <c r="L160" s="556"/>
      <c r="M160" s="563"/>
      <c r="N160" s="564"/>
      <c r="O160" s="565"/>
      <c r="P160" s="71" t="s">
        <v>246</v>
      </c>
      <c r="Q160" s="72"/>
      <c r="R160" s="72"/>
      <c r="S160" s="73"/>
      <c r="T160" s="74"/>
      <c r="U160" s="75" t="str">
        <f>IF(U159="","",VLOOKUP(U159,'シフト記号表（勤務時間帯）'!$D$6:$X$47,21,FALSE))</f>
        <v/>
      </c>
      <c r="V160" s="76" t="str">
        <f>IF(V159="","",VLOOKUP(V159,'シフト記号表（勤務時間帯）'!$D$6:$X$47,21,FALSE))</f>
        <v/>
      </c>
      <c r="W160" s="76" t="str">
        <f>IF(W159="","",VLOOKUP(W159,'シフト記号表（勤務時間帯）'!$D$6:$X$47,21,FALSE))</f>
        <v/>
      </c>
      <c r="X160" s="76" t="str">
        <f>IF(X159="","",VLOOKUP(X159,'シフト記号表（勤務時間帯）'!$D$6:$X$47,21,FALSE))</f>
        <v/>
      </c>
      <c r="Y160" s="76" t="str">
        <f>IF(Y159="","",VLOOKUP(Y159,'シフト記号表（勤務時間帯）'!$D$6:$X$47,21,FALSE))</f>
        <v/>
      </c>
      <c r="Z160" s="76" t="str">
        <f>IF(Z159="","",VLOOKUP(Z159,'シフト記号表（勤務時間帯）'!$D$6:$X$47,21,FALSE))</f>
        <v/>
      </c>
      <c r="AA160" s="77" t="str">
        <f>IF(AA159="","",VLOOKUP(AA159,'シフト記号表（勤務時間帯）'!$D$6:$X$47,21,FALSE))</f>
        <v/>
      </c>
      <c r="AB160" s="75" t="str">
        <f>IF(AB159="","",VLOOKUP(AB159,'シフト記号表（勤務時間帯）'!$D$6:$X$47,21,FALSE))</f>
        <v/>
      </c>
      <c r="AC160" s="76" t="str">
        <f>IF(AC159="","",VLOOKUP(AC159,'シフト記号表（勤務時間帯）'!$D$6:$X$47,21,FALSE))</f>
        <v/>
      </c>
      <c r="AD160" s="76" t="str">
        <f>IF(AD159="","",VLOOKUP(AD159,'シフト記号表（勤務時間帯）'!$D$6:$X$47,21,FALSE))</f>
        <v/>
      </c>
      <c r="AE160" s="76" t="str">
        <f>IF(AE159="","",VLOOKUP(AE159,'シフト記号表（勤務時間帯）'!$D$6:$X$47,21,FALSE))</f>
        <v/>
      </c>
      <c r="AF160" s="76" t="str">
        <f>IF(AF159="","",VLOOKUP(AF159,'シフト記号表（勤務時間帯）'!$D$6:$X$47,21,FALSE))</f>
        <v/>
      </c>
      <c r="AG160" s="76" t="str">
        <f>IF(AG159="","",VLOOKUP(AG159,'シフト記号表（勤務時間帯）'!$D$6:$X$47,21,FALSE))</f>
        <v/>
      </c>
      <c r="AH160" s="77" t="str">
        <f>IF(AH159="","",VLOOKUP(AH159,'シフト記号表（勤務時間帯）'!$D$6:$X$47,21,FALSE))</f>
        <v/>
      </c>
      <c r="AI160" s="75" t="str">
        <f>IF(AI159="","",VLOOKUP(AI159,'シフト記号表（勤務時間帯）'!$D$6:$X$47,21,FALSE))</f>
        <v/>
      </c>
      <c r="AJ160" s="76" t="str">
        <f>IF(AJ159="","",VLOOKUP(AJ159,'シフト記号表（勤務時間帯）'!$D$6:$X$47,21,FALSE))</f>
        <v/>
      </c>
      <c r="AK160" s="76" t="str">
        <f>IF(AK159="","",VLOOKUP(AK159,'シフト記号表（勤務時間帯）'!$D$6:$X$47,21,FALSE))</f>
        <v/>
      </c>
      <c r="AL160" s="76" t="str">
        <f>IF(AL159="","",VLOOKUP(AL159,'シフト記号表（勤務時間帯）'!$D$6:$X$47,21,FALSE))</f>
        <v/>
      </c>
      <c r="AM160" s="76" t="str">
        <f>IF(AM159="","",VLOOKUP(AM159,'シフト記号表（勤務時間帯）'!$D$6:$X$47,21,FALSE))</f>
        <v/>
      </c>
      <c r="AN160" s="76" t="str">
        <f>IF(AN159="","",VLOOKUP(AN159,'シフト記号表（勤務時間帯）'!$D$6:$X$47,21,FALSE))</f>
        <v/>
      </c>
      <c r="AO160" s="77" t="str">
        <f>IF(AO159="","",VLOOKUP(AO159,'シフト記号表（勤務時間帯）'!$D$6:$X$47,21,FALSE))</f>
        <v/>
      </c>
      <c r="AP160" s="75" t="str">
        <f>IF(AP159="","",VLOOKUP(AP159,'シフト記号表（勤務時間帯）'!$D$6:$X$47,21,FALSE))</f>
        <v/>
      </c>
      <c r="AQ160" s="76" t="str">
        <f>IF(AQ159="","",VLOOKUP(AQ159,'シフト記号表（勤務時間帯）'!$D$6:$X$47,21,FALSE))</f>
        <v/>
      </c>
      <c r="AR160" s="76" t="str">
        <f>IF(AR159="","",VLOOKUP(AR159,'シフト記号表（勤務時間帯）'!$D$6:$X$47,21,FALSE))</f>
        <v/>
      </c>
      <c r="AS160" s="76" t="str">
        <f>IF(AS159="","",VLOOKUP(AS159,'シフト記号表（勤務時間帯）'!$D$6:$X$47,21,FALSE))</f>
        <v/>
      </c>
      <c r="AT160" s="76" t="str">
        <f>IF(AT159="","",VLOOKUP(AT159,'シフト記号表（勤務時間帯）'!$D$6:$X$47,21,FALSE))</f>
        <v/>
      </c>
      <c r="AU160" s="76" t="str">
        <f>IF(AU159="","",VLOOKUP(AU159,'シフト記号表（勤務時間帯）'!$D$6:$X$47,21,FALSE))</f>
        <v/>
      </c>
      <c r="AV160" s="77" t="str">
        <f>IF(AV159="","",VLOOKUP(AV159,'シフト記号表（勤務時間帯）'!$D$6:$X$47,21,FALSE))</f>
        <v/>
      </c>
      <c r="AW160" s="75" t="str">
        <f>IF(AW159="","",VLOOKUP(AW159,'シフト記号表（勤務時間帯）'!$D$6:$X$47,21,FALSE))</f>
        <v/>
      </c>
      <c r="AX160" s="76" t="str">
        <f>IF(AX159="","",VLOOKUP(AX159,'シフト記号表（勤務時間帯）'!$D$6:$X$47,21,FALSE))</f>
        <v/>
      </c>
      <c r="AY160" s="76" t="str">
        <f>IF(AY159="","",VLOOKUP(AY159,'シフト記号表（勤務時間帯）'!$D$6:$X$47,21,FALSE))</f>
        <v/>
      </c>
      <c r="AZ160" s="593">
        <f>IF($BC$3="４週",SUM(U160:AV160),IF($BC$3="暦月",SUM(U160:AY160),""))</f>
        <v>0</v>
      </c>
      <c r="BA160" s="594"/>
      <c r="BB160" s="595">
        <f>IF($BC$3="４週",AZ160/4,IF($BC$3="暦月",(AZ160/($BC$8/7)),""))</f>
        <v>0</v>
      </c>
      <c r="BC160" s="594"/>
      <c r="BD160" s="587"/>
      <c r="BE160" s="588"/>
      <c r="BF160" s="588"/>
      <c r="BG160" s="588"/>
      <c r="BH160" s="589"/>
    </row>
    <row r="161" spans="2:60" ht="20.25" customHeight="1" x14ac:dyDescent="0.4">
      <c r="B161" s="78"/>
      <c r="C161" s="545"/>
      <c r="D161" s="546"/>
      <c r="E161" s="547"/>
      <c r="F161" s="216"/>
      <c r="G161" s="219">
        <f>C159</f>
        <v>0</v>
      </c>
      <c r="H161" s="550"/>
      <c r="I161" s="557"/>
      <c r="J161" s="558"/>
      <c r="K161" s="558"/>
      <c r="L161" s="559"/>
      <c r="M161" s="566"/>
      <c r="N161" s="567"/>
      <c r="O161" s="568"/>
      <c r="P161" s="109" t="s">
        <v>247</v>
      </c>
      <c r="Q161" s="80"/>
      <c r="R161" s="80"/>
      <c r="S161" s="98"/>
      <c r="T161" s="99"/>
      <c r="U161" s="83" t="str">
        <f>IF(U159="","",VLOOKUP(U159,'シフト記号表（勤務時間帯）'!$D$6:$Z$47,23,FALSE))</f>
        <v/>
      </c>
      <c r="V161" s="84" t="str">
        <f>IF(V159="","",VLOOKUP(V159,'シフト記号表（勤務時間帯）'!$D$6:$Z$47,23,FALSE))</f>
        <v/>
      </c>
      <c r="W161" s="84" t="str">
        <f>IF(W159="","",VLOOKUP(W159,'シフト記号表（勤務時間帯）'!$D$6:$Z$47,23,FALSE))</f>
        <v/>
      </c>
      <c r="X161" s="84" t="str">
        <f>IF(X159="","",VLOOKUP(X159,'シフト記号表（勤務時間帯）'!$D$6:$Z$47,23,FALSE))</f>
        <v/>
      </c>
      <c r="Y161" s="84" t="str">
        <f>IF(Y159="","",VLOOKUP(Y159,'シフト記号表（勤務時間帯）'!$D$6:$Z$47,23,FALSE))</f>
        <v/>
      </c>
      <c r="Z161" s="84" t="str">
        <f>IF(Z159="","",VLOOKUP(Z159,'シフト記号表（勤務時間帯）'!$D$6:$Z$47,23,FALSE))</f>
        <v/>
      </c>
      <c r="AA161" s="85" t="str">
        <f>IF(AA159="","",VLOOKUP(AA159,'シフト記号表（勤務時間帯）'!$D$6:$Z$47,23,FALSE))</f>
        <v/>
      </c>
      <c r="AB161" s="83" t="str">
        <f>IF(AB159="","",VLOOKUP(AB159,'シフト記号表（勤務時間帯）'!$D$6:$Z$47,23,FALSE))</f>
        <v/>
      </c>
      <c r="AC161" s="84" t="str">
        <f>IF(AC159="","",VLOOKUP(AC159,'シフト記号表（勤務時間帯）'!$D$6:$Z$47,23,FALSE))</f>
        <v/>
      </c>
      <c r="AD161" s="84" t="str">
        <f>IF(AD159="","",VLOOKUP(AD159,'シフト記号表（勤務時間帯）'!$D$6:$Z$47,23,FALSE))</f>
        <v/>
      </c>
      <c r="AE161" s="84" t="str">
        <f>IF(AE159="","",VLOOKUP(AE159,'シフト記号表（勤務時間帯）'!$D$6:$Z$47,23,FALSE))</f>
        <v/>
      </c>
      <c r="AF161" s="84" t="str">
        <f>IF(AF159="","",VLOOKUP(AF159,'シフト記号表（勤務時間帯）'!$D$6:$Z$47,23,FALSE))</f>
        <v/>
      </c>
      <c r="AG161" s="84" t="str">
        <f>IF(AG159="","",VLOOKUP(AG159,'シフト記号表（勤務時間帯）'!$D$6:$Z$47,23,FALSE))</f>
        <v/>
      </c>
      <c r="AH161" s="85" t="str">
        <f>IF(AH159="","",VLOOKUP(AH159,'シフト記号表（勤務時間帯）'!$D$6:$Z$47,23,FALSE))</f>
        <v/>
      </c>
      <c r="AI161" s="83" t="str">
        <f>IF(AI159="","",VLOOKUP(AI159,'シフト記号表（勤務時間帯）'!$D$6:$Z$47,23,FALSE))</f>
        <v/>
      </c>
      <c r="AJ161" s="84" t="str">
        <f>IF(AJ159="","",VLOOKUP(AJ159,'シフト記号表（勤務時間帯）'!$D$6:$Z$47,23,FALSE))</f>
        <v/>
      </c>
      <c r="AK161" s="84" t="str">
        <f>IF(AK159="","",VLOOKUP(AK159,'シフト記号表（勤務時間帯）'!$D$6:$Z$47,23,FALSE))</f>
        <v/>
      </c>
      <c r="AL161" s="84" t="str">
        <f>IF(AL159="","",VLOOKUP(AL159,'シフト記号表（勤務時間帯）'!$D$6:$Z$47,23,FALSE))</f>
        <v/>
      </c>
      <c r="AM161" s="84" t="str">
        <f>IF(AM159="","",VLOOKUP(AM159,'シフト記号表（勤務時間帯）'!$D$6:$Z$47,23,FALSE))</f>
        <v/>
      </c>
      <c r="AN161" s="84" t="str">
        <f>IF(AN159="","",VLOOKUP(AN159,'シフト記号表（勤務時間帯）'!$D$6:$Z$47,23,FALSE))</f>
        <v/>
      </c>
      <c r="AO161" s="85" t="str">
        <f>IF(AO159="","",VLOOKUP(AO159,'シフト記号表（勤務時間帯）'!$D$6:$Z$47,23,FALSE))</f>
        <v/>
      </c>
      <c r="AP161" s="83" t="str">
        <f>IF(AP159="","",VLOOKUP(AP159,'シフト記号表（勤務時間帯）'!$D$6:$Z$47,23,FALSE))</f>
        <v/>
      </c>
      <c r="AQ161" s="84" t="str">
        <f>IF(AQ159="","",VLOOKUP(AQ159,'シフト記号表（勤務時間帯）'!$D$6:$Z$47,23,FALSE))</f>
        <v/>
      </c>
      <c r="AR161" s="84" t="str">
        <f>IF(AR159="","",VLOOKUP(AR159,'シフト記号表（勤務時間帯）'!$D$6:$Z$47,23,FALSE))</f>
        <v/>
      </c>
      <c r="AS161" s="84" t="str">
        <f>IF(AS159="","",VLOOKUP(AS159,'シフト記号表（勤務時間帯）'!$D$6:$Z$47,23,FALSE))</f>
        <v/>
      </c>
      <c r="AT161" s="84" t="str">
        <f>IF(AT159="","",VLOOKUP(AT159,'シフト記号表（勤務時間帯）'!$D$6:$Z$47,23,FALSE))</f>
        <v/>
      </c>
      <c r="AU161" s="84" t="str">
        <f>IF(AU159="","",VLOOKUP(AU159,'シフト記号表（勤務時間帯）'!$D$6:$Z$47,23,FALSE))</f>
        <v/>
      </c>
      <c r="AV161" s="85" t="str">
        <f>IF(AV159="","",VLOOKUP(AV159,'シフト記号表（勤務時間帯）'!$D$6:$Z$47,23,FALSE))</f>
        <v/>
      </c>
      <c r="AW161" s="83" t="str">
        <f>IF(AW159="","",VLOOKUP(AW159,'シフト記号表（勤務時間帯）'!$D$6:$Z$47,23,FALSE))</f>
        <v/>
      </c>
      <c r="AX161" s="84" t="str">
        <f>IF(AX159="","",VLOOKUP(AX159,'シフト記号表（勤務時間帯）'!$D$6:$Z$47,23,FALSE))</f>
        <v/>
      </c>
      <c r="AY161" s="84" t="str">
        <f>IF(AY159="","",VLOOKUP(AY159,'シフト記号表（勤務時間帯）'!$D$6:$Z$47,23,FALSE))</f>
        <v/>
      </c>
      <c r="AZ161" s="596">
        <f>IF($BC$3="４週",SUM(U161:AV161),IF($BC$3="暦月",SUM(U161:AY161),""))</f>
        <v>0</v>
      </c>
      <c r="BA161" s="597"/>
      <c r="BB161" s="598">
        <f>IF($BC$3="４週",AZ161/4,IF($BC$3="暦月",(AZ161/($BC$8/7)),""))</f>
        <v>0</v>
      </c>
      <c r="BC161" s="597"/>
      <c r="BD161" s="590"/>
      <c r="BE161" s="591"/>
      <c r="BF161" s="591"/>
      <c r="BG161" s="591"/>
      <c r="BH161" s="592"/>
    </row>
    <row r="162" spans="2:60" ht="20.25" customHeight="1" x14ac:dyDescent="0.4">
      <c r="B162" s="86"/>
      <c r="C162" s="539"/>
      <c r="D162" s="540"/>
      <c r="E162" s="541"/>
      <c r="F162" s="214"/>
      <c r="G162" s="217"/>
      <c r="H162" s="548"/>
      <c r="I162" s="551"/>
      <c r="J162" s="552"/>
      <c r="K162" s="552"/>
      <c r="L162" s="553"/>
      <c r="M162" s="560"/>
      <c r="N162" s="561"/>
      <c r="O162" s="562"/>
      <c r="P162" s="105" t="s">
        <v>245</v>
      </c>
      <c r="Q162" s="106"/>
      <c r="R162" s="106"/>
      <c r="S162" s="107"/>
      <c r="T162" s="108"/>
      <c r="U162" s="91"/>
      <c r="V162" s="92"/>
      <c r="W162" s="92"/>
      <c r="X162" s="92"/>
      <c r="Y162" s="92"/>
      <c r="Z162" s="92"/>
      <c r="AA162" s="93"/>
      <c r="AB162" s="91"/>
      <c r="AC162" s="92"/>
      <c r="AD162" s="92"/>
      <c r="AE162" s="92"/>
      <c r="AF162" s="92"/>
      <c r="AG162" s="92"/>
      <c r="AH162" s="93"/>
      <c r="AI162" s="91"/>
      <c r="AJ162" s="92"/>
      <c r="AK162" s="92"/>
      <c r="AL162" s="92"/>
      <c r="AM162" s="92"/>
      <c r="AN162" s="92"/>
      <c r="AO162" s="93"/>
      <c r="AP162" s="91"/>
      <c r="AQ162" s="92"/>
      <c r="AR162" s="92"/>
      <c r="AS162" s="92"/>
      <c r="AT162" s="92"/>
      <c r="AU162" s="92"/>
      <c r="AV162" s="93"/>
      <c r="AW162" s="91"/>
      <c r="AX162" s="92"/>
      <c r="AY162" s="92"/>
      <c r="AZ162" s="569"/>
      <c r="BA162" s="570"/>
      <c r="BB162" s="583"/>
      <c r="BC162" s="570"/>
      <c r="BD162" s="584"/>
      <c r="BE162" s="585"/>
      <c r="BF162" s="585"/>
      <c r="BG162" s="585"/>
      <c r="BH162" s="586"/>
    </row>
    <row r="163" spans="2:60" ht="20.25" customHeight="1" x14ac:dyDescent="0.4">
      <c r="B163" s="70">
        <f>B160+1</f>
        <v>48</v>
      </c>
      <c r="C163" s="542"/>
      <c r="D163" s="543"/>
      <c r="E163" s="544"/>
      <c r="F163" s="215">
        <f>C162</f>
        <v>0</v>
      </c>
      <c r="G163" s="218"/>
      <c r="H163" s="549"/>
      <c r="I163" s="554"/>
      <c r="J163" s="555"/>
      <c r="K163" s="555"/>
      <c r="L163" s="556"/>
      <c r="M163" s="563"/>
      <c r="N163" s="564"/>
      <c r="O163" s="565"/>
      <c r="P163" s="71" t="s">
        <v>246</v>
      </c>
      <c r="Q163" s="72"/>
      <c r="R163" s="72"/>
      <c r="S163" s="73"/>
      <c r="T163" s="74"/>
      <c r="U163" s="75" t="str">
        <f>IF(U162="","",VLOOKUP(U162,'シフト記号表（勤務時間帯）'!$D$6:$X$47,21,FALSE))</f>
        <v/>
      </c>
      <c r="V163" s="76" t="str">
        <f>IF(V162="","",VLOOKUP(V162,'シフト記号表（勤務時間帯）'!$D$6:$X$47,21,FALSE))</f>
        <v/>
      </c>
      <c r="W163" s="76" t="str">
        <f>IF(W162="","",VLOOKUP(W162,'シフト記号表（勤務時間帯）'!$D$6:$X$47,21,FALSE))</f>
        <v/>
      </c>
      <c r="X163" s="76" t="str">
        <f>IF(X162="","",VLOOKUP(X162,'シフト記号表（勤務時間帯）'!$D$6:$X$47,21,FALSE))</f>
        <v/>
      </c>
      <c r="Y163" s="76" t="str">
        <f>IF(Y162="","",VLOOKUP(Y162,'シフト記号表（勤務時間帯）'!$D$6:$X$47,21,FALSE))</f>
        <v/>
      </c>
      <c r="Z163" s="76" t="str">
        <f>IF(Z162="","",VLOOKUP(Z162,'シフト記号表（勤務時間帯）'!$D$6:$X$47,21,FALSE))</f>
        <v/>
      </c>
      <c r="AA163" s="77" t="str">
        <f>IF(AA162="","",VLOOKUP(AA162,'シフト記号表（勤務時間帯）'!$D$6:$X$47,21,FALSE))</f>
        <v/>
      </c>
      <c r="AB163" s="75" t="str">
        <f>IF(AB162="","",VLOOKUP(AB162,'シフト記号表（勤務時間帯）'!$D$6:$X$47,21,FALSE))</f>
        <v/>
      </c>
      <c r="AC163" s="76" t="str">
        <f>IF(AC162="","",VLOOKUP(AC162,'シフト記号表（勤務時間帯）'!$D$6:$X$47,21,FALSE))</f>
        <v/>
      </c>
      <c r="AD163" s="76" t="str">
        <f>IF(AD162="","",VLOOKUP(AD162,'シフト記号表（勤務時間帯）'!$D$6:$X$47,21,FALSE))</f>
        <v/>
      </c>
      <c r="AE163" s="76" t="str">
        <f>IF(AE162="","",VLOOKUP(AE162,'シフト記号表（勤務時間帯）'!$D$6:$X$47,21,FALSE))</f>
        <v/>
      </c>
      <c r="AF163" s="76" t="str">
        <f>IF(AF162="","",VLOOKUP(AF162,'シフト記号表（勤務時間帯）'!$D$6:$X$47,21,FALSE))</f>
        <v/>
      </c>
      <c r="AG163" s="76" t="str">
        <f>IF(AG162="","",VLOOKUP(AG162,'シフト記号表（勤務時間帯）'!$D$6:$X$47,21,FALSE))</f>
        <v/>
      </c>
      <c r="AH163" s="77" t="str">
        <f>IF(AH162="","",VLOOKUP(AH162,'シフト記号表（勤務時間帯）'!$D$6:$X$47,21,FALSE))</f>
        <v/>
      </c>
      <c r="AI163" s="75" t="str">
        <f>IF(AI162="","",VLOOKUP(AI162,'シフト記号表（勤務時間帯）'!$D$6:$X$47,21,FALSE))</f>
        <v/>
      </c>
      <c r="AJ163" s="76" t="str">
        <f>IF(AJ162="","",VLOOKUP(AJ162,'シフト記号表（勤務時間帯）'!$D$6:$X$47,21,FALSE))</f>
        <v/>
      </c>
      <c r="AK163" s="76" t="str">
        <f>IF(AK162="","",VLOOKUP(AK162,'シフト記号表（勤務時間帯）'!$D$6:$X$47,21,FALSE))</f>
        <v/>
      </c>
      <c r="AL163" s="76" t="str">
        <f>IF(AL162="","",VLOOKUP(AL162,'シフト記号表（勤務時間帯）'!$D$6:$X$47,21,FALSE))</f>
        <v/>
      </c>
      <c r="AM163" s="76" t="str">
        <f>IF(AM162="","",VLOOKUP(AM162,'シフト記号表（勤務時間帯）'!$D$6:$X$47,21,FALSE))</f>
        <v/>
      </c>
      <c r="AN163" s="76" t="str">
        <f>IF(AN162="","",VLOOKUP(AN162,'シフト記号表（勤務時間帯）'!$D$6:$X$47,21,FALSE))</f>
        <v/>
      </c>
      <c r="AO163" s="77" t="str">
        <f>IF(AO162="","",VLOOKUP(AO162,'シフト記号表（勤務時間帯）'!$D$6:$X$47,21,FALSE))</f>
        <v/>
      </c>
      <c r="AP163" s="75" t="str">
        <f>IF(AP162="","",VLOOKUP(AP162,'シフト記号表（勤務時間帯）'!$D$6:$X$47,21,FALSE))</f>
        <v/>
      </c>
      <c r="AQ163" s="76" t="str">
        <f>IF(AQ162="","",VLOOKUP(AQ162,'シフト記号表（勤務時間帯）'!$D$6:$X$47,21,FALSE))</f>
        <v/>
      </c>
      <c r="AR163" s="76" t="str">
        <f>IF(AR162="","",VLOOKUP(AR162,'シフト記号表（勤務時間帯）'!$D$6:$X$47,21,FALSE))</f>
        <v/>
      </c>
      <c r="AS163" s="76" t="str">
        <f>IF(AS162="","",VLOOKUP(AS162,'シフト記号表（勤務時間帯）'!$D$6:$X$47,21,FALSE))</f>
        <v/>
      </c>
      <c r="AT163" s="76" t="str">
        <f>IF(AT162="","",VLOOKUP(AT162,'シフト記号表（勤務時間帯）'!$D$6:$X$47,21,FALSE))</f>
        <v/>
      </c>
      <c r="AU163" s="76" t="str">
        <f>IF(AU162="","",VLOOKUP(AU162,'シフト記号表（勤務時間帯）'!$D$6:$X$47,21,FALSE))</f>
        <v/>
      </c>
      <c r="AV163" s="77" t="str">
        <f>IF(AV162="","",VLOOKUP(AV162,'シフト記号表（勤務時間帯）'!$D$6:$X$47,21,FALSE))</f>
        <v/>
      </c>
      <c r="AW163" s="75" t="str">
        <f>IF(AW162="","",VLOOKUP(AW162,'シフト記号表（勤務時間帯）'!$D$6:$X$47,21,FALSE))</f>
        <v/>
      </c>
      <c r="AX163" s="76" t="str">
        <f>IF(AX162="","",VLOOKUP(AX162,'シフト記号表（勤務時間帯）'!$D$6:$X$47,21,FALSE))</f>
        <v/>
      </c>
      <c r="AY163" s="76" t="str">
        <f>IF(AY162="","",VLOOKUP(AY162,'シフト記号表（勤務時間帯）'!$D$6:$X$47,21,FALSE))</f>
        <v/>
      </c>
      <c r="AZ163" s="593">
        <f>IF($BC$3="４週",SUM(U163:AV163),IF($BC$3="暦月",SUM(U163:AY163),""))</f>
        <v>0</v>
      </c>
      <c r="BA163" s="594"/>
      <c r="BB163" s="595">
        <f>IF($BC$3="４週",AZ163/4,IF($BC$3="暦月",(AZ163/($BC$8/7)),""))</f>
        <v>0</v>
      </c>
      <c r="BC163" s="594"/>
      <c r="BD163" s="587"/>
      <c r="BE163" s="588"/>
      <c r="BF163" s="588"/>
      <c r="BG163" s="588"/>
      <c r="BH163" s="589"/>
    </row>
    <row r="164" spans="2:60" ht="20.25" customHeight="1" x14ac:dyDescent="0.4">
      <c r="B164" s="78"/>
      <c r="C164" s="545"/>
      <c r="D164" s="546"/>
      <c r="E164" s="547"/>
      <c r="F164" s="216"/>
      <c r="G164" s="219">
        <f>C162</f>
        <v>0</v>
      </c>
      <c r="H164" s="550"/>
      <c r="I164" s="557"/>
      <c r="J164" s="558"/>
      <c r="K164" s="558"/>
      <c r="L164" s="559"/>
      <c r="M164" s="566"/>
      <c r="N164" s="567"/>
      <c r="O164" s="568"/>
      <c r="P164" s="109" t="s">
        <v>247</v>
      </c>
      <c r="Q164" s="80"/>
      <c r="R164" s="80"/>
      <c r="S164" s="98"/>
      <c r="T164" s="99"/>
      <c r="U164" s="83" t="str">
        <f>IF(U162="","",VLOOKUP(U162,'シフト記号表（勤務時間帯）'!$D$6:$Z$47,23,FALSE))</f>
        <v/>
      </c>
      <c r="V164" s="84" t="str">
        <f>IF(V162="","",VLOOKUP(V162,'シフト記号表（勤務時間帯）'!$D$6:$Z$47,23,FALSE))</f>
        <v/>
      </c>
      <c r="W164" s="84" t="str">
        <f>IF(W162="","",VLOOKUP(W162,'シフト記号表（勤務時間帯）'!$D$6:$Z$47,23,FALSE))</f>
        <v/>
      </c>
      <c r="X164" s="84" t="str">
        <f>IF(X162="","",VLOOKUP(X162,'シフト記号表（勤務時間帯）'!$D$6:$Z$47,23,FALSE))</f>
        <v/>
      </c>
      <c r="Y164" s="84" t="str">
        <f>IF(Y162="","",VLOOKUP(Y162,'シフト記号表（勤務時間帯）'!$D$6:$Z$47,23,FALSE))</f>
        <v/>
      </c>
      <c r="Z164" s="84" t="str">
        <f>IF(Z162="","",VLOOKUP(Z162,'シフト記号表（勤務時間帯）'!$D$6:$Z$47,23,FALSE))</f>
        <v/>
      </c>
      <c r="AA164" s="85" t="str">
        <f>IF(AA162="","",VLOOKUP(AA162,'シフト記号表（勤務時間帯）'!$D$6:$Z$47,23,FALSE))</f>
        <v/>
      </c>
      <c r="AB164" s="83" t="str">
        <f>IF(AB162="","",VLOOKUP(AB162,'シフト記号表（勤務時間帯）'!$D$6:$Z$47,23,FALSE))</f>
        <v/>
      </c>
      <c r="AC164" s="84" t="str">
        <f>IF(AC162="","",VLOOKUP(AC162,'シフト記号表（勤務時間帯）'!$D$6:$Z$47,23,FALSE))</f>
        <v/>
      </c>
      <c r="AD164" s="84" t="str">
        <f>IF(AD162="","",VLOOKUP(AD162,'シフト記号表（勤務時間帯）'!$D$6:$Z$47,23,FALSE))</f>
        <v/>
      </c>
      <c r="AE164" s="84" t="str">
        <f>IF(AE162="","",VLOOKUP(AE162,'シフト記号表（勤務時間帯）'!$D$6:$Z$47,23,FALSE))</f>
        <v/>
      </c>
      <c r="AF164" s="84" t="str">
        <f>IF(AF162="","",VLOOKUP(AF162,'シフト記号表（勤務時間帯）'!$D$6:$Z$47,23,FALSE))</f>
        <v/>
      </c>
      <c r="AG164" s="84" t="str">
        <f>IF(AG162="","",VLOOKUP(AG162,'シフト記号表（勤務時間帯）'!$D$6:$Z$47,23,FALSE))</f>
        <v/>
      </c>
      <c r="AH164" s="85" t="str">
        <f>IF(AH162="","",VLOOKUP(AH162,'シフト記号表（勤務時間帯）'!$D$6:$Z$47,23,FALSE))</f>
        <v/>
      </c>
      <c r="AI164" s="83" t="str">
        <f>IF(AI162="","",VLOOKUP(AI162,'シフト記号表（勤務時間帯）'!$D$6:$Z$47,23,FALSE))</f>
        <v/>
      </c>
      <c r="AJ164" s="84" t="str">
        <f>IF(AJ162="","",VLOOKUP(AJ162,'シフト記号表（勤務時間帯）'!$D$6:$Z$47,23,FALSE))</f>
        <v/>
      </c>
      <c r="AK164" s="84" t="str">
        <f>IF(AK162="","",VLOOKUP(AK162,'シフト記号表（勤務時間帯）'!$D$6:$Z$47,23,FALSE))</f>
        <v/>
      </c>
      <c r="AL164" s="84" t="str">
        <f>IF(AL162="","",VLOOKUP(AL162,'シフト記号表（勤務時間帯）'!$D$6:$Z$47,23,FALSE))</f>
        <v/>
      </c>
      <c r="AM164" s="84" t="str">
        <f>IF(AM162="","",VLOOKUP(AM162,'シフト記号表（勤務時間帯）'!$D$6:$Z$47,23,FALSE))</f>
        <v/>
      </c>
      <c r="AN164" s="84" t="str">
        <f>IF(AN162="","",VLOOKUP(AN162,'シフト記号表（勤務時間帯）'!$D$6:$Z$47,23,FALSE))</f>
        <v/>
      </c>
      <c r="AO164" s="85" t="str">
        <f>IF(AO162="","",VLOOKUP(AO162,'シフト記号表（勤務時間帯）'!$D$6:$Z$47,23,FALSE))</f>
        <v/>
      </c>
      <c r="AP164" s="83" t="str">
        <f>IF(AP162="","",VLOOKUP(AP162,'シフト記号表（勤務時間帯）'!$D$6:$Z$47,23,FALSE))</f>
        <v/>
      </c>
      <c r="AQ164" s="84" t="str">
        <f>IF(AQ162="","",VLOOKUP(AQ162,'シフト記号表（勤務時間帯）'!$D$6:$Z$47,23,FALSE))</f>
        <v/>
      </c>
      <c r="AR164" s="84" t="str">
        <f>IF(AR162="","",VLOOKUP(AR162,'シフト記号表（勤務時間帯）'!$D$6:$Z$47,23,FALSE))</f>
        <v/>
      </c>
      <c r="AS164" s="84" t="str">
        <f>IF(AS162="","",VLOOKUP(AS162,'シフト記号表（勤務時間帯）'!$D$6:$Z$47,23,FALSE))</f>
        <v/>
      </c>
      <c r="AT164" s="84" t="str">
        <f>IF(AT162="","",VLOOKUP(AT162,'シフト記号表（勤務時間帯）'!$D$6:$Z$47,23,FALSE))</f>
        <v/>
      </c>
      <c r="AU164" s="84" t="str">
        <f>IF(AU162="","",VLOOKUP(AU162,'シフト記号表（勤務時間帯）'!$D$6:$Z$47,23,FALSE))</f>
        <v/>
      </c>
      <c r="AV164" s="85" t="str">
        <f>IF(AV162="","",VLOOKUP(AV162,'シフト記号表（勤務時間帯）'!$D$6:$Z$47,23,FALSE))</f>
        <v/>
      </c>
      <c r="AW164" s="83" t="str">
        <f>IF(AW162="","",VLOOKUP(AW162,'シフト記号表（勤務時間帯）'!$D$6:$Z$47,23,FALSE))</f>
        <v/>
      </c>
      <c r="AX164" s="84" t="str">
        <f>IF(AX162="","",VLOOKUP(AX162,'シフト記号表（勤務時間帯）'!$D$6:$Z$47,23,FALSE))</f>
        <v/>
      </c>
      <c r="AY164" s="84" t="str">
        <f>IF(AY162="","",VLOOKUP(AY162,'シフト記号表（勤務時間帯）'!$D$6:$Z$47,23,FALSE))</f>
        <v/>
      </c>
      <c r="AZ164" s="596">
        <f>IF($BC$3="４週",SUM(U164:AV164),IF($BC$3="暦月",SUM(U164:AY164),""))</f>
        <v>0</v>
      </c>
      <c r="BA164" s="597"/>
      <c r="BB164" s="598">
        <f>IF($BC$3="４週",AZ164/4,IF($BC$3="暦月",(AZ164/($BC$8/7)),""))</f>
        <v>0</v>
      </c>
      <c r="BC164" s="597"/>
      <c r="BD164" s="590"/>
      <c r="BE164" s="591"/>
      <c r="BF164" s="591"/>
      <c r="BG164" s="591"/>
      <c r="BH164" s="592"/>
    </row>
    <row r="165" spans="2:60" ht="20.25" customHeight="1" x14ac:dyDescent="0.4">
      <c r="B165" s="86"/>
      <c r="C165" s="539"/>
      <c r="D165" s="540"/>
      <c r="E165" s="541"/>
      <c r="F165" s="214"/>
      <c r="G165" s="217"/>
      <c r="H165" s="548"/>
      <c r="I165" s="551"/>
      <c r="J165" s="552"/>
      <c r="K165" s="552"/>
      <c r="L165" s="553"/>
      <c r="M165" s="560"/>
      <c r="N165" s="561"/>
      <c r="O165" s="562"/>
      <c r="P165" s="105" t="s">
        <v>245</v>
      </c>
      <c r="Q165" s="106"/>
      <c r="R165" s="106"/>
      <c r="S165" s="107"/>
      <c r="T165" s="108"/>
      <c r="U165" s="91"/>
      <c r="V165" s="92"/>
      <c r="W165" s="92"/>
      <c r="X165" s="92"/>
      <c r="Y165" s="92"/>
      <c r="Z165" s="92"/>
      <c r="AA165" s="93"/>
      <c r="AB165" s="91"/>
      <c r="AC165" s="92"/>
      <c r="AD165" s="92"/>
      <c r="AE165" s="92"/>
      <c r="AF165" s="92"/>
      <c r="AG165" s="92"/>
      <c r="AH165" s="93"/>
      <c r="AI165" s="91"/>
      <c r="AJ165" s="92"/>
      <c r="AK165" s="92"/>
      <c r="AL165" s="92"/>
      <c r="AM165" s="92"/>
      <c r="AN165" s="92"/>
      <c r="AO165" s="93"/>
      <c r="AP165" s="91"/>
      <c r="AQ165" s="92"/>
      <c r="AR165" s="92"/>
      <c r="AS165" s="92"/>
      <c r="AT165" s="92"/>
      <c r="AU165" s="92"/>
      <c r="AV165" s="93"/>
      <c r="AW165" s="91"/>
      <c r="AX165" s="92"/>
      <c r="AY165" s="92"/>
      <c r="AZ165" s="569"/>
      <c r="BA165" s="570"/>
      <c r="BB165" s="583"/>
      <c r="BC165" s="570"/>
      <c r="BD165" s="584"/>
      <c r="BE165" s="585"/>
      <c r="BF165" s="585"/>
      <c r="BG165" s="585"/>
      <c r="BH165" s="586"/>
    </row>
    <row r="166" spans="2:60" ht="20.25" customHeight="1" x14ac:dyDescent="0.4">
      <c r="B166" s="70">
        <f>B163+1</f>
        <v>49</v>
      </c>
      <c r="C166" s="542"/>
      <c r="D166" s="543"/>
      <c r="E166" s="544"/>
      <c r="F166" s="215">
        <f>C165</f>
        <v>0</v>
      </c>
      <c r="G166" s="218"/>
      <c r="H166" s="549"/>
      <c r="I166" s="554"/>
      <c r="J166" s="555"/>
      <c r="K166" s="555"/>
      <c r="L166" s="556"/>
      <c r="M166" s="563"/>
      <c r="N166" s="564"/>
      <c r="O166" s="565"/>
      <c r="P166" s="71" t="s">
        <v>246</v>
      </c>
      <c r="Q166" s="72"/>
      <c r="R166" s="72"/>
      <c r="S166" s="73"/>
      <c r="T166" s="74"/>
      <c r="U166" s="75" t="str">
        <f>IF(U165="","",VLOOKUP(U165,'シフト記号表（勤務時間帯）'!$D$6:$X$47,21,FALSE))</f>
        <v/>
      </c>
      <c r="V166" s="76" t="str">
        <f>IF(V165="","",VLOOKUP(V165,'シフト記号表（勤務時間帯）'!$D$6:$X$47,21,FALSE))</f>
        <v/>
      </c>
      <c r="W166" s="76" t="str">
        <f>IF(W165="","",VLOOKUP(W165,'シフト記号表（勤務時間帯）'!$D$6:$X$47,21,FALSE))</f>
        <v/>
      </c>
      <c r="X166" s="76" t="str">
        <f>IF(X165="","",VLOOKUP(X165,'シフト記号表（勤務時間帯）'!$D$6:$X$47,21,FALSE))</f>
        <v/>
      </c>
      <c r="Y166" s="76" t="str">
        <f>IF(Y165="","",VLOOKUP(Y165,'シフト記号表（勤務時間帯）'!$D$6:$X$47,21,FALSE))</f>
        <v/>
      </c>
      <c r="Z166" s="76" t="str">
        <f>IF(Z165="","",VLOOKUP(Z165,'シフト記号表（勤務時間帯）'!$D$6:$X$47,21,FALSE))</f>
        <v/>
      </c>
      <c r="AA166" s="77" t="str">
        <f>IF(AA165="","",VLOOKUP(AA165,'シフト記号表（勤務時間帯）'!$D$6:$X$47,21,FALSE))</f>
        <v/>
      </c>
      <c r="AB166" s="75" t="str">
        <f>IF(AB165="","",VLOOKUP(AB165,'シフト記号表（勤務時間帯）'!$D$6:$X$47,21,FALSE))</f>
        <v/>
      </c>
      <c r="AC166" s="76" t="str">
        <f>IF(AC165="","",VLOOKUP(AC165,'シフト記号表（勤務時間帯）'!$D$6:$X$47,21,FALSE))</f>
        <v/>
      </c>
      <c r="AD166" s="76" t="str">
        <f>IF(AD165="","",VLOOKUP(AD165,'シフト記号表（勤務時間帯）'!$D$6:$X$47,21,FALSE))</f>
        <v/>
      </c>
      <c r="AE166" s="76" t="str">
        <f>IF(AE165="","",VLOOKUP(AE165,'シフト記号表（勤務時間帯）'!$D$6:$X$47,21,FALSE))</f>
        <v/>
      </c>
      <c r="AF166" s="76" t="str">
        <f>IF(AF165="","",VLOOKUP(AF165,'シフト記号表（勤務時間帯）'!$D$6:$X$47,21,FALSE))</f>
        <v/>
      </c>
      <c r="AG166" s="76" t="str">
        <f>IF(AG165="","",VLOOKUP(AG165,'シフト記号表（勤務時間帯）'!$D$6:$X$47,21,FALSE))</f>
        <v/>
      </c>
      <c r="AH166" s="77" t="str">
        <f>IF(AH165="","",VLOOKUP(AH165,'シフト記号表（勤務時間帯）'!$D$6:$X$47,21,FALSE))</f>
        <v/>
      </c>
      <c r="AI166" s="75" t="str">
        <f>IF(AI165="","",VLOOKUP(AI165,'シフト記号表（勤務時間帯）'!$D$6:$X$47,21,FALSE))</f>
        <v/>
      </c>
      <c r="AJ166" s="76" t="str">
        <f>IF(AJ165="","",VLOOKUP(AJ165,'シフト記号表（勤務時間帯）'!$D$6:$X$47,21,FALSE))</f>
        <v/>
      </c>
      <c r="AK166" s="76" t="str">
        <f>IF(AK165="","",VLOOKUP(AK165,'シフト記号表（勤務時間帯）'!$D$6:$X$47,21,FALSE))</f>
        <v/>
      </c>
      <c r="AL166" s="76" t="str">
        <f>IF(AL165="","",VLOOKUP(AL165,'シフト記号表（勤務時間帯）'!$D$6:$X$47,21,FALSE))</f>
        <v/>
      </c>
      <c r="AM166" s="76" t="str">
        <f>IF(AM165="","",VLOOKUP(AM165,'シフト記号表（勤務時間帯）'!$D$6:$X$47,21,FALSE))</f>
        <v/>
      </c>
      <c r="AN166" s="76" t="str">
        <f>IF(AN165="","",VLOOKUP(AN165,'シフト記号表（勤務時間帯）'!$D$6:$X$47,21,FALSE))</f>
        <v/>
      </c>
      <c r="AO166" s="77" t="str">
        <f>IF(AO165="","",VLOOKUP(AO165,'シフト記号表（勤務時間帯）'!$D$6:$X$47,21,FALSE))</f>
        <v/>
      </c>
      <c r="AP166" s="75" t="str">
        <f>IF(AP165="","",VLOOKUP(AP165,'シフト記号表（勤務時間帯）'!$D$6:$X$47,21,FALSE))</f>
        <v/>
      </c>
      <c r="AQ166" s="76" t="str">
        <f>IF(AQ165="","",VLOOKUP(AQ165,'シフト記号表（勤務時間帯）'!$D$6:$X$47,21,FALSE))</f>
        <v/>
      </c>
      <c r="AR166" s="76" t="str">
        <f>IF(AR165="","",VLOOKUP(AR165,'シフト記号表（勤務時間帯）'!$D$6:$X$47,21,FALSE))</f>
        <v/>
      </c>
      <c r="AS166" s="76" t="str">
        <f>IF(AS165="","",VLOOKUP(AS165,'シフト記号表（勤務時間帯）'!$D$6:$X$47,21,FALSE))</f>
        <v/>
      </c>
      <c r="AT166" s="76" t="str">
        <f>IF(AT165="","",VLOOKUP(AT165,'シフト記号表（勤務時間帯）'!$D$6:$X$47,21,FALSE))</f>
        <v/>
      </c>
      <c r="AU166" s="76" t="str">
        <f>IF(AU165="","",VLOOKUP(AU165,'シフト記号表（勤務時間帯）'!$D$6:$X$47,21,FALSE))</f>
        <v/>
      </c>
      <c r="AV166" s="77" t="str">
        <f>IF(AV165="","",VLOOKUP(AV165,'シフト記号表（勤務時間帯）'!$D$6:$X$47,21,FALSE))</f>
        <v/>
      </c>
      <c r="AW166" s="75" t="str">
        <f>IF(AW165="","",VLOOKUP(AW165,'シフト記号表（勤務時間帯）'!$D$6:$X$47,21,FALSE))</f>
        <v/>
      </c>
      <c r="AX166" s="76" t="str">
        <f>IF(AX165="","",VLOOKUP(AX165,'シフト記号表（勤務時間帯）'!$D$6:$X$47,21,FALSE))</f>
        <v/>
      </c>
      <c r="AY166" s="76" t="str">
        <f>IF(AY165="","",VLOOKUP(AY165,'シフト記号表（勤務時間帯）'!$D$6:$X$47,21,FALSE))</f>
        <v/>
      </c>
      <c r="AZ166" s="593">
        <f>IF($BC$3="４週",SUM(U166:AV166),IF($BC$3="暦月",SUM(U166:AY166),""))</f>
        <v>0</v>
      </c>
      <c r="BA166" s="594"/>
      <c r="BB166" s="595">
        <f>IF($BC$3="４週",AZ166/4,IF($BC$3="暦月",(AZ166/($BC$8/7)),""))</f>
        <v>0</v>
      </c>
      <c r="BC166" s="594"/>
      <c r="BD166" s="587"/>
      <c r="BE166" s="588"/>
      <c r="BF166" s="588"/>
      <c r="BG166" s="588"/>
      <c r="BH166" s="589"/>
    </row>
    <row r="167" spans="2:60" ht="20.25" customHeight="1" x14ac:dyDescent="0.4">
      <c r="B167" s="78"/>
      <c r="C167" s="545"/>
      <c r="D167" s="546"/>
      <c r="E167" s="547"/>
      <c r="F167" s="216"/>
      <c r="G167" s="219">
        <f>C165</f>
        <v>0</v>
      </c>
      <c r="H167" s="550"/>
      <c r="I167" s="557"/>
      <c r="J167" s="558"/>
      <c r="K167" s="558"/>
      <c r="L167" s="559"/>
      <c r="M167" s="566"/>
      <c r="N167" s="567"/>
      <c r="O167" s="568"/>
      <c r="P167" s="109" t="s">
        <v>247</v>
      </c>
      <c r="Q167" s="80"/>
      <c r="R167" s="80"/>
      <c r="S167" s="98"/>
      <c r="T167" s="99"/>
      <c r="U167" s="83" t="str">
        <f>IF(U165="","",VLOOKUP(U165,'シフト記号表（勤務時間帯）'!$D$6:$Z$47,23,FALSE))</f>
        <v/>
      </c>
      <c r="V167" s="84" t="str">
        <f>IF(V165="","",VLOOKUP(V165,'シフト記号表（勤務時間帯）'!$D$6:$Z$47,23,FALSE))</f>
        <v/>
      </c>
      <c r="W167" s="84" t="str">
        <f>IF(W165="","",VLOOKUP(W165,'シフト記号表（勤務時間帯）'!$D$6:$Z$47,23,FALSE))</f>
        <v/>
      </c>
      <c r="X167" s="84" t="str">
        <f>IF(X165="","",VLOOKUP(X165,'シフト記号表（勤務時間帯）'!$D$6:$Z$47,23,FALSE))</f>
        <v/>
      </c>
      <c r="Y167" s="84" t="str">
        <f>IF(Y165="","",VLOOKUP(Y165,'シフト記号表（勤務時間帯）'!$D$6:$Z$47,23,FALSE))</f>
        <v/>
      </c>
      <c r="Z167" s="84" t="str">
        <f>IF(Z165="","",VLOOKUP(Z165,'シフト記号表（勤務時間帯）'!$D$6:$Z$47,23,FALSE))</f>
        <v/>
      </c>
      <c r="AA167" s="85" t="str">
        <f>IF(AA165="","",VLOOKUP(AA165,'シフト記号表（勤務時間帯）'!$D$6:$Z$47,23,FALSE))</f>
        <v/>
      </c>
      <c r="AB167" s="83" t="str">
        <f>IF(AB165="","",VLOOKUP(AB165,'シフト記号表（勤務時間帯）'!$D$6:$Z$47,23,FALSE))</f>
        <v/>
      </c>
      <c r="AC167" s="84" t="str">
        <f>IF(AC165="","",VLOOKUP(AC165,'シフト記号表（勤務時間帯）'!$D$6:$Z$47,23,FALSE))</f>
        <v/>
      </c>
      <c r="AD167" s="84" t="str">
        <f>IF(AD165="","",VLOOKUP(AD165,'シフト記号表（勤務時間帯）'!$D$6:$Z$47,23,FALSE))</f>
        <v/>
      </c>
      <c r="AE167" s="84" t="str">
        <f>IF(AE165="","",VLOOKUP(AE165,'シフト記号表（勤務時間帯）'!$D$6:$Z$47,23,FALSE))</f>
        <v/>
      </c>
      <c r="AF167" s="84" t="str">
        <f>IF(AF165="","",VLOOKUP(AF165,'シフト記号表（勤務時間帯）'!$D$6:$Z$47,23,FALSE))</f>
        <v/>
      </c>
      <c r="AG167" s="84" t="str">
        <f>IF(AG165="","",VLOOKUP(AG165,'シフト記号表（勤務時間帯）'!$D$6:$Z$47,23,FALSE))</f>
        <v/>
      </c>
      <c r="AH167" s="85" t="str">
        <f>IF(AH165="","",VLOOKUP(AH165,'シフト記号表（勤務時間帯）'!$D$6:$Z$47,23,FALSE))</f>
        <v/>
      </c>
      <c r="AI167" s="83" t="str">
        <f>IF(AI165="","",VLOOKUP(AI165,'シフト記号表（勤務時間帯）'!$D$6:$Z$47,23,FALSE))</f>
        <v/>
      </c>
      <c r="AJ167" s="84" t="str">
        <f>IF(AJ165="","",VLOOKUP(AJ165,'シフト記号表（勤務時間帯）'!$D$6:$Z$47,23,FALSE))</f>
        <v/>
      </c>
      <c r="AK167" s="84" t="str">
        <f>IF(AK165="","",VLOOKUP(AK165,'シフト記号表（勤務時間帯）'!$D$6:$Z$47,23,FALSE))</f>
        <v/>
      </c>
      <c r="AL167" s="84" t="str">
        <f>IF(AL165="","",VLOOKUP(AL165,'シフト記号表（勤務時間帯）'!$D$6:$Z$47,23,FALSE))</f>
        <v/>
      </c>
      <c r="AM167" s="84" t="str">
        <f>IF(AM165="","",VLOOKUP(AM165,'シフト記号表（勤務時間帯）'!$D$6:$Z$47,23,FALSE))</f>
        <v/>
      </c>
      <c r="AN167" s="84" t="str">
        <f>IF(AN165="","",VLOOKUP(AN165,'シフト記号表（勤務時間帯）'!$D$6:$Z$47,23,FALSE))</f>
        <v/>
      </c>
      <c r="AO167" s="85" t="str">
        <f>IF(AO165="","",VLOOKUP(AO165,'シフト記号表（勤務時間帯）'!$D$6:$Z$47,23,FALSE))</f>
        <v/>
      </c>
      <c r="AP167" s="83" t="str">
        <f>IF(AP165="","",VLOOKUP(AP165,'シフト記号表（勤務時間帯）'!$D$6:$Z$47,23,FALSE))</f>
        <v/>
      </c>
      <c r="AQ167" s="84" t="str">
        <f>IF(AQ165="","",VLOOKUP(AQ165,'シフト記号表（勤務時間帯）'!$D$6:$Z$47,23,FALSE))</f>
        <v/>
      </c>
      <c r="AR167" s="84" t="str">
        <f>IF(AR165="","",VLOOKUP(AR165,'シフト記号表（勤務時間帯）'!$D$6:$Z$47,23,FALSE))</f>
        <v/>
      </c>
      <c r="AS167" s="84" t="str">
        <f>IF(AS165="","",VLOOKUP(AS165,'シフト記号表（勤務時間帯）'!$D$6:$Z$47,23,FALSE))</f>
        <v/>
      </c>
      <c r="AT167" s="84" t="str">
        <f>IF(AT165="","",VLOOKUP(AT165,'シフト記号表（勤務時間帯）'!$D$6:$Z$47,23,FALSE))</f>
        <v/>
      </c>
      <c r="AU167" s="84" t="str">
        <f>IF(AU165="","",VLOOKUP(AU165,'シフト記号表（勤務時間帯）'!$D$6:$Z$47,23,FALSE))</f>
        <v/>
      </c>
      <c r="AV167" s="85" t="str">
        <f>IF(AV165="","",VLOOKUP(AV165,'シフト記号表（勤務時間帯）'!$D$6:$Z$47,23,FALSE))</f>
        <v/>
      </c>
      <c r="AW167" s="83" t="str">
        <f>IF(AW165="","",VLOOKUP(AW165,'シフト記号表（勤務時間帯）'!$D$6:$Z$47,23,FALSE))</f>
        <v/>
      </c>
      <c r="AX167" s="84" t="str">
        <f>IF(AX165="","",VLOOKUP(AX165,'シフト記号表（勤務時間帯）'!$D$6:$Z$47,23,FALSE))</f>
        <v/>
      </c>
      <c r="AY167" s="84" t="str">
        <f>IF(AY165="","",VLOOKUP(AY165,'シフト記号表（勤務時間帯）'!$D$6:$Z$47,23,FALSE))</f>
        <v/>
      </c>
      <c r="AZ167" s="596">
        <f>IF($BC$3="４週",SUM(U167:AV167),IF($BC$3="暦月",SUM(U167:AY167),""))</f>
        <v>0</v>
      </c>
      <c r="BA167" s="597"/>
      <c r="BB167" s="598">
        <f>IF($BC$3="４週",AZ167/4,IF($BC$3="暦月",(AZ167/($BC$8/7)),""))</f>
        <v>0</v>
      </c>
      <c r="BC167" s="597"/>
      <c r="BD167" s="590"/>
      <c r="BE167" s="591"/>
      <c r="BF167" s="591"/>
      <c r="BG167" s="591"/>
      <c r="BH167" s="592"/>
    </row>
    <row r="168" spans="2:60" ht="20.25" customHeight="1" x14ac:dyDescent="0.4">
      <c r="B168" s="86"/>
      <c r="C168" s="539"/>
      <c r="D168" s="540"/>
      <c r="E168" s="541"/>
      <c r="F168" s="214"/>
      <c r="G168" s="217"/>
      <c r="H168" s="548"/>
      <c r="I168" s="551"/>
      <c r="J168" s="552"/>
      <c r="K168" s="552"/>
      <c r="L168" s="553"/>
      <c r="M168" s="560"/>
      <c r="N168" s="561"/>
      <c r="O168" s="562"/>
      <c r="P168" s="105" t="s">
        <v>245</v>
      </c>
      <c r="Q168" s="106"/>
      <c r="R168" s="106"/>
      <c r="S168" s="107"/>
      <c r="T168" s="108"/>
      <c r="U168" s="91"/>
      <c r="V168" s="92"/>
      <c r="W168" s="92"/>
      <c r="X168" s="92"/>
      <c r="Y168" s="92"/>
      <c r="Z168" s="92"/>
      <c r="AA168" s="93"/>
      <c r="AB168" s="91"/>
      <c r="AC168" s="92"/>
      <c r="AD168" s="92"/>
      <c r="AE168" s="92"/>
      <c r="AF168" s="92"/>
      <c r="AG168" s="92"/>
      <c r="AH168" s="93"/>
      <c r="AI168" s="91"/>
      <c r="AJ168" s="92"/>
      <c r="AK168" s="92"/>
      <c r="AL168" s="92"/>
      <c r="AM168" s="92"/>
      <c r="AN168" s="92"/>
      <c r="AO168" s="93"/>
      <c r="AP168" s="91"/>
      <c r="AQ168" s="92"/>
      <c r="AR168" s="92"/>
      <c r="AS168" s="92"/>
      <c r="AT168" s="92"/>
      <c r="AU168" s="92"/>
      <c r="AV168" s="93"/>
      <c r="AW168" s="91"/>
      <c r="AX168" s="92"/>
      <c r="AY168" s="92"/>
      <c r="AZ168" s="569"/>
      <c r="BA168" s="570"/>
      <c r="BB168" s="583"/>
      <c r="BC168" s="570"/>
      <c r="BD168" s="584"/>
      <c r="BE168" s="585"/>
      <c r="BF168" s="585"/>
      <c r="BG168" s="585"/>
      <c r="BH168" s="586"/>
    </row>
    <row r="169" spans="2:60" ht="20.25" customHeight="1" x14ac:dyDescent="0.4">
      <c r="B169" s="70">
        <f>B166+1</f>
        <v>50</v>
      </c>
      <c r="C169" s="542"/>
      <c r="D169" s="543"/>
      <c r="E169" s="544"/>
      <c r="F169" s="215">
        <f>C168</f>
        <v>0</v>
      </c>
      <c r="G169" s="218"/>
      <c r="H169" s="549"/>
      <c r="I169" s="554"/>
      <c r="J169" s="555"/>
      <c r="K169" s="555"/>
      <c r="L169" s="556"/>
      <c r="M169" s="563"/>
      <c r="N169" s="564"/>
      <c r="O169" s="565"/>
      <c r="P169" s="71" t="s">
        <v>246</v>
      </c>
      <c r="Q169" s="72"/>
      <c r="R169" s="72"/>
      <c r="S169" s="73"/>
      <c r="T169" s="74"/>
      <c r="U169" s="75" t="str">
        <f>IF(U168="","",VLOOKUP(U168,'シフト記号表（勤務時間帯）'!$D$6:$X$47,21,FALSE))</f>
        <v/>
      </c>
      <c r="V169" s="76" t="str">
        <f>IF(V168="","",VLOOKUP(V168,'シフト記号表（勤務時間帯）'!$D$6:$X$47,21,FALSE))</f>
        <v/>
      </c>
      <c r="W169" s="76" t="str">
        <f>IF(W168="","",VLOOKUP(W168,'シフト記号表（勤務時間帯）'!$D$6:$X$47,21,FALSE))</f>
        <v/>
      </c>
      <c r="X169" s="76" t="str">
        <f>IF(X168="","",VLOOKUP(X168,'シフト記号表（勤務時間帯）'!$D$6:$X$47,21,FALSE))</f>
        <v/>
      </c>
      <c r="Y169" s="76" t="str">
        <f>IF(Y168="","",VLOOKUP(Y168,'シフト記号表（勤務時間帯）'!$D$6:$X$47,21,FALSE))</f>
        <v/>
      </c>
      <c r="Z169" s="76" t="str">
        <f>IF(Z168="","",VLOOKUP(Z168,'シフト記号表（勤務時間帯）'!$D$6:$X$47,21,FALSE))</f>
        <v/>
      </c>
      <c r="AA169" s="77" t="str">
        <f>IF(AA168="","",VLOOKUP(AA168,'シフト記号表（勤務時間帯）'!$D$6:$X$47,21,FALSE))</f>
        <v/>
      </c>
      <c r="AB169" s="75" t="str">
        <f>IF(AB168="","",VLOOKUP(AB168,'シフト記号表（勤務時間帯）'!$D$6:$X$47,21,FALSE))</f>
        <v/>
      </c>
      <c r="AC169" s="76" t="str">
        <f>IF(AC168="","",VLOOKUP(AC168,'シフト記号表（勤務時間帯）'!$D$6:$X$47,21,FALSE))</f>
        <v/>
      </c>
      <c r="AD169" s="76" t="str">
        <f>IF(AD168="","",VLOOKUP(AD168,'シフト記号表（勤務時間帯）'!$D$6:$X$47,21,FALSE))</f>
        <v/>
      </c>
      <c r="AE169" s="76" t="str">
        <f>IF(AE168="","",VLOOKUP(AE168,'シフト記号表（勤務時間帯）'!$D$6:$X$47,21,FALSE))</f>
        <v/>
      </c>
      <c r="AF169" s="76" t="str">
        <f>IF(AF168="","",VLOOKUP(AF168,'シフト記号表（勤務時間帯）'!$D$6:$X$47,21,FALSE))</f>
        <v/>
      </c>
      <c r="AG169" s="76" t="str">
        <f>IF(AG168="","",VLOOKUP(AG168,'シフト記号表（勤務時間帯）'!$D$6:$X$47,21,FALSE))</f>
        <v/>
      </c>
      <c r="AH169" s="77" t="str">
        <f>IF(AH168="","",VLOOKUP(AH168,'シフト記号表（勤務時間帯）'!$D$6:$X$47,21,FALSE))</f>
        <v/>
      </c>
      <c r="AI169" s="75" t="str">
        <f>IF(AI168="","",VLOOKUP(AI168,'シフト記号表（勤務時間帯）'!$D$6:$X$47,21,FALSE))</f>
        <v/>
      </c>
      <c r="AJ169" s="76" t="str">
        <f>IF(AJ168="","",VLOOKUP(AJ168,'シフト記号表（勤務時間帯）'!$D$6:$X$47,21,FALSE))</f>
        <v/>
      </c>
      <c r="AK169" s="76" t="str">
        <f>IF(AK168="","",VLOOKUP(AK168,'シフト記号表（勤務時間帯）'!$D$6:$X$47,21,FALSE))</f>
        <v/>
      </c>
      <c r="AL169" s="76" t="str">
        <f>IF(AL168="","",VLOOKUP(AL168,'シフト記号表（勤務時間帯）'!$D$6:$X$47,21,FALSE))</f>
        <v/>
      </c>
      <c r="AM169" s="76" t="str">
        <f>IF(AM168="","",VLOOKUP(AM168,'シフト記号表（勤務時間帯）'!$D$6:$X$47,21,FALSE))</f>
        <v/>
      </c>
      <c r="AN169" s="76" t="str">
        <f>IF(AN168="","",VLOOKUP(AN168,'シフト記号表（勤務時間帯）'!$D$6:$X$47,21,FALSE))</f>
        <v/>
      </c>
      <c r="AO169" s="77" t="str">
        <f>IF(AO168="","",VLOOKUP(AO168,'シフト記号表（勤務時間帯）'!$D$6:$X$47,21,FALSE))</f>
        <v/>
      </c>
      <c r="AP169" s="75" t="str">
        <f>IF(AP168="","",VLOOKUP(AP168,'シフト記号表（勤務時間帯）'!$D$6:$X$47,21,FALSE))</f>
        <v/>
      </c>
      <c r="AQ169" s="76" t="str">
        <f>IF(AQ168="","",VLOOKUP(AQ168,'シフト記号表（勤務時間帯）'!$D$6:$X$47,21,FALSE))</f>
        <v/>
      </c>
      <c r="AR169" s="76" t="str">
        <f>IF(AR168="","",VLOOKUP(AR168,'シフト記号表（勤務時間帯）'!$D$6:$X$47,21,FALSE))</f>
        <v/>
      </c>
      <c r="AS169" s="76" t="str">
        <f>IF(AS168="","",VLOOKUP(AS168,'シフト記号表（勤務時間帯）'!$D$6:$X$47,21,FALSE))</f>
        <v/>
      </c>
      <c r="AT169" s="76" t="str">
        <f>IF(AT168="","",VLOOKUP(AT168,'シフト記号表（勤務時間帯）'!$D$6:$X$47,21,FALSE))</f>
        <v/>
      </c>
      <c r="AU169" s="76" t="str">
        <f>IF(AU168="","",VLOOKUP(AU168,'シフト記号表（勤務時間帯）'!$D$6:$X$47,21,FALSE))</f>
        <v/>
      </c>
      <c r="AV169" s="77" t="str">
        <f>IF(AV168="","",VLOOKUP(AV168,'シフト記号表（勤務時間帯）'!$D$6:$X$47,21,FALSE))</f>
        <v/>
      </c>
      <c r="AW169" s="75" t="str">
        <f>IF(AW168="","",VLOOKUP(AW168,'シフト記号表（勤務時間帯）'!$D$6:$X$47,21,FALSE))</f>
        <v/>
      </c>
      <c r="AX169" s="76" t="str">
        <f>IF(AX168="","",VLOOKUP(AX168,'シフト記号表（勤務時間帯）'!$D$6:$X$47,21,FALSE))</f>
        <v/>
      </c>
      <c r="AY169" s="76" t="str">
        <f>IF(AY168="","",VLOOKUP(AY168,'シフト記号表（勤務時間帯）'!$D$6:$X$47,21,FALSE))</f>
        <v/>
      </c>
      <c r="AZ169" s="593">
        <f>IF($BC$3="４週",SUM(U169:AV169),IF($BC$3="暦月",SUM(U169:AY169),""))</f>
        <v>0</v>
      </c>
      <c r="BA169" s="594"/>
      <c r="BB169" s="595">
        <f>IF($BC$3="４週",AZ169/4,IF($BC$3="暦月",(AZ169/($BC$8/7)),""))</f>
        <v>0</v>
      </c>
      <c r="BC169" s="594"/>
      <c r="BD169" s="587"/>
      <c r="BE169" s="588"/>
      <c r="BF169" s="588"/>
      <c r="BG169" s="588"/>
      <c r="BH169" s="589"/>
    </row>
    <row r="170" spans="2:60" ht="20.25" customHeight="1" thickBot="1" x14ac:dyDescent="0.45">
      <c r="B170" s="78"/>
      <c r="C170" s="545"/>
      <c r="D170" s="546"/>
      <c r="E170" s="547"/>
      <c r="F170" s="216"/>
      <c r="G170" s="219">
        <f>C168</f>
        <v>0</v>
      </c>
      <c r="H170" s="550"/>
      <c r="I170" s="557"/>
      <c r="J170" s="558"/>
      <c r="K170" s="558"/>
      <c r="L170" s="559"/>
      <c r="M170" s="566"/>
      <c r="N170" s="567"/>
      <c r="O170" s="568"/>
      <c r="P170" s="109" t="s">
        <v>247</v>
      </c>
      <c r="Q170" s="80"/>
      <c r="R170" s="80"/>
      <c r="S170" s="98"/>
      <c r="T170" s="99"/>
      <c r="U170" s="83" t="str">
        <f>IF(U168="","",VLOOKUP(U168,'シフト記号表（勤務時間帯）'!$D$6:$Z$47,23,FALSE))</f>
        <v/>
      </c>
      <c r="V170" s="84" t="str">
        <f>IF(V168="","",VLOOKUP(V168,'シフト記号表（勤務時間帯）'!$D$6:$Z$47,23,FALSE))</f>
        <v/>
      </c>
      <c r="W170" s="84" t="str">
        <f>IF(W168="","",VLOOKUP(W168,'シフト記号表（勤務時間帯）'!$D$6:$Z$47,23,FALSE))</f>
        <v/>
      </c>
      <c r="X170" s="84" t="str">
        <f>IF(X168="","",VLOOKUP(X168,'シフト記号表（勤務時間帯）'!$D$6:$Z$47,23,FALSE))</f>
        <v/>
      </c>
      <c r="Y170" s="84" t="str">
        <f>IF(Y168="","",VLOOKUP(Y168,'シフト記号表（勤務時間帯）'!$D$6:$Z$47,23,FALSE))</f>
        <v/>
      </c>
      <c r="Z170" s="84" t="str">
        <f>IF(Z168="","",VLOOKUP(Z168,'シフト記号表（勤務時間帯）'!$D$6:$Z$47,23,FALSE))</f>
        <v/>
      </c>
      <c r="AA170" s="85" t="str">
        <f>IF(AA168="","",VLOOKUP(AA168,'シフト記号表（勤務時間帯）'!$D$6:$Z$47,23,FALSE))</f>
        <v/>
      </c>
      <c r="AB170" s="83" t="str">
        <f>IF(AB168="","",VLOOKUP(AB168,'シフト記号表（勤務時間帯）'!$D$6:$Z$47,23,FALSE))</f>
        <v/>
      </c>
      <c r="AC170" s="84" t="str">
        <f>IF(AC168="","",VLOOKUP(AC168,'シフト記号表（勤務時間帯）'!$D$6:$Z$47,23,FALSE))</f>
        <v/>
      </c>
      <c r="AD170" s="84" t="str">
        <f>IF(AD168="","",VLOOKUP(AD168,'シフト記号表（勤務時間帯）'!$D$6:$Z$47,23,FALSE))</f>
        <v/>
      </c>
      <c r="AE170" s="84" t="str">
        <f>IF(AE168="","",VLOOKUP(AE168,'シフト記号表（勤務時間帯）'!$D$6:$Z$47,23,FALSE))</f>
        <v/>
      </c>
      <c r="AF170" s="84" t="str">
        <f>IF(AF168="","",VLOOKUP(AF168,'シフト記号表（勤務時間帯）'!$D$6:$Z$47,23,FALSE))</f>
        <v/>
      </c>
      <c r="AG170" s="84" t="str">
        <f>IF(AG168="","",VLOOKUP(AG168,'シフト記号表（勤務時間帯）'!$D$6:$Z$47,23,FALSE))</f>
        <v/>
      </c>
      <c r="AH170" s="85" t="str">
        <f>IF(AH168="","",VLOOKUP(AH168,'シフト記号表（勤務時間帯）'!$D$6:$Z$47,23,FALSE))</f>
        <v/>
      </c>
      <c r="AI170" s="83" t="str">
        <f>IF(AI168="","",VLOOKUP(AI168,'シフト記号表（勤務時間帯）'!$D$6:$Z$47,23,FALSE))</f>
        <v/>
      </c>
      <c r="AJ170" s="84" t="str">
        <f>IF(AJ168="","",VLOOKUP(AJ168,'シフト記号表（勤務時間帯）'!$D$6:$Z$47,23,FALSE))</f>
        <v/>
      </c>
      <c r="AK170" s="84" t="str">
        <f>IF(AK168="","",VLOOKUP(AK168,'シフト記号表（勤務時間帯）'!$D$6:$Z$47,23,FALSE))</f>
        <v/>
      </c>
      <c r="AL170" s="84" t="str">
        <f>IF(AL168="","",VLOOKUP(AL168,'シフト記号表（勤務時間帯）'!$D$6:$Z$47,23,FALSE))</f>
        <v/>
      </c>
      <c r="AM170" s="84" t="str">
        <f>IF(AM168="","",VLOOKUP(AM168,'シフト記号表（勤務時間帯）'!$D$6:$Z$47,23,FALSE))</f>
        <v/>
      </c>
      <c r="AN170" s="84" t="str">
        <f>IF(AN168="","",VLOOKUP(AN168,'シフト記号表（勤務時間帯）'!$D$6:$Z$47,23,FALSE))</f>
        <v/>
      </c>
      <c r="AO170" s="85" t="str">
        <f>IF(AO168="","",VLOOKUP(AO168,'シフト記号表（勤務時間帯）'!$D$6:$Z$47,23,FALSE))</f>
        <v/>
      </c>
      <c r="AP170" s="83" t="str">
        <f>IF(AP168="","",VLOOKUP(AP168,'シフト記号表（勤務時間帯）'!$D$6:$Z$47,23,FALSE))</f>
        <v/>
      </c>
      <c r="AQ170" s="84" t="str">
        <f>IF(AQ168="","",VLOOKUP(AQ168,'シフト記号表（勤務時間帯）'!$D$6:$Z$47,23,FALSE))</f>
        <v/>
      </c>
      <c r="AR170" s="84" t="str">
        <f>IF(AR168="","",VLOOKUP(AR168,'シフト記号表（勤務時間帯）'!$D$6:$Z$47,23,FALSE))</f>
        <v/>
      </c>
      <c r="AS170" s="84" t="str">
        <f>IF(AS168="","",VLOOKUP(AS168,'シフト記号表（勤務時間帯）'!$D$6:$Z$47,23,FALSE))</f>
        <v/>
      </c>
      <c r="AT170" s="84" t="str">
        <f>IF(AT168="","",VLOOKUP(AT168,'シフト記号表（勤務時間帯）'!$D$6:$Z$47,23,FALSE))</f>
        <v/>
      </c>
      <c r="AU170" s="84" t="str">
        <f>IF(AU168="","",VLOOKUP(AU168,'シフト記号表（勤務時間帯）'!$D$6:$Z$47,23,FALSE))</f>
        <v/>
      </c>
      <c r="AV170" s="85" t="str">
        <f>IF(AV168="","",VLOOKUP(AV168,'シフト記号表（勤務時間帯）'!$D$6:$Z$47,23,FALSE))</f>
        <v/>
      </c>
      <c r="AW170" s="83" t="str">
        <f>IF(AW168="","",VLOOKUP(AW168,'シフト記号表（勤務時間帯）'!$D$6:$Z$47,23,FALSE))</f>
        <v/>
      </c>
      <c r="AX170" s="84" t="str">
        <f>IF(AX168="","",VLOOKUP(AX168,'シフト記号表（勤務時間帯）'!$D$6:$Z$47,23,FALSE))</f>
        <v/>
      </c>
      <c r="AY170" s="84" t="str">
        <f>IF(AY168="","",VLOOKUP(AY168,'シフト記号表（勤務時間帯）'!$D$6:$Z$47,23,FALSE))</f>
        <v/>
      </c>
      <c r="AZ170" s="596">
        <f>IF($BC$3="４週",SUM(U170:AV170),IF($BC$3="暦月",SUM(U170:AY170),""))</f>
        <v>0</v>
      </c>
      <c r="BA170" s="597"/>
      <c r="BB170" s="598">
        <f>IF($BC$3="４週",AZ170/4,IF($BC$3="暦月",(AZ170/($BC$8/7)),""))</f>
        <v>0</v>
      </c>
      <c r="BC170" s="597"/>
      <c r="BD170" s="590"/>
      <c r="BE170" s="591"/>
      <c r="BF170" s="591"/>
      <c r="BG170" s="591"/>
      <c r="BH170" s="592"/>
    </row>
    <row r="171" spans="2:60" ht="20.25" customHeight="1" x14ac:dyDescent="0.4">
      <c r="B171" s="604" t="s">
        <v>441</v>
      </c>
      <c r="C171" s="605"/>
      <c r="D171" s="605"/>
      <c r="E171" s="605"/>
      <c r="F171" s="605"/>
      <c r="G171" s="605"/>
      <c r="H171" s="605"/>
      <c r="I171" s="605"/>
      <c r="J171" s="605"/>
      <c r="K171" s="605"/>
      <c r="L171" s="605"/>
      <c r="M171" s="605"/>
      <c r="N171" s="605"/>
      <c r="O171" s="605"/>
      <c r="P171" s="605"/>
      <c r="Q171" s="605"/>
      <c r="R171" s="605"/>
      <c r="S171" s="605"/>
      <c r="T171" s="606"/>
      <c r="U171" s="110"/>
      <c r="V171" s="111"/>
      <c r="W171" s="111"/>
      <c r="X171" s="111"/>
      <c r="Y171" s="111"/>
      <c r="Z171" s="111"/>
      <c r="AA171" s="112"/>
      <c r="AB171" s="113"/>
      <c r="AC171" s="111"/>
      <c r="AD171" s="111"/>
      <c r="AE171" s="111"/>
      <c r="AF171" s="111"/>
      <c r="AG171" s="111"/>
      <c r="AH171" s="112"/>
      <c r="AI171" s="113"/>
      <c r="AJ171" s="111"/>
      <c r="AK171" s="111"/>
      <c r="AL171" s="111"/>
      <c r="AM171" s="111"/>
      <c r="AN171" s="111"/>
      <c r="AO171" s="112"/>
      <c r="AP171" s="113"/>
      <c r="AQ171" s="111"/>
      <c r="AR171" s="111"/>
      <c r="AS171" s="111"/>
      <c r="AT171" s="111"/>
      <c r="AU171" s="111"/>
      <c r="AV171" s="112"/>
      <c r="AW171" s="113"/>
      <c r="AX171" s="111"/>
      <c r="AY171" s="114"/>
      <c r="AZ171" s="607"/>
      <c r="BA171" s="608"/>
      <c r="BB171" s="613"/>
      <c r="BC171" s="614"/>
      <c r="BD171" s="614"/>
      <c r="BE171" s="614"/>
      <c r="BF171" s="614"/>
      <c r="BG171" s="614"/>
      <c r="BH171" s="615"/>
    </row>
    <row r="172" spans="2:60" ht="20.25" customHeight="1" x14ac:dyDescent="0.4">
      <c r="B172" s="622" t="s">
        <v>442</v>
      </c>
      <c r="C172" s="623"/>
      <c r="D172" s="623"/>
      <c r="E172" s="623"/>
      <c r="F172" s="623"/>
      <c r="G172" s="623"/>
      <c r="H172" s="623"/>
      <c r="I172" s="623"/>
      <c r="J172" s="623"/>
      <c r="K172" s="623"/>
      <c r="L172" s="623"/>
      <c r="M172" s="623"/>
      <c r="N172" s="623"/>
      <c r="O172" s="623"/>
      <c r="P172" s="623"/>
      <c r="Q172" s="623"/>
      <c r="R172" s="623"/>
      <c r="S172" s="623"/>
      <c r="T172" s="624"/>
      <c r="U172" s="115"/>
      <c r="V172" s="116"/>
      <c r="W172" s="116"/>
      <c r="X172" s="116"/>
      <c r="Y172" s="116"/>
      <c r="Z172" s="116"/>
      <c r="AA172" s="117"/>
      <c r="AB172" s="118"/>
      <c r="AC172" s="116"/>
      <c r="AD172" s="116"/>
      <c r="AE172" s="116"/>
      <c r="AF172" s="116"/>
      <c r="AG172" s="116"/>
      <c r="AH172" s="117"/>
      <c r="AI172" s="118"/>
      <c r="AJ172" s="116"/>
      <c r="AK172" s="116"/>
      <c r="AL172" s="116"/>
      <c r="AM172" s="116"/>
      <c r="AN172" s="116"/>
      <c r="AO172" s="117"/>
      <c r="AP172" s="118"/>
      <c r="AQ172" s="116"/>
      <c r="AR172" s="116"/>
      <c r="AS172" s="116"/>
      <c r="AT172" s="116"/>
      <c r="AU172" s="116"/>
      <c r="AV172" s="117"/>
      <c r="AW172" s="118"/>
      <c r="AX172" s="116"/>
      <c r="AY172" s="119"/>
      <c r="AZ172" s="609"/>
      <c r="BA172" s="610"/>
      <c r="BB172" s="616"/>
      <c r="BC172" s="617"/>
      <c r="BD172" s="617"/>
      <c r="BE172" s="617"/>
      <c r="BF172" s="617"/>
      <c r="BG172" s="617"/>
      <c r="BH172" s="618"/>
    </row>
    <row r="173" spans="2:60" ht="20.25" customHeight="1" x14ac:dyDescent="0.4">
      <c r="B173" s="622" t="s">
        <v>248</v>
      </c>
      <c r="C173" s="623"/>
      <c r="D173" s="623"/>
      <c r="E173" s="623"/>
      <c r="F173" s="623"/>
      <c r="G173" s="623"/>
      <c r="H173" s="623"/>
      <c r="I173" s="623"/>
      <c r="J173" s="623"/>
      <c r="K173" s="623"/>
      <c r="L173" s="623"/>
      <c r="M173" s="623"/>
      <c r="N173" s="623"/>
      <c r="O173" s="623"/>
      <c r="P173" s="623"/>
      <c r="Q173" s="623"/>
      <c r="R173" s="623"/>
      <c r="S173" s="623"/>
      <c r="T173" s="624"/>
      <c r="U173" s="115"/>
      <c r="V173" s="116"/>
      <c r="W173" s="116"/>
      <c r="X173" s="116"/>
      <c r="Y173" s="116"/>
      <c r="Z173" s="116"/>
      <c r="AA173" s="120"/>
      <c r="AB173" s="121"/>
      <c r="AC173" s="116"/>
      <c r="AD173" s="116"/>
      <c r="AE173" s="116"/>
      <c r="AF173" s="116"/>
      <c r="AG173" s="116"/>
      <c r="AH173" s="120"/>
      <c r="AI173" s="121"/>
      <c r="AJ173" s="116"/>
      <c r="AK173" s="116"/>
      <c r="AL173" s="116"/>
      <c r="AM173" s="116"/>
      <c r="AN173" s="116"/>
      <c r="AO173" s="120"/>
      <c r="AP173" s="121"/>
      <c r="AQ173" s="116"/>
      <c r="AR173" s="116"/>
      <c r="AS173" s="116"/>
      <c r="AT173" s="116"/>
      <c r="AU173" s="116"/>
      <c r="AV173" s="120"/>
      <c r="AW173" s="121"/>
      <c r="AX173" s="116"/>
      <c r="AY173" s="119"/>
      <c r="AZ173" s="609"/>
      <c r="BA173" s="610"/>
      <c r="BB173" s="616"/>
      <c r="BC173" s="617"/>
      <c r="BD173" s="617"/>
      <c r="BE173" s="617"/>
      <c r="BF173" s="617"/>
      <c r="BG173" s="617"/>
      <c r="BH173" s="618"/>
    </row>
    <row r="174" spans="2:60" ht="20.25" customHeight="1" x14ac:dyDescent="0.4">
      <c r="B174" s="622" t="s">
        <v>249</v>
      </c>
      <c r="C174" s="623"/>
      <c r="D174" s="623"/>
      <c r="E174" s="623"/>
      <c r="F174" s="623"/>
      <c r="G174" s="623"/>
      <c r="H174" s="623"/>
      <c r="I174" s="623"/>
      <c r="J174" s="623"/>
      <c r="K174" s="623"/>
      <c r="L174" s="623"/>
      <c r="M174" s="623"/>
      <c r="N174" s="623"/>
      <c r="O174" s="623"/>
      <c r="P174" s="623"/>
      <c r="Q174" s="623"/>
      <c r="R174" s="623"/>
      <c r="S174" s="623"/>
      <c r="T174" s="624"/>
      <c r="U174" s="115"/>
      <c r="V174" s="116"/>
      <c r="W174" s="116"/>
      <c r="X174" s="116"/>
      <c r="Y174" s="116"/>
      <c r="Z174" s="116"/>
      <c r="AA174" s="120"/>
      <c r="AB174" s="121"/>
      <c r="AC174" s="116"/>
      <c r="AD174" s="116"/>
      <c r="AE174" s="116"/>
      <c r="AF174" s="116"/>
      <c r="AG174" s="116"/>
      <c r="AH174" s="120"/>
      <c r="AI174" s="121"/>
      <c r="AJ174" s="116"/>
      <c r="AK174" s="116"/>
      <c r="AL174" s="116"/>
      <c r="AM174" s="116"/>
      <c r="AN174" s="116"/>
      <c r="AO174" s="120"/>
      <c r="AP174" s="121"/>
      <c r="AQ174" s="116"/>
      <c r="AR174" s="116"/>
      <c r="AS174" s="116"/>
      <c r="AT174" s="116"/>
      <c r="AU174" s="116"/>
      <c r="AV174" s="120"/>
      <c r="AW174" s="121"/>
      <c r="AX174" s="116"/>
      <c r="AY174" s="119"/>
      <c r="AZ174" s="611"/>
      <c r="BA174" s="612"/>
      <c r="BB174" s="616"/>
      <c r="BC174" s="617"/>
      <c r="BD174" s="617"/>
      <c r="BE174" s="617"/>
      <c r="BF174" s="617"/>
      <c r="BG174" s="617"/>
      <c r="BH174" s="618"/>
    </row>
    <row r="175" spans="2:60" ht="20.25" customHeight="1" x14ac:dyDescent="0.4">
      <c r="B175" s="622" t="s">
        <v>250</v>
      </c>
      <c r="C175" s="623"/>
      <c r="D175" s="623"/>
      <c r="E175" s="623"/>
      <c r="F175" s="623"/>
      <c r="G175" s="623"/>
      <c r="H175" s="623"/>
      <c r="I175" s="623"/>
      <c r="J175" s="623"/>
      <c r="K175" s="623"/>
      <c r="L175" s="623"/>
      <c r="M175" s="623"/>
      <c r="N175" s="623"/>
      <c r="O175" s="623"/>
      <c r="P175" s="623"/>
      <c r="Q175" s="623"/>
      <c r="R175" s="623"/>
      <c r="S175" s="623"/>
      <c r="T175" s="624"/>
      <c r="U175" s="122" t="str">
        <f t="shared" ref="U175:AY175" si="1">IF(SUMIF($F$21:$F$68,"介護従業者",U21:U68)=0,"",SUMIF($F$21:$F$68,"介護従業者",U21:U68))</f>
        <v/>
      </c>
      <c r="V175" s="123" t="str">
        <f t="shared" si="1"/>
        <v/>
      </c>
      <c r="W175" s="123" t="str">
        <f t="shared" si="1"/>
        <v/>
      </c>
      <c r="X175" s="123" t="str">
        <f t="shared" si="1"/>
        <v/>
      </c>
      <c r="Y175" s="123" t="str">
        <f t="shared" si="1"/>
        <v/>
      </c>
      <c r="Z175" s="123" t="str">
        <f t="shared" si="1"/>
        <v/>
      </c>
      <c r="AA175" s="124" t="str">
        <f t="shared" si="1"/>
        <v/>
      </c>
      <c r="AB175" s="122" t="str">
        <f t="shared" si="1"/>
        <v/>
      </c>
      <c r="AC175" s="123" t="str">
        <f t="shared" si="1"/>
        <v/>
      </c>
      <c r="AD175" s="123" t="str">
        <f t="shared" si="1"/>
        <v/>
      </c>
      <c r="AE175" s="123" t="str">
        <f t="shared" si="1"/>
        <v/>
      </c>
      <c r="AF175" s="123" t="str">
        <f t="shared" si="1"/>
        <v/>
      </c>
      <c r="AG175" s="123" t="str">
        <f t="shared" si="1"/>
        <v/>
      </c>
      <c r="AH175" s="124" t="str">
        <f t="shared" si="1"/>
        <v/>
      </c>
      <c r="AI175" s="122" t="str">
        <f t="shared" si="1"/>
        <v/>
      </c>
      <c r="AJ175" s="123" t="str">
        <f t="shared" si="1"/>
        <v/>
      </c>
      <c r="AK175" s="123" t="str">
        <f t="shared" si="1"/>
        <v/>
      </c>
      <c r="AL175" s="123" t="str">
        <f t="shared" si="1"/>
        <v/>
      </c>
      <c r="AM175" s="123" t="str">
        <f t="shared" si="1"/>
        <v/>
      </c>
      <c r="AN175" s="123" t="str">
        <f t="shared" si="1"/>
        <v/>
      </c>
      <c r="AO175" s="124" t="str">
        <f t="shared" si="1"/>
        <v/>
      </c>
      <c r="AP175" s="122" t="str">
        <f t="shared" si="1"/>
        <v/>
      </c>
      <c r="AQ175" s="123" t="str">
        <f t="shared" si="1"/>
        <v/>
      </c>
      <c r="AR175" s="123" t="str">
        <f t="shared" si="1"/>
        <v/>
      </c>
      <c r="AS175" s="123" t="str">
        <f t="shared" si="1"/>
        <v/>
      </c>
      <c r="AT175" s="123" t="str">
        <f t="shared" si="1"/>
        <v/>
      </c>
      <c r="AU175" s="123" t="str">
        <f t="shared" si="1"/>
        <v/>
      </c>
      <c r="AV175" s="124" t="str">
        <f t="shared" si="1"/>
        <v/>
      </c>
      <c r="AW175" s="122" t="str">
        <f t="shared" si="1"/>
        <v/>
      </c>
      <c r="AX175" s="123" t="str">
        <f t="shared" si="1"/>
        <v/>
      </c>
      <c r="AY175" s="123" t="str">
        <f t="shared" si="1"/>
        <v/>
      </c>
      <c r="AZ175" s="625">
        <f>IF($BC$3="４週",SUM(U175:AV175),IF($BC$3="暦月",SUM(U175:AY175),""))</f>
        <v>0</v>
      </c>
      <c r="BA175" s="626"/>
      <c r="BB175" s="616"/>
      <c r="BC175" s="617"/>
      <c r="BD175" s="617"/>
      <c r="BE175" s="617"/>
      <c r="BF175" s="617"/>
      <c r="BG175" s="617"/>
      <c r="BH175" s="618"/>
    </row>
    <row r="176" spans="2:60" ht="20.25" customHeight="1" thickBot="1" x14ac:dyDescent="0.45">
      <c r="B176" s="627" t="s">
        <v>251</v>
      </c>
      <c r="C176" s="628"/>
      <c r="D176" s="628"/>
      <c r="E176" s="628"/>
      <c r="F176" s="628"/>
      <c r="G176" s="628"/>
      <c r="H176" s="628"/>
      <c r="I176" s="628"/>
      <c r="J176" s="628"/>
      <c r="K176" s="628"/>
      <c r="L176" s="628"/>
      <c r="M176" s="628"/>
      <c r="N176" s="628"/>
      <c r="O176" s="628"/>
      <c r="P176" s="628"/>
      <c r="Q176" s="628"/>
      <c r="R176" s="628"/>
      <c r="S176" s="628"/>
      <c r="T176" s="629"/>
      <c r="U176" s="125" t="str">
        <f t="shared" ref="U176:AY176" si="2">IF(SUMIF($G$21:$G$68,"介護従業者",U21:U68)=0,"",SUMIF($G$21:$G$68,"介護従業者",U21:U68))</f>
        <v/>
      </c>
      <c r="V176" s="126" t="str">
        <f t="shared" si="2"/>
        <v/>
      </c>
      <c r="W176" s="126" t="str">
        <f t="shared" si="2"/>
        <v/>
      </c>
      <c r="X176" s="126" t="str">
        <f t="shared" si="2"/>
        <v/>
      </c>
      <c r="Y176" s="126" t="str">
        <f t="shared" si="2"/>
        <v/>
      </c>
      <c r="Z176" s="126" t="str">
        <f t="shared" si="2"/>
        <v/>
      </c>
      <c r="AA176" s="127" t="str">
        <f t="shared" si="2"/>
        <v/>
      </c>
      <c r="AB176" s="128" t="str">
        <f t="shared" si="2"/>
        <v/>
      </c>
      <c r="AC176" s="126" t="str">
        <f t="shared" si="2"/>
        <v/>
      </c>
      <c r="AD176" s="126" t="str">
        <f t="shared" si="2"/>
        <v/>
      </c>
      <c r="AE176" s="126" t="str">
        <f t="shared" si="2"/>
        <v/>
      </c>
      <c r="AF176" s="126" t="str">
        <f t="shared" si="2"/>
        <v/>
      </c>
      <c r="AG176" s="126" t="str">
        <f t="shared" si="2"/>
        <v/>
      </c>
      <c r="AH176" s="127" t="str">
        <f t="shared" si="2"/>
        <v/>
      </c>
      <c r="AI176" s="128" t="str">
        <f t="shared" si="2"/>
        <v/>
      </c>
      <c r="AJ176" s="126" t="str">
        <f t="shared" si="2"/>
        <v/>
      </c>
      <c r="AK176" s="126" t="str">
        <f t="shared" si="2"/>
        <v/>
      </c>
      <c r="AL176" s="126" t="str">
        <f t="shared" si="2"/>
        <v/>
      </c>
      <c r="AM176" s="126" t="str">
        <f t="shared" si="2"/>
        <v/>
      </c>
      <c r="AN176" s="126" t="str">
        <f t="shared" si="2"/>
        <v/>
      </c>
      <c r="AO176" s="127" t="str">
        <f t="shared" si="2"/>
        <v/>
      </c>
      <c r="AP176" s="128" t="str">
        <f t="shared" si="2"/>
        <v/>
      </c>
      <c r="AQ176" s="126" t="str">
        <f t="shared" si="2"/>
        <v/>
      </c>
      <c r="AR176" s="126" t="str">
        <f t="shared" si="2"/>
        <v/>
      </c>
      <c r="AS176" s="126" t="str">
        <f t="shared" si="2"/>
        <v/>
      </c>
      <c r="AT176" s="126" t="str">
        <f t="shared" si="2"/>
        <v/>
      </c>
      <c r="AU176" s="126" t="str">
        <f t="shared" si="2"/>
        <v/>
      </c>
      <c r="AV176" s="127" t="str">
        <f t="shared" si="2"/>
        <v/>
      </c>
      <c r="AW176" s="128" t="str">
        <f t="shared" si="2"/>
        <v/>
      </c>
      <c r="AX176" s="126" t="str">
        <f t="shared" si="2"/>
        <v/>
      </c>
      <c r="AY176" s="129" t="str">
        <f t="shared" si="2"/>
        <v/>
      </c>
      <c r="AZ176" s="630">
        <f>IF($BC$3="４週",SUM(U176:AV176),IF($BC$3="暦月",SUM(U176:AY176),""))</f>
        <v>0</v>
      </c>
      <c r="BA176" s="631"/>
      <c r="BB176" s="619"/>
      <c r="BC176" s="620"/>
      <c r="BD176" s="620"/>
      <c r="BE176" s="620"/>
      <c r="BF176" s="620"/>
      <c r="BG176" s="620"/>
      <c r="BH176" s="621"/>
    </row>
    <row r="177" spans="3:60" s="131" customFormat="1" ht="20.25" customHeight="1" x14ac:dyDescent="0.4">
      <c r="C177" s="130"/>
      <c r="D177" s="130"/>
      <c r="E177" s="130"/>
      <c r="F177" s="130"/>
      <c r="G177" s="130"/>
      <c r="R177" s="132"/>
      <c r="BH177" s="133"/>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34"/>
      <c r="B231" s="134"/>
      <c r="C231" s="135"/>
      <c r="D231" s="135"/>
      <c r="E231" s="135"/>
      <c r="F231" s="135"/>
      <c r="G231" s="135"/>
      <c r="H231" s="135"/>
      <c r="I231" s="136"/>
      <c r="J231" s="136"/>
      <c r="K231" s="136"/>
      <c r="L231" s="136"/>
      <c r="M231" s="136"/>
      <c r="N231" s="136"/>
      <c r="O231" s="136"/>
      <c r="P231" s="136"/>
      <c r="Q231" s="136"/>
      <c r="R231" s="136"/>
      <c r="S231" s="136"/>
      <c r="T231" s="136"/>
      <c r="U231" s="136"/>
      <c r="V231" s="136"/>
      <c r="W231" s="136"/>
      <c r="X231" s="136"/>
      <c r="Y231" s="136"/>
      <c r="Z231" s="136"/>
      <c r="AA231" s="136"/>
      <c r="AB231" s="136"/>
      <c r="AC231" s="136"/>
      <c r="AD231" s="136"/>
      <c r="AE231" s="136"/>
      <c r="AF231" s="136"/>
      <c r="AG231" s="136"/>
      <c r="AH231" s="136"/>
      <c r="AI231" s="136"/>
      <c r="AJ231" s="136"/>
      <c r="AK231" s="136"/>
      <c r="AL231" s="136"/>
      <c r="AM231" s="136"/>
      <c r="AN231" s="136"/>
      <c r="AO231" s="136"/>
      <c r="AP231" s="136"/>
      <c r="AQ231" s="136"/>
      <c r="AR231" s="136"/>
      <c r="AS231" s="136"/>
      <c r="AT231" s="136"/>
      <c r="AU231" s="136"/>
      <c r="AV231" s="136"/>
      <c r="AW231" s="136"/>
      <c r="AX231" s="137"/>
      <c r="AY231" s="137"/>
      <c r="AZ231" s="137"/>
      <c r="BA231" s="137"/>
      <c r="BB231" s="137"/>
      <c r="BC231" s="137"/>
      <c r="BD231" s="137"/>
      <c r="BE231" s="137"/>
    </row>
    <row r="232" spans="1:57" x14ac:dyDescent="0.4">
      <c r="A232" s="134"/>
      <c r="B232" s="134"/>
      <c r="C232" s="135"/>
      <c r="D232" s="135"/>
      <c r="E232" s="135"/>
      <c r="F232" s="135"/>
      <c r="G232" s="135"/>
      <c r="H232" s="135"/>
      <c r="I232" s="136"/>
      <c r="J232" s="136"/>
      <c r="K232" s="136"/>
      <c r="L232" s="136"/>
      <c r="M232" s="136"/>
      <c r="N232" s="136"/>
      <c r="O232" s="136"/>
      <c r="P232" s="136"/>
      <c r="Q232" s="136"/>
      <c r="R232" s="136"/>
      <c r="S232" s="136"/>
      <c r="T232" s="136"/>
      <c r="U232" s="136"/>
      <c r="V232" s="136"/>
      <c r="W232" s="136"/>
      <c r="X232" s="136"/>
      <c r="Y232" s="136"/>
      <c r="Z232" s="136"/>
      <c r="AA232" s="136"/>
      <c r="AB232" s="136"/>
      <c r="AC232" s="136"/>
      <c r="AD232" s="136"/>
      <c r="AE232" s="136"/>
      <c r="AF232" s="136"/>
      <c r="AG232" s="136"/>
      <c r="AH232" s="136"/>
      <c r="AI232" s="136"/>
      <c r="AJ232" s="136"/>
      <c r="AK232" s="136"/>
      <c r="AL232" s="136"/>
      <c r="AM232" s="136"/>
      <c r="AN232" s="136"/>
      <c r="AO232" s="136"/>
      <c r="AP232" s="136"/>
      <c r="AQ232" s="136"/>
      <c r="AR232" s="136"/>
      <c r="AS232" s="136"/>
      <c r="AT232" s="136"/>
      <c r="AU232" s="136"/>
      <c r="AV232" s="136"/>
      <c r="AW232" s="136"/>
      <c r="AX232" s="137"/>
      <c r="AY232" s="137"/>
      <c r="AZ232" s="137"/>
      <c r="BA232" s="137"/>
      <c r="BB232" s="137"/>
      <c r="BC232" s="137"/>
      <c r="BD232" s="137"/>
      <c r="BE232" s="137"/>
    </row>
    <row r="233" spans="1:57" x14ac:dyDescent="0.4">
      <c r="A233" s="134"/>
      <c r="B233" s="134"/>
      <c r="C233" s="138"/>
      <c r="D233" s="138"/>
      <c r="E233" s="138"/>
      <c r="F233" s="138"/>
      <c r="G233" s="138"/>
      <c r="H233" s="138"/>
      <c r="I233" s="135"/>
      <c r="J233" s="135"/>
      <c r="K233" s="134"/>
      <c r="L233" s="134"/>
      <c r="M233" s="134"/>
      <c r="N233" s="134"/>
      <c r="O233" s="134"/>
      <c r="P233" s="134"/>
    </row>
    <row r="234" spans="1:57" x14ac:dyDescent="0.4">
      <c r="A234" s="134"/>
      <c r="B234" s="134"/>
      <c r="C234" s="138"/>
      <c r="D234" s="138"/>
      <c r="E234" s="138"/>
      <c r="F234" s="138"/>
      <c r="G234" s="138"/>
      <c r="H234" s="138"/>
      <c r="I234" s="135"/>
      <c r="J234" s="135"/>
      <c r="K234" s="134"/>
      <c r="L234" s="134"/>
      <c r="M234" s="134"/>
      <c r="N234" s="134"/>
      <c r="O234" s="134"/>
      <c r="P234" s="134"/>
    </row>
    <row r="235" spans="1:57" x14ac:dyDescent="0.4">
      <c r="C235" s="40"/>
      <c r="D235" s="40"/>
      <c r="E235" s="40"/>
      <c r="F235" s="40"/>
      <c r="G235" s="40"/>
      <c r="H235" s="40"/>
    </row>
    <row r="236" spans="1:57" x14ac:dyDescent="0.4">
      <c r="C236" s="40"/>
      <c r="D236" s="40"/>
      <c r="E236" s="40"/>
      <c r="F236" s="40"/>
      <c r="G236" s="40"/>
      <c r="H236" s="40"/>
    </row>
    <row r="237" spans="1:57" x14ac:dyDescent="0.4">
      <c r="C237" s="40"/>
      <c r="D237" s="40"/>
      <c r="E237" s="40"/>
      <c r="F237" s="40"/>
      <c r="G237" s="40"/>
      <c r="H237" s="40"/>
    </row>
    <row r="238" spans="1:57" x14ac:dyDescent="0.4">
      <c r="C238" s="40"/>
      <c r="D238" s="40"/>
      <c r="E238" s="40"/>
      <c r="F238" s="40"/>
      <c r="G238" s="40"/>
      <c r="H238" s="40"/>
    </row>
  </sheetData>
  <sheetProtection insertRows="0" deleteRows="0"/>
  <mergeCells count="590">
    <mergeCell ref="B171:T171"/>
    <mergeCell ref="AZ171:BA174"/>
    <mergeCell ref="BB171:BH176"/>
    <mergeCell ref="B172:T172"/>
    <mergeCell ref="B173:T173"/>
    <mergeCell ref="B174:T174"/>
    <mergeCell ref="B175:T175"/>
    <mergeCell ref="AZ175:BA175"/>
    <mergeCell ref="B176:T176"/>
    <mergeCell ref="AZ176:BA176"/>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A23 U68:AY68">
    <cfRule type="expression" dxfId="586" priority="410">
      <formula>OR(U$171=$B22,U$172=$B22)</formula>
    </cfRule>
  </conditionalFormatting>
  <conditionalFormatting sqref="U22:AA23">
    <cfRule type="expression" dxfId="585" priority="409">
      <formula>INDIRECT(ADDRESS(ROW(),COLUMN()))=TRUNC(INDIRECT(ADDRESS(ROW(),COLUMN())))</formula>
    </cfRule>
  </conditionalFormatting>
  <conditionalFormatting sqref="AZ22:BC23">
    <cfRule type="expression" dxfId="584" priority="408">
      <formula>INDIRECT(ADDRESS(ROW(),COLUMN()))=TRUNC(INDIRECT(ADDRESS(ROW(),COLUMN())))</formula>
    </cfRule>
  </conditionalFormatting>
  <conditionalFormatting sqref="AZ25:BC26">
    <cfRule type="expression" dxfId="583" priority="407">
      <formula>INDIRECT(ADDRESS(ROW(),COLUMN()))=TRUNC(INDIRECT(ADDRESS(ROW(),COLUMN())))</formula>
    </cfRule>
  </conditionalFormatting>
  <conditionalFormatting sqref="AZ28:BC29">
    <cfRule type="expression" dxfId="582" priority="406">
      <formula>INDIRECT(ADDRESS(ROW(),COLUMN()))=TRUNC(INDIRECT(ADDRESS(ROW(),COLUMN())))</formula>
    </cfRule>
  </conditionalFormatting>
  <conditionalFormatting sqref="AZ31:BC32">
    <cfRule type="expression" dxfId="581" priority="405">
      <formula>INDIRECT(ADDRESS(ROW(),COLUMN()))=TRUNC(INDIRECT(ADDRESS(ROW(),COLUMN())))</formula>
    </cfRule>
  </conditionalFormatting>
  <conditionalFormatting sqref="AZ34:BC35">
    <cfRule type="expression" dxfId="580" priority="404">
      <formula>INDIRECT(ADDRESS(ROW(),COLUMN()))=TRUNC(INDIRECT(ADDRESS(ROW(),COLUMN())))</formula>
    </cfRule>
  </conditionalFormatting>
  <conditionalFormatting sqref="AZ37:BC38">
    <cfRule type="expression" dxfId="579" priority="403">
      <formula>INDIRECT(ADDRESS(ROW(),COLUMN()))=TRUNC(INDIRECT(ADDRESS(ROW(),COLUMN())))</formula>
    </cfRule>
  </conditionalFormatting>
  <conditionalFormatting sqref="AZ40:BC41">
    <cfRule type="expression" dxfId="578" priority="402">
      <formula>INDIRECT(ADDRESS(ROW(),COLUMN()))=TRUNC(INDIRECT(ADDRESS(ROW(),COLUMN())))</formula>
    </cfRule>
  </conditionalFormatting>
  <conditionalFormatting sqref="AZ43:BC44">
    <cfRule type="expression" dxfId="577" priority="401">
      <formula>INDIRECT(ADDRESS(ROW(),COLUMN()))=TRUNC(INDIRECT(ADDRESS(ROW(),COLUMN())))</formula>
    </cfRule>
  </conditionalFormatting>
  <conditionalFormatting sqref="AZ46:BC47">
    <cfRule type="expression" dxfId="576" priority="400">
      <formula>INDIRECT(ADDRESS(ROW(),COLUMN()))=TRUNC(INDIRECT(ADDRESS(ROW(),COLUMN())))</formula>
    </cfRule>
  </conditionalFormatting>
  <conditionalFormatting sqref="AZ49:BC50">
    <cfRule type="expression" dxfId="575" priority="399">
      <formula>INDIRECT(ADDRESS(ROW(),COLUMN()))=TRUNC(INDIRECT(ADDRESS(ROW(),COLUMN())))</formula>
    </cfRule>
  </conditionalFormatting>
  <conditionalFormatting sqref="AZ52:BC53">
    <cfRule type="expression" dxfId="574" priority="398">
      <formula>INDIRECT(ADDRESS(ROW(),COLUMN()))=TRUNC(INDIRECT(ADDRESS(ROW(),COLUMN())))</formula>
    </cfRule>
  </conditionalFormatting>
  <conditionalFormatting sqref="AZ55:BC56">
    <cfRule type="expression" dxfId="573" priority="397">
      <formula>INDIRECT(ADDRESS(ROW(),COLUMN()))=TRUNC(INDIRECT(ADDRESS(ROW(),COLUMN())))</formula>
    </cfRule>
  </conditionalFormatting>
  <conditionalFormatting sqref="AZ58:BC59">
    <cfRule type="expression" dxfId="572" priority="396">
      <formula>INDIRECT(ADDRESS(ROW(),COLUMN()))=TRUNC(INDIRECT(ADDRESS(ROW(),COLUMN())))</formula>
    </cfRule>
  </conditionalFormatting>
  <conditionalFormatting sqref="AZ61:BC62">
    <cfRule type="expression" dxfId="571" priority="395">
      <formula>INDIRECT(ADDRESS(ROW(),COLUMN()))=TRUNC(INDIRECT(ADDRESS(ROW(),COLUMN())))</formula>
    </cfRule>
  </conditionalFormatting>
  <conditionalFormatting sqref="AZ64:BC65">
    <cfRule type="expression" dxfId="570" priority="394">
      <formula>INDIRECT(ADDRESS(ROW(),COLUMN()))=TRUNC(INDIRECT(ADDRESS(ROW(),COLUMN())))</formula>
    </cfRule>
  </conditionalFormatting>
  <conditionalFormatting sqref="AZ67:BC68">
    <cfRule type="expression" dxfId="569" priority="393">
      <formula>INDIRECT(ADDRESS(ROW(),COLUMN()))=TRUNC(INDIRECT(ADDRESS(ROW(),COLUMN())))</formula>
    </cfRule>
  </conditionalFormatting>
  <conditionalFormatting sqref="U171:BA176">
    <cfRule type="expression" dxfId="568" priority="392">
      <formula>INDIRECT(ADDRESS(ROW(),COLUMN()))=TRUNC(INDIRECT(ADDRESS(ROW(),COLUMN())))</formula>
    </cfRule>
  </conditionalFormatting>
  <conditionalFormatting sqref="AB23:AH23">
    <cfRule type="expression" dxfId="567" priority="391">
      <formula>OR(AB$171=$B22,AB$172=$B22)</formula>
    </cfRule>
  </conditionalFormatting>
  <conditionalFormatting sqref="AB22:AH23">
    <cfRule type="expression" dxfId="566" priority="390">
      <formula>INDIRECT(ADDRESS(ROW(),COLUMN()))=TRUNC(INDIRECT(ADDRESS(ROW(),COLUMN())))</formula>
    </cfRule>
  </conditionalFormatting>
  <conditionalFormatting sqref="AI23:AO23">
    <cfRule type="expression" dxfId="565" priority="389">
      <formula>OR(AI$171=$B22,AI$172=$B22)</formula>
    </cfRule>
  </conditionalFormatting>
  <conditionalFormatting sqref="AI22:AO23">
    <cfRule type="expression" dxfId="564" priority="388">
      <formula>INDIRECT(ADDRESS(ROW(),COLUMN()))=TRUNC(INDIRECT(ADDRESS(ROW(),COLUMN())))</formula>
    </cfRule>
  </conditionalFormatting>
  <conditionalFormatting sqref="AP23:AV23">
    <cfRule type="expression" dxfId="563" priority="387">
      <formula>OR(AP$171=$B22,AP$172=$B22)</formula>
    </cfRule>
  </conditionalFormatting>
  <conditionalFormatting sqref="AP22:AV23">
    <cfRule type="expression" dxfId="562" priority="386">
      <formula>INDIRECT(ADDRESS(ROW(),COLUMN()))=TRUNC(INDIRECT(ADDRESS(ROW(),COLUMN())))</formula>
    </cfRule>
  </conditionalFormatting>
  <conditionalFormatting sqref="AW23:AY23">
    <cfRule type="expression" dxfId="561" priority="385">
      <formula>OR(AW$171=$B22,AW$172=$B22)</formula>
    </cfRule>
  </conditionalFormatting>
  <conditionalFormatting sqref="AW22:AY23">
    <cfRule type="expression" dxfId="560" priority="384">
      <formula>INDIRECT(ADDRESS(ROW(),COLUMN()))=TRUNC(INDIRECT(ADDRESS(ROW(),COLUMN())))</formula>
    </cfRule>
  </conditionalFormatting>
  <conditionalFormatting sqref="U26:AA26">
    <cfRule type="expression" dxfId="559" priority="383">
      <formula>OR(U$171=$B25,U$172=$B25)</formula>
    </cfRule>
  </conditionalFormatting>
  <conditionalFormatting sqref="U25:AA26">
    <cfRule type="expression" dxfId="558" priority="382">
      <formula>INDIRECT(ADDRESS(ROW(),COLUMN()))=TRUNC(INDIRECT(ADDRESS(ROW(),COLUMN())))</formula>
    </cfRule>
  </conditionalFormatting>
  <conditionalFormatting sqref="AB26:AH26">
    <cfRule type="expression" dxfId="557" priority="381">
      <formula>OR(AB$171=$B25,AB$172=$B25)</formula>
    </cfRule>
  </conditionalFormatting>
  <conditionalFormatting sqref="AB25:AH26">
    <cfRule type="expression" dxfId="556" priority="380">
      <formula>INDIRECT(ADDRESS(ROW(),COLUMN()))=TRUNC(INDIRECT(ADDRESS(ROW(),COLUMN())))</formula>
    </cfRule>
  </conditionalFormatting>
  <conditionalFormatting sqref="AI26:AO26">
    <cfRule type="expression" dxfId="555" priority="379">
      <formula>OR(AI$171=$B25,AI$172=$B25)</formula>
    </cfRule>
  </conditionalFormatting>
  <conditionalFormatting sqref="AI25:AO26">
    <cfRule type="expression" dxfId="554" priority="378">
      <formula>INDIRECT(ADDRESS(ROW(),COLUMN()))=TRUNC(INDIRECT(ADDRESS(ROW(),COLUMN())))</formula>
    </cfRule>
  </conditionalFormatting>
  <conditionalFormatting sqref="AP26:AV26">
    <cfRule type="expression" dxfId="553" priority="377">
      <formula>OR(AP$171=$B25,AP$172=$B25)</formula>
    </cfRule>
  </conditionalFormatting>
  <conditionalFormatting sqref="AP25:AV26">
    <cfRule type="expression" dxfId="552" priority="376">
      <formula>INDIRECT(ADDRESS(ROW(),COLUMN()))=TRUNC(INDIRECT(ADDRESS(ROW(),COLUMN())))</formula>
    </cfRule>
  </conditionalFormatting>
  <conditionalFormatting sqref="AW26:AY26">
    <cfRule type="expression" dxfId="551" priority="375">
      <formula>OR(AW$171=$B25,AW$172=$B25)</formula>
    </cfRule>
  </conditionalFormatting>
  <conditionalFormatting sqref="AW25:AY26">
    <cfRule type="expression" dxfId="550" priority="374">
      <formula>INDIRECT(ADDRESS(ROW(),COLUMN()))=TRUNC(INDIRECT(ADDRESS(ROW(),COLUMN())))</formula>
    </cfRule>
  </conditionalFormatting>
  <conditionalFormatting sqref="U29:AA29">
    <cfRule type="expression" dxfId="549" priority="373">
      <formula>OR(U$171=$B28,U$172=$B28)</formula>
    </cfRule>
  </conditionalFormatting>
  <conditionalFormatting sqref="U28:AA29">
    <cfRule type="expression" dxfId="548" priority="372">
      <formula>INDIRECT(ADDRESS(ROW(),COLUMN()))=TRUNC(INDIRECT(ADDRESS(ROW(),COLUMN())))</formula>
    </cfRule>
  </conditionalFormatting>
  <conditionalFormatting sqref="AB29:AH29">
    <cfRule type="expression" dxfId="547" priority="371">
      <formula>OR(AB$171=$B28,AB$172=$B28)</formula>
    </cfRule>
  </conditionalFormatting>
  <conditionalFormatting sqref="AB28:AH29">
    <cfRule type="expression" dxfId="546" priority="370">
      <formula>INDIRECT(ADDRESS(ROW(),COLUMN()))=TRUNC(INDIRECT(ADDRESS(ROW(),COLUMN())))</formula>
    </cfRule>
  </conditionalFormatting>
  <conditionalFormatting sqref="AI29:AO29">
    <cfRule type="expression" dxfId="545" priority="369">
      <formula>OR(AI$171=$B28,AI$172=$B28)</formula>
    </cfRule>
  </conditionalFormatting>
  <conditionalFormatting sqref="AI28:AO29">
    <cfRule type="expression" dxfId="544" priority="368">
      <formula>INDIRECT(ADDRESS(ROW(),COLUMN()))=TRUNC(INDIRECT(ADDRESS(ROW(),COLUMN())))</formula>
    </cfRule>
  </conditionalFormatting>
  <conditionalFormatting sqref="AP29:AV29">
    <cfRule type="expression" dxfId="543" priority="367">
      <formula>OR(AP$171=$B28,AP$172=$B28)</formula>
    </cfRule>
  </conditionalFormatting>
  <conditionalFormatting sqref="AP28:AV29">
    <cfRule type="expression" dxfId="542" priority="366">
      <formula>INDIRECT(ADDRESS(ROW(),COLUMN()))=TRUNC(INDIRECT(ADDRESS(ROW(),COLUMN())))</formula>
    </cfRule>
  </conditionalFormatting>
  <conditionalFormatting sqref="AW29:AY29">
    <cfRule type="expression" dxfId="541" priority="365">
      <formula>OR(AW$171=$B28,AW$172=$B28)</formula>
    </cfRule>
  </conditionalFormatting>
  <conditionalFormatting sqref="AW28:AY29">
    <cfRule type="expression" dxfId="540" priority="364">
      <formula>INDIRECT(ADDRESS(ROW(),COLUMN()))=TRUNC(INDIRECT(ADDRESS(ROW(),COLUMN())))</formula>
    </cfRule>
  </conditionalFormatting>
  <conditionalFormatting sqref="U32:AA32">
    <cfRule type="expression" dxfId="539" priority="363">
      <formula>OR(U$171=$B31,U$172=$B31)</formula>
    </cfRule>
  </conditionalFormatting>
  <conditionalFormatting sqref="U31:AA32">
    <cfRule type="expression" dxfId="538" priority="362">
      <formula>INDIRECT(ADDRESS(ROW(),COLUMN()))=TRUNC(INDIRECT(ADDRESS(ROW(),COLUMN())))</formula>
    </cfRule>
  </conditionalFormatting>
  <conditionalFormatting sqref="AB32:AH32">
    <cfRule type="expression" dxfId="537" priority="361">
      <formula>OR(AB$171=$B31,AB$172=$B31)</formula>
    </cfRule>
  </conditionalFormatting>
  <conditionalFormatting sqref="AB31:AH32">
    <cfRule type="expression" dxfId="536" priority="360">
      <formula>INDIRECT(ADDRESS(ROW(),COLUMN()))=TRUNC(INDIRECT(ADDRESS(ROW(),COLUMN())))</formula>
    </cfRule>
  </conditionalFormatting>
  <conditionalFormatting sqref="AI32:AO32">
    <cfRule type="expression" dxfId="535" priority="359">
      <formula>OR(AI$171=$B31,AI$172=$B31)</formula>
    </cfRule>
  </conditionalFormatting>
  <conditionalFormatting sqref="AI31:AO32">
    <cfRule type="expression" dxfId="534" priority="358">
      <formula>INDIRECT(ADDRESS(ROW(),COLUMN()))=TRUNC(INDIRECT(ADDRESS(ROW(),COLUMN())))</formula>
    </cfRule>
  </conditionalFormatting>
  <conditionalFormatting sqref="AP32:AV32">
    <cfRule type="expression" dxfId="533" priority="357">
      <formula>OR(AP$171=$B31,AP$172=$B31)</formula>
    </cfRule>
  </conditionalFormatting>
  <conditionalFormatting sqref="AP31:AV32">
    <cfRule type="expression" dxfId="532" priority="356">
      <formula>INDIRECT(ADDRESS(ROW(),COLUMN()))=TRUNC(INDIRECT(ADDRESS(ROW(),COLUMN())))</formula>
    </cfRule>
  </conditionalFormatting>
  <conditionalFormatting sqref="AW32:AY32">
    <cfRule type="expression" dxfId="531" priority="355">
      <formula>OR(AW$171=$B31,AW$172=$B31)</formula>
    </cfRule>
  </conditionalFormatting>
  <conditionalFormatting sqref="AW31:AY32">
    <cfRule type="expression" dxfId="530" priority="354">
      <formula>INDIRECT(ADDRESS(ROW(),COLUMN()))=TRUNC(INDIRECT(ADDRESS(ROW(),COLUMN())))</formula>
    </cfRule>
  </conditionalFormatting>
  <conditionalFormatting sqref="U35:AA35">
    <cfRule type="expression" dxfId="529" priority="353">
      <formula>OR(U$171=$B34,U$172=$B34)</formula>
    </cfRule>
  </conditionalFormatting>
  <conditionalFormatting sqref="U34:AA35">
    <cfRule type="expression" dxfId="528" priority="352">
      <formula>INDIRECT(ADDRESS(ROW(),COLUMN()))=TRUNC(INDIRECT(ADDRESS(ROW(),COLUMN())))</formula>
    </cfRule>
  </conditionalFormatting>
  <conditionalFormatting sqref="AB35:AH35">
    <cfRule type="expression" dxfId="527" priority="351">
      <formula>OR(AB$171=$B34,AB$172=$B34)</formula>
    </cfRule>
  </conditionalFormatting>
  <conditionalFormatting sqref="AB34:AH35">
    <cfRule type="expression" dxfId="526" priority="350">
      <formula>INDIRECT(ADDRESS(ROW(),COLUMN()))=TRUNC(INDIRECT(ADDRESS(ROW(),COLUMN())))</formula>
    </cfRule>
  </conditionalFormatting>
  <conditionalFormatting sqref="AI35:AO35">
    <cfRule type="expression" dxfId="525" priority="349">
      <formula>OR(AI$171=$B34,AI$172=$B34)</formula>
    </cfRule>
  </conditionalFormatting>
  <conditionalFormatting sqref="AI34:AO35">
    <cfRule type="expression" dxfId="524" priority="348">
      <formula>INDIRECT(ADDRESS(ROW(),COLUMN()))=TRUNC(INDIRECT(ADDRESS(ROW(),COLUMN())))</formula>
    </cfRule>
  </conditionalFormatting>
  <conditionalFormatting sqref="AP35:AV35">
    <cfRule type="expression" dxfId="523" priority="347">
      <formula>OR(AP$171=$B34,AP$172=$B34)</formula>
    </cfRule>
  </conditionalFormatting>
  <conditionalFormatting sqref="AP34:AV35">
    <cfRule type="expression" dxfId="522" priority="346">
      <formula>INDIRECT(ADDRESS(ROW(),COLUMN()))=TRUNC(INDIRECT(ADDRESS(ROW(),COLUMN())))</formula>
    </cfRule>
  </conditionalFormatting>
  <conditionalFormatting sqref="AW35:AY35">
    <cfRule type="expression" dxfId="521" priority="345">
      <formula>OR(AW$171=$B34,AW$172=$B34)</formula>
    </cfRule>
  </conditionalFormatting>
  <conditionalFormatting sqref="AW34:AY35">
    <cfRule type="expression" dxfId="520" priority="344">
      <formula>INDIRECT(ADDRESS(ROW(),COLUMN()))=TRUNC(INDIRECT(ADDRESS(ROW(),COLUMN())))</formula>
    </cfRule>
  </conditionalFormatting>
  <conditionalFormatting sqref="U38:AA38">
    <cfRule type="expression" dxfId="519" priority="343">
      <formula>OR(U$171=$B37,U$172=$B37)</formula>
    </cfRule>
  </conditionalFormatting>
  <conditionalFormatting sqref="U37:AA38">
    <cfRule type="expression" dxfId="518" priority="342">
      <formula>INDIRECT(ADDRESS(ROW(),COLUMN()))=TRUNC(INDIRECT(ADDRESS(ROW(),COLUMN())))</formula>
    </cfRule>
  </conditionalFormatting>
  <conditionalFormatting sqref="AB38:AH38">
    <cfRule type="expression" dxfId="517" priority="341">
      <formula>OR(AB$171=$B37,AB$172=$B37)</formula>
    </cfRule>
  </conditionalFormatting>
  <conditionalFormatting sqref="AB37:AH38">
    <cfRule type="expression" dxfId="516" priority="340">
      <formula>INDIRECT(ADDRESS(ROW(),COLUMN()))=TRUNC(INDIRECT(ADDRESS(ROW(),COLUMN())))</formula>
    </cfRule>
  </conditionalFormatting>
  <conditionalFormatting sqref="AI38:AO38">
    <cfRule type="expression" dxfId="515" priority="339">
      <formula>OR(AI$171=$B37,AI$172=$B37)</formula>
    </cfRule>
  </conditionalFormatting>
  <conditionalFormatting sqref="AI37:AO38">
    <cfRule type="expression" dxfId="514" priority="338">
      <formula>INDIRECT(ADDRESS(ROW(),COLUMN()))=TRUNC(INDIRECT(ADDRESS(ROW(),COLUMN())))</formula>
    </cfRule>
  </conditionalFormatting>
  <conditionalFormatting sqref="AP38:AV38">
    <cfRule type="expression" dxfId="513" priority="337">
      <formula>OR(AP$171=$B37,AP$172=$B37)</formula>
    </cfRule>
  </conditionalFormatting>
  <conditionalFormatting sqref="AP37:AV38">
    <cfRule type="expression" dxfId="512" priority="336">
      <formula>INDIRECT(ADDRESS(ROW(),COLUMN()))=TRUNC(INDIRECT(ADDRESS(ROW(),COLUMN())))</formula>
    </cfRule>
  </conditionalFormatting>
  <conditionalFormatting sqref="AW38:AY38">
    <cfRule type="expression" dxfId="511" priority="335">
      <formula>OR(AW$171=$B37,AW$172=$B37)</formula>
    </cfRule>
  </conditionalFormatting>
  <conditionalFormatting sqref="AW37:AY38">
    <cfRule type="expression" dxfId="510" priority="334">
      <formula>INDIRECT(ADDRESS(ROW(),COLUMN()))=TRUNC(INDIRECT(ADDRESS(ROW(),COLUMN())))</formula>
    </cfRule>
  </conditionalFormatting>
  <conditionalFormatting sqref="U41:AA41">
    <cfRule type="expression" dxfId="509" priority="333">
      <formula>OR(U$171=$B40,U$172=$B40)</formula>
    </cfRule>
  </conditionalFormatting>
  <conditionalFormatting sqref="U40:AA41">
    <cfRule type="expression" dxfId="508" priority="332">
      <formula>INDIRECT(ADDRESS(ROW(),COLUMN()))=TRUNC(INDIRECT(ADDRESS(ROW(),COLUMN())))</formula>
    </cfRule>
  </conditionalFormatting>
  <conditionalFormatting sqref="AB41:AH41">
    <cfRule type="expression" dxfId="507" priority="331">
      <formula>OR(AB$171=$B40,AB$172=$B40)</formula>
    </cfRule>
  </conditionalFormatting>
  <conditionalFormatting sqref="AB40:AH41">
    <cfRule type="expression" dxfId="506" priority="330">
      <formula>INDIRECT(ADDRESS(ROW(),COLUMN()))=TRUNC(INDIRECT(ADDRESS(ROW(),COLUMN())))</formula>
    </cfRule>
  </conditionalFormatting>
  <conditionalFormatting sqref="AI41:AO41">
    <cfRule type="expression" dxfId="505" priority="329">
      <formula>OR(AI$171=$B40,AI$172=$B40)</formula>
    </cfRule>
  </conditionalFormatting>
  <conditionalFormatting sqref="AI40:AO41">
    <cfRule type="expression" dxfId="504" priority="328">
      <formula>INDIRECT(ADDRESS(ROW(),COLUMN()))=TRUNC(INDIRECT(ADDRESS(ROW(),COLUMN())))</formula>
    </cfRule>
  </conditionalFormatting>
  <conditionalFormatting sqref="AP41:AV41">
    <cfRule type="expression" dxfId="503" priority="327">
      <formula>OR(AP$171=$B40,AP$172=$B40)</formula>
    </cfRule>
  </conditionalFormatting>
  <conditionalFormatting sqref="AP40:AV41">
    <cfRule type="expression" dxfId="502" priority="326">
      <formula>INDIRECT(ADDRESS(ROW(),COLUMN()))=TRUNC(INDIRECT(ADDRESS(ROW(),COLUMN())))</formula>
    </cfRule>
  </conditionalFormatting>
  <conditionalFormatting sqref="AW41:AY41">
    <cfRule type="expression" dxfId="501" priority="325">
      <formula>OR(AW$171=$B40,AW$172=$B40)</formula>
    </cfRule>
  </conditionalFormatting>
  <conditionalFormatting sqref="AW40:AY41">
    <cfRule type="expression" dxfId="500" priority="324">
      <formula>INDIRECT(ADDRESS(ROW(),COLUMN()))=TRUNC(INDIRECT(ADDRESS(ROW(),COLUMN())))</formula>
    </cfRule>
  </conditionalFormatting>
  <conditionalFormatting sqref="U44:AA44">
    <cfRule type="expression" dxfId="499" priority="323">
      <formula>OR(U$171=$B43,U$172=$B43)</formula>
    </cfRule>
  </conditionalFormatting>
  <conditionalFormatting sqref="U43:AA44">
    <cfRule type="expression" dxfId="498" priority="322">
      <formula>INDIRECT(ADDRESS(ROW(),COLUMN()))=TRUNC(INDIRECT(ADDRESS(ROW(),COLUMN())))</formula>
    </cfRule>
  </conditionalFormatting>
  <conditionalFormatting sqref="AB44:AH44">
    <cfRule type="expression" dxfId="497" priority="321">
      <formula>OR(AB$171=$B43,AB$172=$B43)</formula>
    </cfRule>
  </conditionalFormatting>
  <conditionalFormatting sqref="AB43:AH44">
    <cfRule type="expression" dxfId="496" priority="320">
      <formula>INDIRECT(ADDRESS(ROW(),COLUMN()))=TRUNC(INDIRECT(ADDRESS(ROW(),COLUMN())))</formula>
    </cfRule>
  </conditionalFormatting>
  <conditionalFormatting sqref="AI44:AO44">
    <cfRule type="expression" dxfId="495" priority="319">
      <formula>OR(AI$171=$B43,AI$172=$B43)</formula>
    </cfRule>
  </conditionalFormatting>
  <conditionalFormatting sqref="AI43:AO44">
    <cfRule type="expression" dxfId="494" priority="318">
      <formula>INDIRECT(ADDRESS(ROW(),COLUMN()))=TRUNC(INDIRECT(ADDRESS(ROW(),COLUMN())))</formula>
    </cfRule>
  </conditionalFormatting>
  <conditionalFormatting sqref="AP44:AV44">
    <cfRule type="expression" dxfId="493" priority="317">
      <formula>OR(AP$171=$B43,AP$172=$B43)</formula>
    </cfRule>
  </conditionalFormatting>
  <conditionalFormatting sqref="AP43:AV44">
    <cfRule type="expression" dxfId="492" priority="316">
      <formula>INDIRECT(ADDRESS(ROW(),COLUMN()))=TRUNC(INDIRECT(ADDRESS(ROW(),COLUMN())))</formula>
    </cfRule>
  </conditionalFormatting>
  <conditionalFormatting sqref="AW44:AY44">
    <cfRule type="expression" dxfId="491" priority="315">
      <formula>OR(AW$171=$B43,AW$172=$B43)</formula>
    </cfRule>
  </conditionalFormatting>
  <conditionalFormatting sqref="AW43:AY44">
    <cfRule type="expression" dxfId="490" priority="314">
      <formula>INDIRECT(ADDRESS(ROW(),COLUMN()))=TRUNC(INDIRECT(ADDRESS(ROW(),COLUMN())))</formula>
    </cfRule>
  </conditionalFormatting>
  <conditionalFormatting sqref="U47:AA47">
    <cfRule type="expression" dxfId="489" priority="313">
      <formula>OR(U$171=$B46,U$172=$B46)</formula>
    </cfRule>
  </conditionalFormatting>
  <conditionalFormatting sqref="U46:AA47">
    <cfRule type="expression" dxfId="488" priority="312">
      <formula>INDIRECT(ADDRESS(ROW(),COLUMN()))=TRUNC(INDIRECT(ADDRESS(ROW(),COLUMN())))</formula>
    </cfRule>
  </conditionalFormatting>
  <conditionalFormatting sqref="AB47:AH47">
    <cfRule type="expression" dxfId="487" priority="311">
      <formula>OR(AB$171=$B46,AB$172=$B46)</formula>
    </cfRule>
  </conditionalFormatting>
  <conditionalFormatting sqref="AB46:AH47">
    <cfRule type="expression" dxfId="486" priority="310">
      <formula>INDIRECT(ADDRESS(ROW(),COLUMN()))=TRUNC(INDIRECT(ADDRESS(ROW(),COLUMN())))</formula>
    </cfRule>
  </conditionalFormatting>
  <conditionalFormatting sqref="AI47:AO47">
    <cfRule type="expression" dxfId="485" priority="309">
      <formula>OR(AI$171=$B46,AI$172=$B46)</formula>
    </cfRule>
  </conditionalFormatting>
  <conditionalFormatting sqref="AI46:AO47">
    <cfRule type="expression" dxfId="484" priority="308">
      <formula>INDIRECT(ADDRESS(ROW(),COLUMN()))=TRUNC(INDIRECT(ADDRESS(ROW(),COLUMN())))</formula>
    </cfRule>
  </conditionalFormatting>
  <conditionalFormatting sqref="AP47:AV47">
    <cfRule type="expression" dxfId="483" priority="307">
      <formula>OR(AP$171=$B46,AP$172=$B46)</formula>
    </cfRule>
  </conditionalFormatting>
  <conditionalFormatting sqref="AP46:AV47">
    <cfRule type="expression" dxfId="482" priority="306">
      <formula>INDIRECT(ADDRESS(ROW(),COLUMN()))=TRUNC(INDIRECT(ADDRESS(ROW(),COLUMN())))</formula>
    </cfRule>
  </conditionalFormatting>
  <conditionalFormatting sqref="AW47:AY47">
    <cfRule type="expression" dxfId="481" priority="305">
      <formula>OR(AW$171=$B46,AW$172=$B46)</formula>
    </cfRule>
  </conditionalFormatting>
  <conditionalFormatting sqref="AW46:AY47">
    <cfRule type="expression" dxfId="480" priority="304">
      <formula>INDIRECT(ADDRESS(ROW(),COLUMN()))=TRUNC(INDIRECT(ADDRESS(ROW(),COLUMN())))</formula>
    </cfRule>
  </conditionalFormatting>
  <conditionalFormatting sqref="U50:AA50">
    <cfRule type="expression" dxfId="479" priority="303">
      <formula>OR(U$171=$B49,U$172=$B49)</formula>
    </cfRule>
  </conditionalFormatting>
  <conditionalFormatting sqref="U49:AA50">
    <cfRule type="expression" dxfId="478" priority="302">
      <formula>INDIRECT(ADDRESS(ROW(),COLUMN()))=TRUNC(INDIRECT(ADDRESS(ROW(),COLUMN())))</formula>
    </cfRule>
  </conditionalFormatting>
  <conditionalFormatting sqref="AB50:AH50">
    <cfRule type="expression" dxfId="477" priority="301">
      <formula>OR(AB$171=$B49,AB$172=$B49)</formula>
    </cfRule>
  </conditionalFormatting>
  <conditionalFormatting sqref="AB49:AH50">
    <cfRule type="expression" dxfId="476" priority="300">
      <formula>INDIRECT(ADDRESS(ROW(),COLUMN()))=TRUNC(INDIRECT(ADDRESS(ROW(),COLUMN())))</formula>
    </cfRule>
  </conditionalFormatting>
  <conditionalFormatting sqref="AI50:AO50">
    <cfRule type="expression" dxfId="475" priority="299">
      <formula>OR(AI$171=$B49,AI$172=$B49)</formula>
    </cfRule>
  </conditionalFormatting>
  <conditionalFormatting sqref="AI49:AO50">
    <cfRule type="expression" dxfId="474" priority="298">
      <formula>INDIRECT(ADDRESS(ROW(),COLUMN()))=TRUNC(INDIRECT(ADDRESS(ROW(),COLUMN())))</formula>
    </cfRule>
  </conditionalFormatting>
  <conditionalFormatting sqref="AP50:AV50">
    <cfRule type="expression" dxfId="473" priority="297">
      <formula>OR(AP$171=$B49,AP$172=$B49)</formula>
    </cfRule>
  </conditionalFormatting>
  <conditionalFormatting sqref="AP49:AV50">
    <cfRule type="expression" dxfId="472" priority="296">
      <formula>INDIRECT(ADDRESS(ROW(),COLUMN()))=TRUNC(INDIRECT(ADDRESS(ROW(),COLUMN())))</formula>
    </cfRule>
  </conditionalFormatting>
  <conditionalFormatting sqref="AW50:AY50">
    <cfRule type="expression" dxfId="471" priority="295">
      <formula>OR(AW$171=$B49,AW$172=$B49)</formula>
    </cfRule>
  </conditionalFormatting>
  <conditionalFormatting sqref="AW49:AY50">
    <cfRule type="expression" dxfId="470" priority="294">
      <formula>INDIRECT(ADDRESS(ROW(),COLUMN()))=TRUNC(INDIRECT(ADDRESS(ROW(),COLUMN())))</formula>
    </cfRule>
  </conditionalFormatting>
  <conditionalFormatting sqref="U53:AA53">
    <cfRule type="expression" dxfId="469" priority="293">
      <formula>OR(U$171=$B52,U$172=$B52)</formula>
    </cfRule>
  </conditionalFormatting>
  <conditionalFormatting sqref="U52:AA53">
    <cfRule type="expression" dxfId="468" priority="292">
      <formula>INDIRECT(ADDRESS(ROW(),COLUMN()))=TRUNC(INDIRECT(ADDRESS(ROW(),COLUMN())))</formula>
    </cfRule>
  </conditionalFormatting>
  <conditionalFormatting sqref="AB53:AH53">
    <cfRule type="expression" dxfId="467" priority="291">
      <formula>OR(AB$171=$B52,AB$172=$B52)</formula>
    </cfRule>
  </conditionalFormatting>
  <conditionalFormatting sqref="AB52:AH53">
    <cfRule type="expression" dxfId="466" priority="290">
      <formula>INDIRECT(ADDRESS(ROW(),COLUMN()))=TRUNC(INDIRECT(ADDRESS(ROW(),COLUMN())))</formula>
    </cfRule>
  </conditionalFormatting>
  <conditionalFormatting sqref="AI53:AO53">
    <cfRule type="expression" dxfId="465" priority="289">
      <formula>OR(AI$171=$B52,AI$172=$B52)</formula>
    </cfRule>
  </conditionalFormatting>
  <conditionalFormatting sqref="AI52:AO53">
    <cfRule type="expression" dxfId="464" priority="288">
      <formula>INDIRECT(ADDRESS(ROW(),COLUMN()))=TRUNC(INDIRECT(ADDRESS(ROW(),COLUMN())))</formula>
    </cfRule>
  </conditionalFormatting>
  <conditionalFormatting sqref="AP53:AV53">
    <cfRule type="expression" dxfId="463" priority="287">
      <formula>OR(AP$171=$B52,AP$172=$B52)</formula>
    </cfRule>
  </conditionalFormatting>
  <conditionalFormatting sqref="AP52:AV53">
    <cfRule type="expression" dxfId="462" priority="286">
      <formula>INDIRECT(ADDRESS(ROW(),COLUMN()))=TRUNC(INDIRECT(ADDRESS(ROW(),COLUMN())))</formula>
    </cfRule>
  </conditionalFormatting>
  <conditionalFormatting sqref="AW53:AY53">
    <cfRule type="expression" dxfId="461" priority="285">
      <formula>OR(AW$171=$B52,AW$172=$B52)</formula>
    </cfRule>
  </conditionalFormatting>
  <conditionalFormatting sqref="AW52:AY53">
    <cfRule type="expression" dxfId="460" priority="284">
      <formula>INDIRECT(ADDRESS(ROW(),COLUMN()))=TRUNC(INDIRECT(ADDRESS(ROW(),COLUMN())))</formula>
    </cfRule>
  </conditionalFormatting>
  <conditionalFormatting sqref="U56:AA56">
    <cfRule type="expression" dxfId="459" priority="283">
      <formula>OR(U$171=$B55,U$172=$B55)</formula>
    </cfRule>
  </conditionalFormatting>
  <conditionalFormatting sqref="U55:AA56">
    <cfRule type="expression" dxfId="458" priority="282">
      <formula>INDIRECT(ADDRESS(ROW(),COLUMN()))=TRUNC(INDIRECT(ADDRESS(ROW(),COLUMN())))</formula>
    </cfRule>
  </conditionalFormatting>
  <conditionalFormatting sqref="AB56:AH56">
    <cfRule type="expression" dxfId="457" priority="281">
      <formula>OR(AB$171=$B55,AB$172=$B55)</formula>
    </cfRule>
  </conditionalFormatting>
  <conditionalFormatting sqref="AB55:AH56">
    <cfRule type="expression" dxfId="456" priority="280">
      <formula>INDIRECT(ADDRESS(ROW(),COLUMN()))=TRUNC(INDIRECT(ADDRESS(ROW(),COLUMN())))</formula>
    </cfRule>
  </conditionalFormatting>
  <conditionalFormatting sqref="AI56:AO56">
    <cfRule type="expression" dxfId="455" priority="279">
      <formula>OR(AI$171=$B55,AI$172=$B55)</formula>
    </cfRule>
  </conditionalFormatting>
  <conditionalFormatting sqref="AI55:AO56">
    <cfRule type="expression" dxfId="454" priority="278">
      <formula>INDIRECT(ADDRESS(ROW(),COLUMN()))=TRUNC(INDIRECT(ADDRESS(ROW(),COLUMN())))</formula>
    </cfRule>
  </conditionalFormatting>
  <conditionalFormatting sqref="AP56:AV56">
    <cfRule type="expression" dxfId="453" priority="277">
      <formula>OR(AP$171=$B55,AP$172=$B55)</formula>
    </cfRule>
  </conditionalFormatting>
  <conditionalFormatting sqref="AP55:AV56">
    <cfRule type="expression" dxfId="452" priority="276">
      <formula>INDIRECT(ADDRESS(ROW(),COLUMN()))=TRUNC(INDIRECT(ADDRESS(ROW(),COLUMN())))</formula>
    </cfRule>
  </conditionalFormatting>
  <conditionalFormatting sqref="AW56:AY56">
    <cfRule type="expression" dxfId="451" priority="275">
      <formula>OR(AW$171=$B55,AW$172=$B55)</formula>
    </cfRule>
  </conditionalFormatting>
  <conditionalFormatting sqref="AW55:AY56">
    <cfRule type="expression" dxfId="450" priority="274">
      <formula>INDIRECT(ADDRESS(ROW(),COLUMN()))=TRUNC(INDIRECT(ADDRESS(ROW(),COLUMN())))</formula>
    </cfRule>
  </conditionalFormatting>
  <conditionalFormatting sqref="U59:AA59">
    <cfRule type="expression" dxfId="449" priority="273">
      <formula>OR(U$171=$B58,U$172=$B58)</formula>
    </cfRule>
  </conditionalFormatting>
  <conditionalFormatting sqref="U58:AA59">
    <cfRule type="expression" dxfId="448" priority="272">
      <formula>INDIRECT(ADDRESS(ROW(),COLUMN()))=TRUNC(INDIRECT(ADDRESS(ROW(),COLUMN())))</formula>
    </cfRule>
  </conditionalFormatting>
  <conditionalFormatting sqref="AB59:AH59">
    <cfRule type="expression" dxfId="447" priority="271">
      <formula>OR(AB$171=$B58,AB$172=$B58)</formula>
    </cfRule>
  </conditionalFormatting>
  <conditionalFormatting sqref="AB58:AH59">
    <cfRule type="expression" dxfId="446" priority="270">
      <formula>INDIRECT(ADDRESS(ROW(),COLUMN()))=TRUNC(INDIRECT(ADDRESS(ROW(),COLUMN())))</formula>
    </cfRule>
  </conditionalFormatting>
  <conditionalFormatting sqref="AI59:AO59">
    <cfRule type="expression" dxfId="445" priority="269">
      <formula>OR(AI$171=$B58,AI$172=$B58)</formula>
    </cfRule>
  </conditionalFormatting>
  <conditionalFormatting sqref="AI58:AO59">
    <cfRule type="expression" dxfId="444" priority="268">
      <formula>INDIRECT(ADDRESS(ROW(),COLUMN()))=TRUNC(INDIRECT(ADDRESS(ROW(),COLUMN())))</formula>
    </cfRule>
  </conditionalFormatting>
  <conditionalFormatting sqref="AP59:AV59">
    <cfRule type="expression" dxfId="443" priority="267">
      <formula>OR(AP$171=$B58,AP$172=$B58)</formula>
    </cfRule>
  </conditionalFormatting>
  <conditionalFormatting sqref="AP58:AV59">
    <cfRule type="expression" dxfId="442" priority="266">
      <formula>INDIRECT(ADDRESS(ROW(),COLUMN()))=TRUNC(INDIRECT(ADDRESS(ROW(),COLUMN())))</formula>
    </cfRule>
  </conditionalFormatting>
  <conditionalFormatting sqref="AW59:AY59">
    <cfRule type="expression" dxfId="441" priority="265">
      <formula>OR(AW$171=$B58,AW$172=$B58)</formula>
    </cfRule>
  </conditionalFormatting>
  <conditionalFormatting sqref="AW58:AY59">
    <cfRule type="expression" dxfId="440" priority="264">
      <formula>INDIRECT(ADDRESS(ROW(),COLUMN()))=TRUNC(INDIRECT(ADDRESS(ROW(),COLUMN())))</formula>
    </cfRule>
  </conditionalFormatting>
  <conditionalFormatting sqref="U62:AA62">
    <cfRule type="expression" dxfId="439" priority="263">
      <formula>OR(U$171=$B61,U$172=$B61)</formula>
    </cfRule>
  </conditionalFormatting>
  <conditionalFormatting sqref="U61:AA62">
    <cfRule type="expression" dxfId="438" priority="262">
      <formula>INDIRECT(ADDRESS(ROW(),COLUMN()))=TRUNC(INDIRECT(ADDRESS(ROW(),COLUMN())))</formula>
    </cfRule>
  </conditionalFormatting>
  <conditionalFormatting sqref="AB62:AH62">
    <cfRule type="expression" dxfId="437" priority="261">
      <formula>OR(AB$171=$B61,AB$172=$B61)</formula>
    </cfRule>
  </conditionalFormatting>
  <conditionalFormatting sqref="AB61:AH62">
    <cfRule type="expression" dxfId="436" priority="260">
      <formula>INDIRECT(ADDRESS(ROW(),COLUMN()))=TRUNC(INDIRECT(ADDRESS(ROW(),COLUMN())))</formula>
    </cfRule>
  </conditionalFormatting>
  <conditionalFormatting sqref="AI62:AO62">
    <cfRule type="expression" dxfId="435" priority="259">
      <formula>OR(AI$171=$B61,AI$172=$B61)</formula>
    </cfRule>
  </conditionalFormatting>
  <conditionalFormatting sqref="AI61:AO62">
    <cfRule type="expression" dxfId="434" priority="258">
      <formula>INDIRECT(ADDRESS(ROW(),COLUMN()))=TRUNC(INDIRECT(ADDRESS(ROW(),COLUMN())))</formula>
    </cfRule>
  </conditionalFormatting>
  <conditionalFormatting sqref="AP62:AV62">
    <cfRule type="expression" dxfId="433" priority="257">
      <formula>OR(AP$171=$B61,AP$172=$B61)</formula>
    </cfRule>
  </conditionalFormatting>
  <conditionalFormatting sqref="AP61:AV62">
    <cfRule type="expression" dxfId="432" priority="256">
      <formula>INDIRECT(ADDRESS(ROW(),COLUMN()))=TRUNC(INDIRECT(ADDRESS(ROW(),COLUMN())))</formula>
    </cfRule>
  </conditionalFormatting>
  <conditionalFormatting sqref="AW62:AY62">
    <cfRule type="expression" dxfId="431" priority="255">
      <formula>OR(AW$171=$B61,AW$172=$B61)</formula>
    </cfRule>
  </conditionalFormatting>
  <conditionalFormatting sqref="AW61:AY62">
    <cfRule type="expression" dxfId="430" priority="254">
      <formula>INDIRECT(ADDRESS(ROW(),COLUMN()))=TRUNC(INDIRECT(ADDRESS(ROW(),COLUMN())))</formula>
    </cfRule>
  </conditionalFormatting>
  <conditionalFormatting sqref="U65:AA65">
    <cfRule type="expression" dxfId="429" priority="253">
      <formula>OR(U$171=$B64,U$172=$B64)</formula>
    </cfRule>
  </conditionalFormatting>
  <conditionalFormatting sqref="U64:AA65">
    <cfRule type="expression" dxfId="428" priority="252">
      <formula>INDIRECT(ADDRESS(ROW(),COLUMN()))=TRUNC(INDIRECT(ADDRESS(ROW(),COLUMN())))</formula>
    </cfRule>
  </conditionalFormatting>
  <conditionalFormatting sqref="AB65:AH65">
    <cfRule type="expression" dxfId="427" priority="251">
      <formula>OR(AB$171=$B64,AB$172=$B64)</formula>
    </cfRule>
  </conditionalFormatting>
  <conditionalFormatting sqref="AB64:AH65">
    <cfRule type="expression" dxfId="426" priority="250">
      <formula>INDIRECT(ADDRESS(ROW(),COLUMN()))=TRUNC(INDIRECT(ADDRESS(ROW(),COLUMN())))</formula>
    </cfRule>
  </conditionalFormatting>
  <conditionalFormatting sqref="AI65:AO65">
    <cfRule type="expression" dxfId="425" priority="249">
      <formula>OR(AI$171=$B64,AI$172=$B64)</formula>
    </cfRule>
  </conditionalFormatting>
  <conditionalFormatting sqref="AI64:AO65">
    <cfRule type="expression" dxfId="424" priority="248">
      <formula>INDIRECT(ADDRESS(ROW(),COLUMN()))=TRUNC(INDIRECT(ADDRESS(ROW(),COLUMN())))</formula>
    </cfRule>
  </conditionalFormatting>
  <conditionalFormatting sqref="AP65:AV65">
    <cfRule type="expression" dxfId="423" priority="247">
      <formula>OR(AP$171=$B64,AP$172=$B64)</formula>
    </cfRule>
  </conditionalFormatting>
  <conditionalFormatting sqref="AP64:AV65">
    <cfRule type="expression" dxfId="422" priority="246">
      <formula>INDIRECT(ADDRESS(ROW(),COLUMN()))=TRUNC(INDIRECT(ADDRESS(ROW(),COLUMN())))</formula>
    </cfRule>
  </conditionalFormatting>
  <conditionalFormatting sqref="AW65:AY65">
    <cfRule type="expression" dxfId="421" priority="245">
      <formula>OR(AW$171=$B64,AW$172=$B64)</formula>
    </cfRule>
  </conditionalFormatting>
  <conditionalFormatting sqref="AW64:AY65">
    <cfRule type="expression" dxfId="420" priority="244">
      <formula>INDIRECT(ADDRESS(ROW(),COLUMN()))=TRUNC(INDIRECT(ADDRESS(ROW(),COLUMN())))</formula>
    </cfRule>
  </conditionalFormatting>
  <conditionalFormatting sqref="U67:AA68">
    <cfRule type="expression" dxfId="419" priority="243">
      <formula>INDIRECT(ADDRESS(ROW(),COLUMN()))=TRUNC(INDIRECT(ADDRESS(ROW(),COLUMN())))</formula>
    </cfRule>
  </conditionalFormatting>
  <conditionalFormatting sqref="AB67:AH68">
    <cfRule type="expression" dxfId="418" priority="242">
      <formula>INDIRECT(ADDRESS(ROW(),COLUMN()))=TRUNC(INDIRECT(ADDRESS(ROW(),COLUMN())))</formula>
    </cfRule>
  </conditionalFormatting>
  <conditionalFormatting sqref="AI67:AO68">
    <cfRule type="expression" dxfId="417" priority="241">
      <formula>INDIRECT(ADDRESS(ROW(),COLUMN()))=TRUNC(INDIRECT(ADDRESS(ROW(),COLUMN())))</formula>
    </cfRule>
  </conditionalFormatting>
  <conditionalFormatting sqref="AP67:AV68">
    <cfRule type="expression" dxfId="416" priority="240">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type="list" errorStyle="warning" allowBlank="1" showInputMessage="1" error="リストにない場合のみ、入力してください。" sqref="I21:L170">
      <formula1>INDIRECT(C21)</formula1>
    </dataValidation>
    <dataValidation type="list" allowBlank="1" showInputMessage="1" sqref="H21:H170">
      <formula1>"A, B, C, D"</formula1>
    </dataValidation>
    <dataValidation type="list" allowBlank="1" showInputMessage="1" sqref="C21:E170">
      <formula1>職種</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43307086614173229" bottom="0.55118110236220474" header="0.15748031496062992" footer="0.15748031496062992"/>
  <pageSetup paperSize="9" scale="22" orientation="portrait"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workbookViewId="0"/>
  </sheetViews>
  <sheetFormatPr defaultColWidth="4.5" defaultRowHeight="14.25" x14ac:dyDescent="0.4"/>
  <cols>
    <col min="1" max="1" width="0.875" style="39" customWidth="1"/>
    <col min="2" max="5" width="5.75" style="39" customWidth="1"/>
    <col min="6" max="7" width="5.75" style="39" hidden="1" customWidth="1"/>
    <col min="8" max="60" width="5.75" style="39" customWidth="1"/>
    <col min="61" max="61" width="1.125" style="39" customWidth="1"/>
    <col min="62" max="16384" width="4.5" style="39"/>
  </cols>
  <sheetData>
    <row r="1" spans="2:65" s="1" customFormat="1" ht="20.25" customHeight="1" x14ac:dyDescent="0.4">
      <c r="C1" s="2" t="s">
        <v>435</v>
      </c>
      <c r="D1" s="2"/>
      <c r="E1" s="2"/>
      <c r="F1" s="2"/>
      <c r="G1" s="2"/>
      <c r="H1" s="2"/>
      <c r="K1" s="3" t="s">
        <v>222</v>
      </c>
      <c r="N1" s="2"/>
      <c r="O1" s="2"/>
      <c r="P1" s="2"/>
      <c r="Q1" s="2"/>
      <c r="R1" s="2"/>
      <c r="S1" s="2"/>
      <c r="T1" s="2"/>
      <c r="U1" s="2"/>
      <c r="AQ1" s="4" t="s">
        <v>408</v>
      </c>
      <c r="AR1" s="488" t="s">
        <v>223</v>
      </c>
      <c r="AS1" s="489"/>
      <c r="AT1" s="489"/>
      <c r="AU1" s="489"/>
      <c r="AV1" s="489"/>
      <c r="AW1" s="489"/>
      <c r="AX1" s="489"/>
      <c r="AY1" s="489"/>
      <c r="AZ1" s="489"/>
      <c r="BA1" s="489"/>
      <c r="BB1" s="489"/>
      <c r="BC1" s="489"/>
      <c r="BD1" s="489"/>
      <c r="BE1" s="489"/>
      <c r="BF1" s="489"/>
      <c r="BG1" s="489"/>
      <c r="BH1" s="4" t="s">
        <v>436</v>
      </c>
    </row>
    <row r="2" spans="2:65" s="5" customFormat="1" ht="20.25" customHeight="1" x14ac:dyDescent="0.4">
      <c r="H2" s="3"/>
      <c r="K2" s="3"/>
      <c r="L2" s="3"/>
      <c r="N2" s="4"/>
      <c r="O2" s="4"/>
      <c r="P2" s="4"/>
      <c r="Q2" s="4"/>
      <c r="R2" s="4"/>
      <c r="S2" s="4"/>
      <c r="T2" s="4"/>
      <c r="U2" s="4"/>
      <c r="Z2" s="6" t="s">
        <v>224</v>
      </c>
      <c r="AA2" s="490">
        <f>表紙!D11</f>
        <v>0</v>
      </c>
      <c r="AB2" s="490"/>
      <c r="AC2" s="6" t="s">
        <v>409</v>
      </c>
      <c r="AD2" s="491" t="str">
        <f>IF(AA2=0,"",YEAR(DATE(2018+AA2,1,1)))</f>
        <v/>
      </c>
      <c r="AE2" s="491"/>
      <c r="AF2" s="7" t="s">
        <v>436</v>
      </c>
      <c r="AG2" s="7" t="s">
        <v>225</v>
      </c>
      <c r="AH2" s="490">
        <f>表紙!F11</f>
        <v>0</v>
      </c>
      <c r="AI2" s="490"/>
      <c r="AJ2" s="7" t="s">
        <v>226</v>
      </c>
      <c r="AQ2" s="4" t="s">
        <v>410</v>
      </c>
      <c r="AR2" s="490" t="s">
        <v>380</v>
      </c>
      <c r="AS2" s="490"/>
      <c r="AT2" s="490"/>
      <c r="AU2" s="490"/>
      <c r="AV2" s="490"/>
      <c r="AW2" s="490"/>
      <c r="AX2" s="490"/>
      <c r="AY2" s="490"/>
      <c r="AZ2" s="490"/>
      <c r="BA2" s="490"/>
      <c r="BB2" s="490"/>
      <c r="BC2" s="490"/>
      <c r="BD2" s="490"/>
      <c r="BE2" s="490"/>
      <c r="BF2" s="490"/>
      <c r="BG2" s="490"/>
      <c r="BH2" s="4" t="s">
        <v>436</v>
      </c>
      <c r="BI2" s="4"/>
      <c r="BJ2" s="4"/>
      <c r="BK2" s="4"/>
    </row>
    <row r="3" spans="2:65" s="5" customFormat="1" ht="20.25" customHeight="1" x14ac:dyDescent="0.4">
      <c r="H3" s="3"/>
      <c r="K3" s="3"/>
      <c r="M3" s="4"/>
      <c r="N3" s="4"/>
      <c r="O3" s="4"/>
      <c r="P3" s="4"/>
      <c r="Q3" s="4"/>
      <c r="R3" s="4"/>
      <c r="S3" s="4"/>
      <c r="AA3" s="8"/>
      <c r="AB3" s="8"/>
      <c r="AC3" s="9"/>
      <c r="AD3" s="10"/>
      <c r="AE3" s="9"/>
      <c r="BB3" s="11" t="s">
        <v>411</v>
      </c>
      <c r="BC3" s="492" t="s">
        <v>227</v>
      </c>
      <c r="BD3" s="493"/>
      <c r="BE3" s="493"/>
      <c r="BF3" s="494"/>
      <c r="BG3" s="4"/>
    </row>
    <row r="4" spans="2:65" s="5" customFormat="1" ht="20.25" customHeight="1" x14ac:dyDescent="0.4">
      <c r="H4" s="3"/>
      <c r="K4" s="3"/>
      <c r="M4" s="4"/>
      <c r="N4" s="4"/>
      <c r="O4" s="4"/>
      <c r="P4" s="4"/>
      <c r="Q4" s="4"/>
      <c r="R4" s="4"/>
      <c r="S4" s="4"/>
      <c r="AA4" s="8"/>
      <c r="AB4" s="8"/>
      <c r="AC4" s="9"/>
      <c r="AD4" s="10"/>
      <c r="AE4" s="9"/>
      <c r="BB4" s="11" t="s">
        <v>412</v>
      </c>
      <c r="BC4" s="492" t="s">
        <v>228</v>
      </c>
      <c r="BD4" s="493"/>
      <c r="BE4" s="493"/>
      <c r="BF4" s="494"/>
      <c r="BG4" s="4"/>
    </row>
    <row r="5" spans="2:65" s="5" customFormat="1" ht="5.0999999999999996" customHeight="1" x14ac:dyDescent="0.4">
      <c r="H5" s="3"/>
      <c r="K5" s="3"/>
      <c r="M5" s="4"/>
      <c r="N5" s="4"/>
      <c r="O5" s="4"/>
      <c r="P5" s="4"/>
      <c r="Q5" s="4"/>
      <c r="R5" s="4"/>
      <c r="S5" s="4"/>
      <c r="AA5" s="12"/>
      <c r="AB5" s="12"/>
      <c r="AH5" s="1"/>
      <c r="AI5" s="1"/>
      <c r="AJ5" s="1"/>
      <c r="AK5" s="1"/>
      <c r="AL5" s="1"/>
      <c r="AM5" s="1"/>
      <c r="AN5" s="1"/>
      <c r="AO5" s="1"/>
      <c r="AP5" s="1"/>
      <c r="AQ5" s="1"/>
      <c r="AR5" s="1"/>
      <c r="AS5" s="1"/>
      <c r="AT5" s="1"/>
      <c r="AU5" s="1"/>
      <c r="AV5" s="1"/>
      <c r="AW5" s="1"/>
      <c r="AX5" s="1"/>
      <c r="AY5" s="1"/>
      <c r="AZ5" s="1"/>
      <c r="BA5" s="1"/>
      <c r="BB5" s="1"/>
      <c r="BC5" s="1"/>
      <c r="BD5" s="1"/>
      <c r="BE5" s="1"/>
      <c r="BF5" s="13"/>
      <c r="BG5" s="13"/>
    </row>
    <row r="6" spans="2:65" s="5" customFormat="1" ht="21" customHeight="1" x14ac:dyDescent="0.4">
      <c r="B6" s="14"/>
      <c r="C6" s="15"/>
      <c r="D6" s="15"/>
      <c r="E6" s="15"/>
      <c r="F6" s="15"/>
      <c r="G6" s="15"/>
      <c r="H6" s="15"/>
      <c r="I6" s="16"/>
      <c r="J6" s="16"/>
      <c r="K6" s="16"/>
      <c r="L6" s="17"/>
      <c r="M6" s="16"/>
      <c r="N6" s="16"/>
      <c r="O6" s="16"/>
      <c r="P6" s="18"/>
      <c r="Q6" s="18"/>
      <c r="R6" s="18"/>
      <c r="S6" s="18"/>
      <c r="T6" s="18"/>
      <c r="U6" s="18"/>
      <c r="V6" s="18"/>
      <c r="W6" s="18"/>
      <c r="X6" s="18"/>
      <c r="Y6" s="18"/>
      <c r="Z6" s="18"/>
      <c r="AA6" s="18"/>
      <c r="AB6" s="18"/>
      <c r="AC6" s="18"/>
      <c r="AD6" s="18"/>
      <c r="AE6" s="18"/>
      <c r="AF6" s="18"/>
      <c r="AG6" s="18"/>
      <c r="AH6" s="19"/>
      <c r="AI6" s="19"/>
      <c r="AJ6" s="19"/>
      <c r="AK6" s="19"/>
      <c r="AL6" s="19"/>
      <c r="AM6" s="19" t="s">
        <v>229</v>
      </c>
      <c r="AN6" s="1"/>
      <c r="AO6" s="1"/>
      <c r="AP6" s="1"/>
      <c r="AQ6" s="1"/>
      <c r="AR6" s="1"/>
      <c r="AS6" s="1"/>
      <c r="AU6" s="20"/>
      <c r="AV6" s="20"/>
      <c r="AW6" s="21"/>
      <c r="AX6" s="1"/>
      <c r="AY6" s="516">
        <v>40</v>
      </c>
      <c r="AZ6" s="517"/>
      <c r="BA6" s="21" t="s">
        <v>230</v>
      </c>
      <c r="BB6" s="1"/>
      <c r="BC6" s="516">
        <v>160</v>
      </c>
      <c r="BD6" s="517"/>
      <c r="BE6" s="21" t="s">
        <v>231</v>
      </c>
      <c r="BF6" s="1"/>
      <c r="BG6" s="13"/>
    </row>
    <row r="7" spans="2:65" s="5" customFormat="1" ht="5.0999999999999996" customHeight="1" x14ac:dyDescent="0.4">
      <c r="B7" s="14"/>
      <c r="C7" s="22"/>
      <c r="D7" s="22"/>
      <c r="E7" s="22"/>
      <c r="F7" s="22"/>
      <c r="G7" s="22"/>
      <c r="H7" s="16"/>
      <c r="I7" s="16"/>
      <c r="J7" s="16"/>
      <c r="K7" s="16"/>
      <c r="L7" s="16"/>
      <c r="M7" s="16"/>
      <c r="N7" s="16"/>
      <c r="O7" s="16"/>
      <c r="P7" s="18"/>
      <c r="Q7" s="18"/>
      <c r="R7" s="18"/>
      <c r="S7" s="18"/>
      <c r="T7" s="18"/>
      <c r="U7" s="18"/>
      <c r="V7" s="18"/>
      <c r="W7" s="18"/>
      <c r="X7" s="18"/>
      <c r="Y7" s="18"/>
      <c r="Z7" s="18"/>
      <c r="AA7" s="18"/>
      <c r="AB7" s="18"/>
      <c r="AC7" s="18"/>
      <c r="AD7" s="18"/>
      <c r="AE7" s="18"/>
      <c r="AF7" s="18"/>
      <c r="AG7" s="18"/>
      <c r="AH7" s="19"/>
      <c r="AI7" s="19"/>
      <c r="AJ7" s="19"/>
      <c r="AK7" s="19"/>
      <c r="AL7" s="19"/>
      <c r="AM7" s="19"/>
      <c r="AN7" s="19"/>
      <c r="AO7" s="19"/>
      <c r="AP7" s="19"/>
      <c r="AQ7" s="19"/>
      <c r="AR7" s="19"/>
      <c r="AS7" s="19"/>
      <c r="AT7" s="19"/>
      <c r="AU7" s="19"/>
      <c r="AV7" s="19"/>
      <c r="AW7" s="19"/>
      <c r="AX7" s="19"/>
      <c r="AY7" s="19"/>
      <c r="AZ7" s="19"/>
      <c r="BA7" s="19"/>
      <c r="BB7" s="19"/>
      <c r="BC7" s="19"/>
      <c r="BD7" s="19"/>
      <c r="BE7" s="19"/>
      <c r="BF7" s="23"/>
      <c r="BG7" s="23"/>
      <c r="BH7" s="18"/>
    </row>
    <row r="8" spans="2:65" s="5" customFormat="1" ht="21" customHeight="1" x14ac:dyDescent="0.4">
      <c r="B8" s="24"/>
      <c r="C8" s="17"/>
      <c r="D8" s="17"/>
      <c r="E8" s="17"/>
      <c r="F8" s="17"/>
      <c r="G8" s="17"/>
      <c r="H8" s="16"/>
      <c r="I8" s="16"/>
      <c r="J8" s="16"/>
      <c r="K8" s="16"/>
      <c r="L8" s="16"/>
      <c r="M8" s="16"/>
      <c r="N8" s="16"/>
      <c r="O8" s="16"/>
      <c r="P8" s="18"/>
      <c r="Q8" s="18"/>
      <c r="R8" s="18"/>
      <c r="S8" s="18"/>
      <c r="T8" s="18"/>
      <c r="U8" s="18"/>
      <c r="V8" s="18"/>
      <c r="W8" s="18"/>
      <c r="X8" s="18"/>
      <c r="Y8" s="18"/>
      <c r="Z8" s="18"/>
      <c r="AA8" s="18"/>
      <c r="AB8" s="18"/>
      <c r="AC8" s="18"/>
      <c r="AD8" s="18"/>
      <c r="AE8" s="18"/>
      <c r="AF8" s="18"/>
      <c r="AG8" s="18"/>
      <c r="AH8" s="25"/>
      <c r="AI8" s="25"/>
      <c r="AJ8" s="25"/>
      <c r="AK8" s="15"/>
      <c r="AL8" s="26"/>
      <c r="AM8" s="19"/>
      <c r="AN8" s="27"/>
      <c r="AO8" s="14"/>
      <c r="AP8" s="28"/>
      <c r="AQ8" s="28"/>
      <c r="AR8" s="28"/>
      <c r="AS8" s="29"/>
      <c r="AT8" s="29"/>
      <c r="AU8" s="19"/>
      <c r="AV8" s="28"/>
      <c r="AW8" s="28"/>
      <c r="AX8" s="17"/>
      <c r="AY8" s="19"/>
      <c r="AZ8" s="19" t="s">
        <v>232</v>
      </c>
      <c r="BA8" s="19"/>
      <c r="BB8" s="19"/>
      <c r="BC8" s="518" t="e">
        <f>DAY(EOMONTH(DATE(AD2,AH2,1),0))</f>
        <v>#VALUE!</v>
      </c>
      <c r="BD8" s="519"/>
      <c r="BE8" s="19" t="s">
        <v>233</v>
      </c>
      <c r="BF8" s="19"/>
      <c r="BG8" s="19"/>
      <c r="BH8" s="18"/>
      <c r="BK8" s="4"/>
      <c r="BL8" s="4"/>
      <c r="BM8" s="4"/>
    </row>
    <row r="9" spans="2:65" s="5" customFormat="1" ht="4.5" customHeight="1" x14ac:dyDescent="0.4">
      <c r="B9" s="24"/>
      <c r="C9" s="30"/>
      <c r="D9" s="30"/>
      <c r="E9" s="30"/>
      <c r="F9" s="30"/>
      <c r="G9" s="30"/>
      <c r="H9" s="28"/>
      <c r="I9" s="28"/>
      <c r="J9" s="28"/>
      <c r="K9" s="28"/>
      <c r="L9" s="28"/>
      <c r="M9" s="28"/>
      <c r="N9" s="28"/>
      <c r="O9" s="28"/>
      <c r="P9" s="18"/>
      <c r="Q9" s="18"/>
      <c r="R9" s="18"/>
      <c r="S9" s="18"/>
      <c r="T9" s="18"/>
      <c r="U9" s="18"/>
      <c r="V9" s="18"/>
      <c r="W9" s="18"/>
      <c r="X9" s="18"/>
      <c r="Y9" s="18"/>
      <c r="Z9" s="18"/>
      <c r="AA9" s="18"/>
      <c r="AB9" s="18"/>
      <c r="AC9" s="18"/>
      <c r="AD9" s="18"/>
      <c r="AE9" s="18"/>
      <c r="AF9" s="18"/>
      <c r="AG9" s="18"/>
      <c r="AH9" s="22"/>
      <c r="AI9" s="15"/>
      <c r="AJ9" s="31"/>
      <c r="AK9" s="25"/>
      <c r="AL9" s="15"/>
      <c r="AM9" s="15"/>
      <c r="AN9" s="15"/>
      <c r="AO9" s="15"/>
      <c r="AP9" s="31"/>
      <c r="AQ9" s="19"/>
      <c r="AR9" s="32"/>
      <c r="AS9" s="32"/>
      <c r="AT9" s="32"/>
      <c r="AU9" s="19"/>
      <c r="AV9" s="19"/>
      <c r="AW9" s="19"/>
      <c r="AX9" s="19"/>
      <c r="AY9" s="19"/>
      <c r="AZ9" s="19"/>
      <c r="BA9" s="19"/>
      <c r="BB9" s="19"/>
      <c r="BC9" s="19"/>
      <c r="BD9" s="19"/>
      <c r="BE9" s="19"/>
      <c r="BF9" s="19"/>
      <c r="BG9" s="19"/>
      <c r="BH9" s="18"/>
      <c r="BK9" s="4"/>
      <c r="BL9" s="4"/>
      <c r="BM9" s="4"/>
    </row>
    <row r="10" spans="2:65" s="5" customFormat="1" ht="21" customHeight="1" x14ac:dyDescent="0.4">
      <c r="B10" s="24"/>
      <c r="C10" s="30"/>
      <c r="D10" s="30"/>
      <c r="E10" s="30"/>
      <c r="F10" s="30"/>
      <c r="G10" s="30"/>
      <c r="H10" s="28"/>
      <c r="I10" s="28"/>
      <c r="J10" s="28"/>
      <c r="K10" s="28"/>
      <c r="L10" s="28"/>
      <c r="M10" s="28"/>
      <c r="N10" s="28"/>
      <c r="O10" s="28"/>
      <c r="P10" s="18"/>
      <c r="Q10" s="18"/>
      <c r="R10" s="18"/>
      <c r="S10" s="18"/>
      <c r="T10" s="18"/>
      <c r="U10" s="18"/>
      <c r="V10" s="18"/>
      <c r="W10" s="18"/>
      <c r="X10" s="18"/>
      <c r="Y10" s="18"/>
      <c r="Z10" s="18"/>
      <c r="AA10" s="18"/>
      <c r="AB10" s="18"/>
      <c r="AC10" s="18"/>
      <c r="AD10" s="18"/>
      <c r="AE10" s="18"/>
      <c r="AF10" s="18"/>
      <c r="AG10" s="18"/>
      <c r="AH10" s="22"/>
      <c r="AI10" s="15"/>
      <c r="AJ10" s="31"/>
      <c r="AK10" s="25"/>
      <c r="AL10" s="15"/>
      <c r="AN10" s="19" t="s">
        <v>437</v>
      </c>
      <c r="AO10" s="19"/>
      <c r="AP10" s="31"/>
      <c r="AQ10" s="19"/>
      <c r="AR10" s="15"/>
      <c r="AS10" s="15"/>
      <c r="AT10" s="31"/>
      <c r="AU10" s="19"/>
      <c r="AV10" s="32"/>
      <c r="AW10" s="32"/>
      <c r="AX10" s="32"/>
      <c r="AY10" s="19"/>
      <c r="AZ10" s="19"/>
      <c r="BA10" s="23" t="s">
        <v>438</v>
      </c>
      <c r="BB10" s="19"/>
      <c r="BC10" s="516"/>
      <c r="BD10" s="517"/>
      <c r="BE10" s="21" t="s">
        <v>234</v>
      </c>
      <c r="BG10" s="19"/>
      <c r="BH10" s="18"/>
      <c r="BK10" s="4"/>
      <c r="BL10" s="4"/>
      <c r="BM10" s="4"/>
    </row>
    <row r="11" spans="2:65" s="5" customFormat="1" ht="5.0999999999999996" customHeight="1" x14ac:dyDescent="0.4">
      <c r="B11" s="24"/>
      <c r="C11" s="30"/>
      <c r="D11" s="30"/>
      <c r="E11" s="30"/>
      <c r="F11" s="30"/>
      <c r="G11" s="30"/>
      <c r="H11" s="28"/>
      <c r="I11" s="28"/>
      <c r="J11" s="28"/>
      <c r="K11" s="28"/>
      <c r="L11" s="28"/>
      <c r="M11" s="28"/>
      <c r="N11" s="28"/>
      <c r="O11" s="28"/>
      <c r="P11" s="18"/>
      <c r="Q11" s="18"/>
      <c r="R11" s="18"/>
      <c r="S11" s="18"/>
      <c r="T11" s="18"/>
      <c r="U11" s="18"/>
      <c r="V11" s="18"/>
      <c r="W11" s="18"/>
      <c r="X11" s="18"/>
      <c r="Y11" s="18"/>
      <c r="Z11" s="18"/>
      <c r="AA11" s="18"/>
      <c r="AB11" s="18"/>
      <c r="AC11" s="18"/>
      <c r="AD11" s="18"/>
      <c r="AE11" s="18"/>
      <c r="AF11" s="18"/>
      <c r="AG11" s="18"/>
      <c r="AH11" s="22"/>
      <c r="AI11" s="15"/>
      <c r="AJ11" s="31"/>
      <c r="AK11" s="25"/>
      <c r="AL11" s="15"/>
      <c r="AM11" s="15"/>
      <c r="AN11" s="15"/>
      <c r="AO11" s="15"/>
      <c r="AP11" s="31"/>
      <c r="AQ11" s="19"/>
      <c r="AR11" s="32"/>
      <c r="AS11" s="32"/>
      <c r="AT11" s="32"/>
      <c r="AU11" s="19"/>
      <c r="AV11" s="19"/>
      <c r="AW11" s="19"/>
      <c r="AX11" s="19"/>
      <c r="AY11" s="19"/>
      <c r="AZ11" s="19"/>
      <c r="BA11" s="19"/>
      <c r="BB11" s="19"/>
      <c r="BC11" s="19"/>
      <c r="BD11" s="19"/>
      <c r="BE11" s="19"/>
      <c r="BF11" s="19"/>
      <c r="BG11" s="19"/>
      <c r="BH11" s="18"/>
      <c r="BK11" s="4"/>
      <c r="BL11" s="4"/>
      <c r="BM11" s="4"/>
    </row>
    <row r="12" spans="2:65" s="5" customFormat="1" ht="21" customHeight="1" x14ac:dyDescent="0.4">
      <c r="R12" s="16"/>
      <c r="S12" s="16"/>
      <c r="T12" s="26"/>
      <c r="U12" s="520"/>
      <c r="V12" s="520"/>
      <c r="W12" s="14"/>
      <c r="X12" s="33"/>
      <c r="Y12" s="18"/>
      <c r="Z12" s="18"/>
      <c r="AA12" s="22"/>
      <c r="AB12" s="27"/>
      <c r="AC12" s="14"/>
      <c r="AD12" s="22"/>
      <c r="AE12" s="22"/>
      <c r="AF12" s="22"/>
      <c r="AG12" s="34"/>
      <c r="AH12" s="25"/>
      <c r="AI12" s="25"/>
      <c r="AJ12" s="25"/>
      <c r="AK12" s="15"/>
      <c r="AL12" s="26"/>
      <c r="AM12" s="27"/>
      <c r="AN12" s="19"/>
      <c r="AO12" s="31"/>
      <c r="AP12" s="31"/>
      <c r="AQ12" s="31"/>
      <c r="AR12" s="31"/>
      <c r="AS12" s="14" t="s">
        <v>235</v>
      </c>
      <c r="AT12" s="31"/>
      <c r="AU12" s="31"/>
      <c r="AV12" s="31"/>
      <c r="AW12" s="31"/>
      <c r="AX12" s="31"/>
      <c r="AY12" s="31"/>
      <c r="AZ12" s="31"/>
      <c r="BA12" s="31"/>
      <c r="BB12" s="31"/>
      <c r="BC12" s="22"/>
      <c r="BD12" s="25"/>
      <c r="BE12" s="15"/>
      <c r="BF12" s="15"/>
      <c r="BG12" s="22"/>
      <c r="BH12" s="15"/>
      <c r="BK12" s="4"/>
      <c r="BL12" s="4"/>
      <c r="BM12" s="4"/>
    </row>
    <row r="13" spans="2:65" s="5" customFormat="1" ht="21" customHeight="1" x14ac:dyDescent="0.4">
      <c r="R13" s="31"/>
      <c r="S13" s="15"/>
      <c r="T13" s="15"/>
      <c r="U13" s="15"/>
      <c r="V13" s="15"/>
      <c r="W13" s="18"/>
      <c r="X13" s="18"/>
      <c r="Y13" s="18"/>
      <c r="Z13" s="18"/>
      <c r="AA13" s="31"/>
      <c r="AB13" s="15"/>
      <c r="AC13" s="15"/>
      <c r="AD13" s="31"/>
      <c r="AE13" s="31"/>
      <c r="AF13" s="31"/>
      <c r="AG13" s="34"/>
      <c r="AH13" s="22"/>
      <c r="AI13" s="25"/>
      <c r="AJ13" s="15"/>
      <c r="AK13" s="25"/>
      <c r="AL13" s="15"/>
      <c r="AM13" s="15"/>
      <c r="AN13" s="15"/>
      <c r="AO13" s="22"/>
      <c r="AP13" s="14"/>
      <c r="AQ13" s="22"/>
      <c r="AR13" s="22"/>
      <c r="AS13" s="14" t="s">
        <v>439</v>
      </c>
      <c r="AT13" s="15"/>
      <c r="AU13" s="15"/>
      <c r="AV13" s="15"/>
      <c r="AW13" s="15"/>
      <c r="AX13" s="15"/>
      <c r="AY13" s="15"/>
      <c r="AZ13" s="15"/>
      <c r="BA13" s="15"/>
      <c r="BB13" s="536">
        <v>0.29166666666666669</v>
      </c>
      <c r="BC13" s="537"/>
      <c r="BD13" s="538"/>
      <c r="BE13" s="17" t="s">
        <v>347</v>
      </c>
      <c r="BF13" s="536">
        <v>0.83333333333333337</v>
      </c>
      <c r="BG13" s="537"/>
      <c r="BH13" s="538"/>
      <c r="BK13" s="4"/>
      <c r="BL13" s="4"/>
      <c r="BM13" s="4"/>
    </row>
    <row r="14" spans="2:65" s="5" customFormat="1" ht="21" customHeight="1" x14ac:dyDescent="0.4">
      <c r="R14" s="35"/>
      <c r="S14" s="35"/>
      <c r="T14" s="35"/>
      <c r="U14" s="35"/>
      <c r="V14" s="35"/>
      <c r="W14" s="35"/>
      <c r="X14" s="18"/>
      <c r="Y14" s="18"/>
      <c r="Z14" s="18"/>
      <c r="AA14" s="17"/>
      <c r="AB14" s="35"/>
      <c r="AC14" s="35"/>
      <c r="AD14" s="17"/>
      <c r="AE14" s="22"/>
      <c r="AF14" s="22"/>
      <c r="AG14" s="36"/>
      <c r="AH14" s="14"/>
      <c r="AI14" s="25"/>
      <c r="AJ14" s="15"/>
      <c r="AK14" s="25"/>
      <c r="AL14" s="15"/>
      <c r="AM14" s="15"/>
      <c r="AN14" s="15"/>
      <c r="AO14" s="17"/>
      <c r="AP14" s="16"/>
      <c r="AQ14" s="16"/>
      <c r="AR14" s="16"/>
      <c r="AS14" s="14" t="s">
        <v>236</v>
      </c>
      <c r="AT14" s="15"/>
      <c r="AU14" s="15"/>
      <c r="AV14" s="15"/>
      <c r="AW14" s="15"/>
      <c r="AX14" s="15"/>
      <c r="AY14" s="15"/>
      <c r="AZ14" s="15"/>
      <c r="BA14" s="15"/>
      <c r="BB14" s="536">
        <v>0.83333333333333337</v>
      </c>
      <c r="BC14" s="537"/>
      <c r="BD14" s="538"/>
      <c r="BE14" s="17" t="s">
        <v>381</v>
      </c>
      <c r="BF14" s="536">
        <v>0.29166666666666669</v>
      </c>
      <c r="BG14" s="537"/>
      <c r="BH14" s="538"/>
      <c r="BK14" s="4"/>
      <c r="BL14" s="4"/>
      <c r="BM14" s="4"/>
    </row>
    <row r="15" spans="2:65" ht="12" customHeight="1" thickBot="1" x14ac:dyDescent="0.45">
      <c r="B15" s="37"/>
      <c r="C15" s="38"/>
      <c r="D15" s="38"/>
      <c r="E15" s="38"/>
      <c r="F15" s="38"/>
      <c r="G15" s="38"/>
      <c r="H15" s="38"/>
      <c r="I15" s="37"/>
      <c r="J15" s="37"/>
      <c r="K15" s="37"/>
      <c r="L15" s="37"/>
      <c r="M15" s="37"/>
      <c r="N15" s="37"/>
      <c r="O15" s="37"/>
      <c r="P15" s="37"/>
      <c r="Q15" s="37"/>
      <c r="R15" s="37"/>
      <c r="S15" s="37"/>
      <c r="T15" s="37"/>
      <c r="U15" s="37"/>
      <c r="V15" s="37"/>
      <c r="W15" s="37"/>
      <c r="X15" s="37"/>
      <c r="Y15" s="37"/>
      <c r="Z15" s="37"/>
      <c r="AA15" s="38"/>
      <c r="AB15" s="37"/>
      <c r="AC15" s="37"/>
      <c r="AD15" s="37"/>
      <c r="AE15" s="37"/>
      <c r="AF15" s="37"/>
      <c r="AG15" s="37"/>
      <c r="AH15" s="37"/>
      <c r="AI15" s="37"/>
      <c r="AJ15" s="37"/>
      <c r="AK15" s="37"/>
      <c r="AL15" s="37"/>
      <c r="AM15" s="37"/>
      <c r="AR15" s="40"/>
      <c r="BI15" s="41"/>
      <c r="BJ15" s="41"/>
      <c r="BK15" s="41"/>
    </row>
    <row r="16" spans="2:65" ht="21.6" customHeight="1" x14ac:dyDescent="0.4">
      <c r="B16" s="495" t="s">
        <v>390</v>
      </c>
      <c r="C16" s="498" t="s">
        <v>413</v>
      </c>
      <c r="D16" s="499"/>
      <c r="E16" s="500"/>
      <c r="F16" s="211"/>
      <c r="G16" s="42"/>
      <c r="H16" s="507" t="s">
        <v>414</v>
      </c>
      <c r="I16" s="510" t="s">
        <v>238</v>
      </c>
      <c r="J16" s="499"/>
      <c r="K16" s="499"/>
      <c r="L16" s="500"/>
      <c r="M16" s="510" t="s">
        <v>415</v>
      </c>
      <c r="N16" s="499"/>
      <c r="O16" s="500"/>
      <c r="P16" s="510" t="s">
        <v>239</v>
      </c>
      <c r="Q16" s="499"/>
      <c r="R16" s="499"/>
      <c r="S16" s="499"/>
      <c r="T16" s="513"/>
      <c r="U16" s="43"/>
      <c r="V16" s="44"/>
      <c r="W16" s="44"/>
      <c r="X16" s="44"/>
      <c r="Y16" s="44"/>
      <c r="Z16" s="44"/>
      <c r="AA16" s="44"/>
      <c r="AB16" s="44"/>
      <c r="AC16" s="44"/>
      <c r="AD16" s="44"/>
      <c r="AE16" s="44"/>
      <c r="AF16" s="44"/>
      <c r="AG16" s="44"/>
      <c r="AH16" s="44"/>
      <c r="AI16" s="45" t="s">
        <v>416</v>
      </c>
      <c r="AJ16" s="44"/>
      <c r="AK16" s="44"/>
      <c r="AL16" s="44"/>
      <c r="AM16" s="44"/>
      <c r="AN16" s="44" t="s">
        <v>417</v>
      </c>
      <c r="AO16" s="44"/>
      <c r="AP16" s="46"/>
      <c r="AQ16" s="47"/>
      <c r="AR16" s="44" t="s">
        <v>436</v>
      </c>
      <c r="AS16" s="44"/>
      <c r="AT16" s="44"/>
      <c r="AU16" s="44"/>
      <c r="AV16" s="44"/>
      <c r="AW16" s="44"/>
      <c r="AX16" s="44"/>
      <c r="AY16" s="48"/>
      <c r="AZ16" s="521" t="str">
        <f>IF(BC3="計画","(11)1～4週目の勤務時間数合計","(11)1か月の勤務時間数　合計")</f>
        <v>(11)1か月の勤務時間数　合計</v>
      </c>
      <c r="BA16" s="522"/>
      <c r="BB16" s="527" t="s">
        <v>418</v>
      </c>
      <c r="BC16" s="528"/>
      <c r="BD16" s="498" t="s">
        <v>440</v>
      </c>
      <c r="BE16" s="499"/>
      <c r="BF16" s="499"/>
      <c r="BG16" s="499"/>
      <c r="BH16" s="513"/>
    </row>
    <row r="17" spans="2:60" ht="20.25" customHeight="1" x14ac:dyDescent="0.4">
      <c r="B17" s="496"/>
      <c r="C17" s="501"/>
      <c r="D17" s="502"/>
      <c r="E17" s="503"/>
      <c r="F17" s="212"/>
      <c r="G17" s="49"/>
      <c r="H17" s="508"/>
      <c r="I17" s="511"/>
      <c r="J17" s="502"/>
      <c r="K17" s="502"/>
      <c r="L17" s="503"/>
      <c r="M17" s="511"/>
      <c r="N17" s="502"/>
      <c r="O17" s="503"/>
      <c r="P17" s="511"/>
      <c r="Q17" s="502"/>
      <c r="R17" s="502"/>
      <c r="S17" s="502"/>
      <c r="T17" s="514"/>
      <c r="U17" s="533" t="s">
        <v>240</v>
      </c>
      <c r="V17" s="533"/>
      <c r="W17" s="533"/>
      <c r="X17" s="533"/>
      <c r="Y17" s="533"/>
      <c r="Z17" s="533"/>
      <c r="AA17" s="534"/>
      <c r="AB17" s="535" t="s">
        <v>241</v>
      </c>
      <c r="AC17" s="533"/>
      <c r="AD17" s="533"/>
      <c r="AE17" s="533"/>
      <c r="AF17" s="533"/>
      <c r="AG17" s="533"/>
      <c r="AH17" s="534"/>
      <c r="AI17" s="535" t="s">
        <v>242</v>
      </c>
      <c r="AJ17" s="533"/>
      <c r="AK17" s="533"/>
      <c r="AL17" s="533"/>
      <c r="AM17" s="533"/>
      <c r="AN17" s="533"/>
      <c r="AO17" s="534"/>
      <c r="AP17" s="535" t="s">
        <v>243</v>
      </c>
      <c r="AQ17" s="533"/>
      <c r="AR17" s="533"/>
      <c r="AS17" s="533"/>
      <c r="AT17" s="533"/>
      <c r="AU17" s="533"/>
      <c r="AV17" s="534"/>
      <c r="AW17" s="535" t="s">
        <v>244</v>
      </c>
      <c r="AX17" s="533"/>
      <c r="AY17" s="533"/>
      <c r="AZ17" s="523"/>
      <c r="BA17" s="524"/>
      <c r="BB17" s="529"/>
      <c r="BC17" s="530"/>
      <c r="BD17" s="501"/>
      <c r="BE17" s="502"/>
      <c r="BF17" s="502"/>
      <c r="BG17" s="502"/>
      <c r="BH17" s="514"/>
    </row>
    <row r="18" spans="2:60" ht="20.25" customHeight="1" x14ac:dyDescent="0.4">
      <c r="B18" s="496"/>
      <c r="C18" s="501"/>
      <c r="D18" s="502"/>
      <c r="E18" s="503"/>
      <c r="F18" s="212"/>
      <c r="G18" s="49"/>
      <c r="H18" s="508"/>
      <c r="I18" s="511"/>
      <c r="J18" s="502"/>
      <c r="K18" s="502"/>
      <c r="L18" s="503"/>
      <c r="M18" s="511"/>
      <c r="N18" s="502"/>
      <c r="O18" s="503"/>
      <c r="P18" s="511"/>
      <c r="Q18" s="502"/>
      <c r="R18" s="502"/>
      <c r="S18" s="502"/>
      <c r="T18" s="514"/>
      <c r="U18" s="50">
        <v>1</v>
      </c>
      <c r="V18" s="51">
        <v>2</v>
      </c>
      <c r="W18" s="51">
        <v>3</v>
      </c>
      <c r="X18" s="51">
        <v>4</v>
      </c>
      <c r="Y18" s="51">
        <v>5</v>
      </c>
      <c r="Z18" s="51">
        <v>6</v>
      </c>
      <c r="AA18" s="52">
        <v>7</v>
      </c>
      <c r="AB18" s="53">
        <v>8</v>
      </c>
      <c r="AC18" s="51">
        <v>9</v>
      </c>
      <c r="AD18" s="51">
        <v>10</v>
      </c>
      <c r="AE18" s="51">
        <v>11</v>
      </c>
      <c r="AF18" s="51">
        <v>12</v>
      </c>
      <c r="AG18" s="51">
        <v>13</v>
      </c>
      <c r="AH18" s="52">
        <v>14</v>
      </c>
      <c r="AI18" s="50">
        <v>15</v>
      </c>
      <c r="AJ18" s="51">
        <v>16</v>
      </c>
      <c r="AK18" s="51">
        <v>17</v>
      </c>
      <c r="AL18" s="51">
        <v>18</v>
      </c>
      <c r="AM18" s="51">
        <v>19</v>
      </c>
      <c r="AN18" s="51">
        <v>20</v>
      </c>
      <c r="AO18" s="52">
        <v>21</v>
      </c>
      <c r="AP18" s="53">
        <v>22</v>
      </c>
      <c r="AQ18" s="51">
        <v>23</v>
      </c>
      <c r="AR18" s="51">
        <v>24</v>
      </c>
      <c r="AS18" s="51">
        <v>25</v>
      </c>
      <c r="AT18" s="51">
        <v>26</v>
      </c>
      <c r="AU18" s="51">
        <v>27</v>
      </c>
      <c r="AV18" s="52">
        <v>28</v>
      </c>
      <c r="AW18" s="54" t="str">
        <f>IF($BC$3="暦月",IF(DAY(DATE($AD$2,$AH$2,29))=29,29,""),"")</f>
        <v/>
      </c>
      <c r="AX18" s="55" t="str">
        <f>IF($BC$3="暦月",IF(DAY(DATE($AD$2,$AH$2,30))=30,30,""),"")</f>
        <v/>
      </c>
      <c r="AY18" s="56" t="str">
        <f>IF($BC$3="暦月",IF(DAY(DATE($AD$2,$AH$2,31))=31,31,""),"")</f>
        <v/>
      </c>
      <c r="AZ18" s="523"/>
      <c r="BA18" s="524"/>
      <c r="BB18" s="529"/>
      <c r="BC18" s="530"/>
      <c r="BD18" s="501"/>
      <c r="BE18" s="502"/>
      <c r="BF18" s="502"/>
      <c r="BG18" s="502"/>
      <c r="BH18" s="514"/>
    </row>
    <row r="19" spans="2:60" ht="20.25" hidden="1" customHeight="1" x14ac:dyDescent="0.4">
      <c r="B19" s="496"/>
      <c r="C19" s="501"/>
      <c r="D19" s="502"/>
      <c r="E19" s="503"/>
      <c r="F19" s="212"/>
      <c r="G19" s="49"/>
      <c r="H19" s="508"/>
      <c r="I19" s="511"/>
      <c r="J19" s="502"/>
      <c r="K19" s="502"/>
      <c r="L19" s="503"/>
      <c r="M19" s="511"/>
      <c r="N19" s="502"/>
      <c r="O19" s="503"/>
      <c r="P19" s="511"/>
      <c r="Q19" s="502"/>
      <c r="R19" s="502"/>
      <c r="S19" s="502"/>
      <c r="T19" s="514"/>
      <c r="U19" s="50" t="e">
        <f>WEEKDAY(DATE($AD$2,$AH$2,1))</f>
        <v>#VALUE!</v>
      </c>
      <c r="V19" s="51" t="e">
        <f>WEEKDAY(DATE($AD$2,$AH$2,2))</f>
        <v>#VALUE!</v>
      </c>
      <c r="W19" s="51" t="e">
        <f>WEEKDAY(DATE($AD$2,$AH$2,3))</f>
        <v>#VALUE!</v>
      </c>
      <c r="X19" s="51" t="e">
        <f>WEEKDAY(DATE($AD$2,$AH$2,4))</f>
        <v>#VALUE!</v>
      </c>
      <c r="Y19" s="51" t="e">
        <f>WEEKDAY(DATE($AD$2,$AH$2,5))</f>
        <v>#VALUE!</v>
      </c>
      <c r="Z19" s="51" t="e">
        <f>WEEKDAY(DATE($AD$2,$AH$2,6))</f>
        <v>#VALUE!</v>
      </c>
      <c r="AA19" s="52" t="e">
        <f>WEEKDAY(DATE($AD$2,$AH$2,7))</f>
        <v>#VALUE!</v>
      </c>
      <c r="AB19" s="53" t="e">
        <f>WEEKDAY(DATE($AD$2,$AH$2,8))</f>
        <v>#VALUE!</v>
      </c>
      <c r="AC19" s="51" t="e">
        <f>WEEKDAY(DATE($AD$2,$AH$2,9))</f>
        <v>#VALUE!</v>
      </c>
      <c r="AD19" s="51" t="e">
        <f>WEEKDAY(DATE($AD$2,$AH$2,10))</f>
        <v>#VALUE!</v>
      </c>
      <c r="AE19" s="51" t="e">
        <f>WEEKDAY(DATE($AD$2,$AH$2,11))</f>
        <v>#VALUE!</v>
      </c>
      <c r="AF19" s="51" t="e">
        <f>WEEKDAY(DATE($AD$2,$AH$2,12))</f>
        <v>#VALUE!</v>
      </c>
      <c r="AG19" s="51" t="e">
        <f>WEEKDAY(DATE($AD$2,$AH$2,13))</f>
        <v>#VALUE!</v>
      </c>
      <c r="AH19" s="52" t="e">
        <f>WEEKDAY(DATE($AD$2,$AH$2,14))</f>
        <v>#VALUE!</v>
      </c>
      <c r="AI19" s="53" t="e">
        <f>WEEKDAY(DATE($AD$2,$AH$2,15))</f>
        <v>#VALUE!</v>
      </c>
      <c r="AJ19" s="51" t="e">
        <f>WEEKDAY(DATE($AD$2,$AH$2,16))</f>
        <v>#VALUE!</v>
      </c>
      <c r="AK19" s="51" t="e">
        <f>WEEKDAY(DATE($AD$2,$AH$2,17))</f>
        <v>#VALUE!</v>
      </c>
      <c r="AL19" s="51" t="e">
        <f>WEEKDAY(DATE($AD$2,$AH$2,18))</f>
        <v>#VALUE!</v>
      </c>
      <c r="AM19" s="51" t="e">
        <f>WEEKDAY(DATE($AD$2,$AH$2,19))</f>
        <v>#VALUE!</v>
      </c>
      <c r="AN19" s="51" t="e">
        <f>WEEKDAY(DATE($AD$2,$AH$2,20))</f>
        <v>#VALUE!</v>
      </c>
      <c r="AO19" s="52" t="e">
        <f>WEEKDAY(DATE($AD$2,$AH$2,21))</f>
        <v>#VALUE!</v>
      </c>
      <c r="AP19" s="53" t="e">
        <f>WEEKDAY(DATE($AD$2,$AH$2,22))</f>
        <v>#VALUE!</v>
      </c>
      <c r="AQ19" s="51" t="e">
        <f>WEEKDAY(DATE($AD$2,$AH$2,23))</f>
        <v>#VALUE!</v>
      </c>
      <c r="AR19" s="51" t="e">
        <f>WEEKDAY(DATE($AD$2,$AH$2,24))</f>
        <v>#VALUE!</v>
      </c>
      <c r="AS19" s="51" t="e">
        <f>WEEKDAY(DATE($AD$2,$AH$2,25))</f>
        <v>#VALUE!</v>
      </c>
      <c r="AT19" s="51" t="e">
        <f>WEEKDAY(DATE($AD$2,$AH$2,26))</f>
        <v>#VALUE!</v>
      </c>
      <c r="AU19" s="51" t="e">
        <f>WEEKDAY(DATE($AD$2,$AH$2,27))</f>
        <v>#VALUE!</v>
      </c>
      <c r="AV19" s="52" t="e">
        <f>WEEKDAY(DATE($AD$2,$AH$2,28))</f>
        <v>#VALUE!</v>
      </c>
      <c r="AW19" s="53">
        <f>IF(AW18=29,WEEKDAY(DATE($AD$2,$AH$2,29)),0)</f>
        <v>0</v>
      </c>
      <c r="AX19" s="51">
        <f>IF(AX18=30,WEEKDAY(DATE($AD$2,$AH$2,30)),0)</f>
        <v>0</v>
      </c>
      <c r="AY19" s="52">
        <f>IF(AY18=31,WEEKDAY(DATE($AD$2,$AH$2,31)),0)</f>
        <v>0</v>
      </c>
      <c r="AZ19" s="523"/>
      <c r="BA19" s="524"/>
      <c r="BB19" s="529"/>
      <c r="BC19" s="530"/>
      <c r="BD19" s="501"/>
      <c r="BE19" s="502"/>
      <c r="BF19" s="502"/>
      <c r="BG19" s="502"/>
      <c r="BH19" s="514"/>
    </row>
    <row r="20" spans="2:60" ht="20.25" customHeight="1" thickBot="1" x14ac:dyDescent="0.45">
      <c r="B20" s="497"/>
      <c r="C20" s="504"/>
      <c r="D20" s="505"/>
      <c r="E20" s="506"/>
      <c r="F20" s="213"/>
      <c r="G20" s="57"/>
      <c r="H20" s="509"/>
      <c r="I20" s="512"/>
      <c r="J20" s="505"/>
      <c r="K20" s="505"/>
      <c r="L20" s="506"/>
      <c r="M20" s="512"/>
      <c r="N20" s="505"/>
      <c r="O20" s="506"/>
      <c r="P20" s="512"/>
      <c r="Q20" s="505"/>
      <c r="R20" s="505"/>
      <c r="S20" s="505"/>
      <c r="T20" s="515"/>
      <c r="U20" s="58" t="e">
        <f t="shared" ref="U20:AV20" si="0">IF(U19=1,"日",IF(U19=2,"月",IF(U19=3,"火",IF(U19=4,"水",IF(U19=5,"木",IF(U19=6,"金","土"))))))</f>
        <v>#VALUE!</v>
      </c>
      <c r="V20" s="59" t="e">
        <f t="shared" si="0"/>
        <v>#VALUE!</v>
      </c>
      <c r="W20" s="59" t="e">
        <f t="shared" si="0"/>
        <v>#VALUE!</v>
      </c>
      <c r="X20" s="59" t="e">
        <f t="shared" si="0"/>
        <v>#VALUE!</v>
      </c>
      <c r="Y20" s="59" t="e">
        <f t="shared" si="0"/>
        <v>#VALUE!</v>
      </c>
      <c r="Z20" s="59" t="e">
        <f t="shared" si="0"/>
        <v>#VALUE!</v>
      </c>
      <c r="AA20" s="60" t="e">
        <f t="shared" si="0"/>
        <v>#VALUE!</v>
      </c>
      <c r="AB20" s="61" t="e">
        <f t="shared" si="0"/>
        <v>#VALUE!</v>
      </c>
      <c r="AC20" s="59" t="e">
        <f t="shared" si="0"/>
        <v>#VALUE!</v>
      </c>
      <c r="AD20" s="59" t="e">
        <f t="shared" si="0"/>
        <v>#VALUE!</v>
      </c>
      <c r="AE20" s="59" t="e">
        <f t="shared" si="0"/>
        <v>#VALUE!</v>
      </c>
      <c r="AF20" s="59" t="e">
        <f t="shared" si="0"/>
        <v>#VALUE!</v>
      </c>
      <c r="AG20" s="59" t="e">
        <f t="shared" si="0"/>
        <v>#VALUE!</v>
      </c>
      <c r="AH20" s="60" t="e">
        <f t="shared" si="0"/>
        <v>#VALUE!</v>
      </c>
      <c r="AI20" s="61" t="e">
        <f t="shared" si="0"/>
        <v>#VALUE!</v>
      </c>
      <c r="AJ20" s="59" t="e">
        <f t="shared" si="0"/>
        <v>#VALUE!</v>
      </c>
      <c r="AK20" s="59" t="e">
        <f t="shared" si="0"/>
        <v>#VALUE!</v>
      </c>
      <c r="AL20" s="59" t="e">
        <f t="shared" si="0"/>
        <v>#VALUE!</v>
      </c>
      <c r="AM20" s="59" t="e">
        <f t="shared" si="0"/>
        <v>#VALUE!</v>
      </c>
      <c r="AN20" s="59" t="e">
        <f t="shared" si="0"/>
        <v>#VALUE!</v>
      </c>
      <c r="AO20" s="60" t="e">
        <f t="shared" si="0"/>
        <v>#VALUE!</v>
      </c>
      <c r="AP20" s="61" t="e">
        <f t="shared" si="0"/>
        <v>#VALUE!</v>
      </c>
      <c r="AQ20" s="59" t="e">
        <f t="shared" si="0"/>
        <v>#VALUE!</v>
      </c>
      <c r="AR20" s="59" t="e">
        <f t="shared" si="0"/>
        <v>#VALUE!</v>
      </c>
      <c r="AS20" s="59" t="e">
        <f t="shared" si="0"/>
        <v>#VALUE!</v>
      </c>
      <c r="AT20" s="59" t="e">
        <f t="shared" si="0"/>
        <v>#VALUE!</v>
      </c>
      <c r="AU20" s="59" t="e">
        <f t="shared" si="0"/>
        <v>#VALUE!</v>
      </c>
      <c r="AV20" s="60" t="e">
        <f t="shared" si="0"/>
        <v>#VALUE!</v>
      </c>
      <c r="AW20" s="59" t="str">
        <f>IF(AW19=1,"日",IF(AW19=2,"月",IF(AW19=3,"火",IF(AW19=4,"水",IF(AW19=5,"木",IF(AW19=6,"金",IF(AW19=0,"","土")))))))</f>
        <v/>
      </c>
      <c r="AX20" s="59" t="str">
        <f>IF(AX19=1,"日",IF(AX19=2,"月",IF(AX19=3,"火",IF(AX19=4,"水",IF(AX19=5,"木",IF(AX19=6,"金",IF(AX19=0,"","土")))))))</f>
        <v/>
      </c>
      <c r="AY20" s="59" t="str">
        <f>IF(AY19=1,"日",IF(AY19=2,"月",IF(AY19=3,"火",IF(AY19=4,"水",IF(AY19=5,"木",IF(AY19=6,"金",IF(AY19=0,"","土")))))))</f>
        <v/>
      </c>
      <c r="AZ20" s="525"/>
      <c r="BA20" s="526"/>
      <c r="BB20" s="531"/>
      <c r="BC20" s="532"/>
      <c r="BD20" s="504"/>
      <c r="BE20" s="505"/>
      <c r="BF20" s="505"/>
      <c r="BG20" s="505"/>
      <c r="BH20" s="515"/>
    </row>
    <row r="21" spans="2:60" ht="20.25" customHeight="1" x14ac:dyDescent="0.4">
      <c r="B21" s="62"/>
      <c r="C21" s="571"/>
      <c r="D21" s="572"/>
      <c r="E21" s="573"/>
      <c r="F21" s="220"/>
      <c r="G21" s="221"/>
      <c r="H21" s="574"/>
      <c r="I21" s="575"/>
      <c r="J21" s="576"/>
      <c r="K21" s="576"/>
      <c r="L21" s="577"/>
      <c r="M21" s="578"/>
      <c r="N21" s="579"/>
      <c r="O21" s="580"/>
      <c r="P21" s="63" t="s">
        <v>245</v>
      </c>
      <c r="Q21" s="64"/>
      <c r="R21" s="64"/>
      <c r="S21" s="65"/>
      <c r="T21" s="66"/>
      <c r="U21" s="67"/>
      <c r="V21" s="67"/>
      <c r="W21" s="67"/>
      <c r="X21" s="67"/>
      <c r="Y21" s="67"/>
      <c r="Z21" s="67"/>
      <c r="AA21" s="68"/>
      <c r="AB21" s="69"/>
      <c r="AC21" s="67"/>
      <c r="AD21" s="67"/>
      <c r="AE21" s="67"/>
      <c r="AF21" s="67"/>
      <c r="AG21" s="67"/>
      <c r="AH21" s="68"/>
      <c r="AI21" s="69"/>
      <c r="AJ21" s="67"/>
      <c r="AK21" s="67"/>
      <c r="AL21" s="67"/>
      <c r="AM21" s="67"/>
      <c r="AN21" s="67"/>
      <c r="AO21" s="68"/>
      <c r="AP21" s="69"/>
      <c r="AQ21" s="67"/>
      <c r="AR21" s="67"/>
      <c r="AS21" s="67"/>
      <c r="AT21" s="67"/>
      <c r="AU21" s="67"/>
      <c r="AV21" s="68"/>
      <c r="AW21" s="69"/>
      <c r="AX21" s="67"/>
      <c r="AY21" s="67"/>
      <c r="AZ21" s="581"/>
      <c r="BA21" s="582"/>
      <c r="BB21" s="602"/>
      <c r="BC21" s="582"/>
      <c r="BD21" s="599"/>
      <c r="BE21" s="600"/>
      <c r="BF21" s="600"/>
      <c r="BG21" s="600"/>
      <c r="BH21" s="601"/>
    </row>
    <row r="22" spans="2:60" ht="20.25" customHeight="1" x14ac:dyDescent="0.4">
      <c r="B22" s="70">
        <v>1</v>
      </c>
      <c r="C22" s="542"/>
      <c r="D22" s="543"/>
      <c r="E22" s="544"/>
      <c r="F22" s="215">
        <f>C21</f>
        <v>0</v>
      </c>
      <c r="G22" s="218"/>
      <c r="H22" s="549"/>
      <c r="I22" s="554"/>
      <c r="J22" s="555"/>
      <c r="K22" s="555"/>
      <c r="L22" s="556"/>
      <c r="M22" s="563"/>
      <c r="N22" s="564"/>
      <c r="O22" s="565"/>
      <c r="P22" s="71" t="s">
        <v>246</v>
      </c>
      <c r="Q22" s="72"/>
      <c r="R22" s="72"/>
      <c r="S22" s="73"/>
      <c r="T22" s="74"/>
      <c r="U22" s="75" t="str">
        <f>IF(U21="","",VLOOKUP(U21,'シフト記号表（勤務時間帯）'!$D$6:$X$47,21,FALSE))</f>
        <v/>
      </c>
      <c r="V22" s="76" t="str">
        <f>IF(V21="","",VLOOKUP(V21,'シフト記号表（勤務時間帯）'!$D$6:$X$47,21,FALSE))</f>
        <v/>
      </c>
      <c r="W22" s="76" t="str">
        <f>IF(W21="","",VLOOKUP(W21,'シフト記号表（勤務時間帯）'!$D$6:$X$47,21,FALSE))</f>
        <v/>
      </c>
      <c r="X22" s="76" t="str">
        <f>IF(X21="","",VLOOKUP(X21,'シフト記号表（勤務時間帯）'!$D$6:$X$47,21,FALSE))</f>
        <v/>
      </c>
      <c r="Y22" s="76" t="str">
        <f>IF(Y21="","",VLOOKUP(Y21,'シフト記号表（勤務時間帯）'!$D$6:$X$47,21,FALSE))</f>
        <v/>
      </c>
      <c r="Z22" s="76" t="str">
        <f>IF(Z21="","",VLOOKUP(Z21,'シフト記号表（勤務時間帯）'!$D$6:$X$47,21,FALSE))</f>
        <v/>
      </c>
      <c r="AA22" s="77" t="str">
        <f>IF(AA21="","",VLOOKUP(AA21,'シフト記号表（勤務時間帯）'!$D$6:$X$47,21,FALSE))</f>
        <v/>
      </c>
      <c r="AB22" s="75" t="str">
        <f>IF(AB21="","",VLOOKUP(AB21,'シフト記号表（勤務時間帯）'!$D$6:$X$47,21,FALSE))</f>
        <v/>
      </c>
      <c r="AC22" s="76" t="str">
        <f>IF(AC21="","",VLOOKUP(AC21,'シフト記号表（勤務時間帯）'!$D$6:$X$47,21,FALSE))</f>
        <v/>
      </c>
      <c r="AD22" s="76" t="str">
        <f>IF(AD21="","",VLOOKUP(AD21,'シフト記号表（勤務時間帯）'!$D$6:$X$47,21,FALSE))</f>
        <v/>
      </c>
      <c r="AE22" s="76" t="str">
        <f>IF(AE21="","",VLOOKUP(AE21,'シフト記号表（勤務時間帯）'!$D$6:$X$47,21,FALSE))</f>
        <v/>
      </c>
      <c r="AF22" s="76" t="str">
        <f>IF(AF21="","",VLOOKUP(AF21,'シフト記号表（勤務時間帯）'!$D$6:$X$47,21,FALSE))</f>
        <v/>
      </c>
      <c r="AG22" s="76" t="str">
        <f>IF(AG21="","",VLOOKUP(AG21,'シフト記号表（勤務時間帯）'!$D$6:$X$47,21,FALSE))</f>
        <v/>
      </c>
      <c r="AH22" s="77" t="str">
        <f>IF(AH21="","",VLOOKUP(AH21,'シフト記号表（勤務時間帯）'!$D$6:$X$47,21,FALSE))</f>
        <v/>
      </c>
      <c r="AI22" s="75" t="str">
        <f>IF(AI21="","",VLOOKUP(AI21,'シフト記号表（勤務時間帯）'!$D$6:$X$47,21,FALSE))</f>
        <v/>
      </c>
      <c r="AJ22" s="76" t="str">
        <f>IF(AJ21="","",VLOOKUP(AJ21,'シフト記号表（勤務時間帯）'!$D$6:$X$47,21,FALSE))</f>
        <v/>
      </c>
      <c r="AK22" s="76" t="str">
        <f>IF(AK21="","",VLOOKUP(AK21,'シフト記号表（勤務時間帯）'!$D$6:$X$47,21,FALSE))</f>
        <v/>
      </c>
      <c r="AL22" s="76" t="str">
        <f>IF(AL21="","",VLOOKUP(AL21,'シフト記号表（勤務時間帯）'!$D$6:$X$47,21,FALSE))</f>
        <v/>
      </c>
      <c r="AM22" s="76" t="str">
        <f>IF(AM21="","",VLOOKUP(AM21,'シフト記号表（勤務時間帯）'!$D$6:$X$47,21,FALSE))</f>
        <v/>
      </c>
      <c r="AN22" s="76" t="str">
        <f>IF(AN21="","",VLOOKUP(AN21,'シフト記号表（勤務時間帯）'!$D$6:$X$47,21,FALSE))</f>
        <v/>
      </c>
      <c r="AO22" s="77" t="str">
        <f>IF(AO21="","",VLOOKUP(AO21,'シフト記号表（勤務時間帯）'!$D$6:$X$47,21,FALSE))</f>
        <v/>
      </c>
      <c r="AP22" s="75" t="str">
        <f>IF(AP21="","",VLOOKUP(AP21,'シフト記号表（勤務時間帯）'!$D$6:$X$47,21,FALSE))</f>
        <v/>
      </c>
      <c r="AQ22" s="76" t="str">
        <f>IF(AQ21="","",VLOOKUP(AQ21,'シフト記号表（勤務時間帯）'!$D$6:$X$47,21,FALSE))</f>
        <v/>
      </c>
      <c r="AR22" s="76" t="str">
        <f>IF(AR21="","",VLOOKUP(AR21,'シフト記号表（勤務時間帯）'!$D$6:$X$47,21,FALSE))</f>
        <v/>
      </c>
      <c r="AS22" s="76" t="str">
        <f>IF(AS21="","",VLOOKUP(AS21,'シフト記号表（勤務時間帯）'!$D$6:$X$47,21,FALSE))</f>
        <v/>
      </c>
      <c r="AT22" s="76" t="str">
        <f>IF(AT21="","",VLOOKUP(AT21,'シフト記号表（勤務時間帯）'!$D$6:$X$47,21,FALSE))</f>
        <v/>
      </c>
      <c r="AU22" s="76" t="str">
        <f>IF(AU21="","",VLOOKUP(AU21,'シフト記号表（勤務時間帯）'!$D$6:$X$47,21,FALSE))</f>
        <v/>
      </c>
      <c r="AV22" s="77" t="str">
        <f>IF(AV21="","",VLOOKUP(AV21,'シフト記号表（勤務時間帯）'!$D$6:$X$47,21,FALSE))</f>
        <v/>
      </c>
      <c r="AW22" s="75" t="str">
        <f>IF(AW21="","",VLOOKUP(AW21,'シフト記号表（勤務時間帯）'!$D$6:$X$47,21,FALSE))</f>
        <v/>
      </c>
      <c r="AX22" s="76" t="str">
        <f>IF(AX21="","",VLOOKUP(AX21,'シフト記号表（勤務時間帯）'!$D$6:$X$47,21,FALSE))</f>
        <v/>
      </c>
      <c r="AY22" s="76" t="str">
        <f>IF(AY21="","",VLOOKUP(AY21,'シフト記号表（勤務時間帯）'!$D$6:$X$47,21,FALSE))</f>
        <v/>
      </c>
      <c r="AZ22" s="593">
        <f>IF($BC$3="４週",SUM(U22:AV22),IF($BC$3="暦月",SUM(U22:AY22),""))</f>
        <v>0</v>
      </c>
      <c r="BA22" s="594"/>
      <c r="BB22" s="595">
        <f>IF($BC$3="４週",AZ22/4,IF($BC$3="暦月",(AZ22/($BC$8/7)),""))</f>
        <v>0</v>
      </c>
      <c r="BC22" s="594"/>
      <c r="BD22" s="587"/>
      <c r="BE22" s="588"/>
      <c r="BF22" s="588"/>
      <c r="BG22" s="588"/>
      <c r="BH22" s="589"/>
    </row>
    <row r="23" spans="2:60" ht="20.25" customHeight="1" x14ac:dyDescent="0.4">
      <c r="B23" s="78"/>
      <c r="C23" s="545"/>
      <c r="D23" s="546"/>
      <c r="E23" s="547"/>
      <c r="F23" s="216"/>
      <c r="G23" s="219">
        <f>C21</f>
        <v>0</v>
      </c>
      <c r="H23" s="550"/>
      <c r="I23" s="557"/>
      <c r="J23" s="558"/>
      <c r="K23" s="558"/>
      <c r="L23" s="559"/>
      <c r="M23" s="566"/>
      <c r="N23" s="567"/>
      <c r="O23" s="568"/>
      <c r="P23" s="79" t="s">
        <v>247</v>
      </c>
      <c r="Q23" s="80"/>
      <c r="R23" s="80"/>
      <c r="S23" s="81"/>
      <c r="T23" s="82"/>
      <c r="U23" s="83" t="str">
        <f>IF(U21="","",VLOOKUP(U21,'シフト記号表（勤務時間帯）'!$D$6:$Z$47,23,FALSE))</f>
        <v/>
      </c>
      <c r="V23" s="84" t="str">
        <f>IF(V21="","",VLOOKUP(V21,'シフト記号表（勤務時間帯）'!$D$6:$Z$47,23,FALSE))</f>
        <v/>
      </c>
      <c r="W23" s="84" t="str">
        <f>IF(W21="","",VLOOKUP(W21,'シフト記号表（勤務時間帯）'!$D$6:$Z$47,23,FALSE))</f>
        <v/>
      </c>
      <c r="X23" s="84" t="str">
        <f>IF(X21="","",VLOOKUP(X21,'シフト記号表（勤務時間帯）'!$D$6:$Z$47,23,FALSE))</f>
        <v/>
      </c>
      <c r="Y23" s="84" t="str">
        <f>IF(Y21="","",VLOOKUP(Y21,'シフト記号表（勤務時間帯）'!$D$6:$Z$47,23,FALSE))</f>
        <v/>
      </c>
      <c r="Z23" s="84" t="str">
        <f>IF(Z21="","",VLOOKUP(Z21,'シフト記号表（勤務時間帯）'!$D$6:$Z$47,23,FALSE))</f>
        <v/>
      </c>
      <c r="AA23" s="85" t="str">
        <f>IF(AA21="","",VLOOKUP(AA21,'シフト記号表（勤務時間帯）'!$D$6:$Z$47,23,FALSE))</f>
        <v/>
      </c>
      <c r="AB23" s="83" t="str">
        <f>IF(AB21="","",VLOOKUP(AB21,'シフト記号表（勤務時間帯）'!$D$6:$Z$47,23,FALSE))</f>
        <v/>
      </c>
      <c r="AC23" s="84" t="str">
        <f>IF(AC21="","",VLOOKUP(AC21,'シフト記号表（勤務時間帯）'!$D$6:$Z$47,23,FALSE))</f>
        <v/>
      </c>
      <c r="AD23" s="84" t="str">
        <f>IF(AD21="","",VLOOKUP(AD21,'シフト記号表（勤務時間帯）'!$D$6:$Z$47,23,FALSE))</f>
        <v/>
      </c>
      <c r="AE23" s="84" t="str">
        <f>IF(AE21="","",VLOOKUP(AE21,'シフト記号表（勤務時間帯）'!$D$6:$Z$47,23,FALSE))</f>
        <v/>
      </c>
      <c r="AF23" s="84" t="str">
        <f>IF(AF21="","",VLOOKUP(AF21,'シフト記号表（勤務時間帯）'!$D$6:$Z$47,23,FALSE))</f>
        <v/>
      </c>
      <c r="AG23" s="84" t="str">
        <f>IF(AG21="","",VLOOKUP(AG21,'シフト記号表（勤務時間帯）'!$D$6:$Z$47,23,FALSE))</f>
        <v/>
      </c>
      <c r="AH23" s="85" t="str">
        <f>IF(AH21="","",VLOOKUP(AH21,'シフト記号表（勤務時間帯）'!$D$6:$Z$47,23,FALSE))</f>
        <v/>
      </c>
      <c r="AI23" s="83" t="str">
        <f>IF(AI21="","",VLOOKUP(AI21,'シフト記号表（勤務時間帯）'!$D$6:$Z$47,23,FALSE))</f>
        <v/>
      </c>
      <c r="AJ23" s="84" t="str">
        <f>IF(AJ21="","",VLOOKUP(AJ21,'シフト記号表（勤務時間帯）'!$D$6:$Z$47,23,FALSE))</f>
        <v/>
      </c>
      <c r="AK23" s="84" t="str">
        <f>IF(AK21="","",VLOOKUP(AK21,'シフト記号表（勤務時間帯）'!$D$6:$Z$47,23,FALSE))</f>
        <v/>
      </c>
      <c r="AL23" s="84" t="str">
        <f>IF(AL21="","",VLOOKUP(AL21,'シフト記号表（勤務時間帯）'!$D$6:$Z$47,23,FALSE))</f>
        <v/>
      </c>
      <c r="AM23" s="84" t="str">
        <f>IF(AM21="","",VLOOKUP(AM21,'シフト記号表（勤務時間帯）'!$D$6:$Z$47,23,FALSE))</f>
        <v/>
      </c>
      <c r="AN23" s="84" t="str">
        <f>IF(AN21="","",VLOOKUP(AN21,'シフト記号表（勤務時間帯）'!$D$6:$Z$47,23,FALSE))</f>
        <v/>
      </c>
      <c r="AO23" s="85" t="str">
        <f>IF(AO21="","",VLOOKUP(AO21,'シフト記号表（勤務時間帯）'!$D$6:$Z$47,23,FALSE))</f>
        <v/>
      </c>
      <c r="AP23" s="83" t="str">
        <f>IF(AP21="","",VLOOKUP(AP21,'シフト記号表（勤務時間帯）'!$D$6:$Z$47,23,FALSE))</f>
        <v/>
      </c>
      <c r="AQ23" s="84" t="str">
        <f>IF(AQ21="","",VLOOKUP(AQ21,'シフト記号表（勤務時間帯）'!$D$6:$Z$47,23,FALSE))</f>
        <v/>
      </c>
      <c r="AR23" s="84" t="str">
        <f>IF(AR21="","",VLOOKUP(AR21,'シフト記号表（勤務時間帯）'!$D$6:$Z$47,23,FALSE))</f>
        <v/>
      </c>
      <c r="AS23" s="84" t="str">
        <f>IF(AS21="","",VLOOKUP(AS21,'シフト記号表（勤務時間帯）'!$D$6:$Z$47,23,FALSE))</f>
        <v/>
      </c>
      <c r="AT23" s="84" t="str">
        <f>IF(AT21="","",VLOOKUP(AT21,'シフト記号表（勤務時間帯）'!$D$6:$Z$47,23,FALSE))</f>
        <v/>
      </c>
      <c r="AU23" s="84" t="str">
        <f>IF(AU21="","",VLOOKUP(AU21,'シフト記号表（勤務時間帯）'!$D$6:$Z$47,23,FALSE))</f>
        <v/>
      </c>
      <c r="AV23" s="85" t="str">
        <f>IF(AV21="","",VLOOKUP(AV21,'シフト記号表（勤務時間帯）'!$D$6:$Z$47,23,FALSE))</f>
        <v/>
      </c>
      <c r="AW23" s="83" t="str">
        <f>IF(AW21="","",VLOOKUP(AW21,'シフト記号表（勤務時間帯）'!$D$6:$Z$47,23,FALSE))</f>
        <v/>
      </c>
      <c r="AX23" s="84" t="str">
        <f>IF(AX21="","",VLOOKUP(AX21,'シフト記号表（勤務時間帯）'!$D$6:$Z$47,23,FALSE))</f>
        <v/>
      </c>
      <c r="AY23" s="84" t="str">
        <f>IF(AY21="","",VLOOKUP(AY21,'シフト記号表（勤務時間帯）'!$D$6:$Z$47,23,FALSE))</f>
        <v/>
      </c>
      <c r="AZ23" s="596">
        <f>IF($BC$3="４週",SUM(U23:AV23),IF($BC$3="暦月",SUM(U23:AY23),""))</f>
        <v>0</v>
      </c>
      <c r="BA23" s="597"/>
      <c r="BB23" s="598">
        <f>IF($BC$3="４週",AZ23/4,IF($BC$3="暦月",(AZ23/($BC$8/7)),""))</f>
        <v>0</v>
      </c>
      <c r="BC23" s="597"/>
      <c r="BD23" s="590"/>
      <c r="BE23" s="591"/>
      <c r="BF23" s="591"/>
      <c r="BG23" s="591"/>
      <c r="BH23" s="592"/>
    </row>
    <row r="24" spans="2:60" ht="20.25" customHeight="1" x14ac:dyDescent="0.4">
      <c r="B24" s="86"/>
      <c r="C24" s="539"/>
      <c r="D24" s="540"/>
      <c r="E24" s="541"/>
      <c r="F24" s="214"/>
      <c r="G24" s="217"/>
      <c r="H24" s="548"/>
      <c r="I24" s="551"/>
      <c r="J24" s="552"/>
      <c r="K24" s="552"/>
      <c r="L24" s="553"/>
      <c r="M24" s="560"/>
      <c r="N24" s="561"/>
      <c r="O24" s="562"/>
      <c r="P24" s="87" t="s">
        <v>245</v>
      </c>
      <c r="Q24" s="88"/>
      <c r="R24" s="88"/>
      <c r="S24" s="89"/>
      <c r="T24" s="90"/>
      <c r="U24" s="91"/>
      <c r="V24" s="92"/>
      <c r="W24" s="92"/>
      <c r="X24" s="92"/>
      <c r="Y24" s="92"/>
      <c r="Z24" s="92"/>
      <c r="AA24" s="93"/>
      <c r="AB24" s="91"/>
      <c r="AC24" s="92"/>
      <c r="AD24" s="92"/>
      <c r="AE24" s="92"/>
      <c r="AF24" s="92"/>
      <c r="AG24" s="92"/>
      <c r="AH24" s="93"/>
      <c r="AI24" s="91"/>
      <c r="AJ24" s="92"/>
      <c r="AK24" s="92"/>
      <c r="AL24" s="92"/>
      <c r="AM24" s="92"/>
      <c r="AN24" s="92"/>
      <c r="AO24" s="93"/>
      <c r="AP24" s="91"/>
      <c r="AQ24" s="92"/>
      <c r="AR24" s="92"/>
      <c r="AS24" s="92"/>
      <c r="AT24" s="92"/>
      <c r="AU24" s="92"/>
      <c r="AV24" s="93"/>
      <c r="AW24" s="91"/>
      <c r="AX24" s="92"/>
      <c r="AY24" s="92"/>
      <c r="AZ24" s="569"/>
      <c r="BA24" s="570"/>
      <c r="BB24" s="583"/>
      <c r="BC24" s="570"/>
      <c r="BD24" s="584"/>
      <c r="BE24" s="585"/>
      <c r="BF24" s="585"/>
      <c r="BG24" s="585"/>
      <c r="BH24" s="586"/>
    </row>
    <row r="25" spans="2:60" ht="20.25" customHeight="1" x14ac:dyDescent="0.4">
      <c r="B25" s="70">
        <f>B22+1</f>
        <v>2</v>
      </c>
      <c r="C25" s="542"/>
      <c r="D25" s="543"/>
      <c r="E25" s="544"/>
      <c r="F25" s="215">
        <f>C24</f>
        <v>0</v>
      </c>
      <c r="G25" s="218"/>
      <c r="H25" s="549"/>
      <c r="I25" s="554"/>
      <c r="J25" s="555"/>
      <c r="K25" s="555"/>
      <c r="L25" s="556"/>
      <c r="M25" s="563"/>
      <c r="N25" s="564"/>
      <c r="O25" s="565"/>
      <c r="P25" s="71" t="s">
        <v>246</v>
      </c>
      <c r="Q25" s="72"/>
      <c r="R25" s="72"/>
      <c r="S25" s="73"/>
      <c r="T25" s="74"/>
      <c r="U25" s="75" t="str">
        <f>IF(U24="","",VLOOKUP(U24,'シフト記号表（勤務時間帯）'!$D$6:$X$47,21,FALSE))</f>
        <v/>
      </c>
      <c r="V25" s="76" t="str">
        <f>IF(V24="","",VLOOKUP(V24,'シフト記号表（勤務時間帯）'!$D$6:$X$47,21,FALSE))</f>
        <v/>
      </c>
      <c r="W25" s="76" t="str">
        <f>IF(W24="","",VLOOKUP(W24,'シフト記号表（勤務時間帯）'!$D$6:$X$47,21,FALSE))</f>
        <v/>
      </c>
      <c r="X25" s="76" t="str">
        <f>IF(X24="","",VLOOKUP(X24,'シフト記号表（勤務時間帯）'!$D$6:$X$47,21,FALSE))</f>
        <v/>
      </c>
      <c r="Y25" s="76" t="str">
        <f>IF(Y24="","",VLOOKUP(Y24,'シフト記号表（勤務時間帯）'!$D$6:$X$47,21,FALSE))</f>
        <v/>
      </c>
      <c r="Z25" s="76" t="str">
        <f>IF(Z24="","",VLOOKUP(Z24,'シフト記号表（勤務時間帯）'!$D$6:$X$47,21,FALSE))</f>
        <v/>
      </c>
      <c r="AA25" s="77" t="str">
        <f>IF(AA24="","",VLOOKUP(AA24,'シフト記号表（勤務時間帯）'!$D$6:$X$47,21,FALSE))</f>
        <v/>
      </c>
      <c r="AB25" s="75" t="str">
        <f>IF(AB24="","",VLOOKUP(AB24,'シフト記号表（勤務時間帯）'!$D$6:$X$47,21,FALSE))</f>
        <v/>
      </c>
      <c r="AC25" s="76" t="str">
        <f>IF(AC24="","",VLOOKUP(AC24,'シフト記号表（勤務時間帯）'!$D$6:$X$47,21,FALSE))</f>
        <v/>
      </c>
      <c r="AD25" s="76" t="str">
        <f>IF(AD24="","",VLOOKUP(AD24,'シフト記号表（勤務時間帯）'!$D$6:$X$47,21,FALSE))</f>
        <v/>
      </c>
      <c r="AE25" s="76" t="str">
        <f>IF(AE24="","",VLOOKUP(AE24,'シフト記号表（勤務時間帯）'!$D$6:$X$47,21,FALSE))</f>
        <v/>
      </c>
      <c r="AF25" s="76" t="str">
        <f>IF(AF24="","",VLOOKUP(AF24,'シフト記号表（勤務時間帯）'!$D$6:$X$47,21,FALSE))</f>
        <v/>
      </c>
      <c r="AG25" s="76" t="str">
        <f>IF(AG24="","",VLOOKUP(AG24,'シフト記号表（勤務時間帯）'!$D$6:$X$47,21,FALSE))</f>
        <v/>
      </c>
      <c r="AH25" s="77" t="str">
        <f>IF(AH24="","",VLOOKUP(AH24,'シフト記号表（勤務時間帯）'!$D$6:$X$47,21,FALSE))</f>
        <v/>
      </c>
      <c r="AI25" s="75" t="str">
        <f>IF(AI24="","",VLOOKUP(AI24,'シフト記号表（勤務時間帯）'!$D$6:$X$47,21,FALSE))</f>
        <v/>
      </c>
      <c r="AJ25" s="76" t="str">
        <f>IF(AJ24="","",VLOOKUP(AJ24,'シフト記号表（勤務時間帯）'!$D$6:$X$47,21,FALSE))</f>
        <v/>
      </c>
      <c r="AK25" s="76" t="str">
        <f>IF(AK24="","",VLOOKUP(AK24,'シフト記号表（勤務時間帯）'!$D$6:$X$47,21,FALSE))</f>
        <v/>
      </c>
      <c r="AL25" s="76" t="str">
        <f>IF(AL24="","",VLOOKUP(AL24,'シフト記号表（勤務時間帯）'!$D$6:$X$47,21,FALSE))</f>
        <v/>
      </c>
      <c r="AM25" s="76" t="str">
        <f>IF(AM24="","",VLOOKUP(AM24,'シフト記号表（勤務時間帯）'!$D$6:$X$47,21,FALSE))</f>
        <v/>
      </c>
      <c r="AN25" s="76" t="str">
        <f>IF(AN24="","",VLOOKUP(AN24,'シフト記号表（勤務時間帯）'!$D$6:$X$47,21,FALSE))</f>
        <v/>
      </c>
      <c r="AO25" s="77" t="str">
        <f>IF(AO24="","",VLOOKUP(AO24,'シフト記号表（勤務時間帯）'!$D$6:$X$47,21,FALSE))</f>
        <v/>
      </c>
      <c r="AP25" s="75" t="str">
        <f>IF(AP24="","",VLOOKUP(AP24,'シフト記号表（勤務時間帯）'!$D$6:$X$47,21,FALSE))</f>
        <v/>
      </c>
      <c r="AQ25" s="76" t="str">
        <f>IF(AQ24="","",VLOOKUP(AQ24,'シフト記号表（勤務時間帯）'!$D$6:$X$47,21,FALSE))</f>
        <v/>
      </c>
      <c r="AR25" s="76" t="str">
        <f>IF(AR24="","",VLOOKUP(AR24,'シフト記号表（勤務時間帯）'!$D$6:$X$47,21,FALSE))</f>
        <v/>
      </c>
      <c r="AS25" s="76" t="str">
        <f>IF(AS24="","",VLOOKUP(AS24,'シフト記号表（勤務時間帯）'!$D$6:$X$47,21,FALSE))</f>
        <v/>
      </c>
      <c r="AT25" s="76" t="str">
        <f>IF(AT24="","",VLOOKUP(AT24,'シフト記号表（勤務時間帯）'!$D$6:$X$47,21,FALSE))</f>
        <v/>
      </c>
      <c r="AU25" s="76" t="str">
        <f>IF(AU24="","",VLOOKUP(AU24,'シフト記号表（勤務時間帯）'!$D$6:$X$47,21,FALSE))</f>
        <v/>
      </c>
      <c r="AV25" s="77" t="str">
        <f>IF(AV24="","",VLOOKUP(AV24,'シフト記号表（勤務時間帯）'!$D$6:$X$47,21,FALSE))</f>
        <v/>
      </c>
      <c r="AW25" s="75" t="str">
        <f>IF(AW24="","",VLOOKUP(AW24,'シフト記号表（勤務時間帯）'!$D$6:$X$47,21,FALSE))</f>
        <v/>
      </c>
      <c r="AX25" s="76" t="str">
        <f>IF(AX24="","",VLOOKUP(AX24,'シフト記号表（勤務時間帯）'!$D$6:$X$47,21,FALSE))</f>
        <v/>
      </c>
      <c r="AY25" s="76" t="str">
        <f>IF(AY24="","",VLOOKUP(AY24,'シフト記号表（勤務時間帯）'!$D$6:$X$47,21,FALSE))</f>
        <v/>
      </c>
      <c r="AZ25" s="593">
        <f>IF($BC$3="４週",SUM(U25:AV25),IF($BC$3="暦月",SUM(U25:AY25),""))</f>
        <v>0</v>
      </c>
      <c r="BA25" s="594"/>
      <c r="BB25" s="595">
        <f>IF($BC$3="４週",AZ25/4,IF($BC$3="暦月",(AZ25/($BC$8/7)),""))</f>
        <v>0</v>
      </c>
      <c r="BC25" s="594"/>
      <c r="BD25" s="587"/>
      <c r="BE25" s="588"/>
      <c r="BF25" s="588"/>
      <c r="BG25" s="588"/>
      <c r="BH25" s="589"/>
    </row>
    <row r="26" spans="2:60" ht="20.25" customHeight="1" x14ac:dyDescent="0.4">
      <c r="B26" s="78"/>
      <c r="C26" s="545"/>
      <c r="D26" s="546"/>
      <c r="E26" s="547"/>
      <c r="F26" s="216"/>
      <c r="G26" s="219">
        <f>C24</f>
        <v>0</v>
      </c>
      <c r="H26" s="550"/>
      <c r="I26" s="557"/>
      <c r="J26" s="558"/>
      <c r="K26" s="558"/>
      <c r="L26" s="559"/>
      <c r="M26" s="566"/>
      <c r="N26" s="567"/>
      <c r="O26" s="568"/>
      <c r="P26" s="79" t="s">
        <v>247</v>
      </c>
      <c r="Q26" s="80"/>
      <c r="R26" s="80"/>
      <c r="S26" s="81"/>
      <c r="T26" s="82"/>
      <c r="U26" s="83" t="str">
        <f>IF(U24="","",VLOOKUP(U24,'シフト記号表（勤務時間帯）'!$D$6:$Z$47,23,FALSE))</f>
        <v/>
      </c>
      <c r="V26" s="84" t="str">
        <f>IF(V24="","",VLOOKUP(V24,'シフト記号表（勤務時間帯）'!$D$6:$Z$47,23,FALSE))</f>
        <v/>
      </c>
      <c r="W26" s="84" t="str">
        <f>IF(W24="","",VLOOKUP(W24,'シフト記号表（勤務時間帯）'!$D$6:$Z$47,23,FALSE))</f>
        <v/>
      </c>
      <c r="X26" s="84" t="str">
        <f>IF(X24="","",VLOOKUP(X24,'シフト記号表（勤務時間帯）'!$D$6:$Z$47,23,FALSE))</f>
        <v/>
      </c>
      <c r="Y26" s="84" t="str">
        <f>IF(Y24="","",VLOOKUP(Y24,'シフト記号表（勤務時間帯）'!$D$6:$Z$47,23,FALSE))</f>
        <v/>
      </c>
      <c r="Z26" s="84" t="str">
        <f>IF(Z24="","",VLOOKUP(Z24,'シフト記号表（勤務時間帯）'!$D$6:$Z$47,23,FALSE))</f>
        <v/>
      </c>
      <c r="AA26" s="85" t="str">
        <f>IF(AA24="","",VLOOKUP(AA24,'シフト記号表（勤務時間帯）'!$D$6:$Z$47,23,FALSE))</f>
        <v/>
      </c>
      <c r="AB26" s="83" t="str">
        <f>IF(AB24="","",VLOOKUP(AB24,'シフト記号表（勤務時間帯）'!$D$6:$Z$47,23,FALSE))</f>
        <v/>
      </c>
      <c r="AC26" s="84" t="str">
        <f>IF(AC24="","",VLOOKUP(AC24,'シフト記号表（勤務時間帯）'!$D$6:$Z$47,23,FALSE))</f>
        <v/>
      </c>
      <c r="AD26" s="84" t="str">
        <f>IF(AD24="","",VLOOKUP(AD24,'シフト記号表（勤務時間帯）'!$D$6:$Z$47,23,FALSE))</f>
        <v/>
      </c>
      <c r="AE26" s="84" t="str">
        <f>IF(AE24="","",VLOOKUP(AE24,'シフト記号表（勤務時間帯）'!$D$6:$Z$47,23,FALSE))</f>
        <v/>
      </c>
      <c r="AF26" s="84" t="str">
        <f>IF(AF24="","",VLOOKUP(AF24,'シフト記号表（勤務時間帯）'!$D$6:$Z$47,23,FALSE))</f>
        <v/>
      </c>
      <c r="AG26" s="84" t="str">
        <f>IF(AG24="","",VLOOKUP(AG24,'シフト記号表（勤務時間帯）'!$D$6:$Z$47,23,FALSE))</f>
        <v/>
      </c>
      <c r="AH26" s="85" t="str">
        <f>IF(AH24="","",VLOOKUP(AH24,'シフト記号表（勤務時間帯）'!$D$6:$Z$47,23,FALSE))</f>
        <v/>
      </c>
      <c r="AI26" s="83" t="str">
        <f>IF(AI24="","",VLOOKUP(AI24,'シフト記号表（勤務時間帯）'!$D$6:$Z$47,23,FALSE))</f>
        <v/>
      </c>
      <c r="AJ26" s="84" t="str">
        <f>IF(AJ24="","",VLOOKUP(AJ24,'シフト記号表（勤務時間帯）'!$D$6:$Z$47,23,FALSE))</f>
        <v/>
      </c>
      <c r="AK26" s="84" t="str">
        <f>IF(AK24="","",VLOOKUP(AK24,'シフト記号表（勤務時間帯）'!$D$6:$Z$47,23,FALSE))</f>
        <v/>
      </c>
      <c r="AL26" s="84" t="str">
        <f>IF(AL24="","",VLOOKUP(AL24,'シフト記号表（勤務時間帯）'!$D$6:$Z$47,23,FALSE))</f>
        <v/>
      </c>
      <c r="AM26" s="84" t="str">
        <f>IF(AM24="","",VLOOKUP(AM24,'シフト記号表（勤務時間帯）'!$D$6:$Z$47,23,FALSE))</f>
        <v/>
      </c>
      <c r="AN26" s="84" t="str">
        <f>IF(AN24="","",VLOOKUP(AN24,'シフト記号表（勤務時間帯）'!$D$6:$Z$47,23,FALSE))</f>
        <v/>
      </c>
      <c r="AO26" s="85" t="str">
        <f>IF(AO24="","",VLOOKUP(AO24,'シフト記号表（勤務時間帯）'!$D$6:$Z$47,23,FALSE))</f>
        <v/>
      </c>
      <c r="AP26" s="83" t="str">
        <f>IF(AP24="","",VLOOKUP(AP24,'シフト記号表（勤務時間帯）'!$D$6:$Z$47,23,FALSE))</f>
        <v/>
      </c>
      <c r="AQ26" s="84" t="str">
        <f>IF(AQ24="","",VLOOKUP(AQ24,'シフト記号表（勤務時間帯）'!$D$6:$Z$47,23,FALSE))</f>
        <v/>
      </c>
      <c r="AR26" s="84" t="str">
        <f>IF(AR24="","",VLOOKUP(AR24,'シフト記号表（勤務時間帯）'!$D$6:$Z$47,23,FALSE))</f>
        <v/>
      </c>
      <c r="AS26" s="84" t="str">
        <f>IF(AS24="","",VLOOKUP(AS24,'シフト記号表（勤務時間帯）'!$D$6:$Z$47,23,FALSE))</f>
        <v/>
      </c>
      <c r="AT26" s="84" t="str">
        <f>IF(AT24="","",VLOOKUP(AT24,'シフト記号表（勤務時間帯）'!$D$6:$Z$47,23,FALSE))</f>
        <v/>
      </c>
      <c r="AU26" s="84" t="str">
        <f>IF(AU24="","",VLOOKUP(AU24,'シフト記号表（勤務時間帯）'!$D$6:$Z$47,23,FALSE))</f>
        <v/>
      </c>
      <c r="AV26" s="85" t="str">
        <f>IF(AV24="","",VLOOKUP(AV24,'シフト記号表（勤務時間帯）'!$D$6:$Z$47,23,FALSE))</f>
        <v/>
      </c>
      <c r="AW26" s="83" t="str">
        <f>IF(AW24="","",VLOOKUP(AW24,'シフト記号表（勤務時間帯）'!$D$6:$Z$47,23,FALSE))</f>
        <v/>
      </c>
      <c r="AX26" s="84" t="str">
        <f>IF(AX24="","",VLOOKUP(AX24,'シフト記号表（勤務時間帯）'!$D$6:$Z$47,23,FALSE))</f>
        <v/>
      </c>
      <c r="AY26" s="84" t="str">
        <f>IF(AY24="","",VLOOKUP(AY24,'シフト記号表（勤務時間帯）'!$D$6:$Z$47,23,FALSE))</f>
        <v/>
      </c>
      <c r="AZ26" s="596">
        <f>IF($BC$3="４週",SUM(U26:AV26),IF($BC$3="暦月",SUM(U26:AY26),""))</f>
        <v>0</v>
      </c>
      <c r="BA26" s="597"/>
      <c r="BB26" s="598">
        <f>IF($BC$3="４週",AZ26/4,IF($BC$3="暦月",(AZ26/($BC$8/7)),""))</f>
        <v>0</v>
      </c>
      <c r="BC26" s="597"/>
      <c r="BD26" s="590"/>
      <c r="BE26" s="591"/>
      <c r="BF26" s="591"/>
      <c r="BG26" s="591"/>
      <c r="BH26" s="592"/>
    </row>
    <row r="27" spans="2:60" ht="20.25" customHeight="1" x14ac:dyDescent="0.4">
      <c r="B27" s="86"/>
      <c r="C27" s="539"/>
      <c r="D27" s="540"/>
      <c r="E27" s="541"/>
      <c r="F27" s="215"/>
      <c r="G27" s="218"/>
      <c r="H27" s="603"/>
      <c r="I27" s="551"/>
      <c r="J27" s="552"/>
      <c r="K27" s="552"/>
      <c r="L27" s="553"/>
      <c r="M27" s="560"/>
      <c r="N27" s="561"/>
      <c r="O27" s="562"/>
      <c r="P27" s="87" t="s">
        <v>245</v>
      </c>
      <c r="Q27" s="88"/>
      <c r="R27" s="88"/>
      <c r="S27" s="89"/>
      <c r="T27" s="90"/>
      <c r="U27" s="91"/>
      <c r="V27" s="92"/>
      <c r="W27" s="92"/>
      <c r="X27" s="92"/>
      <c r="Y27" s="92"/>
      <c r="Z27" s="92"/>
      <c r="AA27" s="93"/>
      <c r="AB27" s="91"/>
      <c r="AC27" s="92"/>
      <c r="AD27" s="92"/>
      <c r="AE27" s="92"/>
      <c r="AF27" s="92"/>
      <c r="AG27" s="92"/>
      <c r="AH27" s="93"/>
      <c r="AI27" s="91"/>
      <c r="AJ27" s="92"/>
      <c r="AK27" s="92"/>
      <c r="AL27" s="92"/>
      <c r="AM27" s="92"/>
      <c r="AN27" s="92"/>
      <c r="AO27" s="93"/>
      <c r="AP27" s="91"/>
      <c r="AQ27" s="92"/>
      <c r="AR27" s="92"/>
      <c r="AS27" s="92"/>
      <c r="AT27" s="92"/>
      <c r="AU27" s="92"/>
      <c r="AV27" s="93"/>
      <c r="AW27" s="91"/>
      <c r="AX27" s="92"/>
      <c r="AY27" s="92"/>
      <c r="AZ27" s="569"/>
      <c r="BA27" s="570"/>
      <c r="BB27" s="583"/>
      <c r="BC27" s="570"/>
      <c r="BD27" s="584"/>
      <c r="BE27" s="585"/>
      <c r="BF27" s="585"/>
      <c r="BG27" s="585"/>
      <c r="BH27" s="586"/>
    </row>
    <row r="28" spans="2:60" ht="20.25" customHeight="1" x14ac:dyDescent="0.4">
      <c r="B28" s="70">
        <f>B25+1</f>
        <v>3</v>
      </c>
      <c r="C28" s="542"/>
      <c r="D28" s="543"/>
      <c r="E28" s="544"/>
      <c r="F28" s="215">
        <f>C27</f>
        <v>0</v>
      </c>
      <c r="G28" s="218"/>
      <c r="H28" s="549"/>
      <c r="I28" s="554"/>
      <c r="J28" s="555"/>
      <c r="K28" s="555"/>
      <c r="L28" s="556"/>
      <c r="M28" s="563"/>
      <c r="N28" s="564"/>
      <c r="O28" s="565"/>
      <c r="P28" s="71" t="s">
        <v>246</v>
      </c>
      <c r="Q28" s="72"/>
      <c r="R28" s="72"/>
      <c r="S28" s="73"/>
      <c r="T28" s="74"/>
      <c r="U28" s="75" t="str">
        <f>IF(U27="","",VLOOKUP(U27,'シフト記号表（勤務時間帯）'!$D$6:$X$47,21,FALSE))</f>
        <v/>
      </c>
      <c r="V28" s="76" t="str">
        <f>IF(V27="","",VLOOKUP(V27,'シフト記号表（勤務時間帯）'!$D$6:$X$47,21,FALSE))</f>
        <v/>
      </c>
      <c r="W28" s="76" t="str">
        <f>IF(W27="","",VLOOKUP(W27,'シフト記号表（勤務時間帯）'!$D$6:$X$47,21,FALSE))</f>
        <v/>
      </c>
      <c r="X28" s="76" t="str">
        <f>IF(X27="","",VLOOKUP(X27,'シフト記号表（勤務時間帯）'!$D$6:$X$47,21,FALSE))</f>
        <v/>
      </c>
      <c r="Y28" s="76" t="str">
        <f>IF(Y27="","",VLOOKUP(Y27,'シフト記号表（勤務時間帯）'!$D$6:$X$47,21,FALSE))</f>
        <v/>
      </c>
      <c r="Z28" s="76" t="str">
        <f>IF(Z27="","",VLOOKUP(Z27,'シフト記号表（勤務時間帯）'!$D$6:$X$47,21,FALSE))</f>
        <v/>
      </c>
      <c r="AA28" s="77" t="str">
        <f>IF(AA27="","",VLOOKUP(AA27,'シフト記号表（勤務時間帯）'!$D$6:$X$47,21,FALSE))</f>
        <v/>
      </c>
      <c r="AB28" s="75" t="str">
        <f>IF(AB27="","",VLOOKUP(AB27,'シフト記号表（勤務時間帯）'!$D$6:$X$47,21,FALSE))</f>
        <v/>
      </c>
      <c r="AC28" s="76" t="str">
        <f>IF(AC27="","",VLOOKUP(AC27,'シフト記号表（勤務時間帯）'!$D$6:$X$47,21,FALSE))</f>
        <v/>
      </c>
      <c r="AD28" s="76" t="str">
        <f>IF(AD27="","",VLOOKUP(AD27,'シフト記号表（勤務時間帯）'!$D$6:$X$47,21,FALSE))</f>
        <v/>
      </c>
      <c r="AE28" s="76" t="str">
        <f>IF(AE27="","",VLOOKUP(AE27,'シフト記号表（勤務時間帯）'!$D$6:$X$47,21,FALSE))</f>
        <v/>
      </c>
      <c r="AF28" s="76" t="str">
        <f>IF(AF27="","",VLOOKUP(AF27,'シフト記号表（勤務時間帯）'!$D$6:$X$47,21,FALSE))</f>
        <v/>
      </c>
      <c r="AG28" s="76" t="str">
        <f>IF(AG27="","",VLOOKUP(AG27,'シフト記号表（勤務時間帯）'!$D$6:$X$47,21,FALSE))</f>
        <v/>
      </c>
      <c r="AH28" s="77" t="str">
        <f>IF(AH27="","",VLOOKUP(AH27,'シフト記号表（勤務時間帯）'!$D$6:$X$47,21,FALSE))</f>
        <v/>
      </c>
      <c r="AI28" s="75" t="str">
        <f>IF(AI27="","",VLOOKUP(AI27,'シフト記号表（勤務時間帯）'!$D$6:$X$47,21,FALSE))</f>
        <v/>
      </c>
      <c r="AJ28" s="76" t="str">
        <f>IF(AJ27="","",VLOOKUP(AJ27,'シフト記号表（勤務時間帯）'!$D$6:$X$47,21,FALSE))</f>
        <v/>
      </c>
      <c r="AK28" s="76" t="str">
        <f>IF(AK27="","",VLOOKUP(AK27,'シフト記号表（勤務時間帯）'!$D$6:$X$47,21,FALSE))</f>
        <v/>
      </c>
      <c r="AL28" s="76" t="str">
        <f>IF(AL27="","",VLOOKUP(AL27,'シフト記号表（勤務時間帯）'!$D$6:$X$47,21,FALSE))</f>
        <v/>
      </c>
      <c r="AM28" s="76" t="str">
        <f>IF(AM27="","",VLOOKUP(AM27,'シフト記号表（勤務時間帯）'!$D$6:$X$47,21,FALSE))</f>
        <v/>
      </c>
      <c r="AN28" s="76" t="str">
        <f>IF(AN27="","",VLOOKUP(AN27,'シフト記号表（勤務時間帯）'!$D$6:$X$47,21,FALSE))</f>
        <v/>
      </c>
      <c r="AO28" s="77" t="str">
        <f>IF(AO27="","",VLOOKUP(AO27,'シフト記号表（勤務時間帯）'!$D$6:$X$47,21,FALSE))</f>
        <v/>
      </c>
      <c r="AP28" s="75" t="str">
        <f>IF(AP27="","",VLOOKUP(AP27,'シフト記号表（勤務時間帯）'!$D$6:$X$47,21,FALSE))</f>
        <v/>
      </c>
      <c r="AQ28" s="76" t="str">
        <f>IF(AQ27="","",VLOOKUP(AQ27,'シフト記号表（勤務時間帯）'!$D$6:$X$47,21,FALSE))</f>
        <v/>
      </c>
      <c r="AR28" s="76" t="str">
        <f>IF(AR27="","",VLOOKUP(AR27,'シフト記号表（勤務時間帯）'!$D$6:$X$47,21,FALSE))</f>
        <v/>
      </c>
      <c r="AS28" s="76" t="str">
        <f>IF(AS27="","",VLOOKUP(AS27,'シフト記号表（勤務時間帯）'!$D$6:$X$47,21,FALSE))</f>
        <v/>
      </c>
      <c r="AT28" s="76" t="str">
        <f>IF(AT27="","",VLOOKUP(AT27,'シフト記号表（勤務時間帯）'!$D$6:$X$47,21,FALSE))</f>
        <v/>
      </c>
      <c r="AU28" s="76" t="str">
        <f>IF(AU27="","",VLOOKUP(AU27,'シフト記号表（勤務時間帯）'!$D$6:$X$47,21,FALSE))</f>
        <v/>
      </c>
      <c r="AV28" s="77" t="str">
        <f>IF(AV27="","",VLOOKUP(AV27,'シフト記号表（勤務時間帯）'!$D$6:$X$47,21,FALSE))</f>
        <v/>
      </c>
      <c r="AW28" s="75" t="str">
        <f>IF(AW27="","",VLOOKUP(AW27,'シフト記号表（勤務時間帯）'!$D$6:$X$47,21,FALSE))</f>
        <v/>
      </c>
      <c r="AX28" s="76" t="str">
        <f>IF(AX27="","",VLOOKUP(AX27,'シフト記号表（勤務時間帯）'!$D$6:$X$47,21,FALSE))</f>
        <v/>
      </c>
      <c r="AY28" s="76" t="str">
        <f>IF(AY27="","",VLOOKUP(AY27,'シフト記号表（勤務時間帯）'!$D$6:$X$47,21,FALSE))</f>
        <v/>
      </c>
      <c r="AZ28" s="593">
        <f>IF($BC$3="４週",SUM(U28:AV28),IF($BC$3="暦月",SUM(U28:AY28),""))</f>
        <v>0</v>
      </c>
      <c r="BA28" s="594"/>
      <c r="BB28" s="595">
        <f>IF($BC$3="４週",AZ28/4,IF($BC$3="暦月",(AZ28/($BC$8/7)),""))</f>
        <v>0</v>
      </c>
      <c r="BC28" s="594"/>
      <c r="BD28" s="587"/>
      <c r="BE28" s="588"/>
      <c r="BF28" s="588"/>
      <c r="BG28" s="588"/>
      <c r="BH28" s="589"/>
    </row>
    <row r="29" spans="2:60" ht="20.25" customHeight="1" x14ac:dyDescent="0.4">
      <c r="B29" s="78"/>
      <c r="C29" s="545"/>
      <c r="D29" s="546"/>
      <c r="E29" s="547"/>
      <c r="F29" s="216"/>
      <c r="G29" s="219">
        <f>C27</f>
        <v>0</v>
      </c>
      <c r="H29" s="550"/>
      <c r="I29" s="557"/>
      <c r="J29" s="558"/>
      <c r="K29" s="558"/>
      <c r="L29" s="559"/>
      <c r="M29" s="566"/>
      <c r="N29" s="567"/>
      <c r="O29" s="568"/>
      <c r="P29" s="79" t="s">
        <v>247</v>
      </c>
      <c r="Q29" s="94"/>
      <c r="R29" s="94"/>
      <c r="S29" s="95"/>
      <c r="T29" s="96"/>
      <c r="U29" s="83" t="str">
        <f>IF(U27="","",VLOOKUP(U27,'シフト記号表（勤務時間帯）'!$D$6:$Z$47,23,FALSE))</f>
        <v/>
      </c>
      <c r="V29" s="84" t="str">
        <f>IF(V27="","",VLOOKUP(V27,'シフト記号表（勤務時間帯）'!$D$6:$Z$47,23,FALSE))</f>
        <v/>
      </c>
      <c r="W29" s="84" t="str">
        <f>IF(W27="","",VLOOKUP(W27,'シフト記号表（勤務時間帯）'!$D$6:$Z$47,23,FALSE))</f>
        <v/>
      </c>
      <c r="X29" s="84" t="str">
        <f>IF(X27="","",VLOOKUP(X27,'シフト記号表（勤務時間帯）'!$D$6:$Z$47,23,FALSE))</f>
        <v/>
      </c>
      <c r="Y29" s="84" t="str">
        <f>IF(Y27="","",VLOOKUP(Y27,'シフト記号表（勤務時間帯）'!$D$6:$Z$47,23,FALSE))</f>
        <v/>
      </c>
      <c r="Z29" s="84" t="str">
        <f>IF(Z27="","",VLOOKUP(Z27,'シフト記号表（勤務時間帯）'!$D$6:$Z$47,23,FALSE))</f>
        <v/>
      </c>
      <c r="AA29" s="85" t="str">
        <f>IF(AA27="","",VLOOKUP(AA27,'シフト記号表（勤務時間帯）'!$D$6:$Z$47,23,FALSE))</f>
        <v/>
      </c>
      <c r="AB29" s="83" t="str">
        <f>IF(AB27="","",VLOOKUP(AB27,'シフト記号表（勤務時間帯）'!$D$6:$Z$47,23,FALSE))</f>
        <v/>
      </c>
      <c r="AC29" s="84" t="str">
        <f>IF(AC27="","",VLOOKUP(AC27,'シフト記号表（勤務時間帯）'!$D$6:$Z$47,23,FALSE))</f>
        <v/>
      </c>
      <c r="AD29" s="84" t="str">
        <f>IF(AD27="","",VLOOKUP(AD27,'シフト記号表（勤務時間帯）'!$D$6:$Z$47,23,FALSE))</f>
        <v/>
      </c>
      <c r="AE29" s="84" t="str">
        <f>IF(AE27="","",VLOOKUP(AE27,'シフト記号表（勤務時間帯）'!$D$6:$Z$47,23,FALSE))</f>
        <v/>
      </c>
      <c r="AF29" s="84" t="str">
        <f>IF(AF27="","",VLOOKUP(AF27,'シフト記号表（勤務時間帯）'!$D$6:$Z$47,23,FALSE))</f>
        <v/>
      </c>
      <c r="AG29" s="84" t="str">
        <f>IF(AG27="","",VLOOKUP(AG27,'シフト記号表（勤務時間帯）'!$D$6:$Z$47,23,FALSE))</f>
        <v/>
      </c>
      <c r="AH29" s="85" t="str">
        <f>IF(AH27="","",VLOOKUP(AH27,'シフト記号表（勤務時間帯）'!$D$6:$Z$47,23,FALSE))</f>
        <v/>
      </c>
      <c r="AI29" s="83" t="str">
        <f>IF(AI27="","",VLOOKUP(AI27,'シフト記号表（勤務時間帯）'!$D$6:$Z$47,23,FALSE))</f>
        <v/>
      </c>
      <c r="AJ29" s="84" t="str">
        <f>IF(AJ27="","",VLOOKUP(AJ27,'シフト記号表（勤務時間帯）'!$D$6:$Z$47,23,FALSE))</f>
        <v/>
      </c>
      <c r="AK29" s="84" t="str">
        <f>IF(AK27="","",VLOOKUP(AK27,'シフト記号表（勤務時間帯）'!$D$6:$Z$47,23,FALSE))</f>
        <v/>
      </c>
      <c r="AL29" s="84" t="str">
        <f>IF(AL27="","",VLOOKUP(AL27,'シフト記号表（勤務時間帯）'!$D$6:$Z$47,23,FALSE))</f>
        <v/>
      </c>
      <c r="AM29" s="84" t="str">
        <f>IF(AM27="","",VLOOKUP(AM27,'シフト記号表（勤務時間帯）'!$D$6:$Z$47,23,FALSE))</f>
        <v/>
      </c>
      <c r="AN29" s="84" t="str">
        <f>IF(AN27="","",VLOOKUP(AN27,'シフト記号表（勤務時間帯）'!$D$6:$Z$47,23,FALSE))</f>
        <v/>
      </c>
      <c r="AO29" s="85" t="str">
        <f>IF(AO27="","",VLOOKUP(AO27,'シフト記号表（勤務時間帯）'!$D$6:$Z$47,23,FALSE))</f>
        <v/>
      </c>
      <c r="AP29" s="83" t="str">
        <f>IF(AP27="","",VLOOKUP(AP27,'シフト記号表（勤務時間帯）'!$D$6:$Z$47,23,FALSE))</f>
        <v/>
      </c>
      <c r="AQ29" s="84" t="str">
        <f>IF(AQ27="","",VLOOKUP(AQ27,'シフト記号表（勤務時間帯）'!$D$6:$Z$47,23,FALSE))</f>
        <v/>
      </c>
      <c r="AR29" s="84" t="str">
        <f>IF(AR27="","",VLOOKUP(AR27,'シフト記号表（勤務時間帯）'!$D$6:$Z$47,23,FALSE))</f>
        <v/>
      </c>
      <c r="AS29" s="84" t="str">
        <f>IF(AS27="","",VLOOKUP(AS27,'シフト記号表（勤務時間帯）'!$D$6:$Z$47,23,FALSE))</f>
        <v/>
      </c>
      <c r="AT29" s="84" t="str">
        <f>IF(AT27="","",VLOOKUP(AT27,'シフト記号表（勤務時間帯）'!$D$6:$Z$47,23,FALSE))</f>
        <v/>
      </c>
      <c r="AU29" s="84" t="str">
        <f>IF(AU27="","",VLOOKUP(AU27,'シフト記号表（勤務時間帯）'!$D$6:$Z$47,23,FALSE))</f>
        <v/>
      </c>
      <c r="AV29" s="85" t="str">
        <f>IF(AV27="","",VLOOKUP(AV27,'シフト記号表（勤務時間帯）'!$D$6:$Z$47,23,FALSE))</f>
        <v/>
      </c>
      <c r="AW29" s="83" t="str">
        <f>IF(AW27="","",VLOOKUP(AW27,'シフト記号表（勤務時間帯）'!$D$6:$Z$47,23,FALSE))</f>
        <v/>
      </c>
      <c r="AX29" s="84" t="str">
        <f>IF(AX27="","",VLOOKUP(AX27,'シフト記号表（勤務時間帯）'!$D$6:$Z$47,23,FALSE))</f>
        <v/>
      </c>
      <c r="AY29" s="84" t="str">
        <f>IF(AY27="","",VLOOKUP(AY27,'シフト記号表（勤務時間帯）'!$D$6:$Z$47,23,FALSE))</f>
        <v/>
      </c>
      <c r="AZ29" s="596">
        <f>IF($BC$3="４週",SUM(U29:AV29),IF($BC$3="暦月",SUM(U29:AY29),""))</f>
        <v>0</v>
      </c>
      <c r="BA29" s="597"/>
      <c r="BB29" s="598">
        <f>IF($BC$3="４週",AZ29/4,IF($BC$3="暦月",(AZ29/($BC$8/7)),""))</f>
        <v>0</v>
      </c>
      <c r="BC29" s="597"/>
      <c r="BD29" s="590"/>
      <c r="BE29" s="591"/>
      <c r="BF29" s="591"/>
      <c r="BG29" s="591"/>
      <c r="BH29" s="592"/>
    </row>
    <row r="30" spans="2:60" ht="20.25" customHeight="1" x14ac:dyDescent="0.4">
      <c r="B30" s="86"/>
      <c r="C30" s="539"/>
      <c r="D30" s="540"/>
      <c r="E30" s="541"/>
      <c r="F30" s="215"/>
      <c r="G30" s="218"/>
      <c r="H30" s="603"/>
      <c r="I30" s="551"/>
      <c r="J30" s="552"/>
      <c r="K30" s="552"/>
      <c r="L30" s="553"/>
      <c r="M30" s="560"/>
      <c r="N30" s="561"/>
      <c r="O30" s="562"/>
      <c r="P30" s="87" t="s">
        <v>245</v>
      </c>
      <c r="Q30" s="88"/>
      <c r="R30" s="88"/>
      <c r="S30" s="89"/>
      <c r="T30" s="90"/>
      <c r="U30" s="91"/>
      <c r="V30" s="92"/>
      <c r="W30" s="92"/>
      <c r="X30" s="92"/>
      <c r="Y30" s="92"/>
      <c r="Z30" s="92"/>
      <c r="AA30" s="93"/>
      <c r="AB30" s="91"/>
      <c r="AC30" s="92"/>
      <c r="AD30" s="92"/>
      <c r="AE30" s="92"/>
      <c r="AF30" s="92"/>
      <c r="AG30" s="92"/>
      <c r="AH30" s="93"/>
      <c r="AI30" s="91"/>
      <c r="AJ30" s="92"/>
      <c r="AK30" s="92"/>
      <c r="AL30" s="92"/>
      <c r="AM30" s="92"/>
      <c r="AN30" s="92"/>
      <c r="AO30" s="93"/>
      <c r="AP30" s="91"/>
      <c r="AQ30" s="92"/>
      <c r="AR30" s="92"/>
      <c r="AS30" s="92"/>
      <c r="AT30" s="92"/>
      <c r="AU30" s="92"/>
      <c r="AV30" s="93"/>
      <c r="AW30" s="91"/>
      <c r="AX30" s="92"/>
      <c r="AY30" s="92"/>
      <c r="AZ30" s="569"/>
      <c r="BA30" s="570"/>
      <c r="BB30" s="583"/>
      <c r="BC30" s="570"/>
      <c r="BD30" s="584"/>
      <c r="BE30" s="585"/>
      <c r="BF30" s="585"/>
      <c r="BG30" s="585"/>
      <c r="BH30" s="586"/>
    </row>
    <row r="31" spans="2:60" ht="20.25" customHeight="1" x14ac:dyDescent="0.4">
      <c r="B31" s="70">
        <f>B28+1</f>
        <v>4</v>
      </c>
      <c r="C31" s="542"/>
      <c r="D31" s="543"/>
      <c r="E31" s="544"/>
      <c r="F31" s="215">
        <f>C30</f>
        <v>0</v>
      </c>
      <c r="G31" s="218"/>
      <c r="H31" s="549"/>
      <c r="I31" s="554"/>
      <c r="J31" s="555"/>
      <c r="K31" s="555"/>
      <c r="L31" s="556"/>
      <c r="M31" s="563"/>
      <c r="N31" s="564"/>
      <c r="O31" s="565"/>
      <c r="P31" s="71" t="s">
        <v>246</v>
      </c>
      <c r="Q31" s="72"/>
      <c r="R31" s="72"/>
      <c r="S31" s="73"/>
      <c r="T31" s="74"/>
      <c r="U31" s="75" t="str">
        <f>IF(U30="","",VLOOKUP(U30,'シフト記号表（勤務時間帯）'!$D$6:$X$47,21,FALSE))</f>
        <v/>
      </c>
      <c r="V31" s="76" t="str">
        <f>IF(V30="","",VLOOKUP(V30,'シフト記号表（勤務時間帯）'!$D$6:$X$47,21,FALSE))</f>
        <v/>
      </c>
      <c r="W31" s="76" t="str">
        <f>IF(W30="","",VLOOKUP(W30,'シフト記号表（勤務時間帯）'!$D$6:$X$47,21,FALSE))</f>
        <v/>
      </c>
      <c r="X31" s="76" t="str">
        <f>IF(X30="","",VLOOKUP(X30,'シフト記号表（勤務時間帯）'!$D$6:$X$47,21,FALSE))</f>
        <v/>
      </c>
      <c r="Y31" s="76" t="str">
        <f>IF(Y30="","",VLOOKUP(Y30,'シフト記号表（勤務時間帯）'!$D$6:$X$47,21,FALSE))</f>
        <v/>
      </c>
      <c r="Z31" s="76" t="str">
        <f>IF(Z30="","",VLOOKUP(Z30,'シフト記号表（勤務時間帯）'!$D$6:$X$47,21,FALSE))</f>
        <v/>
      </c>
      <c r="AA31" s="77" t="str">
        <f>IF(AA30="","",VLOOKUP(AA30,'シフト記号表（勤務時間帯）'!$D$6:$X$47,21,FALSE))</f>
        <v/>
      </c>
      <c r="AB31" s="75" t="str">
        <f>IF(AB30="","",VLOOKUP(AB30,'シフト記号表（勤務時間帯）'!$D$6:$X$47,21,FALSE))</f>
        <v/>
      </c>
      <c r="AC31" s="76" t="str">
        <f>IF(AC30="","",VLOOKUP(AC30,'シフト記号表（勤務時間帯）'!$D$6:$X$47,21,FALSE))</f>
        <v/>
      </c>
      <c r="AD31" s="76" t="str">
        <f>IF(AD30="","",VLOOKUP(AD30,'シフト記号表（勤務時間帯）'!$D$6:$X$47,21,FALSE))</f>
        <v/>
      </c>
      <c r="AE31" s="76" t="str">
        <f>IF(AE30="","",VLOOKUP(AE30,'シフト記号表（勤務時間帯）'!$D$6:$X$47,21,FALSE))</f>
        <v/>
      </c>
      <c r="AF31" s="76" t="str">
        <f>IF(AF30="","",VLOOKUP(AF30,'シフト記号表（勤務時間帯）'!$D$6:$X$47,21,FALSE))</f>
        <v/>
      </c>
      <c r="AG31" s="76" t="str">
        <f>IF(AG30="","",VLOOKUP(AG30,'シフト記号表（勤務時間帯）'!$D$6:$X$47,21,FALSE))</f>
        <v/>
      </c>
      <c r="AH31" s="77" t="str">
        <f>IF(AH30="","",VLOOKUP(AH30,'シフト記号表（勤務時間帯）'!$D$6:$X$47,21,FALSE))</f>
        <v/>
      </c>
      <c r="AI31" s="75" t="str">
        <f>IF(AI30="","",VLOOKUP(AI30,'シフト記号表（勤務時間帯）'!$D$6:$X$47,21,FALSE))</f>
        <v/>
      </c>
      <c r="AJ31" s="76" t="str">
        <f>IF(AJ30="","",VLOOKUP(AJ30,'シフト記号表（勤務時間帯）'!$D$6:$X$47,21,FALSE))</f>
        <v/>
      </c>
      <c r="AK31" s="76" t="str">
        <f>IF(AK30="","",VLOOKUP(AK30,'シフト記号表（勤務時間帯）'!$D$6:$X$47,21,FALSE))</f>
        <v/>
      </c>
      <c r="AL31" s="76" t="str">
        <f>IF(AL30="","",VLOOKUP(AL30,'シフト記号表（勤務時間帯）'!$D$6:$X$47,21,FALSE))</f>
        <v/>
      </c>
      <c r="AM31" s="76" t="str">
        <f>IF(AM30="","",VLOOKUP(AM30,'シフト記号表（勤務時間帯）'!$D$6:$X$47,21,FALSE))</f>
        <v/>
      </c>
      <c r="AN31" s="76" t="str">
        <f>IF(AN30="","",VLOOKUP(AN30,'シフト記号表（勤務時間帯）'!$D$6:$X$47,21,FALSE))</f>
        <v/>
      </c>
      <c r="AO31" s="77" t="str">
        <f>IF(AO30="","",VLOOKUP(AO30,'シフト記号表（勤務時間帯）'!$D$6:$X$47,21,FALSE))</f>
        <v/>
      </c>
      <c r="AP31" s="75" t="str">
        <f>IF(AP30="","",VLOOKUP(AP30,'シフト記号表（勤務時間帯）'!$D$6:$X$47,21,FALSE))</f>
        <v/>
      </c>
      <c r="AQ31" s="76" t="str">
        <f>IF(AQ30="","",VLOOKUP(AQ30,'シフト記号表（勤務時間帯）'!$D$6:$X$47,21,FALSE))</f>
        <v/>
      </c>
      <c r="AR31" s="76" t="str">
        <f>IF(AR30="","",VLOOKUP(AR30,'シフト記号表（勤務時間帯）'!$D$6:$X$47,21,FALSE))</f>
        <v/>
      </c>
      <c r="AS31" s="76" t="str">
        <f>IF(AS30="","",VLOOKUP(AS30,'シフト記号表（勤務時間帯）'!$D$6:$X$47,21,FALSE))</f>
        <v/>
      </c>
      <c r="AT31" s="76" t="str">
        <f>IF(AT30="","",VLOOKUP(AT30,'シフト記号表（勤務時間帯）'!$D$6:$X$47,21,FALSE))</f>
        <v/>
      </c>
      <c r="AU31" s="76" t="str">
        <f>IF(AU30="","",VLOOKUP(AU30,'シフト記号表（勤務時間帯）'!$D$6:$X$47,21,FALSE))</f>
        <v/>
      </c>
      <c r="AV31" s="77" t="str">
        <f>IF(AV30="","",VLOOKUP(AV30,'シフト記号表（勤務時間帯）'!$D$6:$X$47,21,FALSE))</f>
        <v/>
      </c>
      <c r="AW31" s="75" t="str">
        <f>IF(AW30="","",VLOOKUP(AW30,'シフト記号表（勤務時間帯）'!$D$6:$X$47,21,FALSE))</f>
        <v/>
      </c>
      <c r="AX31" s="76" t="str">
        <f>IF(AX30="","",VLOOKUP(AX30,'シフト記号表（勤務時間帯）'!$D$6:$X$47,21,FALSE))</f>
        <v/>
      </c>
      <c r="AY31" s="76" t="str">
        <f>IF(AY30="","",VLOOKUP(AY30,'シフト記号表（勤務時間帯）'!$D$6:$X$47,21,FALSE))</f>
        <v/>
      </c>
      <c r="AZ31" s="593">
        <f>IF($BC$3="４週",SUM(U31:AV31),IF($BC$3="暦月",SUM(U31:AY31),""))</f>
        <v>0</v>
      </c>
      <c r="BA31" s="594"/>
      <c r="BB31" s="595">
        <f>IF($BC$3="４週",AZ31/4,IF($BC$3="暦月",(AZ31/($BC$8/7)),""))</f>
        <v>0</v>
      </c>
      <c r="BC31" s="594"/>
      <c r="BD31" s="587"/>
      <c r="BE31" s="588"/>
      <c r="BF31" s="588"/>
      <c r="BG31" s="588"/>
      <c r="BH31" s="589"/>
    </row>
    <row r="32" spans="2:60" ht="20.25" customHeight="1" x14ac:dyDescent="0.4">
      <c r="B32" s="78"/>
      <c r="C32" s="545"/>
      <c r="D32" s="546"/>
      <c r="E32" s="547"/>
      <c r="F32" s="216"/>
      <c r="G32" s="219">
        <f>C30</f>
        <v>0</v>
      </c>
      <c r="H32" s="550"/>
      <c r="I32" s="557"/>
      <c r="J32" s="558"/>
      <c r="K32" s="558"/>
      <c r="L32" s="559"/>
      <c r="M32" s="566"/>
      <c r="N32" s="567"/>
      <c r="O32" s="568"/>
      <c r="P32" s="79" t="s">
        <v>247</v>
      </c>
      <c r="Q32" s="97"/>
      <c r="R32" s="97"/>
      <c r="S32" s="81"/>
      <c r="T32" s="82"/>
      <c r="U32" s="83" t="str">
        <f>IF(U30="","",VLOOKUP(U30,'シフト記号表（勤務時間帯）'!$D$6:$Z$47,23,FALSE))</f>
        <v/>
      </c>
      <c r="V32" s="84" t="str">
        <f>IF(V30="","",VLOOKUP(V30,'シフト記号表（勤務時間帯）'!$D$6:$Z$47,23,FALSE))</f>
        <v/>
      </c>
      <c r="W32" s="84" t="str">
        <f>IF(W30="","",VLOOKUP(W30,'シフト記号表（勤務時間帯）'!$D$6:$Z$47,23,FALSE))</f>
        <v/>
      </c>
      <c r="X32" s="84" t="str">
        <f>IF(X30="","",VLOOKUP(X30,'シフト記号表（勤務時間帯）'!$D$6:$Z$47,23,FALSE))</f>
        <v/>
      </c>
      <c r="Y32" s="84" t="str">
        <f>IF(Y30="","",VLOOKUP(Y30,'シフト記号表（勤務時間帯）'!$D$6:$Z$47,23,FALSE))</f>
        <v/>
      </c>
      <c r="Z32" s="84" t="str">
        <f>IF(Z30="","",VLOOKUP(Z30,'シフト記号表（勤務時間帯）'!$D$6:$Z$47,23,FALSE))</f>
        <v/>
      </c>
      <c r="AA32" s="85" t="str">
        <f>IF(AA30="","",VLOOKUP(AA30,'シフト記号表（勤務時間帯）'!$D$6:$Z$47,23,FALSE))</f>
        <v/>
      </c>
      <c r="AB32" s="83" t="str">
        <f>IF(AB30="","",VLOOKUP(AB30,'シフト記号表（勤務時間帯）'!$D$6:$Z$47,23,FALSE))</f>
        <v/>
      </c>
      <c r="AC32" s="84" t="str">
        <f>IF(AC30="","",VLOOKUP(AC30,'シフト記号表（勤務時間帯）'!$D$6:$Z$47,23,FALSE))</f>
        <v/>
      </c>
      <c r="AD32" s="84" t="str">
        <f>IF(AD30="","",VLOOKUP(AD30,'シフト記号表（勤務時間帯）'!$D$6:$Z$47,23,FALSE))</f>
        <v/>
      </c>
      <c r="AE32" s="84" t="str">
        <f>IF(AE30="","",VLOOKUP(AE30,'シフト記号表（勤務時間帯）'!$D$6:$Z$47,23,FALSE))</f>
        <v/>
      </c>
      <c r="AF32" s="84" t="str">
        <f>IF(AF30="","",VLOOKUP(AF30,'シフト記号表（勤務時間帯）'!$D$6:$Z$47,23,FALSE))</f>
        <v/>
      </c>
      <c r="AG32" s="84" t="str">
        <f>IF(AG30="","",VLOOKUP(AG30,'シフト記号表（勤務時間帯）'!$D$6:$Z$47,23,FALSE))</f>
        <v/>
      </c>
      <c r="AH32" s="85" t="str">
        <f>IF(AH30="","",VLOOKUP(AH30,'シフト記号表（勤務時間帯）'!$D$6:$Z$47,23,FALSE))</f>
        <v/>
      </c>
      <c r="AI32" s="83" t="str">
        <f>IF(AI30="","",VLOOKUP(AI30,'シフト記号表（勤務時間帯）'!$D$6:$Z$47,23,FALSE))</f>
        <v/>
      </c>
      <c r="AJ32" s="84" t="str">
        <f>IF(AJ30="","",VLOOKUP(AJ30,'シフト記号表（勤務時間帯）'!$D$6:$Z$47,23,FALSE))</f>
        <v/>
      </c>
      <c r="AK32" s="84" t="str">
        <f>IF(AK30="","",VLOOKUP(AK30,'シフト記号表（勤務時間帯）'!$D$6:$Z$47,23,FALSE))</f>
        <v/>
      </c>
      <c r="AL32" s="84" t="str">
        <f>IF(AL30="","",VLOOKUP(AL30,'シフト記号表（勤務時間帯）'!$D$6:$Z$47,23,FALSE))</f>
        <v/>
      </c>
      <c r="AM32" s="84" t="str">
        <f>IF(AM30="","",VLOOKUP(AM30,'シフト記号表（勤務時間帯）'!$D$6:$Z$47,23,FALSE))</f>
        <v/>
      </c>
      <c r="AN32" s="84" t="str">
        <f>IF(AN30="","",VLOOKUP(AN30,'シフト記号表（勤務時間帯）'!$D$6:$Z$47,23,FALSE))</f>
        <v/>
      </c>
      <c r="AO32" s="85" t="str">
        <f>IF(AO30="","",VLOOKUP(AO30,'シフト記号表（勤務時間帯）'!$D$6:$Z$47,23,FALSE))</f>
        <v/>
      </c>
      <c r="AP32" s="83" t="str">
        <f>IF(AP30="","",VLOOKUP(AP30,'シフト記号表（勤務時間帯）'!$D$6:$Z$47,23,FALSE))</f>
        <v/>
      </c>
      <c r="AQ32" s="84" t="str">
        <f>IF(AQ30="","",VLOOKUP(AQ30,'シフト記号表（勤務時間帯）'!$D$6:$Z$47,23,FALSE))</f>
        <v/>
      </c>
      <c r="AR32" s="84" t="str">
        <f>IF(AR30="","",VLOOKUP(AR30,'シフト記号表（勤務時間帯）'!$D$6:$Z$47,23,FALSE))</f>
        <v/>
      </c>
      <c r="AS32" s="84" t="str">
        <f>IF(AS30="","",VLOOKUP(AS30,'シフト記号表（勤務時間帯）'!$D$6:$Z$47,23,FALSE))</f>
        <v/>
      </c>
      <c r="AT32" s="84" t="str">
        <f>IF(AT30="","",VLOOKUP(AT30,'シフト記号表（勤務時間帯）'!$D$6:$Z$47,23,FALSE))</f>
        <v/>
      </c>
      <c r="AU32" s="84" t="str">
        <f>IF(AU30="","",VLOOKUP(AU30,'シフト記号表（勤務時間帯）'!$D$6:$Z$47,23,FALSE))</f>
        <v/>
      </c>
      <c r="AV32" s="85" t="str">
        <f>IF(AV30="","",VLOOKUP(AV30,'シフト記号表（勤務時間帯）'!$D$6:$Z$47,23,FALSE))</f>
        <v/>
      </c>
      <c r="AW32" s="83" t="str">
        <f>IF(AW30="","",VLOOKUP(AW30,'シフト記号表（勤務時間帯）'!$D$6:$Z$47,23,FALSE))</f>
        <v/>
      </c>
      <c r="AX32" s="84" t="str">
        <f>IF(AX30="","",VLOOKUP(AX30,'シフト記号表（勤務時間帯）'!$D$6:$Z$47,23,FALSE))</f>
        <v/>
      </c>
      <c r="AY32" s="84" t="str">
        <f>IF(AY30="","",VLOOKUP(AY30,'シフト記号表（勤務時間帯）'!$D$6:$Z$47,23,FALSE))</f>
        <v/>
      </c>
      <c r="AZ32" s="596">
        <f>IF($BC$3="４週",SUM(U32:AV32),IF($BC$3="暦月",SUM(U32:AY32),""))</f>
        <v>0</v>
      </c>
      <c r="BA32" s="597"/>
      <c r="BB32" s="598">
        <f>IF($BC$3="４週",AZ32/4,IF($BC$3="暦月",(AZ32/($BC$8/7)),""))</f>
        <v>0</v>
      </c>
      <c r="BC32" s="597"/>
      <c r="BD32" s="590"/>
      <c r="BE32" s="591"/>
      <c r="BF32" s="591"/>
      <c r="BG32" s="591"/>
      <c r="BH32" s="592"/>
    </row>
    <row r="33" spans="2:60" ht="20.25" customHeight="1" x14ac:dyDescent="0.4">
      <c r="B33" s="86"/>
      <c r="C33" s="539"/>
      <c r="D33" s="540"/>
      <c r="E33" s="541"/>
      <c r="F33" s="215"/>
      <c r="G33" s="218"/>
      <c r="H33" s="603"/>
      <c r="I33" s="551"/>
      <c r="J33" s="552"/>
      <c r="K33" s="552"/>
      <c r="L33" s="553"/>
      <c r="M33" s="560"/>
      <c r="N33" s="561"/>
      <c r="O33" s="562"/>
      <c r="P33" s="87" t="s">
        <v>245</v>
      </c>
      <c r="Q33" s="88"/>
      <c r="R33" s="88"/>
      <c r="S33" s="89"/>
      <c r="T33" s="90"/>
      <c r="U33" s="91"/>
      <c r="V33" s="92"/>
      <c r="W33" s="92"/>
      <c r="X33" s="92"/>
      <c r="Y33" s="92"/>
      <c r="Z33" s="92"/>
      <c r="AA33" s="93"/>
      <c r="AB33" s="91"/>
      <c r="AC33" s="92"/>
      <c r="AD33" s="92"/>
      <c r="AE33" s="92"/>
      <c r="AF33" s="92"/>
      <c r="AG33" s="92"/>
      <c r="AH33" s="93"/>
      <c r="AI33" s="91"/>
      <c r="AJ33" s="92"/>
      <c r="AK33" s="92"/>
      <c r="AL33" s="92"/>
      <c r="AM33" s="92"/>
      <c r="AN33" s="92"/>
      <c r="AO33" s="93"/>
      <c r="AP33" s="91"/>
      <c r="AQ33" s="92"/>
      <c r="AR33" s="92"/>
      <c r="AS33" s="92"/>
      <c r="AT33" s="92"/>
      <c r="AU33" s="92"/>
      <c r="AV33" s="93"/>
      <c r="AW33" s="91"/>
      <c r="AX33" s="92"/>
      <c r="AY33" s="92"/>
      <c r="AZ33" s="569"/>
      <c r="BA33" s="570"/>
      <c r="BB33" s="583"/>
      <c r="BC33" s="570"/>
      <c r="BD33" s="584"/>
      <c r="BE33" s="585"/>
      <c r="BF33" s="585"/>
      <c r="BG33" s="585"/>
      <c r="BH33" s="586"/>
    </row>
    <row r="34" spans="2:60" ht="20.25" customHeight="1" x14ac:dyDescent="0.4">
      <c r="B34" s="70">
        <f>B31+1</f>
        <v>5</v>
      </c>
      <c r="C34" s="542"/>
      <c r="D34" s="543"/>
      <c r="E34" s="544"/>
      <c r="F34" s="215">
        <f>C33</f>
        <v>0</v>
      </c>
      <c r="G34" s="218"/>
      <c r="H34" s="549"/>
      <c r="I34" s="554"/>
      <c r="J34" s="555"/>
      <c r="K34" s="555"/>
      <c r="L34" s="556"/>
      <c r="M34" s="563"/>
      <c r="N34" s="564"/>
      <c r="O34" s="565"/>
      <c r="P34" s="71" t="s">
        <v>246</v>
      </c>
      <c r="Q34" s="72"/>
      <c r="R34" s="72"/>
      <c r="S34" s="73"/>
      <c r="T34" s="74"/>
      <c r="U34" s="75" t="str">
        <f>IF(U33="","",VLOOKUP(U33,'シフト記号表（勤務時間帯）'!$D$6:$X$47,21,FALSE))</f>
        <v/>
      </c>
      <c r="V34" s="76" t="str">
        <f>IF(V33="","",VLOOKUP(V33,'シフト記号表（勤務時間帯）'!$D$6:$X$47,21,FALSE))</f>
        <v/>
      </c>
      <c r="W34" s="76" t="str">
        <f>IF(W33="","",VLOOKUP(W33,'シフト記号表（勤務時間帯）'!$D$6:$X$47,21,FALSE))</f>
        <v/>
      </c>
      <c r="X34" s="76" t="str">
        <f>IF(X33="","",VLOOKUP(X33,'シフト記号表（勤務時間帯）'!$D$6:$X$47,21,FALSE))</f>
        <v/>
      </c>
      <c r="Y34" s="76" t="str">
        <f>IF(Y33="","",VLOOKUP(Y33,'シフト記号表（勤務時間帯）'!$D$6:$X$47,21,FALSE))</f>
        <v/>
      </c>
      <c r="Z34" s="76" t="str">
        <f>IF(Z33="","",VLOOKUP(Z33,'シフト記号表（勤務時間帯）'!$D$6:$X$47,21,FALSE))</f>
        <v/>
      </c>
      <c r="AA34" s="77" t="str">
        <f>IF(AA33="","",VLOOKUP(AA33,'シフト記号表（勤務時間帯）'!$D$6:$X$47,21,FALSE))</f>
        <v/>
      </c>
      <c r="AB34" s="75" t="str">
        <f>IF(AB33="","",VLOOKUP(AB33,'シフト記号表（勤務時間帯）'!$D$6:$X$47,21,FALSE))</f>
        <v/>
      </c>
      <c r="AC34" s="76" t="str">
        <f>IF(AC33="","",VLOOKUP(AC33,'シフト記号表（勤務時間帯）'!$D$6:$X$47,21,FALSE))</f>
        <v/>
      </c>
      <c r="AD34" s="76" t="str">
        <f>IF(AD33="","",VLOOKUP(AD33,'シフト記号表（勤務時間帯）'!$D$6:$X$47,21,FALSE))</f>
        <v/>
      </c>
      <c r="AE34" s="76" t="str">
        <f>IF(AE33="","",VLOOKUP(AE33,'シフト記号表（勤務時間帯）'!$D$6:$X$47,21,FALSE))</f>
        <v/>
      </c>
      <c r="AF34" s="76" t="str">
        <f>IF(AF33="","",VLOOKUP(AF33,'シフト記号表（勤務時間帯）'!$D$6:$X$47,21,FALSE))</f>
        <v/>
      </c>
      <c r="AG34" s="76" t="str">
        <f>IF(AG33="","",VLOOKUP(AG33,'シフト記号表（勤務時間帯）'!$D$6:$X$47,21,FALSE))</f>
        <v/>
      </c>
      <c r="AH34" s="77" t="str">
        <f>IF(AH33="","",VLOOKUP(AH33,'シフト記号表（勤務時間帯）'!$D$6:$X$47,21,FALSE))</f>
        <v/>
      </c>
      <c r="AI34" s="75" t="str">
        <f>IF(AI33="","",VLOOKUP(AI33,'シフト記号表（勤務時間帯）'!$D$6:$X$47,21,FALSE))</f>
        <v/>
      </c>
      <c r="AJ34" s="76" t="str">
        <f>IF(AJ33="","",VLOOKUP(AJ33,'シフト記号表（勤務時間帯）'!$D$6:$X$47,21,FALSE))</f>
        <v/>
      </c>
      <c r="AK34" s="76" t="str">
        <f>IF(AK33="","",VLOOKUP(AK33,'シフト記号表（勤務時間帯）'!$D$6:$X$47,21,FALSE))</f>
        <v/>
      </c>
      <c r="AL34" s="76" t="str">
        <f>IF(AL33="","",VLOOKUP(AL33,'シフト記号表（勤務時間帯）'!$D$6:$X$47,21,FALSE))</f>
        <v/>
      </c>
      <c r="AM34" s="76" t="str">
        <f>IF(AM33="","",VLOOKUP(AM33,'シフト記号表（勤務時間帯）'!$D$6:$X$47,21,FALSE))</f>
        <v/>
      </c>
      <c r="AN34" s="76" t="str">
        <f>IF(AN33="","",VLOOKUP(AN33,'シフト記号表（勤務時間帯）'!$D$6:$X$47,21,FALSE))</f>
        <v/>
      </c>
      <c r="AO34" s="77" t="str">
        <f>IF(AO33="","",VLOOKUP(AO33,'シフト記号表（勤務時間帯）'!$D$6:$X$47,21,FALSE))</f>
        <v/>
      </c>
      <c r="AP34" s="75" t="str">
        <f>IF(AP33="","",VLOOKUP(AP33,'シフト記号表（勤務時間帯）'!$D$6:$X$47,21,FALSE))</f>
        <v/>
      </c>
      <c r="AQ34" s="76" t="str">
        <f>IF(AQ33="","",VLOOKUP(AQ33,'シフト記号表（勤務時間帯）'!$D$6:$X$47,21,FALSE))</f>
        <v/>
      </c>
      <c r="AR34" s="76" t="str">
        <f>IF(AR33="","",VLOOKUP(AR33,'シフト記号表（勤務時間帯）'!$D$6:$X$47,21,FALSE))</f>
        <v/>
      </c>
      <c r="AS34" s="76" t="str">
        <f>IF(AS33="","",VLOOKUP(AS33,'シフト記号表（勤務時間帯）'!$D$6:$X$47,21,FALSE))</f>
        <v/>
      </c>
      <c r="AT34" s="76" t="str">
        <f>IF(AT33="","",VLOOKUP(AT33,'シフト記号表（勤務時間帯）'!$D$6:$X$47,21,FALSE))</f>
        <v/>
      </c>
      <c r="AU34" s="76" t="str">
        <f>IF(AU33="","",VLOOKUP(AU33,'シフト記号表（勤務時間帯）'!$D$6:$X$47,21,FALSE))</f>
        <v/>
      </c>
      <c r="AV34" s="77" t="str">
        <f>IF(AV33="","",VLOOKUP(AV33,'シフト記号表（勤務時間帯）'!$D$6:$X$47,21,FALSE))</f>
        <v/>
      </c>
      <c r="AW34" s="75" t="str">
        <f>IF(AW33="","",VLOOKUP(AW33,'シフト記号表（勤務時間帯）'!$D$6:$X$47,21,FALSE))</f>
        <v/>
      </c>
      <c r="AX34" s="76" t="str">
        <f>IF(AX33="","",VLOOKUP(AX33,'シフト記号表（勤務時間帯）'!$D$6:$X$47,21,FALSE))</f>
        <v/>
      </c>
      <c r="AY34" s="76" t="str">
        <f>IF(AY33="","",VLOOKUP(AY33,'シフト記号表（勤務時間帯）'!$D$6:$X$47,21,FALSE))</f>
        <v/>
      </c>
      <c r="AZ34" s="593">
        <f>IF($BC$3="４週",SUM(U34:AV34),IF($BC$3="暦月",SUM(U34:AY34),""))</f>
        <v>0</v>
      </c>
      <c r="BA34" s="594"/>
      <c r="BB34" s="595">
        <f>IF($BC$3="４週",AZ34/4,IF($BC$3="暦月",(AZ34/($BC$8/7)),""))</f>
        <v>0</v>
      </c>
      <c r="BC34" s="594"/>
      <c r="BD34" s="587"/>
      <c r="BE34" s="588"/>
      <c r="BF34" s="588"/>
      <c r="BG34" s="588"/>
      <c r="BH34" s="589"/>
    </row>
    <row r="35" spans="2:60" ht="20.25" customHeight="1" x14ac:dyDescent="0.4">
      <c r="B35" s="78"/>
      <c r="C35" s="545"/>
      <c r="D35" s="546"/>
      <c r="E35" s="547"/>
      <c r="F35" s="216"/>
      <c r="G35" s="219">
        <f>C33</f>
        <v>0</v>
      </c>
      <c r="H35" s="550"/>
      <c r="I35" s="557"/>
      <c r="J35" s="558"/>
      <c r="K35" s="558"/>
      <c r="L35" s="559"/>
      <c r="M35" s="566"/>
      <c r="N35" s="567"/>
      <c r="O35" s="568"/>
      <c r="P35" s="79" t="s">
        <v>247</v>
      </c>
      <c r="Q35" s="80"/>
      <c r="R35" s="80"/>
      <c r="S35" s="98"/>
      <c r="T35" s="99"/>
      <c r="U35" s="83" t="str">
        <f>IF(U33="","",VLOOKUP(U33,'シフト記号表（勤務時間帯）'!$D$6:$Z$47,23,FALSE))</f>
        <v/>
      </c>
      <c r="V35" s="84" t="str">
        <f>IF(V33="","",VLOOKUP(V33,'シフト記号表（勤務時間帯）'!$D$6:$Z$47,23,FALSE))</f>
        <v/>
      </c>
      <c r="W35" s="84" t="str">
        <f>IF(W33="","",VLOOKUP(W33,'シフト記号表（勤務時間帯）'!$D$6:$Z$47,23,FALSE))</f>
        <v/>
      </c>
      <c r="X35" s="84" t="str">
        <f>IF(X33="","",VLOOKUP(X33,'シフト記号表（勤務時間帯）'!$D$6:$Z$47,23,FALSE))</f>
        <v/>
      </c>
      <c r="Y35" s="84" t="str">
        <f>IF(Y33="","",VLOOKUP(Y33,'シフト記号表（勤務時間帯）'!$D$6:$Z$47,23,FALSE))</f>
        <v/>
      </c>
      <c r="Z35" s="84" t="str">
        <f>IF(Z33="","",VLOOKUP(Z33,'シフト記号表（勤務時間帯）'!$D$6:$Z$47,23,FALSE))</f>
        <v/>
      </c>
      <c r="AA35" s="85" t="str">
        <f>IF(AA33="","",VLOOKUP(AA33,'シフト記号表（勤務時間帯）'!$D$6:$Z$47,23,FALSE))</f>
        <v/>
      </c>
      <c r="AB35" s="83" t="str">
        <f>IF(AB33="","",VLOOKUP(AB33,'シフト記号表（勤務時間帯）'!$D$6:$Z$47,23,FALSE))</f>
        <v/>
      </c>
      <c r="AC35" s="84" t="str">
        <f>IF(AC33="","",VLOOKUP(AC33,'シフト記号表（勤務時間帯）'!$D$6:$Z$47,23,FALSE))</f>
        <v/>
      </c>
      <c r="AD35" s="84" t="str">
        <f>IF(AD33="","",VLOOKUP(AD33,'シフト記号表（勤務時間帯）'!$D$6:$Z$47,23,FALSE))</f>
        <v/>
      </c>
      <c r="AE35" s="84" t="str">
        <f>IF(AE33="","",VLOOKUP(AE33,'シフト記号表（勤務時間帯）'!$D$6:$Z$47,23,FALSE))</f>
        <v/>
      </c>
      <c r="AF35" s="84" t="str">
        <f>IF(AF33="","",VLOOKUP(AF33,'シフト記号表（勤務時間帯）'!$D$6:$Z$47,23,FALSE))</f>
        <v/>
      </c>
      <c r="AG35" s="84" t="str">
        <f>IF(AG33="","",VLOOKUP(AG33,'シフト記号表（勤務時間帯）'!$D$6:$Z$47,23,FALSE))</f>
        <v/>
      </c>
      <c r="AH35" s="85" t="str">
        <f>IF(AH33="","",VLOOKUP(AH33,'シフト記号表（勤務時間帯）'!$D$6:$Z$47,23,FALSE))</f>
        <v/>
      </c>
      <c r="AI35" s="83" t="str">
        <f>IF(AI33="","",VLOOKUP(AI33,'シフト記号表（勤務時間帯）'!$D$6:$Z$47,23,FALSE))</f>
        <v/>
      </c>
      <c r="AJ35" s="84" t="str">
        <f>IF(AJ33="","",VLOOKUP(AJ33,'シフト記号表（勤務時間帯）'!$D$6:$Z$47,23,FALSE))</f>
        <v/>
      </c>
      <c r="AK35" s="84" t="str">
        <f>IF(AK33="","",VLOOKUP(AK33,'シフト記号表（勤務時間帯）'!$D$6:$Z$47,23,FALSE))</f>
        <v/>
      </c>
      <c r="AL35" s="84" t="str">
        <f>IF(AL33="","",VLOOKUP(AL33,'シフト記号表（勤務時間帯）'!$D$6:$Z$47,23,FALSE))</f>
        <v/>
      </c>
      <c r="AM35" s="84" t="str">
        <f>IF(AM33="","",VLOOKUP(AM33,'シフト記号表（勤務時間帯）'!$D$6:$Z$47,23,FALSE))</f>
        <v/>
      </c>
      <c r="AN35" s="84" t="str">
        <f>IF(AN33="","",VLOOKUP(AN33,'シフト記号表（勤務時間帯）'!$D$6:$Z$47,23,FALSE))</f>
        <v/>
      </c>
      <c r="AO35" s="85" t="str">
        <f>IF(AO33="","",VLOOKUP(AO33,'シフト記号表（勤務時間帯）'!$D$6:$Z$47,23,FALSE))</f>
        <v/>
      </c>
      <c r="AP35" s="83" t="str">
        <f>IF(AP33="","",VLOOKUP(AP33,'シフト記号表（勤務時間帯）'!$D$6:$Z$47,23,FALSE))</f>
        <v/>
      </c>
      <c r="AQ35" s="84" t="str">
        <f>IF(AQ33="","",VLOOKUP(AQ33,'シフト記号表（勤務時間帯）'!$D$6:$Z$47,23,FALSE))</f>
        <v/>
      </c>
      <c r="AR35" s="84" t="str">
        <f>IF(AR33="","",VLOOKUP(AR33,'シフト記号表（勤務時間帯）'!$D$6:$Z$47,23,FALSE))</f>
        <v/>
      </c>
      <c r="AS35" s="84" t="str">
        <f>IF(AS33="","",VLOOKUP(AS33,'シフト記号表（勤務時間帯）'!$D$6:$Z$47,23,FALSE))</f>
        <v/>
      </c>
      <c r="AT35" s="84" t="str">
        <f>IF(AT33="","",VLOOKUP(AT33,'シフト記号表（勤務時間帯）'!$D$6:$Z$47,23,FALSE))</f>
        <v/>
      </c>
      <c r="AU35" s="84" t="str">
        <f>IF(AU33="","",VLOOKUP(AU33,'シフト記号表（勤務時間帯）'!$D$6:$Z$47,23,FALSE))</f>
        <v/>
      </c>
      <c r="AV35" s="85" t="str">
        <f>IF(AV33="","",VLOOKUP(AV33,'シフト記号表（勤務時間帯）'!$D$6:$Z$47,23,FALSE))</f>
        <v/>
      </c>
      <c r="AW35" s="83" t="str">
        <f>IF(AW33="","",VLOOKUP(AW33,'シフト記号表（勤務時間帯）'!$D$6:$Z$47,23,FALSE))</f>
        <v/>
      </c>
      <c r="AX35" s="84" t="str">
        <f>IF(AX33="","",VLOOKUP(AX33,'シフト記号表（勤務時間帯）'!$D$6:$Z$47,23,FALSE))</f>
        <v/>
      </c>
      <c r="AY35" s="84" t="str">
        <f>IF(AY33="","",VLOOKUP(AY33,'シフト記号表（勤務時間帯）'!$D$6:$Z$47,23,FALSE))</f>
        <v/>
      </c>
      <c r="AZ35" s="596">
        <f>IF($BC$3="４週",SUM(U35:AV35),IF($BC$3="暦月",SUM(U35:AY35),""))</f>
        <v>0</v>
      </c>
      <c r="BA35" s="597"/>
      <c r="BB35" s="598">
        <f>IF($BC$3="４週",AZ35/4,IF($BC$3="暦月",(AZ35/($BC$8/7)),""))</f>
        <v>0</v>
      </c>
      <c r="BC35" s="597"/>
      <c r="BD35" s="590"/>
      <c r="BE35" s="591"/>
      <c r="BF35" s="591"/>
      <c r="BG35" s="591"/>
      <c r="BH35" s="592"/>
    </row>
    <row r="36" spans="2:60" ht="20.25" customHeight="1" x14ac:dyDescent="0.4">
      <c r="B36" s="86"/>
      <c r="C36" s="539"/>
      <c r="D36" s="540"/>
      <c r="E36" s="541"/>
      <c r="F36" s="215"/>
      <c r="G36" s="218"/>
      <c r="H36" s="603"/>
      <c r="I36" s="551"/>
      <c r="J36" s="552"/>
      <c r="K36" s="552"/>
      <c r="L36" s="553"/>
      <c r="M36" s="560"/>
      <c r="N36" s="561"/>
      <c r="O36" s="562"/>
      <c r="P36" s="87" t="s">
        <v>245</v>
      </c>
      <c r="Q36" s="94"/>
      <c r="R36" s="94"/>
      <c r="S36" s="95"/>
      <c r="T36" s="100"/>
      <c r="U36" s="91"/>
      <c r="V36" s="92"/>
      <c r="W36" s="92"/>
      <c r="X36" s="92"/>
      <c r="Y36" s="92"/>
      <c r="Z36" s="92"/>
      <c r="AA36" s="93"/>
      <c r="AB36" s="91"/>
      <c r="AC36" s="92"/>
      <c r="AD36" s="92"/>
      <c r="AE36" s="92"/>
      <c r="AF36" s="92"/>
      <c r="AG36" s="92"/>
      <c r="AH36" s="93"/>
      <c r="AI36" s="91"/>
      <c r="AJ36" s="92"/>
      <c r="AK36" s="92"/>
      <c r="AL36" s="92"/>
      <c r="AM36" s="92"/>
      <c r="AN36" s="92"/>
      <c r="AO36" s="93"/>
      <c r="AP36" s="91"/>
      <c r="AQ36" s="92"/>
      <c r="AR36" s="92"/>
      <c r="AS36" s="92"/>
      <c r="AT36" s="92"/>
      <c r="AU36" s="92"/>
      <c r="AV36" s="93"/>
      <c r="AW36" s="91"/>
      <c r="AX36" s="92"/>
      <c r="AY36" s="92"/>
      <c r="AZ36" s="569"/>
      <c r="BA36" s="570"/>
      <c r="BB36" s="583"/>
      <c r="BC36" s="570"/>
      <c r="BD36" s="584"/>
      <c r="BE36" s="585"/>
      <c r="BF36" s="585"/>
      <c r="BG36" s="585"/>
      <c r="BH36" s="586"/>
    </row>
    <row r="37" spans="2:60" ht="20.25" customHeight="1" x14ac:dyDescent="0.4">
      <c r="B37" s="70">
        <f>B34+1</f>
        <v>6</v>
      </c>
      <c r="C37" s="542"/>
      <c r="D37" s="543"/>
      <c r="E37" s="544"/>
      <c r="F37" s="215">
        <f>C36</f>
        <v>0</v>
      </c>
      <c r="G37" s="218"/>
      <c r="H37" s="549"/>
      <c r="I37" s="554"/>
      <c r="J37" s="555"/>
      <c r="K37" s="555"/>
      <c r="L37" s="556"/>
      <c r="M37" s="563"/>
      <c r="N37" s="564"/>
      <c r="O37" s="565"/>
      <c r="P37" s="71" t="s">
        <v>246</v>
      </c>
      <c r="Q37" s="72"/>
      <c r="R37" s="72"/>
      <c r="S37" s="73"/>
      <c r="T37" s="74"/>
      <c r="U37" s="75" t="str">
        <f>IF(U36="","",VLOOKUP(U36,'シフト記号表（勤務時間帯）'!$D$6:$X$47,21,FALSE))</f>
        <v/>
      </c>
      <c r="V37" s="76" t="str">
        <f>IF(V36="","",VLOOKUP(V36,'シフト記号表（勤務時間帯）'!$D$6:$X$47,21,FALSE))</f>
        <v/>
      </c>
      <c r="W37" s="76" t="str">
        <f>IF(W36="","",VLOOKUP(W36,'シフト記号表（勤務時間帯）'!$D$6:$X$47,21,FALSE))</f>
        <v/>
      </c>
      <c r="X37" s="76" t="str">
        <f>IF(X36="","",VLOOKUP(X36,'シフト記号表（勤務時間帯）'!$D$6:$X$47,21,FALSE))</f>
        <v/>
      </c>
      <c r="Y37" s="76" t="str">
        <f>IF(Y36="","",VLOOKUP(Y36,'シフト記号表（勤務時間帯）'!$D$6:$X$47,21,FALSE))</f>
        <v/>
      </c>
      <c r="Z37" s="76" t="str">
        <f>IF(Z36="","",VLOOKUP(Z36,'シフト記号表（勤務時間帯）'!$D$6:$X$47,21,FALSE))</f>
        <v/>
      </c>
      <c r="AA37" s="77" t="str">
        <f>IF(AA36="","",VLOOKUP(AA36,'シフト記号表（勤務時間帯）'!$D$6:$X$47,21,FALSE))</f>
        <v/>
      </c>
      <c r="AB37" s="75" t="str">
        <f>IF(AB36="","",VLOOKUP(AB36,'シフト記号表（勤務時間帯）'!$D$6:$X$47,21,FALSE))</f>
        <v/>
      </c>
      <c r="AC37" s="76" t="str">
        <f>IF(AC36="","",VLOOKUP(AC36,'シフト記号表（勤務時間帯）'!$D$6:$X$47,21,FALSE))</f>
        <v/>
      </c>
      <c r="AD37" s="76" t="str">
        <f>IF(AD36="","",VLOOKUP(AD36,'シフト記号表（勤務時間帯）'!$D$6:$X$47,21,FALSE))</f>
        <v/>
      </c>
      <c r="AE37" s="76" t="str">
        <f>IF(AE36="","",VLOOKUP(AE36,'シフト記号表（勤務時間帯）'!$D$6:$X$47,21,FALSE))</f>
        <v/>
      </c>
      <c r="AF37" s="76" t="str">
        <f>IF(AF36="","",VLOOKUP(AF36,'シフト記号表（勤務時間帯）'!$D$6:$X$47,21,FALSE))</f>
        <v/>
      </c>
      <c r="AG37" s="76" t="str">
        <f>IF(AG36="","",VLOOKUP(AG36,'シフト記号表（勤務時間帯）'!$D$6:$X$47,21,FALSE))</f>
        <v/>
      </c>
      <c r="AH37" s="77" t="str">
        <f>IF(AH36="","",VLOOKUP(AH36,'シフト記号表（勤務時間帯）'!$D$6:$X$47,21,FALSE))</f>
        <v/>
      </c>
      <c r="AI37" s="75" t="str">
        <f>IF(AI36="","",VLOOKUP(AI36,'シフト記号表（勤務時間帯）'!$D$6:$X$47,21,FALSE))</f>
        <v/>
      </c>
      <c r="AJ37" s="76" t="str">
        <f>IF(AJ36="","",VLOOKUP(AJ36,'シフト記号表（勤務時間帯）'!$D$6:$X$47,21,FALSE))</f>
        <v/>
      </c>
      <c r="AK37" s="76" t="str">
        <f>IF(AK36="","",VLOOKUP(AK36,'シフト記号表（勤務時間帯）'!$D$6:$X$47,21,FALSE))</f>
        <v/>
      </c>
      <c r="AL37" s="76" t="str">
        <f>IF(AL36="","",VLOOKUP(AL36,'シフト記号表（勤務時間帯）'!$D$6:$X$47,21,FALSE))</f>
        <v/>
      </c>
      <c r="AM37" s="76" t="str">
        <f>IF(AM36="","",VLOOKUP(AM36,'シフト記号表（勤務時間帯）'!$D$6:$X$47,21,FALSE))</f>
        <v/>
      </c>
      <c r="AN37" s="76" t="str">
        <f>IF(AN36="","",VLOOKUP(AN36,'シフト記号表（勤務時間帯）'!$D$6:$X$47,21,FALSE))</f>
        <v/>
      </c>
      <c r="AO37" s="77" t="str">
        <f>IF(AO36="","",VLOOKUP(AO36,'シフト記号表（勤務時間帯）'!$D$6:$X$47,21,FALSE))</f>
        <v/>
      </c>
      <c r="AP37" s="75" t="str">
        <f>IF(AP36="","",VLOOKUP(AP36,'シフト記号表（勤務時間帯）'!$D$6:$X$47,21,FALSE))</f>
        <v/>
      </c>
      <c r="AQ37" s="76" t="str">
        <f>IF(AQ36="","",VLOOKUP(AQ36,'シフト記号表（勤務時間帯）'!$D$6:$X$47,21,FALSE))</f>
        <v/>
      </c>
      <c r="AR37" s="76" t="str">
        <f>IF(AR36="","",VLOOKUP(AR36,'シフト記号表（勤務時間帯）'!$D$6:$X$47,21,FALSE))</f>
        <v/>
      </c>
      <c r="AS37" s="76" t="str">
        <f>IF(AS36="","",VLOOKUP(AS36,'シフト記号表（勤務時間帯）'!$D$6:$X$47,21,FALSE))</f>
        <v/>
      </c>
      <c r="AT37" s="76" t="str">
        <f>IF(AT36="","",VLOOKUP(AT36,'シフト記号表（勤務時間帯）'!$D$6:$X$47,21,FALSE))</f>
        <v/>
      </c>
      <c r="AU37" s="76" t="str">
        <f>IF(AU36="","",VLOOKUP(AU36,'シフト記号表（勤務時間帯）'!$D$6:$X$47,21,FALSE))</f>
        <v/>
      </c>
      <c r="AV37" s="77" t="str">
        <f>IF(AV36="","",VLOOKUP(AV36,'シフト記号表（勤務時間帯）'!$D$6:$X$47,21,FALSE))</f>
        <v/>
      </c>
      <c r="AW37" s="75" t="str">
        <f>IF(AW36="","",VLOOKUP(AW36,'シフト記号表（勤務時間帯）'!$D$6:$X$47,21,FALSE))</f>
        <v/>
      </c>
      <c r="AX37" s="76" t="str">
        <f>IF(AX36="","",VLOOKUP(AX36,'シフト記号表（勤務時間帯）'!$D$6:$X$47,21,FALSE))</f>
        <v/>
      </c>
      <c r="AY37" s="76" t="str">
        <f>IF(AY36="","",VLOOKUP(AY36,'シフト記号表（勤務時間帯）'!$D$6:$X$47,21,FALSE))</f>
        <v/>
      </c>
      <c r="AZ37" s="593">
        <f>IF($BC$3="４週",SUM(U37:AV37),IF($BC$3="暦月",SUM(U37:AY37),""))</f>
        <v>0</v>
      </c>
      <c r="BA37" s="594"/>
      <c r="BB37" s="595">
        <f>IF($BC$3="４週",AZ37/4,IF($BC$3="暦月",(AZ37/($BC$8/7)),""))</f>
        <v>0</v>
      </c>
      <c r="BC37" s="594"/>
      <c r="BD37" s="587"/>
      <c r="BE37" s="588"/>
      <c r="BF37" s="588"/>
      <c r="BG37" s="588"/>
      <c r="BH37" s="589"/>
    </row>
    <row r="38" spans="2:60" ht="20.25" customHeight="1" x14ac:dyDescent="0.4">
      <c r="B38" s="78"/>
      <c r="C38" s="545"/>
      <c r="D38" s="546"/>
      <c r="E38" s="547"/>
      <c r="F38" s="216"/>
      <c r="G38" s="219">
        <f>C36</f>
        <v>0</v>
      </c>
      <c r="H38" s="550"/>
      <c r="I38" s="557"/>
      <c r="J38" s="558"/>
      <c r="K38" s="558"/>
      <c r="L38" s="559"/>
      <c r="M38" s="566"/>
      <c r="N38" s="567"/>
      <c r="O38" s="568"/>
      <c r="P38" s="79" t="s">
        <v>247</v>
      </c>
      <c r="Q38" s="97"/>
      <c r="R38" s="97"/>
      <c r="S38" s="81"/>
      <c r="T38" s="82"/>
      <c r="U38" s="83" t="str">
        <f>IF(U36="","",VLOOKUP(U36,'シフト記号表（勤務時間帯）'!$D$6:$Z$47,23,FALSE))</f>
        <v/>
      </c>
      <c r="V38" s="84" t="str">
        <f>IF(V36="","",VLOOKUP(V36,'シフト記号表（勤務時間帯）'!$D$6:$Z$47,23,FALSE))</f>
        <v/>
      </c>
      <c r="W38" s="84" t="str">
        <f>IF(W36="","",VLOOKUP(W36,'シフト記号表（勤務時間帯）'!$D$6:$Z$47,23,FALSE))</f>
        <v/>
      </c>
      <c r="X38" s="84" t="str">
        <f>IF(X36="","",VLOOKUP(X36,'シフト記号表（勤務時間帯）'!$D$6:$Z$47,23,FALSE))</f>
        <v/>
      </c>
      <c r="Y38" s="84" t="str">
        <f>IF(Y36="","",VLOOKUP(Y36,'シフト記号表（勤務時間帯）'!$D$6:$Z$47,23,FALSE))</f>
        <v/>
      </c>
      <c r="Z38" s="84" t="str">
        <f>IF(Z36="","",VLOOKUP(Z36,'シフト記号表（勤務時間帯）'!$D$6:$Z$47,23,FALSE))</f>
        <v/>
      </c>
      <c r="AA38" s="85" t="str">
        <f>IF(AA36="","",VLOOKUP(AA36,'シフト記号表（勤務時間帯）'!$D$6:$Z$47,23,FALSE))</f>
        <v/>
      </c>
      <c r="AB38" s="83" t="str">
        <f>IF(AB36="","",VLOOKUP(AB36,'シフト記号表（勤務時間帯）'!$D$6:$Z$47,23,FALSE))</f>
        <v/>
      </c>
      <c r="AC38" s="84" t="str">
        <f>IF(AC36="","",VLOOKUP(AC36,'シフト記号表（勤務時間帯）'!$D$6:$Z$47,23,FALSE))</f>
        <v/>
      </c>
      <c r="AD38" s="84" t="str">
        <f>IF(AD36="","",VLOOKUP(AD36,'シフト記号表（勤務時間帯）'!$D$6:$Z$47,23,FALSE))</f>
        <v/>
      </c>
      <c r="AE38" s="84" t="str">
        <f>IF(AE36="","",VLOOKUP(AE36,'シフト記号表（勤務時間帯）'!$D$6:$Z$47,23,FALSE))</f>
        <v/>
      </c>
      <c r="AF38" s="84" t="str">
        <f>IF(AF36="","",VLOOKUP(AF36,'シフト記号表（勤務時間帯）'!$D$6:$Z$47,23,FALSE))</f>
        <v/>
      </c>
      <c r="AG38" s="84" t="str">
        <f>IF(AG36="","",VLOOKUP(AG36,'シフト記号表（勤務時間帯）'!$D$6:$Z$47,23,FALSE))</f>
        <v/>
      </c>
      <c r="AH38" s="85" t="str">
        <f>IF(AH36="","",VLOOKUP(AH36,'シフト記号表（勤務時間帯）'!$D$6:$Z$47,23,FALSE))</f>
        <v/>
      </c>
      <c r="AI38" s="83" t="str">
        <f>IF(AI36="","",VLOOKUP(AI36,'シフト記号表（勤務時間帯）'!$D$6:$Z$47,23,FALSE))</f>
        <v/>
      </c>
      <c r="AJ38" s="84" t="str">
        <f>IF(AJ36="","",VLOOKUP(AJ36,'シフト記号表（勤務時間帯）'!$D$6:$Z$47,23,FALSE))</f>
        <v/>
      </c>
      <c r="AK38" s="84" t="str">
        <f>IF(AK36="","",VLOOKUP(AK36,'シフト記号表（勤務時間帯）'!$D$6:$Z$47,23,FALSE))</f>
        <v/>
      </c>
      <c r="AL38" s="84" t="str">
        <f>IF(AL36="","",VLOOKUP(AL36,'シフト記号表（勤務時間帯）'!$D$6:$Z$47,23,FALSE))</f>
        <v/>
      </c>
      <c r="AM38" s="84" t="str">
        <f>IF(AM36="","",VLOOKUP(AM36,'シフト記号表（勤務時間帯）'!$D$6:$Z$47,23,FALSE))</f>
        <v/>
      </c>
      <c r="AN38" s="84" t="str">
        <f>IF(AN36="","",VLOOKUP(AN36,'シフト記号表（勤務時間帯）'!$D$6:$Z$47,23,FALSE))</f>
        <v/>
      </c>
      <c r="AO38" s="85" t="str">
        <f>IF(AO36="","",VLOOKUP(AO36,'シフト記号表（勤務時間帯）'!$D$6:$Z$47,23,FALSE))</f>
        <v/>
      </c>
      <c r="AP38" s="83" t="str">
        <f>IF(AP36="","",VLOOKUP(AP36,'シフト記号表（勤務時間帯）'!$D$6:$Z$47,23,FALSE))</f>
        <v/>
      </c>
      <c r="AQ38" s="84" t="str">
        <f>IF(AQ36="","",VLOOKUP(AQ36,'シフト記号表（勤務時間帯）'!$D$6:$Z$47,23,FALSE))</f>
        <v/>
      </c>
      <c r="AR38" s="84" t="str">
        <f>IF(AR36="","",VLOOKUP(AR36,'シフト記号表（勤務時間帯）'!$D$6:$Z$47,23,FALSE))</f>
        <v/>
      </c>
      <c r="AS38" s="84" t="str">
        <f>IF(AS36="","",VLOOKUP(AS36,'シフト記号表（勤務時間帯）'!$D$6:$Z$47,23,FALSE))</f>
        <v/>
      </c>
      <c r="AT38" s="84" t="str">
        <f>IF(AT36="","",VLOOKUP(AT36,'シフト記号表（勤務時間帯）'!$D$6:$Z$47,23,FALSE))</f>
        <v/>
      </c>
      <c r="AU38" s="84" t="str">
        <f>IF(AU36="","",VLOOKUP(AU36,'シフト記号表（勤務時間帯）'!$D$6:$Z$47,23,FALSE))</f>
        <v/>
      </c>
      <c r="AV38" s="85" t="str">
        <f>IF(AV36="","",VLOOKUP(AV36,'シフト記号表（勤務時間帯）'!$D$6:$Z$47,23,FALSE))</f>
        <v/>
      </c>
      <c r="AW38" s="83" t="str">
        <f>IF(AW36="","",VLOOKUP(AW36,'シフト記号表（勤務時間帯）'!$D$6:$Z$47,23,FALSE))</f>
        <v/>
      </c>
      <c r="AX38" s="84" t="str">
        <f>IF(AX36="","",VLOOKUP(AX36,'シフト記号表（勤務時間帯）'!$D$6:$Z$47,23,FALSE))</f>
        <v/>
      </c>
      <c r="AY38" s="84" t="str">
        <f>IF(AY36="","",VLOOKUP(AY36,'シフト記号表（勤務時間帯）'!$D$6:$Z$47,23,FALSE))</f>
        <v/>
      </c>
      <c r="AZ38" s="596">
        <f>IF($BC$3="４週",SUM(U38:AV38),IF($BC$3="暦月",SUM(U38:AY38),""))</f>
        <v>0</v>
      </c>
      <c r="BA38" s="597"/>
      <c r="BB38" s="598">
        <f>IF($BC$3="４週",AZ38/4,IF($BC$3="暦月",(AZ38/($BC$8/7)),""))</f>
        <v>0</v>
      </c>
      <c r="BC38" s="597"/>
      <c r="BD38" s="590"/>
      <c r="BE38" s="591"/>
      <c r="BF38" s="591"/>
      <c r="BG38" s="591"/>
      <c r="BH38" s="592"/>
    </row>
    <row r="39" spans="2:60" ht="20.25" customHeight="1" x14ac:dyDescent="0.4">
      <c r="B39" s="86"/>
      <c r="C39" s="539"/>
      <c r="D39" s="540"/>
      <c r="E39" s="541"/>
      <c r="F39" s="215"/>
      <c r="G39" s="218"/>
      <c r="H39" s="603"/>
      <c r="I39" s="551"/>
      <c r="J39" s="552"/>
      <c r="K39" s="552"/>
      <c r="L39" s="553"/>
      <c r="M39" s="560"/>
      <c r="N39" s="561"/>
      <c r="O39" s="562"/>
      <c r="P39" s="87" t="s">
        <v>245</v>
      </c>
      <c r="Q39" s="88"/>
      <c r="R39" s="88"/>
      <c r="S39" s="89"/>
      <c r="T39" s="90"/>
      <c r="U39" s="91"/>
      <c r="V39" s="92"/>
      <c r="W39" s="92"/>
      <c r="X39" s="92"/>
      <c r="Y39" s="92"/>
      <c r="Z39" s="92"/>
      <c r="AA39" s="93"/>
      <c r="AB39" s="91"/>
      <c r="AC39" s="92"/>
      <c r="AD39" s="92"/>
      <c r="AE39" s="92"/>
      <c r="AF39" s="92"/>
      <c r="AG39" s="92"/>
      <c r="AH39" s="93"/>
      <c r="AI39" s="91"/>
      <c r="AJ39" s="92"/>
      <c r="AK39" s="92"/>
      <c r="AL39" s="92"/>
      <c r="AM39" s="92"/>
      <c r="AN39" s="92"/>
      <c r="AO39" s="93"/>
      <c r="AP39" s="91"/>
      <c r="AQ39" s="92"/>
      <c r="AR39" s="92"/>
      <c r="AS39" s="92"/>
      <c r="AT39" s="92"/>
      <c r="AU39" s="92"/>
      <c r="AV39" s="93"/>
      <c r="AW39" s="91"/>
      <c r="AX39" s="92"/>
      <c r="AY39" s="92"/>
      <c r="AZ39" s="569"/>
      <c r="BA39" s="570"/>
      <c r="BB39" s="583"/>
      <c r="BC39" s="570"/>
      <c r="BD39" s="584"/>
      <c r="BE39" s="585"/>
      <c r="BF39" s="585"/>
      <c r="BG39" s="585"/>
      <c r="BH39" s="586"/>
    </row>
    <row r="40" spans="2:60" ht="20.25" customHeight="1" x14ac:dyDescent="0.4">
      <c r="B40" s="70">
        <f>B37+1</f>
        <v>7</v>
      </c>
      <c r="C40" s="542"/>
      <c r="D40" s="543"/>
      <c r="E40" s="544"/>
      <c r="F40" s="215">
        <f>C39</f>
        <v>0</v>
      </c>
      <c r="G40" s="218"/>
      <c r="H40" s="549"/>
      <c r="I40" s="554"/>
      <c r="J40" s="555"/>
      <c r="K40" s="555"/>
      <c r="L40" s="556"/>
      <c r="M40" s="563"/>
      <c r="N40" s="564"/>
      <c r="O40" s="565"/>
      <c r="P40" s="71" t="s">
        <v>246</v>
      </c>
      <c r="Q40" s="72"/>
      <c r="R40" s="72"/>
      <c r="S40" s="73"/>
      <c r="T40" s="74"/>
      <c r="U40" s="75" t="str">
        <f>IF(U39="","",VLOOKUP(U39,'シフト記号表（勤務時間帯）'!$D$6:$X$47,21,FALSE))</f>
        <v/>
      </c>
      <c r="V40" s="76" t="str">
        <f>IF(V39="","",VLOOKUP(V39,'シフト記号表（勤務時間帯）'!$D$6:$X$47,21,FALSE))</f>
        <v/>
      </c>
      <c r="W40" s="76" t="str">
        <f>IF(W39="","",VLOOKUP(W39,'シフト記号表（勤務時間帯）'!$D$6:$X$47,21,FALSE))</f>
        <v/>
      </c>
      <c r="X40" s="76" t="str">
        <f>IF(X39="","",VLOOKUP(X39,'シフト記号表（勤務時間帯）'!$D$6:$X$47,21,FALSE))</f>
        <v/>
      </c>
      <c r="Y40" s="76" t="str">
        <f>IF(Y39="","",VLOOKUP(Y39,'シフト記号表（勤務時間帯）'!$D$6:$X$47,21,FALSE))</f>
        <v/>
      </c>
      <c r="Z40" s="76" t="str">
        <f>IF(Z39="","",VLOOKUP(Z39,'シフト記号表（勤務時間帯）'!$D$6:$X$47,21,FALSE))</f>
        <v/>
      </c>
      <c r="AA40" s="77" t="str">
        <f>IF(AA39="","",VLOOKUP(AA39,'シフト記号表（勤務時間帯）'!$D$6:$X$47,21,FALSE))</f>
        <v/>
      </c>
      <c r="AB40" s="75" t="str">
        <f>IF(AB39="","",VLOOKUP(AB39,'シフト記号表（勤務時間帯）'!$D$6:$X$47,21,FALSE))</f>
        <v/>
      </c>
      <c r="AC40" s="76" t="str">
        <f>IF(AC39="","",VLOOKUP(AC39,'シフト記号表（勤務時間帯）'!$D$6:$X$47,21,FALSE))</f>
        <v/>
      </c>
      <c r="AD40" s="76" t="str">
        <f>IF(AD39="","",VLOOKUP(AD39,'シフト記号表（勤務時間帯）'!$D$6:$X$47,21,FALSE))</f>
        <v/>
      </c>
      <c r="AE40" s="76" t="str">
        <f>IF(AE39="","",VLOOKUP(AE39,'シフト記号表（勤務時間帯）'!$D$6:$X$47,21,FALSE))</f>
        <v/>
      </c>
      <c r="AF40" s="76" t="str">
        <f>IF(AF39="","",VLOOKUP(AF39,'シフト記号表（勤務時間帯）'!$D$6:$X$47,21,FALSE))</f>
        <v/>
      </c>
      <c r="AG40" s="76" t="str">
        <f>IF(AG39="","",VLOOKUP(AG39,'シフト記号表（勤務時間帯）'!$D$6:$X$47,21,FALSE))</f>
        <v/>
      </c>
      <c r="AH40" s="77" t="str">
        <f>IF(AH39="","",VLOOKUP(AH39,'シフト記号表（勤務時間帯）'!$D$6:$X$47,21,FALSE))</f>
        <v/>
      </c>
      <c r="AI40" s="75" t="str">
        <f>IF(AI39="","",VLOOKUP(AI39,'シフト記号表（勤務時間帯）'!$D$6:$X$47,21,FALSE))</f>
        <v/>
      </c>
      <c r="AJ40" s="76" t="str">
        <f>IF(AJ39="","",VLOOKUP(AJ39,'シフト記号表（勤務時間帯）'!$D$6:$X$47,21,FALSE))</f>
        <v/>
      </c>
      <c r="AK40" s="76" t="str">
        <f>IF(AK39="","",VLOOKUP(AK39,'シフト記号表（勤務時間帯）'!$D$6:$X$47,21,FALSE))</f>
        <v/>
      </c>
      <c r="AL40" s="76" t="str">
        <f>IF(AL39="","",VLOOKUP(AL39,'シフト記号表（勤務時間帯）'!$D$6:$X$47,21,FALSE))</f>
        <v/>
      </c>
      <c r="AM40" s="76" t="str">
        <f>IF(AM39="","",VLOOKUP(AM39,'シフト記号表（勤務時間帯）'!$D$6:$X$47,21,FALSE))</f>
        <v/>
      </c>
      <c r="AN40" s="76" t="str">
        <f>IF(AN39="","",VLOOKUP(AN39,'シフト記号表（勤務時間帯）'!$D$6:$X$47,21,FALSE))</f>
        <v/>
      </c>
      <c r="AO40" s="77" t="str">
        <f>IF(AO39="","",VLOOKUP(AO39,'シフト記号表（勤務時間帯）'!$D$6:$X$47,21,FALSE))</f>
        <v/>
      </c>
      <c r="AP40" s="75" t="str">
        <f>IF(AP39="","",VLOOKUP(AP39,'シフト記号表（勤務時間帯）'!$D$6:$X$47,21,FALSE))</f>
        <v/>
      </c>
      <c r="AQ40" s="76" t="str">
        <f>IF(AQ39="","",VLOOKUP(AQ39,'シフト記号表（勤務時間帯）'!$D$6:$X$47,21,FALSE))</f>
        <v/>
      </c>
      <c r="AR40" s="76" t="str">
        <f>IF(AR39="","",VLOOKUP(AR39,'シフト記号表（勤務時間帯）'!$D$6:$X$47,21,FALSE))</f>
        <v/>
      </c>
      <c r="AS40" s="76" t="str">
        <f>IF(AS39="","",VLOOKUP(AS39,'シフト記号表（勤務時間帯）'!$D$6:$X$47,21,FALSE))</f>
        <v/>
      </c>
      <c r="AT40" s="76" t="str">
        <f>IF(AT39="","",VLOOKUP(AT39,'シフト記号表（勤務時間帯）'!$D$6:$X$47,21,FALSE))</f>
        <v/>
      </c>
      <c r="AU40" s="76" t="str">
        <f>IF(AU39="","",VLOOKUP(AU39,'シフト記号表（勤務時間帯）'!$D$6:$X$47,21,FALSE))</f>
        <v/>
      </c>
      <c r="AV40" s="77" t="str">
        <f>IF(AV39="","",VLOOKUP(AV39,'シフト記号表（勤務時間帯）'!$D$6:$X$47,21,FALSE))</f>
        <v/>
      </c>
      <c r="AW40" s="75" t="str">
        <f>IF(AW39="","",VLOOKUP(AW39,'シフト記号表（勤務時間帯）'!$D$6:$X$47,21,FALSE))</f>
        <v/>
      </c>
      <c r="AX40" s="76" t="str">
        <f>IF(AX39="","",VLOOKUP(AX39,'シフト記号表（勤務時間帯）'!$D$6:$X$47,21,FALSE))</f>
        <v/>
      </c>
      <c r="AY40" s="76" t="str">
        <f>IF(AY39="","",VLOOKUP(AY39,'シフト記号表（勤務時間帯）'!$D$6:$X$47,21,FALSE))</f>
        <v/>
      </c>
      <c r="AZ40" s="593">
        <f>IF($BC$3="４週",SUM(U40:AV40),IF($BC$3="暦月",SUM(U40:AY40),""))</f>
        <v>0</v>
      </c>
      <c r="BA40" s="594"/>
      <c r="BB40" s="595">
        <f>IF($BC$3="４週",AZ40/4,IF($BC$3="暦月",(AZ40/($BC$8/7)),""))</f>
        <v>0</v>
      </c>
      <c r="BC40" s="594"/>
      <c r="BD40" s="587"/>
      <c r="BE40" s="588"/>
      <c r="BF40" s="588"/>
      <c r="BG40" s="588"/>
      <c r="BH40" s="589"/>
    </row>
    <row r="41" spans="2:60" ht="20.25" customHeight="1" x14ac:dyDescent="0.4">
      <c r="B41" s="78"/>
      <c r="C41" s="545"/>
      <c r="D41" s="546"/>
      <c r="E41" s="547"/>
      <c r="F41" s="216"/>
      <c r="G41" s="219">
        <f>C39</f>
        <v>0</v>
      </c>
      <c r="H41" s="550"/>
      <c r="I41" s="557"/>
      <c r="J41" s="558"/>
      <c r="K41" s="558"/>
      <c r="L41" s="559"/>
      <c r="M41" s="566"/>
      <c r="N41" s="567"/>
      <c r="O41" s="568"/>
      <c r="P41" s="79" t="s">
        <v>247</v>
      </c>
      <c r="Q41" s="94"/>
      <c r="R41" s="94"/>
      <c r="S41" s="95"/>
      <c r="T41" s="96"/>
      <c r="U41" s="83" t="str">
        <f>IF(U39="","",VLOOKUP(U39,'シフト記号表（勤務時間帯）'!$D$6:$Z$47,23,FALSE))</f>
        <v/>
      </c>
      <c r="V41" s="84" t="str">
        <f>IF(V39="","",VLOOKUP(V39,'シフト記号表（勤務時間帯）'!$D$6:$Z$47,23,FALSE))</f>
        <v/>
      </c>
      <c r="W41" s="84" t="str">
        <f>IF(W39="","",VLOOKUP(W39,'シフト記号表（勤務時間帯）'!$D$6:$Z$47,23,FALSE))</f>
        <v/>
      </c>
      <c r="X41" s="84" t="str">
        <f>IF(X39="","",VLOOKUP(X39,'シフト記号表（勤務時間帯）'!$D$6:$Z$47,23,FALSE))</f>
        <v/>
      </c>
      <c r="Y41" s="84" t="str">
        <f>IF(Y39="","",VLOOKUP(Y39,'シフト記号表（勤務時間帯）'!$D$6:$Z$47,23,FALSE))</f>
        <v/>
      </c>
      <c r="Z41" s="84" t="str">
        <f>IF(Z39="","",VLOOKUP(Z39,'シフト記号表（勤務時間帯）'!$D$6:$Z$47,23,FALSE))</f>
        <v/>
      </c>
      <c r="AA41" s="85" t="str">
        <f>IF(AA39="","",VLOOKUP(AA39,'シフト記号表（勤務時間帯）'!$D$6:$Z$47,23,FALSE))</f>
        <v/>
      </c>
      <c r="AB41" s="83" t="str">
        <f>IF(AB39="","",VLOOKUP(AB39,'シフト記号表（勤務時間帯）'!$D$6:$Z$47,23,FALSE))</f>
        <v/>
      </c>
      <c r="AC41" s="84" t="str">
        <f>IF(AC39="","",VLOOKUP(AC39,'シフト記号表（勤務時間帯）'!$D$6:$Z$47,23,FALSE))</f>
        <v/>
      </c>
      <c r="AD41" s="84" t="str">
        <f>IF(AD39="","",VLOOKUP(AD39,'シフト記号表（勤務時間帯）'!$D$6:$Z$47,23,FALSE))</f>
        <v/>
      </c>
      <c r="AE41" s="84" t="str">
        <f>IF(AE39="","",VLOOKUP(AE39,'シフト記号表（勤務時間帯）'!$D$6:$Z$47,23,FALSE))</f>
        <v/>
      </c>
      <c r="AF41" s="84" t="str">
        <f>IF(AF39="","",VLOOKUP(AF39,'シフト記号表（勤務時間帯）'!$D$6:$Z$47,23,FALSE))</f>
        <v/>
      </c>
      <c r="AG41" s="84" t="str">
        <f>IF(AG39="","",VLOOKUP(AG39,'シフト記号表（勤務時間帯）'!$D$6:$Z$47,23,FALSE))</f>
        <v/>
      </c>
      <c r="AH41" s="85" t="str">
        <f>IF(AH39="","",VLOOKUP(AH39,'シフト記号表（勤務時間帯）'!$D$6:$Z$47,23,FALSE))</f>
        <v/>
      </c>
      <c r="AI41" s="83" t="str">
        <f>IF(AI39="","",VLOOKUP(AI39,'シフト記号表（勤務時間帯）'!$D$6:$Z$47,23,FALSE))</f>
        <v/>
      </c>
      <c r="AJ41" s="84" t="str">
        <f>IF(AJ39="","",VLOOKUP(AJ39,'シフト記号表（勤務時間帯）'!$D$6:$Z$47,23,FALSE))</f>
        <v/>
      </c>
      <c r="AK41" s="84" t="str">
        <f>IF(AK39="","",VLOOKUP(AK39,'シフト記号表（勤務時間帯）'!$D$6:$Z$47,23,FALSE))</f>
        <v/>
      </c>
      <c r="AL41" s="84" t="str">
        <f>IF(AL39="","",VLOOKUP(AL39,'シフト記号表（勤務時間帯）'!$D$6:$Z$47,23,FALSE))</f>
        <v/>
      </c>
      <c r="AM41" s="84" t="str">
        <f>IF(AM39="","",VLOOKUP(AM39,'シフト記号表（勤務時間帯）'!$D$6:$Z$47,23,FALSE))</f>
        <v/>
      </c>
      <c r="AN41" s="84" t="str">
        <f>IF(AN39="","",VLOOKUP(AN39,'シフト記号表（勤務時間帯）'!$D$6:$Z$47,23,FALSE))</f>
        <v/>
      </c>
      <c r="AO41" s="85" t="str">
        <f>IF(AO39="","",VLOOKUP(AO39,'シフト記号表（勤務時間帯）'!$D$6:$Z$47,23,FALSE))</f>
        <v/>
      </c>
      <c r="AP41" s="83" t="str">
        <f>IF(AP39="","",VLOOKUP(AP39,'シフト記号表（勤務時間帯）'!$D$6:$Z$47,23,FALSE))</f>
        <v/>
      </c>
      <c r="AQ41" s="84" t="str">
        <f>IF(AQ39="","",VLOOKUP(AQ39,'シフト記号表（勤務時間帯）'!$D$6:$Z$47,23,FALSE))</f>
        <v/>
      </c>
      <c r="AR41" s="84" t="str">
        <f>IF(AR39="","",VLOOKUP(AR39,'シフト記号表（勤務時間帯）'!$D$6:$Z$47,23,FALSE))</f>
        <v/>
      </c>
      <c r="AS41" s="84" t="str">
        <f>IF(AS39="","",VLOOKUP(AS39,'シフト記号表（勤務時間帯）'!$D$6:$Z$47,23,FALSE))</f>
        <v/>
      </c>
      <c r="AT41" s="84" t="str">
        <f>IF(AT39="","",VLOOKUP(AT39,'シフト記号表（勤務時間帯）'!$D$6:$Z$47,23,FALSE))</f>
        <v/>
      </c>
      <c r="AU41" s="84" t="str">
        <f>IF(AU39="","",VLOOKUP(AU39,'シフト記号表（勤務時間帯）'!$D$6:$Z$47,23,FALSE))</f>
        <v/>
      </c>
      <c r="AV41" s="85" t="str">
        <f>IF(AV39="","",VLOOKUP(AV39,'シフト記号表（勤務時間帯）'!$D$6:$Z$47,23,FALSE))</f>
        <v/>
      </c>
      <c r="AW41" s="83" t="str">
        <f>IF(AW39="","",VLOOKUP(AW39,'シフト記号表（勤務時間帯）'!$D$6:$Z$47,23,FALSE))</f>
        <v/>
      </c>
      <c r="AX41" s="84" t="str">
        <f>IF(AX39="","",VLOOKUP(AX39,'シフト記号表（勤務時間帯）'!$D$6:$Z$47,23,FALSE))</f>
        <v/>
      </c>
      <c r="AY41" s="84" t="str">
        <f>IF(AY39="","",VLOOKUP(AY39,'シフト記号表（勤務時間帯）'!$D$6:$Z$47,23,FALSE))</f>
        <v/>
      </c>
      <c r="AZ41" s="596">
        <f>IF($BC$3="４週",SUM(U41:AV41),IF($BC$3="暦月",SUM(U41:AY41),""))</f>
        <v>0</v>
      </c>
      <c r="BA41" s="597"/>
      <c r="BB41" s="598">
        <f>IF($BC$3="４週",AZ41/4,IF($BC$3="暦月",(AZ41/($BC$8/7)),""))</f>
        <v>0</v>
      </c>
      <c r="BC41" s="597"/>
      <c r="BD41" s="590"/>
      <c r="BE41" s="591"/>
      <c r="BF41" s="591"/>
      <c r="BG41" s="591"/>
      <c r="BH41" s="592"/>
    </row>
    <row r="42" spans="2:60" ht="20.25" customHeight="1" x14ac:dyDescent="0.4">
      <c r="B42" s="86"/>
      <c r="C42" s="539"/>
      <c r="D42" s="540"/>
      <c r="E42" s="541"/>
      <c r="F42" s="215"/>
      <c r="G42" s="218"/>
      <c r="H42" s="603"/>
      <c r="I42" s="551"/>
      <c r="J42" s="552"/>
      <c r="K42" s="552"/>
      <c r="L42" s="553"/>
      <c r="M42" s="560"/>
      <c r="N42" s="561"/>
      <c r="O42" s="562"/>
      <c r="P42" s="87" t="s">
        <v>245</v>
      </c>
      <c r="Q42" s="88"/>
      <c r="R42" s="88"/>
      <c r="S42" s="89"/>
      <c r="T42" s="90"/>
      <c r="U42" s="91"/>
      <c r="V42" s="92"/>
      <c r="W42" s="92"/>
      <c r="X42" s="92"/>
      <c r="Y42" s="92"/>
      <c r="Z42" s="92"/>
      <c r="AA42" s="93"/>
      <c r="AB42" s="91"/>
      <c r="AC42" s="92"/>
      <c r="AD42" s="92"/>
      <c r="AE42" s="92"/>
      <c r="AF42" s="92"/>
      <c r="AG42" s="92"/>
      <c r="AH42" s="93"/>
      <c r="AI42" s="91"/>
      <c r="AJ42" s="92"/>
      <c r="AK42" s="92"/>
      <c r="AL42" s="92"/>
      <c r="AM42" s="92"/>
      <c r="AN42" s="92"/>
      <c r="AO42" s="93"/>
      <c r="AP42" s="91"/>
      <c r="AQ42" s="92"/>
      <c r="AR42" s="92"/>
      <c r="AS42" s="92"/>
      <c r="AT42" s="92"/>
      <c r="AU42" s="92"/>
      <c r="AV42" s="93"/>
      <c r="AW42" s="91"/>
      <c r="AX42" s="92"/>
      <c r="AY42" s="92"/>
      <c r="AZ42" s="569"/>
      <c r="BA42" s="570"/>
      <c r="BB42" s="583"/>
      <c r="BC42" s="570"/>
      <c r="BD42" s="584"/>
      <c r="BE42" s="585"/>
      <c r="BF42" s="585"/>
      <c r="BG42" s="585"/>
      <c r="BH42" s="586"/>
    </row>
    <row r="43" spans="2:60" ht="20.25" customHeight="1" x14ac:dyDescent="0.4">
      <c r="B43" s="70">
        <f>B40+1</f>
        <v>8</v>
      </c>
      <c r="C43" s="542"/>
      <c r="D43" s="543"/>
      <c r="E43" s="544"/>
      <c r="F43" s="215">
        <f>C42</f>
        <v>0</v>
      </c>
      <c r="G43" s="218"/>
      <c r="H43" s="549"/>
      <c r="I43" s="554"/>
      <c r="J43" s="555"/>
      <c r="K43" s="555"/>
      <c r="L43" s="556"/>
      <c r="M43" s="563"/>
      <c r="N43" s="564"/>
      <c r="O43" s="565"/>
      <c r="P43" s="71" t="s">
        <v>246</v>
      </c>
      <c r="Q43" s="72"/>
      <c r="R43" s="72"/>
      <c r="S43" s="73"/>
      <c r="T43" s="74"/>
      <c r="U43" s="75" t="str">
        <f>IF(U42="","",VLOOKUP(U42,'シフト記号表（勤務時間帯）'!$D$6:$X$47,21,FALSE))</f>
        <v/>
      </c>
      <c r="V43" s="76" t="str">
        <f>IF(V42="","",VLOOKUP(V42,'シフト記号表（勤務時間帯）'!$D$6:$X$47,21,FALSE))</f>
        <v/>
      </c>
      <c r="W43" s="76" t="str">
        <f>IF(W42="","",VLOOKUP(W42,'シフト記号表（勤務時間帯）'!$D$6:$X$47,21,FALSE))</f>
        <v/>
      </c>
      <c r="X43" s="76" t="str">
        <f>IF(X42="","",VLOOKUP(X42,'シフト記号表（勤務時間帯）'!$D$6:$X$47,21,FALSE))</f>
        <v/>
      </c>
      <c r="Y43" s="76" t="str">
        <f>IF(Y42="","",VLOOKUP(Y42,'シフト記号表（勤務時間帯）'!$D$6:$X$47,21,FALSE))</f>
        <v/>
      </c>
      <c r="Z43" s="76" t="str">
        <f>IF(Z42="","",VLOOKUP(Z42,'シフト記号表（勤務時間帯）'!$D$6:$X$47,21,FALSE))</f>
        <v/>
      </c>
      <c r="AA43" s="77" t="str">
        <f>IF(AA42="","",VLOOKUP(AA42,'シフト記号表（勤務時間帯）'!$D$6:$X$47,21,FALSE))</f>
        <v/>
      </c>
      <c r="AB43" s="75" t="str">
        <f>IF(AB42="","",VLOOKUP(AB42,'シフト記号表（勤務時間帯）'!$D$6:$X$47,21,FALSE))</f>
        <v/>
      </c>
      <c r="AC43" s="76" t="str">
        <f>IF(AC42="","",VLOOKUP(AC42,'シフト記号表（勤務時間帯）'!$D$6:$X$47,21,FALSE))</f>
        <v/>
      </c>
      <c r="AD43" s="76" t="str">
        <f>IF(AD42="","",VLOOKUP(AD42,'シフト記号表（勤務時間帯）'!$D$6:$X$47,21,FALSE))</f>
        <v/>
      </c>
      <c r="AE43" s="76" t="str">
        <f>IF(AE42="","",VLOOKUP(AE42,'シフト記号表（勤務時間帯）'!$D$6:$X$47,21,FALSE))</f>
        <v/>
      </c>
      <c r="AF43" s="76" t="str">
        <f>IF(AF42="","",VLOOKUP(AF42,'シフト記号表（勤務時間帯）'!$D$6:$X$47,21,FALSE))</f>
        <v/>
      </c>
      <c r="AG43" s="76" t="str">
        <f>IF(AG42="","",VLOOKUP(AG42,'シフト記号表（勤務時間帯）'!$D$6:$X$47,21,FALSE))</f>
        <v/>
      </c>
      <c r="AH43" s="77" t="str">
        <f>IF(AH42="","",VLOOKUP(AH42,'シフト記号表（勤務時間帯）'!$D$6:$X$47,21,FALSE))</f>
        <v/>
      </c>
      <c r="AI43" s="75" t="str">
        <f>IF(AI42="","",VLOOKUP(AI42,'シフト記号表（勤務時間帯）'!$D$6:$X$47,21,FALSE))</f>
        <v/>
      </c>
      <c r="AJ43" s="76" t="str">
        <f>IF(AJ42="","",VLOOKUP(AJ42,'シフト記号表（勤務時間帯）'!$D$6:$X$47,21,FALSE))</f>
        <v/>
      </c>
      <c r="AK43" s="76" t="str">
        <f>IF(AK42="","",VLOOKUP(AK42,'シフト記号表（勤務時間帯）'!$D$6:$X$47,21,FALSE))</f>
        <v/>
      </c>
      <c r="AL43" s="76" t="str">
        <f>IF(AL42="","",VLOOKUP(AL42,'シフト記号表（勤務時間帯）'!$D$6:$X$47,21,FALSE))</f>
        <v/>
      </c>
      <c r="AM43" s="76" t="str">
        <f>IF(AM42="","",VLOOKUP(AM42,'シフト記号表（勤務時間帯）'!$D$6:$X$47,21,FALSE))</f>
        <v/>
      </c>
      <c r="AN43" s="76" t="str">
        <f>IF(AN42="","",VLOOKUP(AN42,'シフト記号表（勤務時間帯）'!$D$6:$X$47,21,FALSE))</f>
        <v/>
      </c>
      <c r="AO43" s="77" t="str">
        <f>IF(AO42="","",VLOOKUP(AO42,'シフト記号表（勤務時間帯）'!$D$6:$X$47,21,FALSE))</f>
        <v/>
      </c>
      <c r="AP43" s="75" t="str">
        <f>IF(AP42="","",VLOOKUP(AP42,'シフト記号表（勤務時間帯）'!$D$6:$X$47,21,FALSE))</f>
        <v/>
      </c>
      <c r="AQ43" s="76" t="str">
        <f>IF(AQ42="","",VLOOKUP(AQ42,'シフト記号表（勤務時間帯）'!$D$6:$X$47,21,FALSE))</f>
        <v/>
      </c>
      <c r="AR43" s="76" t="str">
        <f>IF(AR42="","",VLOOKUP(AR42,'シフト記号表（勤務時間帯）'!$D$6:$X$47,21,FALSE))</f>
        <v/>
      </c>
      <c r="AS43" s="76" t="str">
        <f>IF(AS42="","",VLOOKUP(AS42,'シフト記号表（勤務時間帯）'!$D$6:$X$47,21,FALSE))</f>
        <v/>
      </c>
      <c r="AT43" s="76" t="str">
        <f>IF(AT42="","",VLOOKUP(AT42,'シフト記号表（勤務時間帯）'!$D$6:$X$47,21,FALSE))</f>
        <v/>
      </c>
      <c r="AU43" s="76" t="str">
        <f>IF(AU42="","",VLOOKUP(AU42,'シフト記号表（勤務時間帯）'!$D$6:$X$47,21,FALSE))</f>
        <v/>
      </c>
      <c r="AV43" s="77" t="str">
        <f>IF(AV42="","",VLOOKUP(AV42,'シフト記号表（勤務時間帯）'!$D$6:$X$47,21,FALSE))</f>
        <v/>
      </c>
      <c r="AW43" s="75" t="str">
        <f>IF(AW42="","",VLOOKUP(AW42,'シフト記号表（勤務時間帯）'!$D$6:$X$47,21,FALSE))</f>
        <v/>
      </c>
      <c r="AX43" s="76" t="str">
        <f>IF(AX42="","",VLOOKUP(AX42,'シフト記号表（勤務時間帯）'!$D$6:$X$47,21,FALSE))</f>
        <v/>
      </c>
      <c r="AY43" s="76" t="str">
        <f>IF(AY42="","",VLOOKUP(AY42,'シフト記号表（勤務時間帯）'!$D$6:$X$47,21,FALSE))</f>
        <v/>
      </c>
      <c r="AZ43" s="593">
        <f>IF($BC$3="４週",SUM(U43:AV43),IF($BC$3="暦月",SUM(U43:AY43),""))</f>
        <v>0</v>
      </c>
      <c r="BA43" s="594"/>
      <c r="BB43" s="595">
        <f>IF($BC$3="４週",AZ43/4,IF($BC$3="暦月",(AZ43/($BC$8/7)),""))</f>
        <v>0</v>
      </c>
      <c r="BC43" s="594"/>
      <c r="BD43" s="587"/>
      <c r="BE43" s="588"/>
      <c r="BF43" s="588"/>
      <c r="BG43" s="588"/>
      <c r="BH43" s="589"/>
    </row>
    <row r="44" spans="2:60" ht="20.25" customHeight="1" x14ac:dyDescent="0.4">
      <c r="B44" s="78"/>
      <c r="C44" s="545"/>
      <c r="D44" s="546"/>
      <c r="E44" s="547"/>
      <c r="F44" s="216"/>
      <c r="G44" s="219">
        <f>C42</f>
        <v>0</v>
      </c>
      <c r="H44" s="550"/>
      <c r="I44" s="557"/>
      <c r="J44" s="558"/>
      <c r="K44" s="558"/>
      <c r="L44" s="559"/>
      <c r="M44" s="566"/>
      <c r="N44" s="567"/>
      <c r="O44" s="568"/>
      <c r="P44" s="79" t="s">
        <v>247</v>
      </c>
      <c r="Q44" s="97"/>
      <c r="R44" s="97"/>
      <c r="S44" s="81"/>
      <c r="T44" s="82"/>
      <c r="U44" s="83" t="str">
        <f>IF(U42="","",VLOOKUP(U42,'シフト記号表（勤務時間帯）'!$D$6:$Z$47,23,FALSE))</f>
        <v/>
      </c>
      <c r="V44" s="84" t="str">
        <f>IF(V42="","",VLOOKUP(V42,'シフト記号表（勤務時間帯）'!$D$6:$Z$47,23,FALSE))</f>
        <v/>
      </c>
      <c r="W44" s="84" t="str">
        <f>IF(W42="","",VLOOKUP(W42,'シフト記号表（勤務時間帯）'!$D$6:$Z$47,23,FALSE))</f>
        <v/>
      </c>
      <c r="X44" s="84" t="str">
        <f>IF(X42="","",VLOOKUP(X42,'シフト記号表（勤務時間帯）'!$D$6:$Z$47,23,FALSE))</f>
        <v/>
      </c>
      <c r="Y44" s="84" t="str">
        <f>IF(Y42="","",VLOOKUP(Y42,'シフト記号表（勤務時間帯）'!$D$6:$Z$47,23,FALSE))</f>
        <v/>
      </c>
      <c r="Z44" s="84" t="str">
        <f>IF(Z42="","",VLOOKUP(Z42,'シフト記号表（勤務時間帯）'!$D$6:$Z$47,23,FALSE))</f>
        <v/>
      </c>
      <c r="AA44" s="85" t="str">
        <f>IF(AA42="","",VLOOKUP(AA42,'シフト記号表（勤務時間帯）'!$D$6:$Z$47,23,FALSE))</f>
        <v/>
      </c>
      <c r="AB44" s="83" t="str">
        <f>IF(AB42="","",VLOOKUP(AB42,'シフト記号表（勤務時間帯）'!$D$6:$Z$47,23,FALSE))</f>
        <v/>
      </c>
      <c r="AC44" s="84" t="str">
        <f>IF(AC42="","",VLOOKUP(AC42,'シフト記号表（勤務時間帯）'!$D$6:$Z$47,23,FALSE))</f>
        <v/>
      </c>
      <c r="AD44" s="84" t="str">
        <f>IF(AD42="","",VLOOKUP(AD42,'シフト記号表（勤務時間帯）'!$D$6:$Z$47,23,FALSE))</f>
        <v/>
      </c>
      <c r="AE44" s="84" t="str">
        <f>IF(AE42="","",VLOOKUP(AE42,'シフト記号表（勤務時間帯）'!$D$6:$Z$47,23,FALSE))</f>
        <v/>
      </c>
      <c r="AF44" s="84" t="str">
        <f>IF(AF42="","",VLOOKUP(AF42,'シフト記号表（勤務時間帯）'!$D$6:$Z$47,23,FALSE))</f>
        <v/>
      </c>
      <c r="AG44" s="84" t="str">
        <f>IF(AG42="","",VLOOKUP(AG42,'シフト記号表（勤務時間帯）'!$D$6:$Z$47,23,FALSE))</f>
        <v/>
      </c>
      <c r="AH44" s="85" t="str">
        <f>IF(AH42="","",VLOOKUP(AH42,'シフト記号表（勤務時間帯）'!$D$6:$Z$47,23,FALSE))</f>
        <v/>
      </c>
      <c r="AI44" s="83" t="str">
        <f>IF(AI42="","",VLOOKUP(AI42,'シフト記号表（勤務時間帯）'!$D$6:$Z$47,23,FALSE))</f>
        <v/>
      </c>
      <c r="AJ44" s="84" t="str">
        <f>IF(AJ42="","",VLOOKUP(AJ42,'シフト記号表（勤務時間帯）'!$D$6:$Z$47,23,FALSE))</f>
        <v/>
      </c>
      <c r="AK44" s="84" t="str">
        <f>IF(AK42="","",VLOOKUP(AK42,'シフト記号表（勤務時間帯）'!$D$6:$Z$47,23,FALSE))</f>
        <v/>
      </c>
      <c r="AL44" s="84" t="str">
        <f>IF(AL42="","",VLOOKUP(AL42,'シフト記号表（勤務時間帯）'!$D$6:$Z$47,23,FALSE))</f>
        <v/>
      </c>
      <c r="AM44" s="84" t="str">
        <f>IF(AM42="","",VLOOKUP(AM42,'シフト記号表（勤務時間帯）'!$D$6:$Z$47,23,FALSE))</f>
        <v/>
      </c>
      <c r="AN44" s="84" t="str">
        <f>IF(AN42="","",VLOOKUP(AN42,'シフト記号表（勤務時間帯）'!$D$6:$Z$47,23,FALSE))</f>
        <v/>
      </c>
      <c r="AO44" s="85" t="str">
        <f>IF(AO42="","",VLOOKUP(AO42,'シフト記号表（勤務時間帯）'!$D$6:$Z$47,23,FALSE))</f>
        <v/>
      </c>
      <c r="AP44" s="83" t="str">
        <f>IF(AP42="","",VLOOKUP(AP42,'シフト記号表（勤務時間帯）'!$D$6:$Z$47,23,FALSE))</f>
        <v/>
      </c>
      <c r="AQ44" s="84" t="str">
        <f>IF(AQ42="","",VLOOKUP(AQ42,'シフト記号表（勤務時間帯）'!$D$6:$Z$47,23,FALSE))</f>
        <v/>
      </c>
      <c r="AR44" s="84" t="str">
        <f>IF(AR42="","",VLOOKUP(AR42,'シフト記号表（勤務時間帯）'!$D$6:$Z$47,23,FALSE))</f>
        <v/>
      </c>
      <c r="AS44" s="84" t="str">
        <f>IF(AS42="","",VLOOKUP(AS42,'シフト記号表（勤務時間帯）'!$D$6:$Z$47,23,FALSE))</f>
        <v/>
      </c>
      <c r="AT44" s="84" t="str">
        <f>IF(AT42="","",VLOOKUP(AT42,'シフト記号表（勤務時間帯）'!$D$6:$Z$47,23,FALSE))</f>
        <v/>
      </c>
      <c r="AU44" s="84" t="str">
        <f>IF(AU42="","",VLOOKUP(AU42,'シフト記号表（勤務時間帯）'!$D$6:$Z$47,23,FALSE))</f>
        <v/>
      </c>
      <c r="AV44" s="85" t="str">
        <f>IF(AV42="","",VLOOKUP(AV42,'シフト記号表（勤務時間帯）'!$D$6:$Z$47,23,FALSE))</f>
        <v/>
      </c>
      <c r="AW44" s="83" t="str">
        <f>IF(AW42="","",VLOOKUP(AW42,'シフト記号表（勤務時間帯）'!$D$6:$Z$47,23,FALSE))</f>
        <v/>
      </c>
      <c r="AX44" s="84" t="str">
        <f>IF(AX42="","",VLOOKUP(AX42,'シフト記号表（勤務時間帯）'!$D$6:$Z$47,23,FALSE))</f>
        <v/>
      </c>
      <c r="AY44" s="84" t="str">
        <f>IF(AY42="","",VLOOKUP(AY42,'シフト記号表（勤務時間帯）'!$D$6:$Z$47,23,FALSE))</f>
        <v/>
      </c>
      <c r="AZ44" s="596">
        <f>IF($BC$3="４週",SUM(U44:AV44),IF($BC$3="暦月",SUM(U44:AY44),""))</f>
        <v>0</v>
      </c>
      <c r="BA44" s="597"/>
      <c r="BB44" s="598">
        <f>IF($BC$3="４週",AZ44/4,IF($BC$3="暦月",(AZ44/($BC$8/7)),""))</f>
        <v>0</v>
      </c>
      <c r="BC44" s="597"/>
      <c r="BD44" s="590"/>
      <c r="BE44" s="591"/>
      <c r="BF44" s="591"/>
      <c r="BG44" s="591"/>
      <c r="BH44" s="592"/>
    </row>
    <row r="45" spans="2:60" ht="20.25" customHeight="1" x14ac:dyDescent="0.4">
      <c r="B45" s="86"/>
      <c r="C45" s="539"/>
      <c r="D45" s="540"/>
      <c r="E45" s="541"/>
      <c r="F45" s="215"/>
      <c r="G45" s="218"/>
      <c r="H45" s="603"/>
      <c r="I45" s="551"/>
      <c r="J45" s="552"/>
      <c r="K45" s="552"/>
      <c r="L45" s="553"/>
      <c r="M45" s="560"/>
      <c r="N45" s="561"/>
      <c r="O45" s="562"/>
      <c r="P45" s="87" t="s">
        <v>245</v>
      </c>
      <c r="Q45" s="88"/>
      <c r="R45" s="88"/>
      <c r="S45" s="89"/>
      <c r="T45" s="90"/>
      <c r="U45" s="91"/>
      <c r="V45" s="92"/>
      <c r="W45" s="92"/>
      <c r="X45" s="92"/>
      <c r="Y45" s="92"/>
      <c r="Z45" s="92"/>
      <c r="AA45" s="93"/>
      <c r="AB45" s="91"/>
      <c r="AC45" s="92"/>
      <c r="AD45" s="92"/>
      <c r="AE45" s="92"/>
      <c r="AF45" s="92"/>
      <c r="AG45" s="92"/>
      <c r="AH45" s="93"/>
      <c r="AI45" s="91"/>
      <c r="AJ45" s="92"/>
      <c r="AK45" s="92"/>
      <c r="AL45" s="92"/>
      <c r="AM45" s="92"/>
      <c r="AN45" s="92"/>
      <c r="AO45" s="93"/>
      <c r="AP45" s="91"/>
      <c r="AQ45" s="92"/>
      <c r="AR45" s="92"/>
      <c r="AS45" s="92"/>
      <c r="AT45" s="92"/>
      <c r="AU45" s="92"/>
      <c r="AV45" s="93"/>
      <c r="AW45" s="91"/>
      <c r="AX45" s="92"/>
      <c r="AY45" s="92"/>
      <c r="AZ45" s="569"/>
      <c r="BA45" s="570"/>
      <c r="BB45" s="583"/>
      <c r="BC45" s="570"/>
      <c r="BD45" s="584"/>
      <c r="BE45" s="585"/>
      <c r="BF45" s="585"/>
      <c r="BG45" s="585"/>
      <c r="BH45" s="586"/>
    </row>
    <row r="46" spans="2:60" ht="20.25" customHeight="1" x14ac:dyDescent="0.4">
      <c r="B46" s="70">
        <f>B43+1</f>
        <v>9</v>
      </c>
      <c r="C46" s="542"/>
      <c r="D46" s="543"/>
      <c r="E46" s="544"/>
      <c r="F46" s="215">
        <f>C45</f>
        <v>0</v>
      </c>
      <c r="G46" s="218"/>
      <c r="H46" s="549"/>
      <c r="I46" s="554"/>
      <c r="J46" s="555"/>
      <c r="K46" s="555"/>
      <c r="L46" s="556"/>
      <c r="M46" s="563"/>
      <c r="N46" s="564"/>
      <c r="O46" s="565"/>
      <c r="P46" s="71" t="s">
        <v>246</v>
      </c>
      <c r="Q46" s="72"/>
      <c r="R46" s="72"/>
      <c r="S46" s="73"/>
      <c r="T46" s="74"/>
      <c r="U46" s="75" t="str">
        <f>IF(U45="","",VLOOKUP(U45,'シフト記号表（勤務時間帯）'!$D$6:$X$47,21,FALSE))</f>
        <v/>
      </c>
      <c r="V46" s="76" t="str">
        <f>IF(V45="","",VLOOKUP(V45,'シフト記号表（勤務時間帯）'!$D$6:$X$47,21,FALSE))</f>
        <v/>
      </c>
      <c r="W46" s="76" t="str">
        <f>IF(W45="","",VLOOKUP(W45,'シフト記号表（勤務時間帯）'!$D$6:$X$47,21,FALSE))</f>
        <v/>
      </c>
      <c r="X46" s="76" t="str">
        <f>IF(X45="","",VLOOKUP(X45,'シフト記号表（勤務時間帯）'!$D$6:$X$47,21,FALSE))</f>
        <v/>
      </c>
      <c r="Y46" s="76" t="str">
        <f>IF(Y45="","",VLOOKUP(Y45,'シフト記号表（勤務時間帯）'!$D$6:$X$47,21,FALSE))</f>
        <v/>
      </c>
      <c r="Z46" s="76" t="str">
        <f>IF(Z45="","",VLOOKUP(Z45,'シフト記号表（勤務時間帯）'!$D$6:$X$47,21,FALSE))</f>
        <v/>
      </c>
      <c r="AA46" s="77" t="str">
        <f>IF(AA45="","",VLOOKUP(AA45,'シフト記号表（勤務時間帯）'!$D$6:$X$47,21,FALSE))</f>
        <v/>
      </c>
      <c r="AB46" s="75" t="str">
        <f>IF(AB45="","",VLOOKUP(AB45,'シフト記号表（勤務時間帯）'!$D$6:$X$47,21,FALSE))</f>
        <v/>
      </c>
      <c r="AC46" s="76" t="str">
        <f>IF(AC45="","",VLOOKUP(AC45,'シフト記号表（勤務時間帯）'!$D$6:$X$47,21,FALSE))</f>
        <v/>
      </c>
      <c r="AD46" s="76" t="str">
        <f>IF(AD45="","",VLOOKUP(AD45,'シフト記号表（勤務時間帯）'!$D$6:$X$47,21,FALSE))</f>
        <v/>
      </c>
      <c r="AE46" s="76" t="str">
        <f>IF(AE45="","",VLOOKUP(AE45,'シフト記号表（勤務時間帯）'!$D$6:$X$47,21,FALSE))</f>
        <v/>
      </c>
      <c r="AF46" s="76" t="str">
        <f>IF(AF45="","",VLOOKUP(AF45,'シフト記号表（勤務時間帯）'!$D$6:$X$47,21,FALSE))</f>
        <v/>
      </c>
      <c r="AG46" s="76" t="str">
        <f>IF(AG45="","",VLOOKUP(AG45,'シフト記号表（勤務時間帯）'!$D$6:$X$47,21,FALSE))</f>
        <v/>
      </c>
      <c r="AH46" s="77" t="str">
        <f>IF(AH45="","",VLOOKUP(AH45,'シフト記号表（勤務時間帯）'!$D$6:$X$47,21,FALSE))</f>
        <v/>
      </c>
      <c r="AI46" s="75" t="str">
        <f>IF(AI45="","",VLOOKUP(AI45,'シフト記号表（勤務時間帯）'!$D$6:$X$47,21,FALSE))</f>
        <v/>
      </c>
      <c r="AJ46" s="76" t="str">
        <f>IF(AJ45="","",VLOOKUP(AJ45,'シフト記号表（勤務時間帯）'!$D$6:$X$47,21,FALSE))</f>
        <v/>
      </c>
      <c r="AK46" s="76" t="str">
        <f>IF(AK45="","",VLOOKUP(AK45,'シフト記号表（勤務時間帯）'!$D$6:$X$47,21,FALSE))</f>
        <v/>
      </c>
      <c r="AL46" s="76" t="str">
        <f>IF(AL45="","",VLOOKUP(AL45,'シフト記号表（勤務時間帯）'!$D$6:$X$47,21,FALSE))</f>
        <v/>
      </c>
      <c r="AM46" s="76" t="str">
        <f>IF(AM45="","",VLOOKUP(AM45,'シフト記号表（勤務時間帯）'!$D$6:$X$47,21,FALSE))</f>
        <v/>
      </c>
      <c r="AN46" s="76" t="str">
        <f>IF(AN45="","",VLOOKUP(AN45,'シフト記号表（勤務時間帯）'!$D$6:$X$47,21,FALSE))</f>
        <v/>
      </c>
      <c r="AO46" s="77" t="str">
        <f>IF(AO45="","",VLOOKUP(AO45,'シフト記号表（勤務時間帯）'!$D$6:$X$47,21,FALSE))</f>
        <v/>
      </c>
      <c r="AP46" s="75" t="str">
        <f>IF(AP45="","",VLOOKUP(AP45,'シフト記号表（勤務時間帯）'!$D$6:$X$47,21,FALSE))</f>
        <v/>
      </c>
      <c r="AQ46" s="76" t="str">
        <f>IF(AQ45="","",VLOOKUP(AQ45,'シフト記号表（勤務時間帯）'!$D$6:$X$47,21,FALSE))</f>
        <v/>
      </c>
      <c r="AR46" s="76" t="str">
        <f>IF(AR45="","",VLOOKUP(AR45,'シフト記号表（勤務時間帯）'!$D$6:$X$47,21,FALSE))</f>
        <v/>
      </c>
      <c r="AS46" s="76" t="str">
        <f>IF(AS45="","",VLOOKUP(AS45,'シフト記号表（勤務時間帯）'!$D$6:$X$47,21,FALSE))</f>
        <v/>
      </c>
      <c r="AT46" s="76" t="str">
        <f>IF(AT45="","",VLOOKUP(AT45,'シフト記号表（勤務時間帯）'!$D$6:$X$47,21,FALSE))</f>
        <v/>
      </c>
      <c r="AU46" s="76" t="str">
        <f>IF(AU45="","",VLOOKUP(AU45,'シフト記号表（勤務時間帯）'!$D$6:$X$47,21,FALSE))</f>
        <v/>
      </c>
      <c r="AV46" s="77" t="str">
        <f>IF(AV45="","",VLOOKUP(AV45,'シフト記号表（勤務時間帯）'!$D$6:$X$47,21,FALSE))</f>
        <v/>
      </c>
      <c r="AW46" s="75" t="str">
        <f>IF(AW45="","",VLOOKUP(AW45,'シフト記号表（勤務時間帯）'!$D$6:$X$47,21,FALSE))</f>
        <v/>
      </c>
      <c r="AX46" s="76" t="str">
        <f>IF(AX45="","",VLOOKUP(AX45,'シフト記号表（勤務時間帯）'!$D$6:$X$47,21,FALSE))</f>
        <v/>
      </c>
      <c r="AY46" s="76" t="str">
        <f>IF(AY45="","",VLOOKUP(AY45,'シフト記号表（勤務時間帯）'!$D$6:$X$47,21,FALSE))</f>
        <v/>
      </c>
      <c r="AZ46" s="593">
        <f>IF($BC$3="４週",SUM(U46:AV46),IF($BC$3="暦月",SUM(U46:AY46),""))</f>
        <v>0</v>
      </c>
      <c r="BA46" s="594"/>
      <c r="BB46" s="595">
        <f>IF($BC$3="４週",AZ46/4,IF($BC$3="暦月",(AZ46/($BC$8/7)),""))</f>
        <v>0</v>
      </c>
      <c r="BC46" s="594"/>
      <c r="BD46" s="587"/>
      <c r="BE46" s="588"/>
      <c r="BF46" s="588"/>
      <c r="BG46" s="588"/>
      <c r="BH46" s="589"/>
    </row>
    <row r="47" spans="2:60" ht="20.25" customHeight="1" x14ac:dyDescent="0.4">
      <c r="B47" s="78"/>
      <c r="C47" s="545"/>
      <c r="D47" s="546"/>
      <c r="E47" s="547"/>
      <c r="F47" s="216"/>
      <c r="G47" s="219">
        <f>C45</f>
        <v>0</v>
      </c>
      <c r="H47" s="550"/>
      <c r="I47" s="557"/>
      <c r="J47" s="558"/>
      <c r="K47" s="558"/>
      <c r="L47" s="559"/>
      <c r="M47" s="566"/>
      <c r="N47" s="567"/>
      <c r="O47" s="568"/>
      <c r="P47" s="79" t="s">
        <v>247</v>
      </c>
      <c r="Q47" s="80"/>
      <c r="R47" s="80"/>
      <c r="S47" s="98"/>
      <c r="T47" s="99"/>
      <c r="U47" s="83" t="str">
        <f>IF(U45="","",VLOOKUP(U45,'シフト記号表（勤務時間帯）'!$D$6:$Z$47,23,FALSE))</f>
        <v/>
      </c>
      <c r="V47" s="84" t="str">
        <f>IF(V45="","",VLOOKUP(V45,'シフト記号表（勤務時間帯）'!$D$6:$Z$47,23,FALSE))</f>
        <v/>
      </c>
      <c r="W47" s="84" t="str">
        <f>IF(W45="","",VLOOKUP(W45,'シフト記号表（勤務時間帯）'!$D$6:$Z$47,23,FALSE))</f>
        <v/>
      </c>
      <c r="X47" s="84" t="str">
        <f>IF(X45="","",VLOOKUP(X45,'シフト記号表（勤務時間帯）'!$D$6:$Z$47,23,FALSE))</f>
        <v/>
      </c>
      <c r="Y47" s="84" t="str">
        <f>IF(Y45="","",VLOOKUP(Y45,'シフト記号表（勤務時間帯）'!$D$6:$Z$47,23,FALSE))</f>
        <v/>
      </c>
      <c r="Z47" s="84" t="str">
        <f>IF(Z45="","",VLOOKUP(Z45,'シフト記号表（勤務時間帯）'!$D$6:$Z$47,23,FALSE))</f>
        <v/>
      </c>
      <c r="AA47" s="85" t="str">
        <f>IF(AA45="","",VLOOKUP(AA45,'シフト記号表（勤務時間帯）'!$D$6:$Z$47,23,FALSE))</f>
        <v/>
      </c>
      <c r="AB47" s="83" t="str">
        <f>IF(AB45="","",VLOOKUP(AB45,'シフト記号表（勤務時間帯）'!$D$6:$Z$47,23,FALSE))</f>
        <v/>
      </c>
      <c r="AC47" s="84" t="str">
        <f>IF(AC45="","",VLOOKUP(AC45,'シフト記号表（勤務時間帯）'!$D$6:$Z$47,23,FALSE))</f>
        <v/>
      </c>
      <c r="AD47" s="84" t="str">
        <f>IF(AD45="","",VLOOKUP(AD45,'シフト記号表（勤務時間帯）'!$D$6:$Z$47,23,FALSE))</f>
        <v/>
      </c>
      <c r="AE47" s="84" t="str">
        <f>IF(AE45="","",VLOOKUP(AE45,'シフト記号表（勤務時間帯）'!$D$6:$Z$47,23,FALSE))</f>
        <v/>
      </c>
      <c r="AF47" s="84" t="str">
        <f>IF(AF45="","",VLOOKUP(AF45,'シフト記号表（勤務時間帯）'!$D$6:$Z$47,23,FALSE))</f>
        <v/>
      </c>
      <c r="AG47" s="84" t="str">
        <f>IF(AG45="","",VLOOKUP(AG45,'シフト記号表（勤務時間帯）'!$D$6:$Z$47,23,FALSE))</f>
        <v/>
      </c>
      <c r="AH47" s="85" t="str">
        <f>IF(AH45="","",VLOOKUP(AH45,'シフト記号表（勤務時間帯）'!$D$6:$Z$47,23,FALSE))</f>
        <v/>
      </c>
      <c r="AI47" s="83" t="str">
        <f>IF(AI45="","",VLOOKUP(AI45,'シフト記号表（勤務時間帯）'!$D$6:$Z$47,23,FALSE))</f>
        <v/>
      </c>
      <c r="AJ47" s="84" t="str">
        <f>IF(AJ45="","",VLOOKUP(AJ45,'シフト記号表（勤務時間帯）'!$D$6:$Z$47,23,FALSE))</f>
        <v/>
      </c>
      <c r="AK47" s="84" t="str">
        <f>IF(AK45="","",VLOOKUP(AK45,'シフト記号表（勤務時間帯）'!$D$6:$Z$47,23,FALSE))</f>
        <v/>
      </c>
      <c r="AL47" s="84" t="str">
        <f>IF(AL45="","",VLOOKUP(AL45,'シフト記号表（勤務時間帯）'!$D$6:$Z$47,23,FALSE))</f>
        <v/>
      </c>
      <c r="AM47" s="84" t="str">
        <f>IF(AM45="","",VLOOKUP(AM45,'シフト記号表（勤務時間帯）'!$D$6:$Z$47,23,FALSE))</f>
        <v/>
      </c>
      <c r="AN47" s="84" t="str">
        <f>IF(AN45="","",VLOOKUP(AN45,'シフト記号表（勤務時間帯）'!$D$6:$Z$47,23,FALSE))</f>
        <v/>
      </c>
      <c r="AO47" s="85" t="str">
        <f>IF(AO45="","",VLOOKUP(AO45,'シフト記号表（勤務時間帯）'!$D$6:$Z$47,23,FALSE))</f>
        <v/>
      </c>
      <c r="AP47" s="83" t="str">
        <f>IF(AP45="","",VLOOKUP(AP45,'シフト記号表（勤務時間帯）'!$D$6:$Z$47,23,FALSE))</f>
        <v/>
      </c>
      <c r="AQ47" s="84" t="str">
        <f>IF(AQ45="","",VLOOKUP(AQ45,'シフト記号表（勤務時間帯）'!$D$6:$Z$47,23,FALSE))</f>
        <v/>
      </c>
      <c r="AR47" s="84" t="str">
        <f>IF(AR45="","",VLOOKUP(AR45,'シフト記号表（勤務時間帯）'!$D$6:$Z$47,23,FALSE))</f>
        <v/>
      </c>
      <c r="AS47" s="84" t="str">
        <f>IF(AS45="","",VLOOKUP(AS45,'シフト記号表（勤務時間帯）'!$D$6:$Z$47,23,FALSE))</f>
        <v/>
      </c>
      <c r="AT47" s="84" t="str">
        <f>IF(AT45="","",VLOOKUP(AT45,'シフト記号表（勤務時間帯）'!$D$6:$Z$47,23,FALSE))</f>
        <v/>
      </c>
      <c r="AU47" s="84" t="str">
        <f>IF(AU45="","",VLOOKUP(AU45,'シフト記号表（勤務時間帯）'!$D$6:$Z$47,23,FALSE))</f>
        <v/>
      </c>
      <c r="AV47" s="85" t="str">
        <f>IF(AV45="","",VLOOKUP(AV45,'シフト記号表（勤務時間帯）'!$D$6:$Z$47,23,FALSE))</f>
        <v/>
      </c>
      <c r="AW47" s="83" t="str">
        <f>IF(AW45="","",VLOOKUP(AW45,'シフト記号表（勤務時間帯）'!$D$6:$Z$47,23,FALSE))</f>
        <v/>
      </c>
      <c r="AX47" s="84" t="str">
        <f>IF(AX45="","",VLOOKUP(AX45,'シフト記号表（勤務時間帯）'!$D$6:$Z$47,23,FALSE))</f>
        <v/>
      </c>
      <c r="AY47" s="84" t="str">
        <f>IF(AY45="","",VLOOKUP(AY45,'シフト記号表（勤務時間帯）'!$D$6:$Z$47,23,FALSE))</f>
        <v/>
      </c>
      <c r="AZ47" s="596">
        <f>IF($BC$3="４週",SUM(U47:AV47),IF($BC$3="暦月",SUM(U47:AY47),""))</f>
        <v>0</v>
      </c>
      <c r="BA47" s="597"/>
      <c r="BB47" s="598">
        <f>IF($BC$3="４週",AZ47/4,IF($BC$3="暦月",(AZ47/($BC$8/7)),""))</f>
        <v>0</v>
      </c>
      <c r="BC47" s="597"/>
      <c r="BD47" s="590"/>
      <c r="BE47" s="591"/>
      <c r="BF47" s="591"/>
      <c r="BG47" s="591"/>
      <c r="BH47" s="592"/>
    </row>
    <row r="48" spans="2:60" ht="20.25" customHeight="1" x14ac:dyDescent="0.4">
      <c r="B48" s="86"/>
      <c r="C48" s="539"/>
      <c r="D48" s="540"/>
      <c r="E48" s="541"/>
      <c r="F48" s="215"/>
      <c r="G48" s="218"/>
      <c r="H48" s="603"/>
      <c r="I48" s="551"/>
      <c r="J48" s="552"/>
      <c r="K48" s="552"/>
      <c r="L48" s="553"/>
      <c r="M48" s="560"/>
      <c r="N48" s="561"/>
      <c r="O48" s="562"/>
      <c r="P48" s="87" t="s">
        <v>245</v>
      </c>
      <c r="Q48" s="94"/>
      <c r="R48" s="94"/>
      <c r="S48" s="95"/>
      <c r="T48" s="100"/>
      <c r="U48" s="91"/>
      <c r="V48" s="92"/>
      <c r="W48" s="92"/>
      <c r="X48" s="92"/>
      <c r="Y48" s="92"/>
      <c r="Z48" s="92"/>
      <c r="AA48" s="93"/>
      <c r="AB48" s="91"/>
      <c r="AC48" s="92"/>
      <c r="AD48" s="92"/>
      <c r="AE48" s="92"/>
      <c r="AF48" s="92"/>
      <c r="AG48" s="92"/>
      <c r="AH48" s="93"/>
      <c r="AI48" s="91"/>
      <c r="AJ48" s="92"/>
      <c r="AK48" s="92"/>
      <c r="AL48" s="92"/>
      <c r="AM48" s="92"/>
      <c r="AN48" s="92"/>
      <c r="AO48" s="93"/>
      <c r="AP48" s="91"/>
      <c r="AQ48" s="92"/>
      <c r="AR48" s="92"/>
      <c r="AS48" s="92"/>
      <c r="AT48" s="92"/>
      <c r="AU48" s="92"/>
      <c r="AV48" s="93"/>
      <c r="AW48" s="91"/>
      <c r="AX48" s="92"/>
      <c r="AY48" s="92"/>
      <c r="AZ48" s="569"/>
      <c r="BA48" s="570"/>
      <c r="BB48" s="583"/>
      <c r="BC48" s="570"/>
      <c r="BD48" s="584"/>
      <c r="BE48" s="585"/>
      <c r="BF48" s="585"/>
      <c r="BG48" s="585"/>
      <c r="BH48" s="586"/>
    </row>
    <row r="49" spans="2:60" ht="20.25" customHeight="1" x14ac:dyDescent="0.4">
      <c r="B49" s="70">
        <f>B46+1</f>
        <v>10</v>
      </c>
      <c r="C49" s="542"/>
      <c r="D49" s="543"/>
      <c r="E49" s="544"/>
      <c r="F49" s="215">
        <f>C48</f>
        <v>0</v>
      </c>
      <c r="G49" s="218"/>
      <c r="H49" s="549"/>
      <c r="I49" s="554"/>
      <c r="J49" s="555"/>
      <c r="K49" s="555"/>
      <c r="L49" s="556"/>
      <c r="M49" s="563"/>
      <c r="N49" s="564"/>
      <c r="O49" s="565"/>
      <c r="P49" s="71" t="s">
        <v>246</v>
      </c>
      <c r="Q49" s="72"/>
      <c r="R49" s="72"/>
      <c r="S49" s="73"/>
      <c r="T49" s="74"/>
      <c r="U49" s="75" t="str">
        <f>IF(U48="","",VLOOKUP(U48,'シフト記号表（勤務時間帯）'!$D$6:$X$47,21,FALSE))</f>
        <v/>
      </c>
      <c r="V49" s="76" t="str">
        <f>IF(V48="","",VLOOKUP(V48,'シフト記号表（勤務時間帯）'!$D$6:$X$47,21,FALSE))</f>
        <v/>
      </c>
      <c r="W49" s="76" t="str">
        <f>IF(W48="","",VLOOKUP(W48,'シフト記号表（勤務時間帯）'!$D$6:$X$47,21,FALSE))</f>
        <v/>
      </c>
      <c r="X49" s="76" t="str">
        <f>IF(X48="","",VLOOKUP(X48,'シフト記号表（勤務時間帯）'!$D$6:$X$47,21,FALSE))</f>
        <v/>
      </c>
      <c r="Y49" s="76" t="str">
        <f>IF(Y48="","",VLOOKUP(Y48,'シフト記号表（勤務時間帯）'!$D$6:$X$47,21,FALSE))</f>
        <v/>
      </c>
      <c r="Z49" s="76" t="str">
        <f>IF(Z48="","",VLOOKUP(Z48,'シフト記号表（勤務時間帯）'!$D$6:$X$47,21,FALSE))</f>
        <v/>
      </c>
      <c r="AA49" s="77" t="str">
        <f>IF(AA48="","",VLOOKUP(AA48,'シフト記号表（勤務時間帯）'!$D$6:$X$47,21,FALSE))</f>
        <v/>
      </c>
      <c r="AB49" s="75" t="str">
        <f>IF(AB48="","",VLOOKUP(AB48,'シフト記号表（勤務時間帯）'!$D$6:$X$47,21,FALSE))</f>
        <v/>
      </c>
      <c r="AC49" s="76" t="str">
        <f>IF(AC48="","",VLOOKUP(AC48,'シフト記号表（勤務時間帯）'!$D$6:$X$47,21,FALSE))</f>
        <v/>
      </c>
      <c r="AD49" s="76" t="str">
        <f>IF(AD48="","",VLOOKUP(AD48,'シフト記号表（勤務時間帯）'!$D$6:$X$47,21,FALSE))</f>
        <v/>
      </c>
      <c r="AE49" s="76" t="str">
        <f>IF(AE48="","",VLOOKUP(AE48,'シフト記号表（勤務時間帯）'!$D$6:$X$47,21,FALSE))</f>
        <v/>
      </c>
      <c r="AF49" s="76" t="str">
        <f>IF(AF48="","",VLOOKUP(AF48,'シフト記号表（勤務時間帯）'!$D$6:$X$47,21,FALSE))</f>
        <v/>
      </c>
      <c r="AG49" s="76" t="str">
        <f>IF(AG48="","",VLOOKUP(AG48,'シフト記号表（勤務時間帯）'!$D$6:$X$47,21,FALSE))</f>
        <v/>
      </c>
      <c r="AH49" s="77" t="str">
        <f>IF(AH48="","",VLOOKUP(AH48,'シフト記号表（勤務時間帯）'!$D$6:$X$47,21,FALSE))</f>
        <v/>
      </c>
      <c r="AI49" s="75" t="str">
        <f>IF(AI48="","",VLOOKUP(AI48,'シフト記号表（勤務時間帯）'!$D$6:$X$47,21,FALSE))</f>
        <v/>
      </c>
      <c r="AJ49" s="76" t="str">
        <f>IF(AJ48="","",VLOOKUP(AJ48,'シフト記号表（勤務時間帯）'!$D$6:$X$47,21,FALSE))</f>
        <v/>
      </c>
      <c r="AK49" s="76" t="str">
        <f>IF(AK48="","",VLOOKUP(AK48,'シフト記号表（勤務時間帯）'!$D$6:$X$47,21,FALSE))</f>
        <v/>
      </c>
      <c r="AL49" s="76" t="str">
        <f>IF(AL48="","",VLOOKUP(AL48,'シフト記号表（勤務時間帯）'!$D$6:$X$47,21,FALSE))</f>
        <v/>
      </c>
      <c r="AM49" s="76" t="str">
        <f>IF(AM48="","",VLOOKUP(AM48,'シフト記号表（勤務時間帯）'!$D$6:$X$47,21,FALSE))</f>
        <v/>
      </c>
      <c r="AN49" s="76" t="str">
        <f>IF(AN48="","",VLOOKUP(AN48,'シフト記号表（勤務時間帯）'!$D$6:$X$47,21,FALSE))</f>
        <v/>
      </c>
      <c r="AO49" s="77" t="str">
        <f>IF(AO48="","",VLOOKUP(AO48,'シフト記号表（勤務時間帯）'!$D$6:$X$47,21,FALSE))</f>
        <v/>
      </c>
      <c r="AP49" s="75" t="str">
        <f>IF(AP48="","",VLOOKUP(AP48,'シフト記号表（勤務時間帯）'!$D$6:$X$47,21,FALSE))</f>
        <v/>
      </c>
      <c r="AQ49" s="76" t="str">
        <f>IF(AQ48="","",VLOOKUP(AQ48,'シフト記号表（勤務時間帯）'!$D$6:$X$47,21,FALSE))</f>
        <v/>
      </c>
      <c r="AR49" s="76" t="str">
        <f>IF(AR48="","",VLOOKUP(AR48,'シフト記号表（勤務時間帯）'!$D$6:$X$47,21,FALSE))</f>
        <v/>
      </c>
      <c r="AS49" s="76" t="str">
        <f>IF(AS48="","",VLOOKUP(AS48,'シフト記号表（勤務時間帯）'!$D$6:$X$47,21,FALSE))</f>
        <v/>
      </c>
      <c r="AT49" s="76" t="str">
        <f>IF(AT48="","",VLOOKUP(AT48,'シフト記号表（勤務時間帯）'!$D$6:$X$47,21,FALSE))</f>
        <v/>
      </c>
      <c r="AU49" s="76" t="str">
        <f>IF(AU48="","",VLOOKUP(AU48,'シフト記号表（勤務時間帯）'!$D$6:$X$47,21,FALSE))</f>
        <v/>
      </c>
      <c r="AV49" s="77" t="str">
        <f>IF(AV48="","",VLOOKUP(AV48,'シフト記号表（勤務時間帯）'!$D$6:$X$47,21,FALSE))</f>
        <v/>
      </c>
      <c r="AW49" s="75" t="str">
        <f>IF(AW48="","",VLOOKUP(AW48,'シフト記号表（勤務時間帯）'!$D$6:$X$47,21,FALSE))</f>
        <v/>
      </c>
      <c r="AX49" s="76" t="str">
        <f>IF(AX48="","",VLOOKUP(AX48,'シフト記号表（勤務時間帯）'!$D$6:$X$47,21,FALSE))</f>
        <v/>
      </c>
      <c r="AY49" s="76" t="str">
        <f>IF(AY48="","",VLOOKUP(AY48,'シフト記号表（勤務時間帯）'!$D$6:$X$47,21,FALSE))</f>
        <v/>
      </c>
      <c r="AZ49" s="593">
        <f>IF($BC$3="４週",SUM(U49:AV49),IF($BC$3="暦月",SUM(U49:AY49),""))</f>
        <v>0</v>
      </c>
      <c r="BA49" s="594"/>
      <c r="BB49" s="595">
        <f>IF($BC$3="４週",AZ49/4,IF($BC$3="暦月",(AZ49/($BC$8/7)),""))</f>
        <v>0</v>
      </c>
      <c r="BC49" s="594"/>
      <c r="BD49" s="587"/>
      <c r="BE49" s="588"/>
      <c r="BF49" s="588"/>
      <c r="BG49" s="588"/>
      <c r="BH49" s="589"/>
    </row>
    <row r="50" spans="2:60" ht="20.25" customHeight="1" x14ac:dyDescent="0.4">
      <c r="B50" s="78"/>
      <c r="C50" s="545"/>
      <c r="D50" s="546"/>
      <c r="E50" s="547"/>
      <c r="F50" s="216"/>
      <c r="G50" s="219">
        <f>C48</f>
        <v>0</v>
      </c>
      <c r="H50" s="550"/>
      <c r="I50" s="557"/>
      <c r="J50" s="558"/>
      <c r="K50" s="558"/>
      <c r="L50" s="559"/>
      <c r="M50" s="566"/>
      <c r="N50" s="567"/>
      <c r="O50" s="568"/>
      <c r="P50" s="101" t="s">
        <v>247</v>
      </c>
      <c r="Q50" s="102"/>
      <c r="R50" s="102"/>
      <c r="S50" s="103"/>
      <c r="T50" s="104"/>
      <c r="U50" s="83" t="str">
        <f>IF(U48="","",VLOOKUP(U48,'シフト記号表（勤務時間帯）'!$D$6:$Z$47,23,FALSE))</f>
        <v/>
      </c>
      <c r="V50" s="84" t="str">
        <f>IF(V48="","",VLOOKUP(V48,'シフト記号表（勤務時間帯）'!$D$6:$Z$47,23,FALSE))</f>
        <v/>
      </c>
      <c r="W50" s="84" t="str">
        <f>IF(W48="","",VLOOKUP(W48,'シフト記号表（勤務時間帯）'!$D$6:$Z$47,23,FALSE))</f>
        <v/>
      </c>
      <c r="X50" s="84" t="str">
        <f>IF(X48="","",VLOOKUP(X48,'シフト記号表（勤務時間帯）'!$D$6:$Z$47,23,FALSE))</f>
        <v/>
      </c>
      <c r="Y50" s="84" t="str">
        <f>IF(Y48="","",VLOOKUP(Y48,'シフト記号表（勤務時間帯）'!$D$6:$Z$47,23,FALSE))</f>
        <v/>
      </c>
      <c r="Z50" s="84" t="str">
        <f>IF(Z48="","",VLOOKUP(Z48,'シフト記号表（勤務時間帯）'!$D$6:$Z$47,23,FALSE))</f>
        <v/>
      </c>
      <c r="AA50" s="85" t="str">
        <f>IF(AA48="","",VLOOKUP(AA48,'シフト記号表（勤務時間帯）'!$D$6:$Z$47,23,FALSE))</f>
        <v/>
      </c>
      <c r="AB50" s="83" t="str">
        <f>IF(AB48="","",VLOOKUP(AB48,'シフト記号表（勤務時間帯）'!$D$6:$Z$47,23,FALSE))</f>
        <v/>
      </c>
      <c r="AC50" s="84" t="str">
        <f>IF(AC48="","",VLOOKUP(AC48,'シフト記号表（勤務時間帯）'!$D$6:$Z$47,23,FALSE))</f>
        <v/>
      </c>
      <c r="AD50" s="84" t="str">
        <f>IF(AD48="","",VLOOKUP(AD48,'シフト記号表（勤務時間帯）'!$D$6:$Z$47,23,FALSE))</f>
        <v/>
      </c>
      <c r="AE50" s="84" t="str">
        <f>IF(AE48="","",VLOOKUP(AE48,'シフト記号表（勤務時間帯）'!$D$6:$Z$47,23,FALSE))</f>
        <v/>
      </c>
      <c r="AF50" s="84" t="str">
        <f>IF(AF48="","",VLOOKUP(AF48,'シフト記号表（勤務時間帯）'!$D$6:$Z$47,23,FALSE))</f>
        <v/>
      </c>
      <c r="AG50" s="84" t="str">
        <f>IF(AG48="","",VLOOKUP(AG48,'シフト記号表（勤務時間帯）'!$D$6:$Z$47,23,FALSE))</f>
        <v/>
      </c>
      <c r="AH50" s="85" t="str">
        <f>IF(AH48="","",VLOOKUP(AH48,'シフト記号表（勤務時間帯）'!$D$6:$Z$47,23,FALSE))</f>
        <v/>
      </c>
      <c r="AI50" s="83" t="str">
        <f>IF(AI48="","",VLOOKUP(AI48,'シフト記号表（勤務時間帯）'!$D$6:$Z$47,23,FALSE))</f>
        <v/>
      </c>
      <c r="AJ50" s="84" t="str">
        <f>IF(AJ48="","",VLOOKUP(AJ48,'シフト記号表（勤務時間帯）'!$D$6:$Z$47,23,FALSE))</f>
        <v/>
      </c>
      <c r="AK50" s="84" t="str">
        <f>IF(AK48="","",VLOOKUP(AK48,'シフト記号表（勤務時間帯）'!$D$6:$Z$47,23,FALSE))</f>
        <v/>
      </c>
      <c r="AL50" s="84" t="str">
        <f>IF(AL48="","",VLOOKUP(AL48,'シフト記号表（勤務時間帯）'!$D$6:$Z$47,23,FALSE))</f>
        <v/>
      </c>
      <c r="AM50" s="84" t="str">
        <f>IF(AM48="","",VLOOKUP(AM48,'シフト記号表（勤務時間帯）'!$D$6:$Z$47,23,FALSE))</f>
        <v/>
      </c>
      <c r="AN50" s="84" t="str">
        <f>IF(AN48="","",VLOOKUP(AN48,'シフト記号表（勤務時間帯）'!$D$6:$Z$47,23,FALSE))</f>
        <v/>
      </c>
      <c r="AO50" s="85" t="str">
        <f>IF(AO48="","",VLOOKUP(AO48,'シフト記号表（勤務時間帯）'!$D$6:$Z$47,23,FALSE))</f>
        <v/>
      </c>
      <c r="AP50" s="83" t="str">
        <f>IF(AP48="","",VLOOKUP(AP48,'シフト記号表（勤務時間帯）'!$D$6:$Z$47,23,FALSE))</f>
        <v/>
      </c>
      <c r="AQ50" s="84" t="str">
        <f>IF(AQ48="","",VLOOKUP(AQ48,'シフト記号表（勤務時間帯）'!$D$6:$Z$47,23,FALSE))</f>
        <v/>
      </c>
      <c r="AR50" s="84" t="str">
        <f>IF(AR48="","",VLOOKUP(AR48,'シフト記号表（勤務時間帯）'!$D$6:$Z$47,23,FALSE))</f>
        <v/>
      </c>
      <c r="AS50" s="84" t="str">
        <f>IF(AS48="","",VLOOKUP(AS48,'シフト記号表（勤務時間帯）'!$D$6:$Z$47,23,FALSE))</f>
        <v/>
      </c>
      <c r="AT50" s="84" t="str">
        <f>IF(AT48="","",VLOOKUP(AT48,'シフト記号表（勤務時間帯）'!$D$6:$Z$47,23,FALSE))</f>
        <v/>
      </c>
      <c r="AU50" s="84" t="str">
        <f>IF(AU48="","",VLOOKUP(AU48,'シフト記号表（勤務時間帯）'!$D$6:$Z$47,23,FALSE))</f>
        <v/>
      </c>
      <c r="AV50" s="85" t="str">
        <f>IF(AV48="","",VLOOKUP(AV48,'シフト記号表（勤務時間帯）'!$D$6:$Z$47,23,FALSE))</f>
        <v/>
      </c>
      <c r="AW50" s="83" t="str">
        <f>IF(AW48="","",VLOOKUP(AW48,'シフト記号表（勤務時間帯）'!$D$6:$Z$47,23,FALSE))</f>
        <v/>
      </c>
      <c r="AX50" s="84" t="str">
        <f>IF(AX48="","",VLOOKUP(AX48,'シフト記号表（勤務時間帯）'!$D$6:$Z$47,23,FALSE))</f>
        <v/>
      </c>
      <c r="AY50" s="84" t="str">
        <f>IF(AY48="","",VLOOKUP(AY48,'シフト記号表（勤務時間帯）'!$D$6:$Z$47,23,FALSE))</f>
        <v/>
      </c>
      <c r="AZ50" s="596">
        <f>IF($BC$3="４週",SUM(U50:AV50),IF($BC$3="暦月",SUM(U50:AY50),""))</f>
        <v>0</v>
      </c>
      <c r="BA50" s="597"/>
      <c r="BB50" s="598">
        <f>IF($BC$3="４週",AZ50/4,IF($BC$3="暦月",(AZ50/($BC$8/7)),""))</f>
        <v>0</v>
      </c>
      <c r="BC50" s="597"/>
      <c r="BD50" s="590"/>
      <c r="BE50" s="591"/>
      <c r="BF50" s="591"/>
      <c r="BG50" s="591"/>
      <c r="BH50" s="592"/>
    </row>
    <row r="51" spans="2:60" ht="20.25" customHeight="1" x14ac:dyDescent="0.4">
      <c r="B51" s="86"/>
      <c r="C51" s="539"/>
      <c r="D51" s="540"/>
      <c r="E51" s="541"/>
      <c r="F51" s="215"/>
      <c r="G51" s="218"/>
      <c r="H51" s="603"/>
      <c r="I51" s="551"/>
      <c r="J51" s="552"/>
      <c r="K51" s="552"/>
      <c r="L51" s="553"/>
      <c r="M51" s="560"/>
      <c r="N51" s="561"/>
      <c r="O51" s="562"/>
      <c r="P51" s="87" t="s">
        <v>245</v>
      </c>
      <c r="Q51" s="94"/>
      <c r="R51" s="94"/>
      <c r="S51" s="95"/>
      <c r="T51" s="100"/>
      <c r="U51" s="91"/>
      <c r="V51" s="92"/>
      <c r="W51" s="92"/>
      <c r="X51" s="92"/>
      <c r="Y51" s="92"/>
      <c r="Z51" s="92"/>
      <c r="AA51" s="93"/>
      <c r="AB51" s="91"/>
      <c r="AC51" s="92"/>
      <c r="AD51" s="92"/>
      <c r="AE51" s="92"/>
      <c r="AF51" s="92"/>
      <c r="AG51" s="92"/>
      <c r="AH51" s="93"/>
      <c r="AI51" s="91"/>
      <c r="AJ51" s="92"/>
      <c r="AK51" s="92"/>
      <c r="AL51" s="92"/>
      <c r="AM51" s="92"/>
      <c r="AN51" s="92"/>
      <c r="AO51" s="93"/>
      <c r="AP51" s="91"/>
      <c r="AQ51" s="92"/>
      <c r="AR51" s="92"/>
      <c r="AS51" s="92"/>
      <c r="AT51" s="92"/>
      <c r="AU51" s="92"/>
      <c r="AV51" s="93"/>
      <c r="AW51" s="91"/>
      <c r="AX51" s="92"/>
      <c r="AY51" s="92"/>
      <c r="AZ51" s="569"/>
      <c r="BA51" s="570"/>
      <c r="BB51" s="583"/>
      <c r="BC51" s="570"/>
      <c r="BD51" s="584"/>
      <c r="BE51" s="585"/>
      <c r="BF51" s="585"/>
      <c r="BG51" s="585"/>
      <c r="BH51" s="586"/>
    </row>
    <row r="52" spans="2:60" ht="20.25" customHeight="1" x14ac:dyDescent="0.4">
      <c r="B52" s="70">
        <f>B49+1</f>
        <v>11</v>
      </c>
      <c r="C52" s="542"/>
      <c r="D52" s="543"/>
      <c r="E52" s="544"/>
      <c r="F52" s="215">
        <f>C51</f>
        <v>0</v>
      </c>
      <c r="G52" s="218"/>
      <c r="H52" s="549"/>
      <c r="I52" s="554"/>
      <c r="J52" s="555"/>
      <c r="K52" s="555"/>
      <c r="L52" s="556"/>
      <c r="M52" s="563"/>
      <c r="N52" s="564"/>
      <c r="O52" s="565"/>
      <c r="P52" s="71" t="s">
        <v>246</v>
      </c>
      <c r="Q52" s="72"/>
      <c r="R52" s="72"/>
      <c r="S52" s="73"/>
      <c r="T52" s="74"/>
      <c r="U52" s="75" t="str">
        <f>IF(U51="","",VLOOKUP(U51,'シフト記号表（勤務時間帯）'!$D$6:$X$47,21,FALSE))</f>
        <v/>
      </c>
      <c r="V52" s="76" t="str">
        <f>IF(V51="","",VLOOKUP(V51,'シフト記号表（勤務時間帯）'!$D$6:$X$47,21,FALSE))</f>
        <v/>
      </c>
      <c r="W52" s="76" t="str">
        <f>IF(W51="","",VLOOKUP(W51,'シフト記号表（勤務時間帯）'!$D$6:$X$47,21,FALSE))</f>
        <v/>
      </c>
      <c r="X52" s="76" t="str">
        <f>IF(X51="","",VLOOKUP(X51,'シフト記号表（勤務時間帯）'!$D$6:$X$47,21,FALSE))</f>
        <v/>
      </c>
      <c r="Y52" s="76" t="str">
        <f>IF(Y51="","",VLOOKUP(Y51,'シフト記号表（勤務時間帯）'!$D$6:$X$47,21,FALSE))</f>
        <v/>
      </c>
      <c r="Z52" s="76" t="str">
        <f>IF(Z51="","",VLOOKUP(Z51,'シフト記号表（勤務時間帯）'!$D$6:$X$47,21,FALSE))</f>
        <v/>
      </c>
      <c r="AA52" s="77" t="str">
        <f>IF(AA51="","",VLOOKUP(AA51,'シフト記号表（勤務時間帯）'!$D$6:$X$47,21,FALSE))</f>
        <v/>
      </c>
      <c r="AB52" s="75" t="str">
        <f>IF(AB51="","",VLOOKUP(AB51,'シフト記号表（勤務時間帯）'!$D$6:$X$47,21,FALSE))</f>
        <v/>
      </c>
      <c r="AC52" s="76" t="str">
        <f>IF(AC51="","",VLOOKUP(AC51,'シフト記号表（勤務時間帯）'!$D$6:$X$47,21,FALSE))</f>
        <v/>
      </c>
      <c r="AD52" s="76" t="str">
        <f>IF(AD51="","",VLOOKUP(AD51,'シフト記号表（勤務時間帯）'!$D$6:$X$47,21,FALSE))</f>
        <v/>
      </c>
      <c r="AE52" s="76" t="str">
        <f>IF(AE51="","",VLOOKUP(AE51,'シフト記号表（勤務時間帯）'!$D$6:$X$47,21,FALSE))</f>
        <v/>
      </c>
      <c r="AF52" s="76" t="str">
        <f>IF(AF51="","",VLOOKUP(AF51,'シフト記号表（勤務時間帯）'!$D$6:$X$47,21,FALSE))</f>
        <v/>
      </c>
      <c r="AG52" s="76" t="str">
        <f>IF(AG51="","",VLOOKUP(AG51,'シフト記号表（勤務時間帯）'!$D$6:$X$47,21,FALSE))</f>
        <v/>
      </c>
      <c r="AH52" s="77" t="str">
        <f>IF(AH51="","",VLOOKUP(AH51,'シフト記号表（勤務時間帯）'!$D$6:$X$47,21,FALSE))</f>
        <v/>
      </c>
      <c r="AI52" s="75" t="str">
        <f>IF(AI51="","",VLOOKUP(AI51,'シフト記号表（勤務時間帯）'!$D$6:$X$47,21,FALSE))</f>
        <v/>
      </c>
      <c r="AJ52" s="76" t="str">
        <f>IF(AJ51="","",VLOOKUP(AJ51,'シフト記号表（勤務時間帯）'!$D$6:$X$47,21,FALSE))</f>
        <v/>
      </c>
      <c r="AK52" s="76" t="str">
        <f>IF(AK51="","",VLOOKUP(AK51,'シフト記号表（勤務時間帯）'!$D$6:$X$47,21,FALSE))</f>
        <v/>
      </c>
      <c r="AL52" s="76" t="str">
        <f>IF(AL51="","",VLOOKUP(AL51,'シフト記号表（勤務時間帯）'!$D$6:$X$47,21,FALSE))</f>
        <v/>
      </c>
      <c r="AM52" s="76" t="str">
        <f>IF(AM51="","",VLOOKUP(AM51,'シフト記号表（勤務時間帯）'!$D$6:$X$47,21,FALSE))</f>
        <v/>
      </c>
      <c r="AN52" s="76" t="str">
        <f>IF(AN51="","",VLOOKUP(AN51,'シフト記号表（勤務時間帯）'!$D$6:$X$47,21,FALSE))</f>
        <v/>
      </c>
      <c r="AO52" s="77" t="str">
        <f>IF(AO51="","",VLOOKUP(AO51,'シフト記号表（勤務時間帯）'!$D$6:$X$47,21,FALSE))</f>
        <v/>
      </c>
      <c r="AP52" s="75" t="str">
        <f>IF(AP51="","",VLOOKUP(AP51,'シフト記号表（勤務時間帯）'!$D$6:$X$47,21,FALSE))</f>
        <v/>
      </c>
      <c r="AQ52" s="76" t="str">
        <f>IF(AQ51="","",VLOOKUP(AQ51,'シフト記号表（勤務時間帯）'!$D$6:$X$47,21,FALSE))</f>
        <v/>
      </c>
      <c r="AR52" s="76" t="str">
        <f>IF(AR51="","",VLOOKUP(AR51,'シフト記号表（勤務時間帯）'!$D$6:$X$47,21,FALSE))</f>
        <v/>
      </c>
      <c r="AS52" s="76" t="str">
        <f>IF(AS51="","",VLOOKUP(AS51,'シフト記号表（勤務時間帯）'!$D$6:$X$47,21,FALSE))</f>
        <v/>
      </c>
      <c r="AT52" s="76" t="str">
        <f>IF(AT51="","",VLOOKUP(AT51,'シフト記号表（勤務時間帯）'!$D$6:$X$47,21,FALSE))</f>
        <v/>
      </c>
      <c r="AU52" s="76" t="str">
        <f>IF(AU51="","",VLOOKUP(AU51,'シフト記号表（勤務時間帯）'!$D$6:$X$47,21,FALSE))</f>
        <v/>
      </c>
      <c r="AV52" s="77" t="str">
        <f>IF(AV51="","",VLOOKUP(AV51,'シフト記号表（勤務時間帯）'!$D$6:$X$47,21,FALSE))</f>
        <v/>
      </c>
      <c r="AW52" s="75" t="str">
        <f>IF(AW51="","",VLOOKUP(AW51,'シフト記号表（勤務時間帯）'!$D$6:$X$47,21,FALSE))</f>
        <v/>
      </c>
      <c r="AX52" s="76" t="str">
        <f>IF(AX51="","",VLOOKUP(AX51,'シフト記号表（勤務時間帯）'!$D$6:$X$47,21,FALSE))</f>
        <v/>
      </c>
      <c r="AY52" s="76" t="str">
        <f>IF(AY51="","",VLOOKUP(AY51,'シフト記号表（勤務時間帯）'!$D$6:$X$47,21,FALSE))</f>
        <v/>
      </c>
      <c r="AZ52" s="593">
        <f>IF($BC$3="４週",SUM(U52:AV52),IF($BC$3="暦月",SUM(U52:AY52),""))</f>
        <v>0</v>
      </c>
      <c r="BA52" s="594"/>
      <c r="BB52" s="595">
        <f>IF($BC$3="４週",AZ52/4,IF($BC$3="暦月",(AZ52/($BC$8/7)),""))</f>
        <v>0</v>
      </c>
      <c r="BC52" s="594"/>
      <c r="BD52" s="587"/>
      <c r="BE52" s="588"/>
      <c r="BF52" s="588"/>
      <c r="BG52" s="588"/>
      <c r="BH52" s="589"/>
    </row>
    <row r="53" spans="2:60" ht="20.25" customHeight="1" x14ac:dyDescent="0.4">
      <c r="B53" s="78"/>
      <c r="C53" s="545"/>
      <c r="D53" s="546"/>
      <c r="E53" s="547"/>
      <c r="F53" s="216"/>
      <c r="G53" s="219">
        <f>C51</f>
        <v>0</v>
      </c>
      <c r="H53" s="550"/>
      <c r="I53" s="557"/>
      <c r="J53" s="558"/>
      <c r="K53" s="558"/>
      <c r="L53" s="559"/>
      <c r="M53" s="566"/>
      <c r="N53" s="567"/>
      <c r="O53" s="568"/>
      <c r="P53" s="101" t="s">
        <v>247</v>
      </c>
      <c r="Q53" s="102"/>
      <c r="R53" s="102"/>
      <c r="S53" s="103"/>
      <c r="T53" s="104"/>
      <c r="U53" s="83" t="str">
        <f>IF(U51="","",VLOOKUP(U51,'シフト記号表（勤務時間帯）'!$D$6:$Z$47,23,FALSE))</f>
        <v/>
      </c>
      <c r="V53" s="84" t="str">
        <f>IF(V51="","",VLOOKUP(V51,'シフト記号表（勤務時間帯）'!$D$6:$Z$47,23,FALSE))</f>
        <v/>
      </c>
      <c r="W53" s="84" t="str">
        <f>IF(W51="","",VLOOKUP(W51,'シフト記号表（勤務時間帯）'!$D$6:$Z$47,23,FALSE))</f>
        <v/>
      </c>
      <c r="X53" s="84" t="str">
        <f>IF(X51="","",VLOOKUP(X51,'シフト記号表（勤務時間帯）'!$D$6:$Z$47,23,FALSE))</f>
        <v/>
      </c>
      <c r="Y53" s="84" t="str">
        <f>IF(Y51="","",VLOOKUP(Y51,'シフト記号表（勤務時間帯）'!$D$6:$Z$47,23,FALSE))</f>
        <v/>
      </c>
      <c r="Z53" s="84" t="str">
        <f>IF(Z51="","",VLOOKUP(Z51,'シフト記号表（勤務時間帯）'!$D$6:$Z$47,23,FALSE))</f>
        <v/>
      </c>
      <c r="AA53" s="85" t="str">
        <f>IF(AA51="","",VLOOKUP(AA51,'シフト記号表（勤務時間帯）'!$D$6:$Z$47,23,FALSE))</f>
        <v/>
      </c>
      <c r="AB53" s="83" t="str">
        <f>IF(AB51="","",VLOOKUP(AB51,'シフト記号表（勤務時間帯）'!$D$6:$Z$47,23,FALSE))</f>
        <v/>
      </c>
      <c r="AC53" s="84" t="str">
        <f>IF(AC51="","",VLOOKUP(AC51,'シフト記号表（勤務時間帯）'!$D$6:$Z$47,23,FALSE))</f>
        <v/>
      </c>
      <c r="AD53" s="84" t="str">
        <f>IF(AD51="","",VLOOKUP(AD51,'シフト記号表（勤務時間帯）'!$D$6:$Z$47,23,FALSE))</f>
        <v/>
      </c>
      <c r="AE53" s="84" t="str">
        <f>IF(AE51="","",VLOOKUP(AE51,'シフト記号表（勤務時間帯）'!$D$6:$Z$47,23,FALSE))</f>
        <v/>
      </c>
      <c r="AF53" s="84" t="str">
        <f>IF(AF51="","",VLOOKUP(AF51,'シフト記号表（勤務時間帯）'!$D$6:$Z$47,23,FALSE))</f>
        <v/>
      </c>
      <c r="AG53" s="84" t="str">
        <f>IF(AG51="","",VLOOKUP(AG51,'シフト記号表（勤務時間帯）'!$D$6:$Z$47,23,FALSE))</f>
        <v/>
      </c>
      <c r="AH53" s="85" t="str">
        <f>IF(AH51="","",VLOOKUP(AH51,'シフト記号表（勤務時間帯）'!$D$6:$Z$47,23,FALSE))</f>
        <v/>
      </c>
      <c r="AI53" s="83" t="str">
        <f>IF(AI51="","",VLOOKUP(AI51,'シフト記号表（勤務時間帯）'!$D$6:$Z$47,23,FALSE))</f>
        <v/>
      </c>
      <c r="AJ53" s="84" t="str">
        <f>IF(AJ51="","",VLOOKUP(AJ51,'シフト記号表（勤務時間帯）'!$D$6:$Z$47,23,FALSE))</f>
        <v/>
      </c>
      <c r="AK53" s="84" t="str">
        <f>IF(AK51="","",VLOOKUP(AK51,'シフト記号表（勤務時間帯）'!$D$6:$Z$47,23,FALSE))</f>
        <v/>
      </c>
      <c r="AL53" s="84" t="str">
        <f>IF(AL51="","",VLOOKUP(AL51,'シフト記号表（勤務時間帯）'!$D$6:$Z$47,23,FALSE))</f>
        <v/>
      </c>
      <c r="AM53" s="84" t="str">
        <f>IF(AM51="","",VLOOKUP(AM51,'シフト記号表（勤務時間帯）'!$D$6:$Z$47,23,FALSE))</f>
        <v/>
      </c>
      <c r="AN53" s="84" t="str">
        <f>IF(AN51="","",VLOOKUP(AN51,'シフト記号表（勤務時間帯）'!$D$6:$Z$47,23,FALSE))</f>
        <v/>
      </c>
      <c r="AO53" s="85" t="str">
        <f>IF(AO51="","",VLOOKUP(AO51,'シフト記号表（勤務時間帯）'!$D$6:$Z$47,23,FALSE))</f>
        <v/>
      </c>
      <c r="AP53" s="83" t="str">
        <f>IF(AP51="","",VLOOKUP(AP51,'シフト記号表（勤務時間帯）'!$D$6:$Z$47,23,FALSE))</f>
        <v/>
      </c>
      <c r="AQ53" s="84" t="str">
        <f>IF(AQ51="","",VLOOKUP(AQ51,'シフト記号表（勤務時間帯）'!$D$6:$Z$47,23,FALSE))</f>
        <v/>
      </c>
      <c r="AR53" s="84" t="str">
        <f>IF(AR51="","",VLOOKUP(AR51,'シフト記号表（勤務時間帯）'!$D$6:$Z$47,23,FALSE))</f>
        <v/>
      </c>
      <c r="AS53" s="84" t="str">
        <f>IF(AS51="","",VLOOKUP(AS51,'シフト記号表（勤務時間帯）'!$D$6:$Z$47,23,FALSE))</f>
        <v/>
      </c>
      <c r="AT53" s="84" t="str">
        <f>IF(AT51="","",VLOOKUP(AT51,'シフト記号表（勤務時間帯）'!$D$6:$Z$47,23,FALSE))</f>
        <v/>
      </c>
      <c r="AU53" s="84" t="str">
        <f>IF(AU51="","",VLOOKUP(AU51,'シフト記号表（勤務時間帯）'!$D$6:$Z$47,23,FALSE))</f>
        <v/>
      </c>
      <c r="AV53" s="85" t="str">
        <f>IF(AV51="","",VLOOKUP(AV51,'シフト記号表（勤務時間帯）'!$D$6:$Z$47,23,FALSE))</f>
        <v/>
      </c>
      <c r="AW53" s="83" t="str">
        <f>IF(AW51="","",VLOOKUP(AW51,'シフト記号表（勤務時間帯）'!$D$6:$Z$47,23,FALSE))</f>
        <v/>
      </c>
      <c r="AX53" s="84" t="str">
        <f>IF(AX51="","",VLOOKUP(AX51,'シフト記号表（勤務時間帯）'!$D$6:$Z$47,23,FALSE))</f>
        <v/>
      </c>
      <c r="AY53" s="84" t="str">
        <f>IF(AY51="","",VLOOKUP(AY51,'シフト記号表（勤務時間帯）'!$D$6:$Z$47,23,FALSE))</f>
        <v/>
      </c>
      <c r="AZ53" s="596">
        <f>IF($BC$3="４週",SUM(U53:AV53),IF($BC$3="暦月",SUM(U53:AY53),""))</f>
        <v>0</v>
      </c>
      <c r="BA53" s="597"/>
      <c r="BB53" s="598">
        <f>IF($BC$3="４週",AZ53/4,IF($BC$3="暦月",(AZ53/($BC$8/7)),""))</f>
        <v>0</v>
      </c>
      <c r="BC53" s="597"/>
      <c r="BD53" s="590"/>
      <c r="BE53" s="591"/>
      <c r="BF53" s="591"/>
      <c r="BG53" s="591"/>
      <c r="BH53" s="592"/>
    </row>
    <row r="54" spans="2:60" ht="20.25" customHeight="1" x14ac:dyDescent="0.4">
      <c r="B54" s="86"/>
      <c r="C54" s="539"/>
      <c r="D54" s="540"/>
      <c r="E54" s="541"/>
      <c r="F54" s="215"/>
      <c r="G54" s="218"/>
      <c r="H54" s="603"/>
      <c r="I54" s="551"/>
      <c r="J54" s="552"/>
      <c r="K54" s="552"/>
      <c r="L54" s="553"/>
      <c r="M54" s="560"/>
      <c r="N54" s="561"/>
      <c r="O54" s="562"/>
      <c r="P54" s="87" t="s">
        <v>245</v>
      </c>
      <c r="Q54" s="94"/>
      <c r="R54" s="94"/>
      <c r="S54" s="95"/>
      <c r="T54" s="100"/>
      <c r="U54" s="91"/>
      <c r="V54" s="92"/>
      <c r="W54" s="92"/>
      <c r="X54" s="92"/>
      <c r="Y54" s="92"/>
      <c r="Z54" s="92"/>
      <c r="AA54" s="93"/>
      <c r="AB54" s="91"/>
      <c r="AC54" s="92"/>
      <c r="AD54" s="92"/>
      <c r="AE54" s="92"/>
      <c r="AF54" s="92"/>
      <c r="AG54" s="92"/>
      <c r="AH54" s="93"/>
      <c r="AI54" s="91"/>
      <c r="AJ54" s="92"/>
      <c r="AK54" s="92"/>
      <c r="AL54" s="92"/>
      <c r="AM54" s="92"/>
      <c r="AN54" s="92"/>
      <c r="AO54" s="93"/>
      <c r="AP54" s="91"/>
      <c r="AQ54" s="92"/>
      <c r="AR54" s="92"/>
      <c r="AS54" s="92"/>
      <c r="AT54" s="92"/>
      <c r="AU54" s="92"/>
      <c r="AV54" s="93"/>
      <c r="AW54" s="91"/>
      <c r="AX54" s="92"/>
      <c r="AY54" s="92"/>
      <c r="AZ54" s="569"/>
      <c r="BA54" s="570"/>
      <c r="BB54" s="583"/>
      <c r="BC54" s="570"/>
      <c r="BD54" s="584"/>
      <c r="BE54" s="585"/>
      <c r="BF54" s="585"/>
      <c r="BG54" s="585"/>
      <c r="BH54" s="586"/>
    </row>
    <row r="55" spans="2:60" ht="20.25" customHeight="1" x14ac:dyDescent="0.4">
      <c r="B55" s="70">
        <f>B52+1</f>
        <v>12</v>
      </c>
      <c r="C55" s="542"/>
      <c r="D55" s="543"/>
      <c r="E55" s="544"/>
      <c r="F55" s="215">
        <f>C54</f>
        <v>0</v>
      </c>
      <c r="G55" s="218"/>
      <c r="H55" s="549"/>
      <c r="I55" s="554"/>
      <c r="J55" s="555"/>
      <c r="K55" s="555"/>
      <c r="L55" s="556"/>
      <c r="M55" s="563"/>
      <c r="N55" s="564"/>
      <c r="O55" s="565"/>
      <c r="P55" s="71" t="s">
        <v>246</v>
      </c>
      <c r="Q55" s="72"/>
      <c r="R55" s="72"/>
      <c r="S55" s="73"/>
      <c r="T55" s="74"/>
      <c r="U55" s="75" t="str">
        <f>IF(U54="","",VLOOKUP(U54,'シフト記号表（勤務時間帯）'!$D$6:$X$47,21,FALSE))</f>
        <v/>
      </c>
      <c r="V55" s="76" t="str">
        <f>IF(V54="","",VLOOKUP(V54,'シフト記号表（勤務時間帯）'!$D$6:$X$47,21,FALSE))</f>
        <v/>
      </c>
      <c r="W55" s="76" t="str">
        <f>IF(W54="","",VLOOKUP(W54,'シフト記号表（勤務時間帯）'!$D$6:$X$47,21,FALSE))</f>
        <v/>
      </c>
      <c r="X55" s="76" t="str">
        <f>IF(X54="","",VLOOKUP(X54,'シフト記号表（勤務時間帯）'!$D$6:$X$47,21,FALSE))</f>
        <v/>
      </c>
      <c r="Y55" s="76" t="str">
        <f>IF(Y54="","",VLOOKUP(Y54,'シフト記号表（勤務時間帯）'!$D$6:$X$47,21,FALSE))</f>
        <v/>
      </c>
      <c r="Z55" s="76" t="str">
        <f>IF(Z54="","",VLOOKUP(Z54,'シフト記号表（勤務時間帯）'!$D$6:$X$47,21,FALSE))</f>
        <v/>
      </c>
      <c r="AA55" s="77" t="str">
        <f>IF(AA54="","",VLOOKUP(AA54,'シフト記号表（勤務時間帯）'!$D$6:$X$47,21,FALSE))</f>
        <v/>
      </c>
      <c r="AB55" s="75" t="str">
        <f>IF(AB54="","",VLOOKUP(AB54,'シフト記号表（勤務時間帯）'!$D$6:$X$47,21,FALSE))</f>
        <v/>
      </c>
      <c r="AC55" s="76" t="str">
        <f>IF(AC54="","",VLOOKUP(AC54,'シフト記号表（勤務時間帯）'!$D$6:$X$47,21,FALSE))</f>
        <v/>
      </c>
      <c r="AD55" s="76" t="str">
        <f>IF(AD54="","",VLOOKUP(AD54,'シフト記号表（勤務時間帯）'!$D$6:$X$47,21,FALSE))</f>
        <v/>
      </c>
      <c r="AE55" s="76" t="str">
        <f>IF(AE54="","",VLOOKUP(AE54,'シフト記号表（勤務時間帯）'!$D$6:$X$47,21,FALSE))</f>
        <v/>
      </c>
      <c r="AF55" s="76" t="str">
        <f>IF(AF54="","",VLOOKUP(AF54,'シフト記号表（勤務時間帯）'!$D$6:$X$47,21,FALSE))</f>
        <v/>
      </c>
      <c r="AG55" s="76" t="str">
        <f>IF(AG54="","",VLOOKUP(AG54,'シフト記号表（勤務時間帯）'!$D$6:$X$47,21,FALSE))</f>
        <v/>
      </c>
      <c r="AH55" s="77" t="str">
        <f>IF(AH54="","",VLOOKUP(AH54,'シフト記号表（勤務時間帯）'!$D$6:$X$47,21,FALSE))</f>
        <v/>
      </c>
      <c r="AI55" s="75" t="str">
        <f>IF(AI54="","",VLOOKUP(AI54,'シフト記号表（勤務時間帯）'!$D$6:$X$47,21,FALSE))</f>
        <v/>
      </c>
      <c r="AJ55" s="76" t="str">
        <f>IF(AJ54="","",VLOOKUP(AJ54,'シフト記号表（勤務時間帯）'!$D$6:$X$47,21,FALSE))</f>
        <v/>
      </c>
      <c r="AK55" s="76" t="str">
        <f>IF(AK54="","",VLOOKUP(AK54,'シフト記号表（勤務時間帯）'!$D$6:$X$47,21,FALSE))</f>
        <v/>
      </c>
      <c r="AL55" s="76" t="str">
        <f>IF(AL54="","",VLOOKUP(AL54,'シフト記号表（勤務時間帯）'!$D$6:$X$47,21,FALSE))</f>
        <v/>
      </c>
      <c r="AM55" s="76" t="str">
        <f>IF(AM54="","",VLOOKUP(AM54,'シフト記号表（勤務時間帯）'!$D$6:$X$47,21,FALSE))</f>
        <v/>
      </c>
      <c r="AN55" s="76" t="str">
        <f>IF(AN54="","",VLOOKUP(AN54,'シフト記号表（勤務時間帯）'!$D$6:$X$47,21,FALSE))</f>
        <v/>
      </c>
      <c r="AO55" s="77" t="str">
        <f>IF(AO54="","",VLOOKUP(AO54,'シフト記号表（勤務時間帯）'!$D$6:$X$47,21,FALSE))</f>
        <v/>
      </c>
      <c r="AP55" s="75" t="str">
        <f>IF(AP54="","",VLOOKUP(AP54,'シフト記号表（勤務時間帯）'!$D$6:$X$47,21,FALSE))</f>
        <v/>
      </c>
      <c r="AQ55" s="76" t="str">
        <f>IF(AQ54="","",VLOOKUP(AQ54,'シフト記号表（勤務時間帯）'!$D$6:$X$47,21,FALSE))</f>
        <v/>
      </c>
      <c r="AR55" s="76" t="str">
        <f>IF(AR54="","",VLOOKUP(AR54,'シフト記号表（勤務時間帯）'!$D$6:$X$47,21,FALSE))</f>
        <v/>
      </c>
      <c r="AS55" s="76" t="str">
        <f>IF(AS54="","",VLOOKUP(AS54,'シフト記号表（勤務時間帯）'!$D$6:$X$47,21,FALSE))</f>
        <v/>
      </c>
      <c r="AT55" s="76" t="str">
        <f>IF(AT54="","",VLOOKUP(AT54,'シフト記号表（勤務時間帯）'!$D$6:$X$47,21,FALSE))</f>
        <v/>
      </c>
      <c r="AU55" s="76" t="str">
        <f>IF(AU54="","",VLOOKUP(AU54,'シフト記号表（勤務時間帯）'!$D$6:$X$47,21,FALSE))</f>
        <v/>
      </c>
      <c r="AV55" s="77" t="str">
        <f>IF(AV54="","",VLOOKUP(AV54,'シフト記号表（勤務時間帯）'!$D$6:$X$47,21,FALSE))</f>
        <v/>
      </c>
      <c r="AW55" s="75" t="str">
        <f>IF(AW54="","",VLOOKUP(AW54,'シフト記号表（勤務時間帯）'!$D$6:$X$47,21,FALSE))</f>
        <v/>
      </c>
      <c r="AX55" s="76" t="str">
        <f>IF(AX54="","",VLOOKUP(AX54,'シフト記号表（勤務時間帯）'!$D$6:$X$47,21,FALSE))</f>
        <v/>
      </c>
      <c r="AY55" s="76" t="str">
        <f>IF(AY54="","",VLOOKUP(AY54,'シフト記号表（勤務時間帯）'!$D$6:$X$47,21,FALSE))</f>
        <v/>
      </c>
      <c r="AZ55" s="593">
        <f>IF($BC$3="４週",SUM(U55:AV55),IF($BC$3="暦月",SUM(U55:AY55),""))</f>
        <v>0</v>
      </c>
      <c r="BA55" s="594"/>
      <c r="BB55" s="595">
        <f>IF($BC$3="４週",AZ55/4,IF($BC$3="暦月",(AZ55/($BC$8/7)),""))</f>
        <v>0</v>
      </c>
      <c r="BC55" s="594"/>
      <c r="BD55" s="587"/>
      <c r="BE55" s="588"/>
      <c r="BF55" s="588"/>
      <c r="BG55" s="588"/>
      <c r="BH55" s="589"/>
    </row>
    <row r="56" spans="2:60" ht="20.25" customHeight="1" x14ac:dyDescent="0.4">
      <c r="B56" s="78"/>
      <c r="C56" s="545"/>
      <c r="D56" s="546"/>
      <c r="E56" s="547"/>
      <c r="F56" s="216"/>
      <c r="G56" s="219">
        <f>C54</f>
        <v>0</v>
      </c>
      <c r="H56" s="550"/>
      <c r="I56" s="557"/>
      <c r="J56" s="558"/>
      <c r="K56" s="558"/>
      <c r="L56" s="559"/>
      <c r="M56" s="566"/>
      <c r="N56" s="567"/>
      <c r="O56" s="568"/>
      <c r="P56" s="101" t="s">
        <v>247</v>
      </c>
      <c r="Q56" s="102"/>
      <c r="R56" s="102"/>
      <c r="S56" s="103"/>
      <c r="T56" s="104"/>
      <c r="U56" s="83" t="str">
        <f>IF(U54="","",VLOOKUP(U54,'シフト記号表（勤務時間帯）'!$D$6:$Z$47,23,FALSE))</f>
        <v/>
      </c>
      <c r="V56" s="84" t="str">
        <f>IF(V54="","",VLOOKUP(V54,'シフト記号表（勤務時間帯）'!$D$6:$Z$47,23,FALSE))</f>
        <v/>
      </c>
      <c r="W56" s="84" t="str">
        <f>IF(W54="","",VLOOKUP(W54,'シフト記号表（勤務時間帯）'!$D$6:$Z$47,23,FALSE))</f>
        <v/>
      </c>
      <c r="X56" s="84" t="str">
        <f>IF(X54="","",VLOOKUP(X54,'シフト記号表（勤務時間帯）'!$D$6:$Z$47,23,FALSE))</f>
        <v/>
      </c>
      <c r="Y56" s="84" t="str">
        <f>IF(Y54="","",VLOOKUP(Y54,'シフト記号表（勤務時間帯）'!$D$6:$Z$47,23,FALSE))</f>
        <v/>
      </c>
      <c r="Z56" s="84" t="str">
        <f>IF(Z54="","",VLOOKUP(Z54,'シフト記号表（勤務時間帯）'!$D$6:$Z$47,23,FALSE))</f>
        <v/>
      </c>
      <c r="AA56" s="85" t="str">
        <f>IF(AA54="","",VLOOKUP(AA54,'シフト記号表（勤務時間帯）'!$D$6:$Z$47,23,FALSE))</f>
        <v/>
      </c>
      <c r="AB56" s="83" t="str">
        <f>IF(AB54="","",VLOOKUP(AB54,'シフト記号表（勤務時間帯）'!$D$6:$Z$47,23,FALSE))</f>
        <v/>
      </c>
      <c r="AC56" s="84" t="str">
        <f>IF(AC54="","",VLOOKUP(AC54,'シフト記号表（勤務時間帯）'!$D$6:$Z$47,23,FALSE))</f>
        <v/>
      </c>
      <c r="AD56" s="84" t="str">
        <f>IF(AD54="","",VLOOKUP(AD54,'シフト記号表（勤務時間帯）'!$D$6:$Z$47,23,FALSE))</f>
        <v/>
      </c>
      <c r="AE56" s="84" t="str">
        <f>IF(AE54="","",VLOOKUP(AE54,'シフト記号表（勤務時間帯）'!$D$6:$Z$47,23,FALSE))</f>
        <v/>
      </c>
      <c r="AF56" s="84" t="str">
        <f>IF(AF54="","",VLOOKUP(AF54,'シフト記号表（勤務時間帯）'!$D$6:$Z$47,23,FALSE))</f>
        <v/>
      </c>
      <c r="AG56" s="84" t="str">
        <f>IF(AG54="","",VLOOKUP(AG54,'シフト記号表（勤務時間帯）'!$D$6:$Z$47,23,FALSE))</f>
        <v/>
      </c>
      <c r="AH56" s="85" t="str">
        <f>IF(AH54="","",VLOOKUP(AH54,'シフト記号表（勤務時間帯）'!$D$6:$Z$47,23,FALSE))</f>
        <v/>
      </c>
      <c r="AI56" s="83" t="str">
        <f>IF(AI54="","",VLOOKUP(AI54,'シフト記号表（勤務時間帯）'!$D$6:$Z$47,23,FALSE))</f>
        <v/>
      </c>
      <c r="AJ56" s="84" t="str">
        <f>IF(AJ54="","",VLOOKUP(AJ54,'シフト記号表（勤務時間帯）'!$D$6:$Z$47,23,FALSE))</f>
        <v/>
      </c>
      <c r="AK56" s="84" t="str">
        <f>IF(AK54="","",VLOOKUP(AK54,'シフト記号表（勤務時間帯）'!$D$6:$Z$47,23,FALSE))</f>
        <v/>
      </c>
      <c r="AL56" s="84" t="str">
        <f>IF(AL54="","",VLOOKUP(AL54,'シフト記号表（勤務時間帯）'!$D$6:$Z$47,23,FALSE))</f>
        <v/>
      </c>
      <c r="AM56" s="84" t="str">
        <f>IF(AM54="","",VLOOKUP(AM54,'シフト記号表（勤務時間帯）'!$D$6:$Z$47,23,FALSE))</f>
        <v/>
      </c>
      <c r="AN56" s="84" t="str">
        <f>IF(AN54="","",VLOOKUP(AN54,'シフト記号表（勤務時間帯）'!$D$6:$Z$47,23,FALSE))</f>
        <v/>
      </c>
      <c r="AO56" s="85" t="str">
        <f>IF(AO54="","",VLOOKUP(AO54,'シフト記号表（勤務時間帯）'!$D$6:$Z$47,23,FALSE))</f>
        <v/>
      </c>
      <c r="AP56" s="83" t="str">
        <f>IF(AP54="","",VLOOKUP(AP54,'シフト記号表（勤務時間帯）'!$D$6:$Z$47,23,FALSE))</f>
        <v/>
      </c>
      <c r="AQ56" s="84" t="str">
        <f>IF(AQ54="","",VLOOKUP(AQ54,'シフト記号表（勤務時間帯）'!$D$6:$Z$47,23,FALSE))</f>
        <v/>
      </c>
      <c r="AR56" s="84" t="str">
        <f>IF(AR54="","",VLOOKUP(AR54,'シフト記号表（勤務時間帯）'!$D$6:$Z$47,23,FALSE))</f>
        <v/>
      </c>
      <c r="AS56" s="84" t="str">
        <f>IF(AS54="","",VLOOKUP(AS54,'シフト記号表（勤務時間帯）'!$D$6:$Z$47,23,FALSE))</f>
        <v/>
      </c>
      <c r="AT56" s="84" t="str">
        <f>IF(AT54="","",VLOOKUP(AT54,'シフト記号表（勤務時間帯）'!$D$6:$Z$47,23,FALSE))</f>
        <v/>
      </c>
      <c r="AU56" s="84" t="str">
        <f>IF(AU54="","",VLOOKUP(AU54,'シフト記号表（勤務時間帯）'!$D$6:$Z$47,23,FALSE))</f>
        <v/>
      </c>
      <c r="AV56" s="85" t="str">
        <f>IF(AV54="","",VLOOKUP(AV54,'シフト記号表（勤務時間帯）'!$D$6:$Z$47,23,FALSE))</f>
        <v/>
      </c>
      <c r="AW56" s="83" t="str">
        <f>IF(AW54="","",VLOOKUP(AW54,'シフト記号表（勤務時間帯）'!$D$6:$Z$47,23,FALSE))</f>
        <v/>
      </c>
      <c r="AX56" s="84" t="str">
        <f>IF(AX54="","",VLOOKUP(AX54,'シフト記号表（勤務時間帯）'!$D$6:$Z$47,23,FALSE))</f>
        <v/>
      </c>
      <c r="AY56" s="84" t="str">
        <f>IF(AY54="","",VLOOKUP(AY54,'シフト記号表（勤務時間帯）'!$D$6:$Z$47,23,FALSE))</f>
        <v/>
      </c>
      <c r="AZ56" s="596">
        <f>IF($BC$3="４週",SUM(U56:AV56),IF($BC$3="暦月",SUM(U56:AY56),""))</f>
        <v>0</v>
      </c>
      <c r="BA56" s="597"/>
      <c r="BB56" s="598">
        <f>IF($BC$3="４週",AZ56/4,IF($BC$3="暦月",(AZ56/($BC$8/7)),""))</f>
        <v>0</v>
      </c>
      <c r="BC56" s="597"/>
      <c r="BD56" s="590"/>
      <c r="BE56" s="591"/>
      <c r="BF56" s="591"/>
      <c r="BG56" s="591"/>
      <c r="BH56" s="592"/>
    </row>
    <row r="57" spans="2:60" ht="20.25" customHeight="1" x14ac:dyDescent="0.4">
      <c r="B57" s="86"/>
      <c r="C57" s="539"/>
      <c r="D57" s="540"/>
      <c r="E57" s="541"/>
      <c r="F57" s="215"/>
      <c r="G57" s="218"/>
      <c r="H57" s="603"/>
      <c r="I57" s="551"/>
      <c r="J57" s="552"/>
      <c r="K57" s="552"/>
      <c r="L57" s="553"/>
      <c r="M57" s="560"/>
      <c r="N57" s="561"/>
      <c r="O57" s="562"/>
      <c r="P57" s="87" t="s">
        <v>245</v>
      </c>
      <c r="Q57" s="94"/>
      <c r="R57" s="94"/>
      <c r="S57" s="95"/>
      <c r="T57" s="100"/>
      <c r="U57" s="91"/>
      <c r="V57" s="92"/>
      <c r="W57" s="92"/>
      <c r="X57" s="92"/>
      <c r="Y57" s="92"/>
      <c r="Z57" s="92"/>
      <c r="AA57" s="93"/>
      <c r="AB57" s="91"/>
      <c r="AC57" s="92"/>
      <c r="AD57" s="92"/>
      <c r="AE57" s="92"/>
      <c r="AF57" s="92"/>
      <c r="AG57" s="92"/>
      <c r="AH57" s="93"/>
      <c r="AI57" s="91"/>
      <c r="AJ57" s="92"/>
      <c r="AK57" s="92"/>
      <c r="AL57" s="92"/>
      <c r="AM57" s="92"/>
      <c r="AN57" s="92"/>
      <c r="AO57" s="93"/>
      <c r="AP57" s="91"/>
      <c r="AQ57" s="92"/>
      <c r="AR57" s="92"/>
      <c r="AS57" s="92"/>
      <c r="AT57" s="92"/>
      <c r="AU57" s="92"/>
      <c r="AV57" s="93"/>
      <c r="AW57" s="91"/>
      <c r="AX57" s="92"/>
      <c r="AY57" s="92"/>
      <c r="AZ57" s="569"/>
      <c r="BA57" s="570"/>
      <c r="BB57" s="583"/>
      <c r="BC57" s="570"/>
      <c r="BD57" s="584"/>
      <c r="BE57" s="585"/>
      <c r="BF57" s="585"/>
      <c r="BG57" s="585"/>
      <c r="BH57" s="586"/>
    </row>
    <row r="58" spans="2:60" ht="20.25" customHeight="1" x14ac:dyDescent="0.4">
      <c r="B58" s="70">
        <f>B55+1</f>
        <v>13</v>
      </c>
      <c r="C58" s="542"/>
      <c r="D58" s="543"/>
      <c r="E58" s="544"/>
      <c r="F58" s="215">
        <f>C57</f>
        <v>0</v>
      </c>
      <c r="G58" s="218"/>
      <c r="H58" s="549"/>
      <c r="I58" s="554"/>
      <c r="J58" s="555"/>
      <c r="K58" s="555"/>
      <c r="L58" s="556"/>
      <c r="M58" s="563"/>
      <c r="N58" s="564"/>
      <c r="O58" s="565"/>
      <c r="P58" s="71" t="s">
        <v>246</v>
      </c>
      <c r="Q58" s="72"/>
      <c r="R58" s="72"/>
      <c r="S58" s="73"/>
      <c r="T58" s="74"/>
      <c r="U58" s="75" t="str">
        <f>IF(U57="","",VLOOKUP(U57,'シフト記号表（勤務時間帯）'!$D$6:$X$47,21,FALSE))</f>
        <v/>
      </c>
      <c r="V58" s="76" t="str">
        <f>IF(V57="","",VLOOKUP(V57,'シフト記号表（勤務時間帯）'!$D$6:$X$47,21,FALSE))</f>
        <v/>
      </c>
      <c r="W58" s="76" t="str">
        <f>IF(W57="","",VLOOKUP(W57,'シフト記号表（勤務時間帯）'!$D$6:$X$47,21,FALSE))</f>
        <v/>
      </c>
      <c r="X58" s="76" t="str">
        <f>IF(X57="","",VLOOKUP(X57,'シフト記号表（勤務時間帯）'!$D$6:$X$47,21,FALSE))</f>
        <v/>
      </c>
      <c r="Y58" s="76" t="str">
        <f>IF(Y57="","",VLOOKUP(Y57,'シフト記号表（勤務時間帯）'!$D$6:$X$47,21,FALSE))</f>
        <v/>
      </c>
      <c r="Z58" s="76" t="str">
        <f>IF(Z57="","",VLOOKUP(Z57,'シフト記号表（勤務時間帯）'!$D$6:$X$47,21,FALSE))</f>
        <v/>
      </c>
      <c r="AA58" s="77" t="str">
        <f>IF(AA57="","",VLOOKUP(AA57,'シフト記号表（勤務時間帯）'!$D$6:$X$47,21,FALSE))</f>
        <v/>
      </c>
      <c r="AB58" s="75" t="str">
        <f>IF(AB57="","",VLOOKUP(AB57,'シフト記号表（勤務時間帯）'!$D$6:$X$47,21,FALSE))</f>
        <v/>
      </c>
      <c r="AC58" s="76" t="str">
        <f>IF(AC57="","",VLOOKUP(AC57,'シフト記号表（勤務時間帯）'!$D$6:$X$47,21,FALSE))</f>
        <v/>
      </c>
      <c r="AD58" s="76" t="str">
        <f>IF(AD57="","",VLOOKUP(AD57,'シフト記号表（勤務時間帯）'!$D$6:$X$47,21,FALSE))</f>
        <v/>
      </c>
      <c r="AE58" s="76" t="str">
        <f>IF(AE57="","",VLOOKUP(AE57,'シフト記号表（勤務時間帯）'!$D$6:$X$47,21,FALSE))</f>
        <v/>
      </c>
      <c r="AF58" s="76" t="str">
        <f>IF(AF57="","",VLOOKUP(AF57,'シフト記号表（勤務時間帯）'!$D$6:$X$47,21,FALSE))</f>
        <v/>
      </c>
      <c r="AG58" s="76" t="str">
        <f>IF(AG57="","",VLOOKUP(AG57,'シフト記号表（勤務時間帯）'!$D$6:$X$47,21,FALSE))</f>
        <v/>
      </c>
      <c r="AH58" s="77" t="str">
        <f>IF(AH57="","",VLOOKUP(AH57,'シフト記号表（勤務時間帯）'!$D$6:$X$47,21,FALSE))</f>
        <v/>
      </c>
      <c r="AI58" s="75" t="str">
        <f>IF(AI57="","",VLOOKUP(AI57,'シフト記号表（勤務時間帯）'!$D$6:$X$47,21,FALSE))</f>
        <v/>
      </c>
      <c r="AJ58" s="76" t="str">
        <f>IF(AJ57="","",VLOOKUP(AJ57,'シフト記号表（勤務時間帯）'!$D$6:$X$47,21,FALSE))</f>
        <v/>
      </c>
      <c r="AK58" s="76" t="str">
        <f>IF(AK57="","",VLOOKUP(AK57,'シフト記号表（勤務時間帯）'!$D$6:$X$47,21,FALSE))</f>
        <v/>
      </c>
      <c r="AL58" s="76" t="str">
        <f>IF(AL57="","",VLOOKUP(AL57,'シフト記号表（勤務時間帯）'!$D$6:$X$47,21,FALSE))</f>
        <v/>
      </c>
      <c r="AM58" s="76" t="str">
        <f>IF(AM57="","",VLOOKUP(AM57,'シフト記号表（勤務時間帯）'!$D$6:$X$47,21,FALSE))</f>
        <v/>
      </c>
      <c r="AN58" s="76" t="str">
        <f>IF(AN57="","",VLOOKUP(AN57,'シフト記号表（勤務時間帯）'!$D$6:$X$47,21,FALSE))</f>
        <v/>
      </c>
      <c r="AO58" s="77" t="str">
        <f>IF(AO57="","",VLOOKUP(AO57,'シフト記号表（勤務時間帯）'!$D$6:$X$47,21,FALSE))</f>
        <v/>
      </c>
      <c r="AP58" s="75" t="str">
        <f>IF(AP57="","",VLOOKUP(AP57,'シフト記号表（勤務時間帯）'!$D$6:$X$47,21,FALSE))</f>
        <v/>
      </c>
      <c r="AQ58" s="76" t="str">
        <f>IF(AQ57="","",VLOOKUP(AQ57,'シフト記号表（勤務時間帯）'!$D$6:$X$47,21,FALSE))</f>
        <v/>
      </c>
      <c r="AR58" s="76" t="str">
        <f>IF(AR57="","",VLOOKUP(AR57,'シフト記号表（勤務時間帯）'!$D$6:$X$47,21,FALSE))</f>
        <v/>
      </c>
      <c r="AS58" s="76" t="str">
        <f>IF(AS57="","",VLOOKUP(AS57,'シフト記号表（勤務時間帯）'!$D$6:$X$47,21,FALSE))</f>
        <v/>
      </c>
      <c r="AT58" s="76" t="str">
        <f>IF(AT57="","",VLOOKUP(AT57,'シフト記号表（勤務時間帯）'!$D$6:$X$47,21,FALSE))</f>
        <v/>
      </c>
      <c r="AU58" s="76" t="str">
        <f>IF(AU57="","",VLOOKUP(AU57,'シフト記号表（勤務時間帯）'!$D$6:$X$47,21,FALSE))</f>
        <v/>
      </c>
      <c r="AV58" s="77" t="str">
        <f>IF(AV57="","",VLOOKUP(AV57,'シフト記号表（勤務時間帯）'!$D$6:$X$47,21,FALSE))</f>
        <v/>
      </c>
      <c r="AW58" s="75" t="str">
        <f>IF(AW57="","",VLOOKUP(AW57,'シフト記号表（勤務時間帯）'!$D$6:$X$47,21,FALSE))</f>
        <v/>
      </c>
      <c r="AX58" s="76" t="str">
        <f>IF(AX57="","",VLOOKUP(AX57,'シフト記号表（勤務時間帯）'!$D$6:$X$47,21,FALSE))</f>
        <v/>
      </c>
      <c r="AY58" s="76" t="str">
        <f>IF(AY57="","",VLOOKUP(AY57,'シフト記号表（勤務時間帯）'!$D$6:$X$47,21,FALSE))</f>
        <v/>
      </c>
      <c r="AZ58" s="593">
        <f>IF($BC$3="４週",SUM(U58:AV58),IF($BC$3="暦月",SUM(U58:AY58),""))</f>
        <v>0</v>
      </c>
      <c r="BA58" s="594"/>
      <c r="BB58" s="595">
        <f>IF($BC$3="４週",AZ58/4,IF($BC$3="暦月",(AZ58/($BC$8/7)),""))</f>
        <v>0</v>
      </c>
      <c r="BC58" s="594"/>
      <c r="BD58" s="587"/>
      <c r="BE58" s="588"/>
      <c r="BF58" s="588"/>
      <c r="BG58" s="588"/>
      <c r="BH58" s="589"/>
    </row>
    <row r="59" spans="2:60" ht="20.25" customHeight="1" x14ac:dyDescent="0.4">
      <c r="B59" s="78"/>
      <c r="C59" s="545"/>
      <c r="D59" s="546"/>
      <c r="E59" s="547"/>
      <c r="F59" s="216"/>
      <c r="G59" s="219">
        <f>C57</f>
        <v>0</v>
      </c>
      <c r="H59" s="550"/>
      <c r="I59" s="557"/>
      <c r="J59" s="558"/>
      <c r="K59" s="558"/>
      <c r="L59" s="559"/>
      <c r="M59" s="566"/>
      <c r="N59" s="567"/>
      <c r="O59" s="568"/>
      <c r="P59" s="101" t="s">
        <v>247</v>
      </c>
      <c r="Q59" s="102"/>
      <c r="R59" s="102"/>
      <c r="S59" s="103"/>
      <c r="T59" s="104"/>
      <c r="U59" s="83" t="str">
        <f>IF(U57="","",VLOOKUP(U57,'シフト記号表（勤務時間帯）'!$D$6:$Z$47,23,FALSE))</f>
        <v/>
      </c>
      <c r="V59" s="84" t="str">
        <f>IF(V57="","",VLOOKUP(V57,'シフト記号表（勤務時間帯）'!$D$6:$Z$47,23,FALSE))</f>
        <v/>
      </c>
      <c r="W59" s="84" t="str">
        <f>IF(W57="","",VLOOKUP(W57,'シフト記号表（勤務時間帯）'!$D$6:$Z$47,23,FALSE))</f>
        <v/>
      </c>
      <c r="X59" s="84" t="str">
        <f>IF(X57="","",VLOOKUP(X57,'シフト記号表（勤務時間帯）'!$D$6:$Z$47,23,FALSE))</f>
        <v/>
      </c>
      <c r="Y59" s="84" t="str">
        <f>IF(Y57="","",VLOOKUP(Y57,'シフト記号表（勤務時間帯）'!$D$6:$Z$47,23,FALSE))</f>
        <v/>
      </c>
      <c r="Z59" s="84" t="str">
        <f>IF(Z57="","",VLOOKUP(Z57,'シフト記号表（勤務時間帯）'!$D$6:$Z$47,23,FALSE))</f>
        <v/>
      </c>
      <c r="AA59" s="85" t="str">
        <f>IF(AA57="","",VLOOKUP(AA57,'シフト記号表（勤務時間帯）'!$D$6:$Z$47,23,FALSE))</f>
        <v/>
      </c>
      <c r="AB59" s="83" t="str">
        <f>IF(AB57="","",VLOOKUP(AB57,'シフト記号表（勤務時間帯）'!$D$6:$Z$47,23,FALSE))</f>
        <v/>
      </c>
      <c r="AC59" s="84" t="str">
        <f>IF(AC57="","",VLOOKUP(AC57,'シフト記号表（勤務時間帯）'!$D$6:$Z$47,23,FALSE))</f>
        <v/>
      </c>
      <c r="AD59" s="84" t="str">
        <f>IF(AD57="","",VLOOKUP(AD57,'シフト記号表（勤務時間帯）'!$D$6:$Z$47,23,FALSE))</f>
        <v/>
      </c>
      <c r="AE59" s="84" t="str">
        <f>IF(AE57="","",VLOOKUP(AE57,'シフト記号表（勤務時間帯）'!$D$6:$Z$47,23,FALSE))</f>
        <v/>
      </c>
      <c r="AF59" s="84" t="str">
        <f>IF(AF57="","",VLOOKUP(AF57,'シフト記号表（勤務時間帯）'!$D$6:$Z$47,23,FALSE))</f>
        <v/>
      </c>
      <c r="AG59" s="84" t="str">
        <f>IF(AG57="","",VLOOKUP(AG57,'シフト記号表（勤務時間帯）'!$D$6:$Z$47,23,FALSE))</f>
        <v/>
      </c>
      <c r="AH59" s="85" t="str">
        <f>IF(AH57="","",VLOOKUP(AH57,'シフト記号表（勤務時間帯）'!$D$6:$Z$47,23,FALSE))</f>
        <v/>
      </c>
      <c r="AI59" s="83" t="str">
        <f>IF(AI57="","",VLOOKUP(AI57,'シフト記号表（勤務時間帯）'!$D$6:$Z$47,23,FALSE))</f>
        <v/>
      </c>
      <c r="AJ59" s="84" t="str">
        <f>IF(AJ57="","",VLOOKUP(AJ57,'シフト記号表（勤務時間帯）'!$D$6:$Z$47,23,FALSE))</f>
        <v/>
      </c>
      <c r="AK59" s="84" t="str">
        <f>IF(AK57="","",VLOOKUP(AK57,'シフト記号表（勤務時間帯）'!$D$6:$Z$47,23,FALSE))</f>
        <v/>
      </c>
      <c r="AL59" s="84" t="str">
        <f>IF(AL57="","",VLOOKUP(AL57,'シフト記号表（勤務時間帯）'!$D$6:$Z$47,23,FALSE))</f>
        <v/>
      </c>
      <c r="AM59" s="84" t="str">
        <f>IF(AM57="","",VLOOKUP(AM57,'シフト記号表（勤務時間帯）'!$D$6:$Z$47,23,FALSE))</f>
        <v/>
      </c>
      <c r="AN59" s="84" t="str">
        <f>IF(AN57="","",VLOOKUP(AN57,'シフト記号表（勤務時間帯）'!$D$6:$Z$47,23,FALSE))</f>
        <v/>
      </c>
      <c r="AO59" s="85" t="str">
        <f>IF(AO57="","",VLOOKUP(AO57,'シフト記号表（勤務時間帯）'!$D$6:$Z$47,23,FALSE))</f>
        <v/>
      </c>
      <c r="AP59" s="83" t="str">
        <f>IF(AP57="","",VLOOKUP(AP57,'シフト記号表（勤務時間帯）'!$D$6:$Z$47,23,FALSE))</f>
        <v/>
      </c>
      <c r="AQ59" s="84" t="str">
        <f>IF(AQ57="","",VLOOKUP(AQ57,'シフト記号表（勤務時間帯）'!$D$6:$Z$47,23,FALSE))</f>
        <v/>
      </c>
      <c r="AR59" s="84" t="str">
        <f>IF(AR57="","",VLOOKUP(AR57,'シフト記号表（勤務時間帯）'!$D$6:$Z$47,23,FALSE))</f>
        <v/>
      </c>
      <c r="AS59" s="84" t="str">
        <f>IF(AS57="","",VLOOKUP(AS57,'シフト記号表（勤務時間帯）'!$D$6:$Z$47,23,FALSE))</f>
        <v/>
      </c>
      <c r="AT59" s="84" t="str">
        <f>IF(AT57="","",VLOOKUP(AT57,'シフト記号表（勤務時間帯）'!$D$6:$Z$47,23,FALSE))</f>
        <v/>
      </c>
      <c r="AU59" s="84" t="str">
        <f>IF(AU57="","",VLOOKUP(AU57,'シフト記号表（勤務時間帯）'!$D$6:$Z$47,23,FALSE))</f>
        <v/>
      </c>
      <c r="AV59" s="85" t="str">
        <f>IF(AV57="","",VLOOKUP(AV57,'シフト記号表（勤務時間帯）'!$D$6:$Z$47,23,FALSE))</f>
        <v/>
      </c>
      <c r="AW59" s="83" t="str">
        <f>IF(AW57="","",VLOOKUP(AW57,'シフト記号表（勤務時間帯）'!$D$6:$Z$47,23,FALSE))</f>
        <v/>
      </c>
      <c r="AX59" s="84" t="str">
        <f>IF(AX57="","",VLOOKUP(AX57,'シフト記号表（勤務時間帯）'!$D$6:$Z$47,23,FALSE))</f>
        <v/>
      </c>
      <c r="AY59" s="84" t="str">
        <f>IF(AY57="","",VLOOKUP(AY57,'シフト記号表（勤務時間帯）'!$D$6:$Z$47,23,FALSE))</f>
        <v/>
      </c>
      <c r="AZ59" s="596">
        <f>IF($BC$3="４週",SUM(U59:AV59),IF($BC$3="暦月",SUM(U59:AY59),""))</f>
        <v>0</v>
      </c>
      <c r="BA59" s="597"/>
      <c r="BB59" s="598">
        <f>IF($BC$3="４週",AZ59/4,IF($BC$3="暦月",(AZ59/($BC$8/7)),""))</f>
        <v>0</v>
      </c>
      <c r="BC59" s="597"/>
      <c r="BD59" s="590"/>
      <c r="BE59" s="591"/>
      <c r="BF59" s="591"/>
      <c r="BG59" s="591"/>
      <c r="BH59" s="592"/>
    </row>
    <row r="60" spans="2:60" ht="20.25" customHeight="1" x14ac:dyDescent="0.4">
      <c r="B60" s="86"/>
      <c r="C60" s="539"/>
      <c r="D60" s="540"/>
      <c r="E60" s="541"/>
      <c r="F60" s="215"/>
      <c r="G60" s="218"/>
      <c r="H60" s="603"/>
      <c r="I60" s="551"/>
      <c r="J60" s="552"/>
      <c r="K60" s="552"/>
      <c r="L60" s="553"/>
      <c r="M60" s="560"/>
      <c r="N60" s="561"/>
      <c r="O60" s="562"/>
      <c r="P60" s="87" t="s">
        <v>245</v>
      </c>
      <c r="Q60" s="94"/>
      <c r="R60" s="94"/>
      <c r="S60" s="95"/>
      <c r="T60" s="100"/>
      <c r="U60" s="91"/>
      <c r="V60" s="92"/>
      <c r="W60" s="92"/>
      <c r="X60" s="92"/>
      <c r="Y60" s="92"/>
      <c r="Z60" s="92"/>
      <c r="AA60" s="93"/>
      <c r="AB60" s="91"/>
      <c r="AC60" s="92"/>
      <c r="AD60" s="92"/>
      <c r="AE60" s="92"/>
      <c r="AF60" s="92"/>
      <c r="AG60" s="92"/>
      <c r="AH60" s="93"/>
      <c r="AI60" s="91"/>
      <c r="AJ60" s="92"/>
      <c r="AK60" s="92"/>
      <c r="AL60" s="92"/>
      <c r="AM60" s="92"/>
      <c r="AN60" s="92"/>
      <c r="AO60" s="93"/>
      <c r="AP60" s="91"/>
      <c r="AQ60" s="92"/>
      <c r="AR60" s="92"/>
      <c r="AS60" s="92"/>
      <c r="AT60" s="92"/>
      <c r="AU60" s="92"/>
      <c r="AV60" s="93"/>
      <c r="AW60" s="91"/>
      <c r="AX60" s="92"/>
      <c r="AY60" s="92"/>
      <c r="AZ60" s="569"/>
      <c r="BA60" s="570"/>
      <c r="BB60" s="583"/>
      <c r="BC60" s="570"/>
      <c r="BD60" s="584"/>
      <c r="BE60" s="585"/>
      <c r="BF60" s="585"/>
      <c r="BG60" s="585"/>
      <c r="BH60" s="586"/>
    </row>
    <row r="61" spans="2:60" ht="20.25" customHeight="1" x14ac:dyDescent="0.4">
      <c r="B61" s="70">
        <f>B58+1</f>
        <v>14</v>
      </c>
      <c r="C61" s="542"/>
      <c r="D61" s="543"/>
      <c r="E61" s="544"/>
      <c r="F61" s="215">
        <f>C60</f>
        <v>0</v>
      </c>
      <c r="G61" s="218"/>
      <c r="H61" s="549"/>
      <c r="I61" s="554"/>
      <c r="J61" s="555"/>
      <c r="K61" s="555"/>
      <c r="L61" s="556"/>
      <c r="M61" s="563"/>
      <c r="N61" s="564"/>
      <c r="O61" s="565"/>
      <c r="P61" s="71" t="s">
        <v>246</v>
      </c>
      <c r="Q61" s="72"/>
      <c r="R61" s="72"/>
      <c r="S61" s="73"/>
      <c r="T61" s="74"/>
      <c r="U61" s="75" t="str">
        <f>IF(U60="","",VLOOKUP(U60,'シフト記号表（勤務時間帯）'!$D$6:$X$47,21,FALSE))</f>
        <v/>
      </c>
      <c r="V61" s="76" t="str">
        <f>IF(V60="","",VLOOKUP(V60,'シフト記号表（勤務時間帯）'!$D$6:$X$47,21,FALSE))</f>
        <v/>
      </c>
      <c r="W61" s="76" t="str">
        <f>IF(W60="","",VLOOKUP(W60,'シフト記号表（勤務時間帯）'!$D$6:$X$47,21,FALSE))</f>
        <v/>
      </c>
      <c r="X61" s="76" t="str">
        <f>IF(X60="","",VLOOKUP(X60,'シフト記号表（勤務時間帯）'!$D$6:$X$47,21,FALSE))</f>
        <v/>
      </c>
      <c r="Y61" s="76" t="str">
        <f>IF(Y60="","",VLOOKUP(Y60,'シフト記号表（勤務時間帯）'!$D$6:$X$47,21,FALSE))</f>
        <v/>
      </c>
      <c r="Z61" s="76" t="str">
        <f>IF(Z60="","",VLOOKUP(Z60,'シフト記号表（勤務時間帯）'!$D$6:$X$47,21,FALSE))</f>
        <v/>
      </c>
      <c r="AA61" s="77" t="str">
        <f>IF(AA60="","",VLOOKUP(AA60,'シフト記号表（勤務時間帯）'!$D$6:$X$47,21,FALSE))</f>
        <v/>
      </c>
      <c r="AB61" s="75" t="str">
        <f>IF(AB60="","",VLOOKUP(AB60,'シフト記号表（勤務時間帯）'!$D$6:$X$47,21,FALSE))</f>
        <v/>
      </c>
      <c r="AC61" s="76" t="str">
        <f>IF(AC60="","",VLOOKUP(AC60,'シフト記号表（勤務時間帯）'!$D$6:$X$47,21,FALSE))</f>
        <v/>
      </c>
      <c r="AD61" s="76" t="str">
        <f>IF(AD60="","",VLOOKUP(AD60,'シフト記号表（勤務時間帯）'!$D$6:$X$47,21,FALSE))</f>
        <v/>
      </c>
      <c r="AE61" s="76" t="str">
        <f>IF(AE60="","",VLOOKUP(AE60,'シフト記号表（勤務時間帯）'!$D$6:$X$47,21,FALSE))</f>
        <v/>
      </c>
      <c r="AF61" s="76" t="str">
        <f>IF(AF60="","",VLOOKUP(AF60,'シフト記号表（勤務時間帯）'!$D$6:$X$47,21,FALSE))</f>
        <v/>
      </c>
      <c r="AG61" s="76" t="str">
        <f>IF(AG60="","",VLOOKUP(AG60,'シフト記号表（勤務時間帯）'!$D$6:$X$47,21,FALSE))</f>
        <v/>
      </c>
      <c r="AH61" s="77" t="str">
        <f>IF(AH60="","",VLOOKUP(AH60,'シフト記号表（勤務時間帯）'!$D$6:$X$47,21,FALSE))</f>
        <v/>
      </c>
      <c r="AI61" s="75" t="str">
        <f>IF(AI60="","",VLOOKUP(AI60,'シフト記号表（勤務時間帯）'!$D$6:$X$47,21,FALSE))</f>
        <v/>
      </c>
      <c r="AJ61" s="76" t="str">
        <f>IF(AJ60="","",VLOOKUP(AJ60,'シフト記号表（勤務時間帯）'!$D$6:$X$47,21,FALSE))</f>
        <v/>
      </c>
      <c r="AK61" s="76" t="str">
        <f>IF(AK60="","",VLOOKUP(AK60,'シフト記号表（勤務時間帯）'!$D$6:$X$47,21,FALSE))</f>
        <v/>
      </c>
      <c r="AL61" s="76" t="str">
        <f>IF(AL60="","",VLOOKUP(AL60,'シフト記号表（勤務時間帯）'!$D$6:$X$47,21,FALSE))</f>
        <v/>
      </c>
      <c r="AM61" s="76" t="str">
        <f>IF(AM60="","",VLOOKUP(AM60,'シフト記号表（勤務時間帯）'!$D$6:$X$47,21,FALSE))</f>
        <v/>
      </c>
      <c r="AN61" s="76" t="str">
        <f>IF(AN60="","",VLOOKUP(AN60,'シフト記号表（勤務時間帯）'!$D$6:$X$47,21,FALSE))</f>
        <v/>
      </c>
      <c r="AO61" s="77" t="str">
        <f>IF(AO60="","",VLOOKUP(AO60,'シフト記号表（勤務時間帯）'!$D$6:$X$47,21,FALSE))</f>
        <v/>
      </c>
      <c r="AP61" s="75" t="str">
        <f>IF(AP60="","",VLOOKUP(AP60,'シフト記号表（勤務時間帯）'!$D$6:$X$47,21,FALSE))</f>
        <v/>
      </c>
      <c r="AQ61" s="76" t="str">
        <f>IF(AQ60="","",VLOOKUP(AQ60,'シフト記号表（勤務時間帯）'!$D$6:$X$47,21,FALSE))</f>
        <v/>
      </c>
      <c r="AR61" s="76" t="str">
        <f>IF(AR60="","",VLOOKUP(AR60,'シフト記号表（勤務時間帯）'!$D$6:$X$47,21,FALSE))</f>
        <v/>
      </c>
      <c r="AS61" s="76" t="str">
        <f>IF(AS60="","",VLOOKUP(AS60,'シフト記号表（勤務時間帯）'!$D$6:$X$47,21,FALSE))</f>
        <v/>
      </c>
      <c r="AT61" s="76" t="str">
        <f>IF(AT60="","",VLOOKUP(AT60,'シフト記号表（勤務時間帯）'!$D$6:$X$47,21,FALSE))</f>
        <v/>
      </c>
      <c r="AU61" s="76" t="str">
        <f>IF(AU60="","",VLOOKUP(AU60,'シフト記号表（勤務時間帯）'!$D$6:$X$47,21,FALSE))</f>
        <v/>
      </c>
      <c r="AV61" s="77" t="str">
        <f>IF(AV60="","",VLOOKUP(AV60,'シフト記号表（勤務時間帯）'!$D$6:$X$47,21,FALSE))</f>
        <v/>
      </c>
      <c r="AW61" s="75" t="str">
        <f>IF(AW60="","",VLOOKUP(AW60,'シフト記号表（勤務時間帯）'!$D$6:$X$47,21,FALSE))</f>
        <v/>
      </c>
      <c r="AX61" s="76" t="str">
        <f>IF(AX60="","",VLOOKUP(AX60,'シフト記号表（勤務時間帯）'!$D$6:$X$47,21,FALSE))</f>
        <v/>
      </c>
      <c r="AY61" s="76" t="str">
        <f>IF(AY60="","",VLOOKUP(AY60,'シフト記号表（勤務時間帯）'!$D$6:$X$47,21,FALSE))</f>
        <v/>
      </c>
      <c r="AZ61" s="593">
        <f>IF($BC$3="４週",SUM(U61:AV61),IF($BC$3="暦月",SUM(U61:AY61),""))</f>
        <v>0</v>
      </c>
      <c r="BA61" s="594"/>
      <c r="BB61" s="595">
        <f>IF($BC$3="４週",AZ61/4,IF($BC$3="暦月",(AZ61/($BC$8/7)),""))</f>
        <v>0</v>
      </c>
      <c r="BC61" s="594"/>
      <c r="BD61" s="587"/>
      <c r="BE61" s="588"/>
      <c r="BF61" s="588"/>
      <c r="BG61" s="588"/>
      <c r="BH61" s="589"/>
    </row>
    <row r="62" spans="2:60" ht="20.25" customHeight="1" x14ac:dyDescent="0.4">
      <c r="B62" s="78"/>
      <c r="C62" s="545"/>
      <c r="D62" s="546"/>
      <c r="E62" s="547"/>
      <c r="F62" s="216"/>
      <c r="G62" s="219">
        <f>C60</f>
        <v>0</v>
      </c>
      <c r="H62" s="550"/>
      <c r="I62" s="557"/>
      <c r="J62" s="558"/>
      <c r="K62" s="558"/>
      <c r="L62" s="559"/>
      <c r="M62" s="566"/>
      <c r="N62" s="567"/>
      <c r="O62" s="568"/>
      <c r="P62" s="101" t="s">
        <v>247</v>
      </c>
      <c r="Q62" s="102"/>
      <c r="R62" s="102"/>
      <c r="S62" s="103"/>
      <c r="T62" s="104"/>
      <c r="U62" s="83" t="str">
        <f>IF(U60="","",VLOOKUP(U60,'シフト記号表（勤務時間帯）'!$D$6:$Z$47,23,FALSE))</f>
        <v/>
      </c>
      <c r="V62" s="84" t="str">
        <f>IF(V60="","",VLOOKUP(V60,'シフト記号表（勤務時間帯）'!$D$6:$Z$47,23,FALSE))</f>
        <v/>
      </c>
      <c r="W62" s="84" t="str">
        <f>IF(W60="","",VLOOKUP(W60,'シフト記号表（勤務時間帯）'!$D$6:$Z$47,23,FALSE))</f>
        <v/>
      </c>
      <c r="X62" s="84" t="str">
        <f>IF(X60="","",VLOOKUP(X60,'シフト記号表（勤務時間帯）'!$D$6:$Z$47,23,FALSE))</f>
        <v/>
      </c>
      <c r="Y62" s="84" t="str">
        <f>IF(Y60="","",VLOOKUP(Y60,'シフト記号表（勤務時間帯）'!$D$6:$Z$47,23,FALSE))</f>
        <v/>
      </c>
      <c r="Z62" s="84" t="str">
        <f>IF(Z60="","",VLOOKUP(Z60,'シフト記号表（勤務時間帯）'!$D$6:$Z$47,23,FALSE))</f>
        <v/>
      </c>
      <c r="AA62" s="85" t="str">
        <f>IF(AA60="","",VLOOKUP(AA60,'シフト記号表（勤務時間帯）'!$D$6:$Z$47,23,FALSE))</f>
        <v/>
      </c>
      <c r="AB62" s="83" t="str">
        <f>IF(AB60="","",VLOOKUP(AB60,'シフト記号表（勤務時間帯）'!$D$6:$Z$47,23,FALSE))</f>
        <v/>
      </c>
      <c r="AC62" s="84" t="str">
        <f>IF(AC60="","",VLOOKUP(AC60,'シフト記号表（勤務時間帯）'!$D$6:$Z$47,23,FALSE))</f>
        <v/>
      </c>
      <c r="AD62" s="84" t="str">
        <f>IF(AD60="","",VLOOKUP(AD60,'シフト記号表（勤務時間帯）'!$D$6:$Z$47,23,FALSE))</f>
        <v/>
      </c>
      <c r="AE62" s="84" t="str">
        <f>IF(AE60="","",VLOOKUP(AE60,'シフト記号表（勤務時間帯）'!$D$6:$Z$47,23,FALSE))</f>
        <v/>
      </c>
      <c r="AF62" s="84" t="str">
        <f>IF(AF60="","",VLOOKUP(AF60,'シフト記号表（勤務時間帯）'!$D$6:$Z$47,23,FALSE))</f>
        <v/>
      </c>
      <c r="AG62" s="84" t="str">
        <f>IF(AG60="","",VLOOKUP(AG60,'シフト記号表（勤務時間帯）'!$D$6:$Z$47,23,FALSE))</f>
        <v/>
      </c>
      <c r="AH62" s="85" t="str">
        <f>IF(AH60="","",VLOOKUP(AH60,'シフト記号表（勤務時間帯）'!$D$6:$Z$47,23,FALSE))</f>
        <v/>
      </c>
      <c r="AI62" s="83" t="str">
        <f>IF(AI60="","",VLOOKUP(AI60,'シフト記号表（勤務時間帯）'!$D$6:$Z$47,23,FALSE))</f>
        <v/>
      </c>
      <c r="AJ62" s="84" t="str">
        <f>IF(AJ60="","",VLOOKUP(AJ60,'シフト記号表（勤務時間帯）'!$D$6:$Z$47,23,FALSE))</f>
        <v/>
      </c>
      <c r="AK62" s="84" t="str">
        <f>IF(AK60="","",VLOOKUP(AK60,'シフト記号表（勤務時間帯）'!$D$6:$Z$47,23,FALSE))</f>
        <v/>
      </c>
      <c r="AL62" s="84" t="str">
        <f>IF(AL60="","",VLOOKUP(AL60,'シフト記号表（勤務時間帯）'!$D$6:$Z$47,23,FALSE))</f>
        <v/>
      </c>
      <c r="AM62" s="84" t="str">
        <f>IF(AM60="","",VLOOKUP(AM60,'シフト記号表（勤務時間帯）'!$D$6:$Z$47,23,FALSE))</f>
        <v/>
      </c>
      <c r="AN62" s="84" t="str">
        <f>IF(AN60="","",VLOOKUP(AN60,'シフト記号表（勤務時間帯）'!$D$6:$Z$47,23,FALSE))</f>
        <v/>
      </c>
      <c r="AO62" s="85" t="str">
        <f>IF(AO60="","",VLOOKUP(AO60,'シフト記号表（勤務時間帯）'!$D$6:$Z$47,23,FALSE))</f>
        <v/>
      </c>
      <c r="AP62" s="83" t="str">
        <f>IF(AP60="","",VLOOKUP(AP60,'シフト記号表（勤務時間帯）'!$D$6:$Z$47,23,FALSE))</f>
        <v/>
      </c>
      <c r="AQ62" s="84" t="str">
        <f>IF(AQ60="","",VLOOKUP(AQ60,'シフト記号表（勤務時間帯）'!$D$6:$Z$47,23,FALSE))</f>
        <v/>
      </c>
      <c r="AR62" s="84" t="str">
        <f>IF(AR60="","",VLOOKUP(AR60,'シフト記号表（勤務時間帯）'!$D$6:$Z$47,23,FALSE))</f>
        <v/>
      </c>
      <c r="AS62" s="84" t="str">
        <f>IF(AS60="","",VLOOKUP(AS60,'シフト記号表（勤務時間帯）'!$D$6:$Z$47,23,FALSE))</f>
        <v/>
      </c>
      <c r="AT62" s="84" t="str">
        <f>IF(AT60="","",VLOOKUP(AT60,'シフト記号表（勤務時間帯）'!$D$6:$Z$47,23,FALSE))</f>
        <v/>
      </c>
      <c r="AU62" s="84" t="str">
        <f>IF(AU60="","",VLOOKUP(AU60,'シフト記号表（勤務時間帯）'!$D$6:$Z$47,23,FALSE))</f>
        <v/>
      </c>
      <c r="AV62" s="85" t="str">
        <f>IF(AV60="","",VLOOKUP(AV60,'シフト記号表（勤務時間帯）'!$D$6:$Z$47,23,FALSE))</f>
        <v/>
      </c>
      <c r="AW62" s="83" t="str">
        <f>IF(AW60="","",VLOOKUP(AW60,'シフト記号表（勤務時間帯）'!$D$6:$Z$47,23,FALSE))</f>
        <v/>
      </c>
      <c r="AX62" s="84" t="str">
        <f>IF(AX60="","",VLOOKUP(AX60,'シフト記号表（勤務時間帯）'!$D$6:$Z$47,23,FALSE))</f>
        <v/>
      </c>
      <c r="AY62" s="84" t="str">
        <f>IF(AY60="","",VLOOKUP(AY60,'シフト記号表（勤務時間帯）'!$D$6:$Z$47,23,FALSE))</f>
        <v/>
      </c>
      <c r="AZ62" s="596">
        <f>IF($BC$3="４週",SUM(U62:AV62),IF($BC$3="暦月",SUM(U62:AY62),""))</f>
        <v>0</v>
      </c>
      <c r="BA62" s="597"/>
      <c r="BB62" s="598">
        <f>IF($BC$3="４週",AZ62/4,IF($BC$3="暦月",(AZ62/($BC$8/7)),""))</f>
        <v>0</v>
      </c>
      <c r="BC62" s="597"/>
      <c r="BD62" s="590"/>
      <c r="BE62" s="591"/>
      <c r="BF62" s="591"/>
      <c r="BG62" s="591"/>
      <c r="BH62" s="592"/>
    </row>
    <row r="63" spans="2:60" ht="20.25" customHeight="1" x14ac:dyDescent="0.4">
      <c r="B63" s="86"/>
      <c r="C63" s="539"/>
      <c r="D63" s="540"/>
      <c r="E63" s="541"/>
      <c r="F63" s="215"/>
      <c r="G63" s="218"/>
      <c r="H63" s="603"/>
      <c r="I63" s="551"/>
      <c r="J63" s="552"/>
      <c r="K63" s="552"/>
      <c r="L63" s="553"/>
      <c r="M63" s="560"/>
      <c r="N63" s="561"/>
      <c r="O63" s="562"/>
      <c r="P63" s="87" t="s">
        <v>245</v>
      </c>
      <c r="Q63" s="94"/>
      <c r="R63" s="94"/>
      <c r="S63" s="95"/>
      <c r="T63" s="100"/>
      <c r="U63" s="91"/>
      <c r="V63" s="92"/>
      <c r="W63" s="92"/>
      <c r="X63" s="92"/>
      <c r="Y63" s="92"/>
      <c r="Z63" s="92"/>
      <c r="AA63" s="93"/>
      <c r="AB63" s="91"/>
      <c r="AC63" s="92"/>
      <c r="AD63" s="92"/>
      <c r="AE63" s="92"/>
      <c r="AF63" s="92"/>
      <c r="AG63" s="92"/>
      <c r="AH63" s="93"/>
      <c r="AI63" s="91"/>
      <c r="AJ63" s="92"/>
      <c r="AK63" s="92"/>
      <c r="AL63" s="92"/>
      <c r="AM63" s="92"/>
      <c r="AN63" s="92"/>
      <c r="AO63" s="93"/>
      <c r="AP63" s="91"/>
      <c r="AQ63" s="92"/>
      <c r="AR63" s="92"/>
      <c r="AS63" s="92"/>
      <c r="AT63" s="92"/>
      <c r="AU63" s="92"/>
      <c r="AV63" s="93"/>
      <c r="AW63" s="91"/>
      <c r="AX63" s="92"/>
      <c r="AY63" s="92"/>
      <c r="AZ63" s="569"/>
      <c r="BA63" s="570"/>
      <c r="BB63" s="583"/>
      <c r="BC63" s="570"/>
      <c r="BD63" s="584"/>
      <c r="BE63" s="585"/>
      <c r="BF63" s="585"/>
      <c r="BG63" s="585"/>
      <c r="BH63" s="586"/>
    </row>
    <row r="64" spans="2:60" ht="20.25" customHeight="1" x14ac:dyDescent="0.4">
      <c r="B64" s="70">
        <f>B61+1</f>
        <v>15</v>
      </c>
      <c r="C64" s="542"/>
      <c r="D64" s="543"/>
      <c r="E64" s="544"/>
      <c r="F64" s="215">
        <f>C63</f>
        <v>0</v>
      </c>
      <c r="G64" s="218"/>
      <c r="H64" s="549"/>
      <c r="I64" s="554"/>
      <c r="J64" s="555"/>
      <c r="K64" s="555"/>
      <c r="L64" s="556"/>
      <c r="M64" s="563"/>
      <c r="N64" s="564"/>
      <c r="O64" s="565"/>
      <c r="P64" s="71" t="s">
        <v>246</v>
      </c>
      <c r="Q64" s="72"/>
      <c r="R64" s="72"/>
      <c r="S64" s="73"/>
      <c r="T64" s="74"/>
      <c r="U64" s="75" t="str">
        <f>IF(U63="","",VLOOKUP(U63,'シフト記号表（勤務時間帯）'!$D$6:$X$47,21,FALSE))</f>
        <v/>
      </c>
      <c r="V64" s="76" t="str">
        <f>IF(V63="","",VLOOKUP(V63,'シフト記号表（勤務時間帯）'!$D$6:$X$47,21,FALSE))</f>
        <v/>
      </c>
      <c r="W64" s="76" t="str">
        <f>IF(W63="","",VLOOKUP(W63,'シフト記号表（勤務時間帯）'!$D$6:$X$47,21,FALSE))</f>
        <v/>
      </c>
      <c r="X64" s="76" t="str">
        <f>IF(X63="","",VLOOKUP(X63,'シフト記号表（勤務時間帯）'!$D$6:$X$47,21,FALSE))</f>
        <v/>
      </c>
      <c r="Y64" s="76" t="str">
        <f>IF(Y63="","",VLOOKUP(Y63,'シフト記号表（勤務時間帯）'!$D$6:$X$47,21,FALSE))</f>
        <v/>
      </c>
      <c r="Z64" s="76" t="str">
        <f>IF(Z63="","",VLOOKUP(Z63,'シフト記号表（勤務時間帯）'!$D$6:$X$47,21,FALSE))</f>
        <v/>
      </c>
      <c r="AA64" s="77" t="str">
        <f>IF(AA63="","",VLOOKUP(AA63,'シフト記号表（勤務時間帯）'!$D$6:$X$47,21,FALSE))</f>
        <v/>
      </c>
      <c r="AB64" s="75" t="str">
        <f>IF(AB63="","",VLOOKUP(AB63,'シフト記号表（勤務時間帯）'!$D$6:$X$47,21,FALSE))</f>
        <v/>
      </c>
      <c r="AC64" s="76" t="str">
        <f>IF(AC63="","",VLOOKUP(AC63,'シフト記号表（勤務時間帯）'!$D$6:$X$47,21,FALSE))</f>
        <v/>
      </c>
      <c r="AD64" s="76" t="str">
        <f>IF(AD63="","",VLOOKUP(AD63,'シフト記号表（勤務時間帯）'!$D$6:$X$47,21,FALSE))</f>
        <v/>
      </c>
      <c r="AE64" s="76" t="str">
        <f>IF(AE63="","",VLOOKUP(AE63,'シフト記号表（勤務時間帯）'!$D$6:$X$47,21,FALSE))</f>
        <v/>
      </c>
      <c r="AF64" s="76" t="str">
        <f>IF(AF63="","",VLOOKUP(AF63,'シフト記号表（勤務時間帯）'!$D$6:$X$47,21,FALSE))</f>
        <v/>
      </c>
      <c r="AG64" s="76" t="str">
        <f>IF(AG63="","",VLOOKUP(AG63,'シフト記号表（勤務時間帯）'!$D$6:$X$47,21,FALSE))</f>
        <v/>
      </c>
      <c r="AH64" s="77" t="str">
        <f>IF(AH63="","",VLOOKUP(AH63,'シフト記号表（勤務時間帯）'!$D$6:$X$47,21,FALSE))</f>
        <v/>
      </c>
      <c r="AI64" s="75" t="str">
        <f>IF(AI63="","",VLOOKUP(AI63,'シフト記号表（勤務時間帯）'!$D$6:$X$47,21,FALSE))</f>
        <v/>
      </c>
      <c r="AJ64" s="76" t="str">
        <f>IF(AJ63="","",VLOOKUP(AJ63,'シフト記号表（勤務時間帯）'!$D$6:$X$47,21,FALSE))</f>
        <v/>
      </c>
      <c r="AK64" s="76" t="str">
        <f>IF(AK63="","",VLOOKUP(AK63,'シフト記号表（勤務時間帯）'!$D$6:$X$47,21,FALSE))</f>
        <v/>
      </c>
      <c r="AL64" s="76" t="str">
        <f>IF(AL63="","",VLOOKUP(AL63,'シフト記号表（勤務時間帯）'!$D$6:$X$47,21,FALSE))</f>
        <v/>
      </c>
      <c r="AM64" s="76" t="str">
        <f>IF(AM63="","",VLOOKUP(AM63,'シフト記号表（勤務時間帯）'!$D$6:$X$47,21,FALSE))</f>
        <v/>
      </c>
      <c r="AN64" s="76" t="str">
        <f>IF(AN63="","",VLOOKUP(AN63,'シフト記号表（勤務時間帯）'!$D$6:$X$47,21,FALSE))</f>
        <v/>
      </c>
      <c r="AO64" s="77" t="str">
        <f>IF(AO63="","",VLOOKUP(AO63,'シフト記号表（勤務時間帯）'!$D$6:$X$47,21,FALSE))</f>
        <v/>
      </c>
      <c r="AP64" s="75" t="str">
        <f>IF(AP63="","",VLOOKUP(AP63,'シフト記号表（勤務時間帯）'!$D$6:$X$47,21,FALSE))</f>
        <v/>
      </c>
      <c r="AQ64" s="76" t="str">
        <f>IF(AQ63="","",VLOOKUP(AQ63,'シフト記号表（勤務時間帯）'!$D$6:$X$47,21,FALSE))</f>
        <v/>
      </c>
      <c r="AR64" s="76" t="str">
        <f>IF(AR63="","",VLOOKUP(AR63,'シフト記号表（勤務時間帯）'!$D$6:$X$47,21,FALSE))</f>
        <v/>
      </c>
      <c r="AS64" s="76" t="str">
        <f>IF(AS63="","",VLOOKUP(AS63,'シフト記号表（勤務時間帯）'!$D$6:$X$47,21,FALSE))</f>
        <v/>
      </c>
      <c r="AT64" s="76" t="str">
        <f>IF(AT63="","",VLOOKUP(AT63,'シフト記号表（勤務時間帯）'!$D$6:$X$47,21,FALSE))</f>
        <v/>
      </c>
      <c r="AU64" s="76" t="str">
        <f>IF(AU63="","",VLOOKUP(AU63,'シフト記号表（勤務時間帯）'!$D$6:$X$47,21,FALSE))</f>
        <v/>
      </c>
      <c r="AV64" s="77" t="str">
        <f>IF(AV63="","",VLOOKUP(AV63,'シフト記号表（勤務時間帯）'!$D$6:$X$47,21,FALSE))</f>
        <v/>
      </c>
      <c r="AW64" s="75" t="str">
        <f>IF(AW63="","",VLOOKUP(AW63,'シフト記号表（勤務時間帯）'!$D$6:$X$47,21,FALSE))</f>
        <v/>
      </c>
      <c r="AX64" s="76" t="str">
        <f>IF(AX63="","",VLOOKUP(AX63,'シフト記号表（勤務時間帯）'!$D$6:$X$47,21,FALSE))</f>
        <v/>
      </c>
      <c r="AY64" s="76" t="str">
        <f>IF(AY63="","",VLOOKUP(AY63,'シフト記号表（勤務時間帯）'!$D$6:$X$47,21,FALSE))</f>
        <v/>
      </c>
      <c r="AZ64" s="593">
        <f>IF($BC$3="４週",SUM(U64:AV64),IF($BC$3="暦月",SUM(U64:AY64),""))</f>
        <v>0</v>
      </c>
      <c r="BA64" s="594"/>
      <c r="BB64" s="595">
        <f>IF($BC$3="４週",AZ64/4,IF($BC$3="暦月",(AZ64/($BC$8/7)),""))</f>
        <v>0</v>
      </c>
      <c r="BC64" s="594"/>
      <c r="BD64" s="587"/>
      <c r="BE64" s="588"/>
      <c r="BF64" s="588"/>
      <c r="BG64" s="588"/>
      <c r="BH64" s="589"/>
    </row>
    <row r="65" spans="2:60" ht="20.25" customHeight="1" x14ac:dyDescent="0.4">
      <c r="B65" s="78"/>
      <c r="C65" s="545"/>
      <c r="D65" s="546"/>
      <c r="E65" s="547"/>
      <c r="F65" s="216"/>
      <c r="G65" s="219">
        <f>C63</f>
        <v>0</v>
      </c>
      <c r="H65" s="550"/>
      <c r="I65" s="557"/>
      <c r="J65" s="558"/>
      <c r="K65" s="558"/>
      <c r="L65" s="559"/>
      <c r="M65" s="566"/>
      <c r="N65" s="567"/>
      <c r="O65" s="568"/>
      <c r="P65" s="101" t="s">
        <v>247</v>
      </c>
      <c r="Q65" s="102"/>
      <c r="R65" s="102"/>
      <c r="S65" s="103"/>
      <c r="T65" s="104"/>
      <c r="U65" s="83" t="str">
        <f>IF(U63="","",VLOOKUP(U63,'シフト記号表（勤務時間帯）'!$D$6:$Z$47,23,FALSE))</f>
        <v/>
      </c>
      <c r="V65" s="84" t="str">
        <f>IF(V63="","",VLOOKUP(V63,'シフト記号表（勤務時間帯）'!$D$6:$Z$47,23,FALSE))</f>
        <v/>
      </c>
      <c r="W65" s="84" t="str">
        <f>IF(W63="","",VLOOKUP(W63,'シフト記号表（勤務時間帯）'!$D$6:$Z$47,23,FALSE))</f>
        <v/>
      </c>
      <c r="X65" s="84" t="str">
        <f>IF(X63="","",VLOOKUP(X63,'シフト記号表（勤務時間帯）'!$D$6:$Z$47,23,FALSE))</f>
        <v/>
      </c>
      <c r="Y65" s="84" t="str">
        <f>IF(Y63="","",VLOOKUP(Y63,'シフト記号表（勤務時間帯）'!$D$6:$Z$47,23,FALSE))</f>
        <v/>
      </c>
      <c r="Z65" s="84" t="str">
        <f>IF(Z63="","",VLOOKUP(Z63,'シフト記号表（勤務時間帯）'!$D$6:$Z$47,23,FALSE))</f>
        <v/>
      </c>
      <c r="AA65" s="85" t="str">
        <f>IF(AA63="","",VLOOKUP(AA63,'シフト記号表（勤務時間帯）'!$D$6:$Z$47,23,FALSE))</f>
        <v/>
      </c>
      <c r="AB65" s="83" t="str">
        <f>IF(AB63="","",VLOOKUP(AB63,'シフト記号表（勤務時間帯）'!$D$6:$Z$47,23,FALSE))</f>
        <v/>
      </c>
      <c r="AC65" s="84" t="str">
        <f>IF(AC63="","",VLOOKUP(AC63,'シフト記号表（勤務時間帯）'!$D$6:$Z$47,23,FALSE))</f>
        <v/>
      </c>
      <c r="AD65" s="84" t="str">
        <f>IF(AD63="","",VLOOKUP(AD63,'シフト記号表（勤務時間帯）'!$D$6:$Z$47,23,FALSE))</f>
        <v/>
      </c>
      <c r="AE65" s="84" t="str">
        <f>IF(AE63="","",VLOOKUP(AE63,'シフト記号表（勤務時間帯）'!$D$6:$Z$47,23,FALSE))</f>
        <v/>
      </c>
      <c r="AF65" s="84" t="str">
        <f>IF(AF63="","",VLOOKUP(AF63,'シフト記号表（勤務時間帯）'!$D$6:$Z$47,23,FALSE))</f>
        <v/>
      </c>
      <c r="AG65" s="84" t="str">
        <f>IF(AG63="","",VLOOKUP(AG63,'シフト記号表（勤務時間帯）'!$D$6:$Z$47,23,FALSE))</f>
        <v/>
      </c>
      <c r="AH65" s="85" t="str">
        <f>IF(AH63="","",VLOOKUP(AH63,'シフト記号表（勤務時間帯）'!$D$6:$Z$47,23,FALSE))</f>
        <v/>
      </c>
      <c r="AI65" s="83" t="str">
        <f>IF(AI63="","",VLOOKUP(AI63,'シフト記号表（勤務時間帯）'!$D$6:$Z$47,23,FALSE))</f>
        <v/>
      </c>
      <c r="AJ65" s="84" t="str">
        <f>IF(AJ63="","",VLOOKUP(AJ63,'シフト記号表（勤務時間帯）'!$D$6:$Z$47,23,FALSE))</f>
        <v/>
      </c>
      <c r="AK65" s="84" t="str">
        <f>IF(AK63="","",VLOOKUP(AK63,'シフト記号表（勤務時間帯）'!$D$6:$Z$47,23,FALSE))</f>
        <v/>
      </c>
      <c r="AL65" s="84" t="str">
        <f>IF(AL63="","",VLOOKUP(AL63,'シフト記号表（勤務時間帯）'!$D$6:$Z$47,23,FALSE))</f>
        <v/>
      </c>
      <c r="AM65" s="84" t="str">
        <f>IF(AM63="","",VLOOKUP(AM63,'シフト記号表（勤務時間帯）'!$D$6:$Z$47,23,FALSE))</f>
        <v/>
      </c>
      <c r="AN65" s="84" t="str">
        <f>IF(AN63="","",VLOOKUP(AN63,'シフト記号表（勤務時間帯）'!$D$6:$Z$47,23,FALSE))</f>
        <v/>
      </c>
      <c r="AO65" s="85" t="str">
        <f>IF(AO63="","",VLOOKUP(AO63,'シフト記号表（勤務時間帯）'!$D$6:$Z$47,23,FALSE))</f>
        <v/>
      </c>
      <c r="AP65" s="83" t="str">
        <f>IF(AP63="","",VLOOKUP(AP63,'シフト記号表（勤務時間帯）'!$D$6:$Z$47,23,FALSE))</f>
        <v/>
      </c>
      <c r="AQ65" s="84" t="str">
        <f>IF(AQ63="","",VLOOKUP(AQ63,'シフト記号表（勤務時間帯）'!$D$6:$Z$47,23,FALSE))</f>
        <v/>
      </c>
      <c r="AR65" s="84" t="str">
        <f>IF(AR63="","",VLOOKUP(AR63,'シフト記号表（勤務時間帯）'!$D$6:$Z$47,23,FALSE))</f>
        <v/>
      </c>
      <c r="AS65" s="84" t="str">
        <f>IF(AS63="","",VLOOKUP(AS63,'シフト記号表（勤務時間帯）'!$D$6:$Z$47,23,FALSE))</f>
        <v/>
      </c>
      <c r="AT65" s="84" t="str">
        <f>IF(AT63="","",VLOOKUP(AT63,'シフト記号表（勤務時間帯）'!$D$6:$Z$47,23,FALSE))</f>
        <v/>
      </c>
      <c r="AU65" s="84" t="str">
        <f>IF(AU63="","",VLOOKUP(AU63,'シフト記号表（勤務時間帯）'!$D$6:$Z$47,23,FALSE))</f>
        <v/>
      </c>
      <c r="AV65" s="85" t="str">
        <f>IF(AV63="","",VLOOKUP(AV63,'シフト記号表（勤務時間帯）'!$D$6:$Z$47,23,FALSE))</f>
        <v/>
      </c>
      <c r="AW65" s="83" t="str">
        <f>IF(AW63="","",VLOOKUP(AW63,'シフト記号表（勤務時間帯）'!$D$6:$Z$47,23,FALSE))</f>
        <v/>
      </c>
      <c r="AX65" s="84" t="str">
        <f>IF(AX63="","",VLOOKUP(AX63,'シフト記号表（勤務時間帯）'!$D$6:$Z$47,23,FALSE))</f>
        <v/>
      </c>
      <c r="AY65" s="84" t="str">
        <f>IF(AY63="","",VLOOKUP(AY63,'シフト記号表（勤務時間帯）'!$D$6:$Z$47,23,FALSE))</f>
        <v/>
      </c>
      <c r="AZ65" s="596">
        <f>IF($BC$3="４週",SUM(U65:AV65),IF($BC$3="暦月",SUM(U65:AY65),""))</f>
        <v>0</v>
      </c>
      <c r="BA65" s="597"/>
      <c r="BB65" s="598">
        <f>IF($BC$3="４週",AZ65/4,IF($BC$3="暦月",(AZ65/($BC$8/7)),""))</f>
        <v>0</v>
      </c>
      <c r="BC65" s="597"/>
      <c r="BD65" s="590"/>
      <c r="BE65" s="591"/>
      <c r="BF65" s="591"/>
      <c r="BG65" s="591"/>
      <c r="BH65" s="592"/>
    </row>
    <row r="66" spans="2:60" ht="20.25" customHeight="1" x14ac:dyDescent="0.4">
      <c r="B66" s="86"/>
      <c r="C66" s="539"/>
      <c r="D66" s="540"/>
      <c r="E66" s="541"/>
      <c r="F66" s="215"/>
      <c r="G66" s="218"/>
      <c r="H66" s="603"/>
      <c r="I66" s="551"/>
      <c r="J66" s="552"/>
      <c r="K66" s="552"/>
      <c r="L66" s="553"/>
      <c r="M66" s="560"/>
      <c r="N66" s="561"/>
      <c r="O66" s="562"/>
      <c r="P66" s="105" t="s">
        <v>245</v>
      </c>
      <c r="Q66" s="106"/>
      <c r="R66" s="106"/>
      <c r="S66" s="107"/>
      <c r="T66" s="108"/>
      <c r="U66" s="91"/>
      <c r="V66" s="92"/>
      <c r="W66" s="92"/>
      <c r="X66" s="92"/>
      <c r="Y66" s="92"/>
      <c r="Z66" s="92"/>
      <c r="AA66" s="93"/>
      <c r="AB66" s="91"/>
      <c r="AC66" s="92"/>
      <c r="AD66" s="92"/>
      <c r="AE66" s="92"/>
      <c r="AF66" s="92"/>
      <c r="AG66" s="92"/>
      <c r="AH66" s="93"/>
      <c r="AI66" s="91"/>
      <c r="AJ66" s="92"/>
      <c r="AK66" s="92"/>
      <c r="AL66" s="92"/>
      <c r="AM66" s="92"/>
      <c r="AN66" s="92"/>
      <c r="AO66" s="93"/>
      <c r="AP66" s="91"/>
      <c r="AQ66" s="92"/>
      <c r="AR66" s="92"/>
      <c r="AS66" s="92"/>
      <c r="AT66" s="92"/>
      <c r="AU66" s="92"/>
      <c r="AV66" s="93"/>
      <c r="AW66" s="91"/>
      <c r="AX66" s="92"/>
      <c r="AY66" s="92"/>
      <c r="AZ66" s="569"/>
      <c r="BA66" s="570"/>
      <c r="BB66" s="583"/>
      <c r="BC66" s="570"/>
      <c r="BD66" s="584"/>
      <c r="BE66" s="585"/>
      <c r="BF66" s="585"/>
      <c r="BG66" s="585"/>
      <c r="BH66" s="586"/>
    </row>
    <row r="67" spans="2:60" ht="20.25" customHeight="1" x14ac:dyDescent="0.4">
      <c r="B67" s="70">
        <f>B64+1</f>
        <v>16</v>
      </c>
      <c r="C67" s="542"/>
      <c r="D67" s="543"/>
      <c r="E67" s="544"/>
      <c r="F67" s="215">
        <f>C66</f>
        <v>0</v>
      </c>
      <c r="G67" s="218"/>
      <c r="H67" s="549"/>
      <c r="I67" s="554"/>
      <c r="J67" s="555"/>
      <c r="K67" s="555"/>
      <c r="L67" s="556"/>
      <c r="M67" s="563"/>
      <c r="N67" s="564"/>
      <c r="O67" s="565"/>
      <c r="P67" s="71" t="s">
        <v>246</v>
      </c>
      <c r="Q67" s="72"/>
      <c r="R67" s="72"/>
      <c r="S67" s="73"/>
      <c r="T67" s="74"/>
      <c r="U67" s="75" t="str">
        <f>IF(U66="","",VLOOKUP(U66,'シフト記号表（勤務時間帯）'!$D$6:$X$47,21,FALSE))</f>
        <v/>
      </c>
      <c r="V67" s="76" t="str">
        <f>IF(V66="","",VLOOKUP(V66,'シフト記号表（勤務時間帯）'!$D$6:$X$47,21,FALSE))</f>
        <v/>
      </c>
      <c r="W67" s="76" t="str">
        <f>IF(W66="","",VLOOKUP(W66,'シフト記号表（勤務時間帯）'!$D$6:$X$47,21,FALSE))</f>
        <v/>
      </c>
      <c r="X67" s="76" t="str">
        <f>IF(X66="","",VLOOKUP(X66,'シフト記号表（勤務時間帯）'!$D$6:$X$47,21,FALSE))</f>
        <v/>
      </c>
      <c r="Y67" s="76" t="str">
        <f>IF(Y66="","",VLOOKUP(Y66,'シフト記号表（勤務時間帯）'!$D$6:$X$47,21,FALSE))</f>
        <v/>
      </c>
      <c r="Z67" s="76" t="str">
        <f>IF(Z66="","",VLOOKUP(Z66,'シフト記号表（勤務時間帯）'!$D$6:$X$47,21,FALSE))</f>
        <v/>
      </c>
      <c r="AA67" s="77" t="str">
        <f>IF(AA66="","",VLOOKUP(AA66,'シフト記号表（勤務時間帯）'!$D$6:$X$47,21,FALSE))</f>
        <v/>
      </c>
      <c r="AB67" s="75" t="str">
        <f>IF(AB66="","",VLOOKUP(AB66,'シフト記号表（勤務時間帯）'!$D$6:$X$47,21,FALSE))</f>
        <v/>
      </c>
      <c r="AC67" s="76" t="str">
        <f>IF(AC66="","",VLOOKUP(AC66,'シフト記号表（勤務時間帯）'!$D$6:$X$47,21,FALSE))</f>
        <v/>
      </c>
      <c r="AD67" s="76" t="str">
        <f>IF(AD66="","",VLOOKUP(AD66,'シフト記号表（勤務時間帯）'!$D$6:$X$47,21,FALSE))</f>
        <v/>
      </c>
      <c r="AE67" s="76" t="str">
        <f>IF(AE66="","",VLOOKUP(AE66,'シフト記号表（勤務時間帯）'!$D$6:$X$47,21,FALSE))</f>
        <v/>
      </c>
      <c r="AF67" s="76" t="str">
        <f>IF(AF66="","",VLOOKUP(AF66,'シフト記号表（勤務時間帯）'!$D$6:$X$47,21,FALSE))</f>
        <v/>
      </c>
      <c r="AG67" s="76" t="str">
        <f>IF(AG66="","",VLOOKUP(AG66,'シフト記号表（勤務時間帯）'!$D$6:$X$47,21,FALSE))</f>
        <v/>
      </c>
      <c r="AH67" s="77" t="str">
        <f>IF(AH66="","",VLOOKUP(AH66,'シフト記号表（勤務時間帯）'!$D$6:$X$47,21,FALSE))</f>
        <v/>
      </c>
      <c r="AI67" s="75" t="str">
        <f>IF(AI66="","",VLOOKUP(AI66,'シフト記号表（勤務時間帯）'!$D$6:$X$47,21,FALSE))</f>
        <v/>
      </c>
      <c r="AJ67" s="76" t="str">
        <f>IF(AJ66="","",VLOOKUP(AJ66,'シフト記号表（勤務時間帯）'!$D$6:$X$47,21,FALSE))</f>
        <v/>
      </c>
      <c r="AK67" s="76" t="str">
        <f>IF(AK66="","",VLOOKUP(AK66,'シフト記号表（勤務時間帯）'!$D$6:$X$47,21,FALSE))</f>
        <v/>
      </c>
      <c r="AL67" s="76" t="str">
        <f>IF(AL66="","",VLOOKUP(AL66,'シフト記号表（勤務時間帯）'!$D$6:$X$47,21,FALSE))</f>
        <v/>
      </c>
      <c r="AM67" s="76" t="str">
        <f>IF(AM66="","",VLOOKUP(AM66,'シフト記号表（勤務時間帯）'!$D$6:$X$47,21,FALSE))</f>
        <v/>
      </c>
      <c r="AN67" s="76" t="str">
        <f>IF(AN66="","",VLOOKUP(AN66,'シフト記号表（勤務時間帯）'!$D$6:$X$47,21,FALSE))</f>
        <v/>
      </c>
      <c r="AO67" s="77" t="str">
        <f>IF(AO66="","",VLOOKUP(AO66,'シフト記号表（勤務時間帯）'!$D$6:$X$47,21,FALSE))</f>
        <v/>
      </c>
      <c r="AP67" s="75" t="str">
        <f>IF(AP66="","",VLOOKUP(AP66,'シフト記号表（勤務時間帯）'!$D$6:$X$47,21,FALSE))</f>
        <v/>
      </c>
      <c r="AQ67" s="76" t="str">
        <f>IF(AQ66="","",VLOOKUP(AQ66,'シフト記号表（勤務時間帯）'!$D$6:$X$47,21,FALSE))</f>
        <v/>
      </c>
      <c r="AR67" s="76" t="str">
        <f>IF(AR66="","",VLOOKUP(AR66,'シフト記号表（勤務時間帯）'!$D$6:$X$47,21,FALSE))</f>
        <v/>
      </c>
      <c r="AS67" s="76" t="str">
        <f>IF(AS66="","",VLOOKUP(AS66,'シフト記号表（勤務時間帯）'!$D$6:$X$47,21,FALSE))</f>
        <v/>
      </c>
      <c r="AT67" s="76" t="str">
        <f>IF(AT66="","",VLOOKUP(AT66,'シフト記号表（勤務時間帯）'!$D$6:$X$47,21,FALSE))</f>
        <v/>
      </c>
      <c r="AU67" s="76" t="str">
        <f>IF(AU66="","",VLOOKUP(AU66,'シフト記号表（勤務時間帯）'!$D$6:$X$47,21,FALSE))</f>
        <v/>
      </c>
      <c r="AV67" s="77" t="str">
        <f>IF(AV66="","",VLOOKUP(AV66,'シフト記号表（勤務時間帯）'!$D$6:$X$47,21,FALSE))</f>
        <v/>
      </c>
      <c r="AW67" s="75" t="str">
        <f>IF(AW66="","",VLOOKUP(AW66,'シフト記号表（勤務時間帯）'!$D$6:$X$47,21,FALSE))</f>
        <v/>
      </c>
      <c r="AX67" s="76" t="str">
        <f>IF(AX66="","",VLOOKUP(AX66,'シフト記号表（勤務時間帯）'!$D$6:$X$47,21,FALSE))</f>
        <v/>
      </c>
      <c r="AY67" s="76" t="str">
        <f>IF(AY66="","",VLOOKUP(AY66,'シフト記号表（勤務時間帯）'!$D$6:$X$47,21,FALSE))</f>
        <v/>
      </c>
      <c r="AZ67" s="593">
        <f>IF($BC$3="４週",SUM(U67:AV67),IF($BC$3="暦月",SUM(U67:AY67),""))</f>
        <v>0</v>
      </c>
      <c r="BA67" s="594"/>
      <c r="BB67" s="595">
        <f>IF($BC$3="４週",AZ67/4,IF($BC$3="暦月",(AZ67/($BC$8/7)),""))</f>
        <v>0</v>
      </c>
      <c r="BC67" s="594"/>
      <c r="BD67" s="587"/>
      <c r="BE67" s="588"/>
      <c r="BF67" s="588"/>
      <c r="BG67" s="588"/>
      <c r="BH67" s="589"/>
    </row>
    <row r="68" spans="2:60" ht="20.25" customHeight="1" thickBot="1" x14ac:dyDescent="0.45">
      <c r="B68" s="70"/>
      <c r="C68" s="632"/>
      <c r="D68" s="633"/>
      <c r="E68" s="634"/>
      <c r="F68" s="222"/>
      <c r="G68" s="223">
        <f>C66</f>
        <v>0</v>
      </c>
      <c r="H68" s="635"/>
      <c r="I68" s="636"/>
      <c r="J68" s="637"/>
      <c r="K68" s="637"/>
      <c r="L68" s="638"/>
      <c r="M68" s="639"/>
      <c r="N68" s="640"/>
      <c r="O68" s="641"/>
      <c r="P68" s="139" t="s">
        <v>247</v>
      </c>
      <c r="Q68" s="140"/>
      <c r="R68" s="140"/>
      <c r="S68" s="141"/>
      <c r="T68" s="142"/>
      <c r="U68" s="83" t="str">
        <f>IF(U66="","",VLOOKUP(U66,'シフト記号表（勤務時間帯）'!$D$6:$Z$47,23,FALSE))</f>
        <v/>
      </c>
      <c r="V68" s="84" t="str">
        <f>IF(V66="","",VLOOKUP(V66,'シフト記号表（勤務時間帯）'!$D$6:$Z$47,23,FALSE))</f>
        <v/>
      </c>
      <c r="W68" s="84" t="str">
        <f>IF(W66="","",VLOOKUP(W66,'シフト記号表（勤務時間帯）'!$D$6:$Z$47,23,FALSE))</f>
        <v/>
      </c>
      <c r="X68" s="84" t="str">
        <f>IF(X66="","",VLOOKUP(X66,'シフト記号表（勤務時間帯）'!$D$6:$Z$47,23,FALSE))</f>
        <v/>
      </c>
      <c r="Y68" s="84" t="str">
        <f>IF(Y66="","",VLOOKUP(Y66,'シフト記号表（勤務時間帯）'!$D$6:$Z$47,23,FALSE))</f>
        <v/>
      </c>
      <c r="Z68" s="84" t="str">
        <f>IF(Z66="","",VLOOKUP(Z66,'シフト記号表（勤務時間帯）'!$D$6:$Z$47,23,FALSE))</f>
        <v/>
      </c>
      <c r="AA68" s="85" t="str">
        <f>IF(AA66="","",VLOOKUP(AA66,'シフト記号表（勤務時間帯）'!$D$6:$Z$47,23,FALSE))</f>
        <v/>
      </c>
      <c r="AB68" s="83" t="str">
        <f>IF(AB66="","",VLOOKUP(AB66,'シフト記号表（勤務時間帯）'!$D$6:$Z$47,23,FALSE))</f>
        <v/>
      </c>
      <c r="AC68" s="84" t="str">
        <f>IF(AC66="","",VLOOKUP(AC66,'シフト記号表（勤務時間帯）'!$D$6:$Z$47,23,FALSE))</f>
        <v/>
      </c>
      <c r="AD68" s="84" t="str">
        <f>IF(AD66="","",VLOOKUP(AD66,'シフト記号表（勤務時間帯）'!$D$6:$Z$47,23,FALSE))</f>
        <v/>
      </c>
      <c r="AE68" s="84" t="str">
        <f>IF(AE66="","",VLOOKUP(AE66,'シフト記号表（勤務時間帯）'!$D$6:$Z$47,23,FALSE))</f>
        <v/>
      </c>
      <c r="AF68" s="84" t="str">
        <f>IF(AF66="","",VLOOKUP(AF66,'シフト記号表（勤務時間帯）'!$D$6:$Z$47,23,FALSE))</f>
        <v/>
      </c>
      <c r="AG68" s="84" t="str">
        <f>IF(AG66="","",VLOOKUP(AG66,'シフト記号表（勤務時間帯）'!$D$6:$Z$47,23,FALSE))</f>
        <v/>
      </c>
      <c r="AH68" s="85" t="str">
        <f>IF(AH66="","",VLOOKUP(AH66,'シフト記号表（勤務時間帯）'!$D$6:$Z$47,23,FALSE))</f>
        <v/>
      </c>
      <c r="AI68" s="83" t="str">
        <f>IF(AI66="","",VLOOKUP(AI66,'シフト記号表（勤務時間帯）'!$D$6:$Z$47,23,FALSE))</f>
        <v/>
      </c>
      <c r="AJ68" s="84" t="str">
        <f>IF(AJ66="","",VLOOKUP(AJ66,'シフト記号表（勤務時間帯）'!$D$6:$Z$47,23,FALSE))</f>
        <v/>
      </c>
      <c r="AK68" s="84" t="str">
        <f>IF(AK66="","",VLOOKUP(AK66,'シフト記号表（勤務時間帯）'!$D$6:$Z$47,23,FALSE))</f>
        <v/>
      </c>
      <c r="AL68" s="84" t="str">
        <f>IF(AL66="","",VLOOKUP(AL66,'シフト記号表（勤務時間帯）'!$D$6:$Z$47,23,FALSE))</f>
        <v/>
      </c>
      <c r="AM68" s="84" t="str">
        <f>IF(AM66="","",VLOOKUP(AM66,'シフト記号表（勤務時間帯）'!$D$6:$Z$47,23,FALSE))</f>
        <v/>
      </c>
      <c r="AN68" s="84" t="str">
        <f>IF(AN66="","",VLOOKUP(AN66,'シフト記号表（勤務時間帯）'!$D$6:$Z$47,23,FALSE))</f>
        <v/>
      </c>
      <c r="AO68" s="85" t="str">
        <f>IF(AO66="","",VLOOKUP(AO66,'シフト記号表（勤務時間帯）'!$D$6:$Z$47,23,FALSE))</f>
        <v/>
      </c>
      <c r="AP68" s="83" t="str">
        <f>IF(AP66="","",VLOOKUP(AP66,'シフト記号表（勤務時間帯）'!$D$6:$Z$47,23,FALSE))</f>
        <v/>
      </c>
      <c r="AQ68" s="84" t="str">
        <f>IF(AQ66="","",VLOOKUP(AQ66,'シフト記号表（勤務時間帯）'!$D$6:$Z$47,23,FALSE))</f>
        <v/>
      </c>
      <c r="AR68" s="84" t="str">
        <f>IF(AR66="","",VLOOKUP(AR66,'シフト記号表（勤務時間帯）'!$D$6:$Z$47,23,FALSE))</f>
        <v/>
      </c>
      <c r="AS68" s="84" t="str">
        <f>IF(AS66="","",VLOOKUP(AS66,'シフト記号表（勤務時間帯）'!$D$6:$Z$47,23,FALSE))</f>
        <v/>
      </c>
      <c r="AT68" s="84" t="str">
        <f>IF(AT66="","",VLOOKUP(AT66,'シフト記号表（勤務時間帯）'!$D$6:$Z$47,23,FALSE))</f>
        <v/>
      </c>
      <c r="AU68" s="84" t="str">
        <f>IF(AU66="","",VLOOKUP(AU66,'シフト記号表（勤務時間帯）'!$D$6:$Z$47,23,FALSE))</f>
        <v/>
      </c>
      <c r="AV68" s="85" t="str">
        <f>IF(AV66="","",VLOOKUP(AV66,'シフト記号表（勤務時間帯）'!$D$6:$Z$47,23,FALSE))</f>
        <v/>
      </c>
      <c r="AW68" s="83" t="str">
        <f>IF(AW66="","",VLOOKUP(AW66,'シフト記号表（勤務時間帯）'!$D$6:$Z$47,23,FALSE))</f>
        <v/>
      </c>
      <c r="AX68" s="84" t="str">
        <f>IF(AX66="","",VLOOKUP(AX66,'シフト記号表（勤務時間帯）'!$D$6:$Z$47,23,FALSE))</f>
        <v/>
      </c>
      <c r="AY68" s="84" t="str">
        <f>IF(AY66="","",VLOOKUP(AY66,'シフト記号表（勤務時間帯）'!$D$6:$Z$47,23,FALSE))</f>
        <v/>
      </c>
      <c r="AZ68" s="596">
        <f>IF($BC$3="４週",SUM(U68:AV68),IF($BC$3="暦月",SUM(U68:AY68),""))</f>
        <v>0</v>
      </c>
      <c r="BA68" s="597"/>
      <c r="BB68" s="598">
        <f>IF($BC$3="４週",AZ68/4,IF($BC$3="暦月",(AZ68/($BC$8/7)),""))</f>
        <v>0</v>
      </c>
      <c r="BC68" s="597"/>
      <c r="BD68" s="587"/>
      <c r="BE68" s="588"/>
      <c r="BF68" s="588"/>
      <c r="BG68" s="588"/>
      <c r="BH68" s="589"/>
    </row>
    <row r="69" spans="2:60" ht="20.25" customHeight="1" x14ac:dyDescent="0.4">
      <c r="B69" s="604" t="s">
        <v>441</v>
      </c>
      <c r="C69" s="605"/>
      <c r="D69" s="605"/>
      <c r="E69" s="605"/>
      <c r="F69" s="605"/>
      <c r="G69" s="605"/>
      <c r="H69" s="605"/>
      <c r="I69" s="605"/>
      <c r="J69" s="605"/>
      <c r="K69" s="605"/>
      <c r="L69" s="605"/>
      <c r="M69" s="605"/>
      <c r="N69" s="605"/>
      <c r="O69" s="605"/>
      <c r="P69" s="605"/>
      <c r="Q69" s="605"/>
      <c r="R69" s="605"/>
      <c r="S69" s="605"/>
      <c r="T69" s="606"/>
      <c r="U69" s="110"/>
      <c r="V69" s="111"/>
      <c r="W69" s="111"/>
      <c r="X69" s="111"/>
      <c r="Y69" s="111"/>
      <c r="Z69" s="111"/>
      <c r="AA69" s="112"/>
      <c r="AB69" s="113"/>
      <c r="AC69" s="111"/>
      <c r="AD69" s="111"/>
      <c r="AE69" s="111"/>
      <c r="AF69" s="111"/>
      <c r="AG69" s="111"/>
      <c r="AH69" s="112"/>
      <c r="AI69" s="113"/>
      <c r="AJ69" s="111"/>
      <c r="AK69" s="111"/>
      <c r="AL69" s="111"/>
      <c r="AM69" s="111"/>
      <c r="AN69" s="111"/>
      <c r="AO69" s="112"/>
      <c r="AP69" s="113"/>
      <c r="AQ69" s="111"/>
      <c r="AR69" s="111"/>
      <c r="AS69" s="111"/>
      <c r="AT69" s="111"/>
      <c r="AU69" s="111"/>
      <c r="AV69" s="112"/>
      <c r="AW69" s="113"/>
      <c r="AX69" s="111"/>
      <c r="AY69" s="114"/>
      <c r="AZ69" s="607"/>
      <c r="BA69" s="608"/>
      <c r="BB69" s="613"/>
      <c r="BC69" s="614"/>
      <c r="BD69" s="614"/>
      <c r="BE69" s="614"/>
      <c r="BF69" s="614"/>
      <c r="BG69" s="614"/>
      <c r="BH69" s="615"/>
    </row>
    <row r="70" spans="2:60" ht="20.25" customHeight="1" x14ac:dyDescent="0.4">
      <c r="B70" s="622" t="s">
        <v>442</v>
      </c>
      <c r="C70" s="623"/>
      <c r="D70" s="623"/>
      <c r="E70" s="623"/>
      <c r="F70" s="623"/>
      <c r="G70" s="623"/>
      <c r="H70" s="623"/>
      <c r="I70" s="623"/>
      <c r="J70" s="623"/>
      <c r="K70" s="623"/>
      <c r="L70" s="623"/>
      <c r="M70" s="623"/>
      <c r="N70" s="623"/>
      <c r="O70" s="623"/>
      <c r="P70" s="623"/>
      <c r="Q70" s="623"/>
      <c r="R70" s="623"/>
      <c r="S70" s="623"/>
      <c r="T70" s="624"/>
      <c r="U70" s="115"/>
      <c r="V70" s="116"/>
      <c r="W70" s="116"/>
      <c r="X70" s="116"/>
      <c r="Y70" s="116"/>
      <c r="Z70" s="116"/>
      <c r="AA70" s="117"/>
      <c r="AB70" s="118"/>
      <c r="AC70" s="116"/>
      <c r="AD70" s="116"/>
      <c r="AE70" s="116"/>
      <c r="AF70" s="116"/>
      <c r="AG70" s="116"/>
      <c r="AH70" s="117"/>
      <c r="AI70" s="118"/>
      <c r="AJ70" s="116"/>
      <c r="AK70" s="116"/>
      <c r="AL70" s="116"/>
      <c r="AM70" s="116"/>
      <c r="AN70" s="116"/>
      <c r="AO70" s="117"/>
      <c r="AP70" s="118"/>
      <c r="AQ70" s="116"/>
      <c r="AR70" s="116"/>
      <c r="AS70" s="116"/>
      <c r="AT70" s="116"/>
      <c r="AU70" s="116"/>
      <c r="AV70" s="117"/>
      <c r="AW70" s="118"/>
      <c r="AX70" s="116"/>
      <c r="AY70" s="119"/>
      <c r="AZ70" s="609"/>
      <c r="BA70" s="610"/>
      <c r="BB70" s="616"/>
      <c r="BC70" s="617"/>
      <c r="BD70" s="617"/>
      <c r="BE70" s="617"/>
      <c r="BF70" s="617"/>
      <c r="BG70" s="617"/>
      <c r="BH70" s="618"/>
    </row>
    <row r="71" spans="2:60" ht="20.25" customHeight="1" x14ac:dyDescent="0.4">
      <c r="B71" s="622" t="s">
        <v>248</v>
      </c>
      <c r="C71" s="623"/>
      <c r="D71" s="623"/>
      <c r="E71" s="623"/>
      <c r="F71" s="623"/>
      <c r="G71" s="623"/>
      <c r="H71" s="623"/>
      <c r="I71" s="623"/>
      <c r="J71" s="623"/>
      <c r="K71" s="623"/>
      <c r="L71" s="623"/>
      <c r="M71" s="623"/>
      <c r="N71" s="623"/>
      <c r="O71" s="623"/>
      <c r="P71" s="623"/>
      <c r="Q71" s="623"/>
      <c r="R71" s="623"/>
      <c r="S71" s="623"/>
      <c r="T71" s="624"/>
      <c r="U71" s="115"/>
      <c r="V71" s="116"/>
      <c r="W71" s="116"/>
      <c r="X71" s="116"/>
      <c r="Y71" s="116"/>
      <c r="Z71" s="116"/>
      <c r="AA71" s="120"/>
      <c r="AB71" s="121"/>
      <c r="AC71" s="116"/>
      <c r="AD71" s="116"/>
      <c r="AE71" s="116"/>
      <c r="AF71" s="116"/>
      <c r="AG71" s="116"/>
      <c r="AH71" s="120"/>
      <c r="AI71" s="121"/>
      <c r="AJ71" s="116"/>
      <c r="AK71" s="116"/>
      <c r="AL71" s="116"/>
      <c r="AM71" s="116"/>
      <c r="AN71" s="116"/>
      <c r="AO71" s="120"/>
      <c r="AP71" s="121"/>
      <c r="AQ71" s="116"/>
      <c r="AR71" s="116"/>
      <c r="AS71" s="116"/>
      <c r="AT71" s="116"/>
      <c r="AU71" s="116"/>
      <c r="AV71" s="120"/>
      <c r="AW71" s="121"/>
      <c r="AX71" s="116"/>
      <c r="AY71" s="119"/>
      <c r="AZ71" s="609"/>
      <c r="BA71" s="610"/>
      <c r="BB71" s="616"/>
      <c r="BC71" s="617"/>
      <c r="BD71" s="617"/>
      <c r="BE71" s="617"/>
      <c r="BF71" s="617"/>
      <c r="BG71" s="617"/>
      <c r="BH71" s="618"/>
    </row>
    <row r="72" spans="2:60" ht="20.25" customHeight="1" x14ac:dyDescent="0.4">
      <c r="B72" s="622" t="s">
        <v>249</v>
      </c>
      <c r="C72" s="623"/>
      <c r="D72" s="623"/>
      <c r="E72" s="623"/>
      <c r="F72" s="623"/>
      <c r="G72" s="623"/>
      <c r="H72" s="623"/>
      <c r="I72" s="623"/>
      <c r="J72" s="623"/>
      <c r="K72" s="623"/>
      <c r="L72" s="623"/>
      <c r="M72" s="623"/>
      <c r="N72" s="623"/>
      <c r="O72" s="623"/>
      <c r="P72" s="623"/>
      <c r="Q72" s="623"/>
      <c r="R72" s="623"/>
      <c r="S72" s="623"/>
      <c r="T72" s="624"/>
      <c r="U72" s="115"/>
      <c r="V72" s="116"/>
      <c r="W72" s="116"/>
      <c r="X72" s="116"/>
      <c r="Y72" s="116"/>
      <c r="Z72" s="116"/>
      <c r="AA72" s="120"/>
      <c r="AB72" s="121"/>
      <c r="AC72" s="116"/>
      <c r="AD72" s="116"/>
      <c r="AE72" s="116"/>
      <c r="AF72" s="116"/>
      <c r="AG72" s="116"/>
      <c r="AH72" s="120"/>
      <c r="AI72" s="121"/>
      <c r="AJ72" s="116"/>
      <c r="AK72" s="116"/>
      <c r="AL72" s="116"/>
      <c r="AM72" s="116"/>
      <c r="AN72" s="116"/>
      <c r="AO72" s="120"/>
      <c r="AP72" s="121"/>
      <c r="AQ72" s="116"/>
      <c r="AR72" s="116"/>
      <c r="AS72" s="116"/>
      <c r="AT72" s="116"/>
      <c r="AU72" s="116"/>
      <c r="AV72" s="120"/>
      <c r="AW72" s="121"/>
      <c r="AX72" s="116"/>
      <c r="AY72" s="119"/>
      <c r="AZ72" s="611"/>
      <c r="BA72" s="612"/>
      <c r="BB72" s="616"/>
      <c r="BC72" s="617"/>
      <c r="BD72" s="617"/>
      <c r="BE72" s="617"/>
      <c r="BF72" s="617"/>
      <c r="BG72" s="617"/>
      <c r="BH72" s="618"/>
    </row>
    <row r="73" spans="2:60" ht="20.25" customHeight="1" x14ac:dyDescent="0.4">
      <c r="B73" s="622" t="s">
        <v>250</v>
      </c>
      <c r="C73" s="623"/>
      <c r="D73" s="623"/>
      <c r="E73" s="623"/>
      <c r="F73" s="623"/>
      <c r="G73" s="623"/>
      <c r="H73" s="623"/>
      <c r="I73" s="623"/>
      <c r="J73" s="623"/>
      <c r="K73" s="623"/>
      <c r="L73" s="623"/>
      <c r="M73" s="623"/>
      <c r="N73" s="623"/>
      <c r="O73" s="623"/>
      <c r="P73" s="623"/>
      <c r="Q73" s="623"/>
      <c r="R73" s="623"/>
      <c r="S73" s="623"/>
      <c r="T73" s="624"/>
      <c r="U73" s="122" t="str">
        <f t="shared" ref="U73:AY73" si="1">IF(SUMIF($F$21:$F$68,"介護従業者",U21:U68)=0,"",SUMIF($F$21:$F$68,"介護従業者",U21:U68))</f>
        <v/>
      </c>
      <c r="V73" s="123" t="str">
        <f t="shared" si="1"/>
        <v/>
      </c>
      <c r="W73" s="123" t="str">
        <f t="shared" si="1"/>
        <v/>
      </c>
      <c r="X73" s="123" t="str">
        <f t="shared" si="1"/>
        <v/>
      </c>
      <c r="Y73" s="123" t="str">
        <f t="shared" si="1"/>
        <v/>
      </c>
      <c r="Z73" s="123" t="str">
        <f t="shared" si="1"/>
        <v/>
      </c>
      <c r="AA73" s="124" t="str">
        <f t="shared" si="1"/>
        <v/>
      </c>
      <c r="AB73" s="122" t="str">
        <f t="shared" si="1"/>
        <v/>
      </c>
      <c r="AC73" s="123" t="str">
        <f t="shared" si="1"/>
        <v/>
      </c>
      <c r="AD73" s="123" t="str">
        <f t="shared" si="1"/>
        <v/>
      </c>
      <c r="AE73" s="123" t="str">
        <f t="shared" si="1"/>
        <v/>
      </c>
      <c r="AF73" s="123" t="str">
        <f t="shared" si="1"/>
        <v/>
      </c>
      <c r="AG73" s="123" t="str">
        <f t="shared" si="1"/>
        <v/>
      </c>
      <c r="AH73" s="124" t="str">
        <f t="shared" si="1"/>
        <v/>
      </c>
      <c r="AI73" s="122" t="str">
        <f t="shared" si="1"/>
        <v/>
      </c>
      <c r="AJ73" s="123" t="str">
        <f t="shared" si="1"/>
        <v/>
      </c>
      <c r="AK73" s="123" t="str">
        <f t="shared" si="1"/>
        <v/>
      </c>
      <c r="AL73" s="123" t="str">
        <f t="shared" si="1"/>
        <v/>
      </c>
      <c r="AM73" s="123" t="str">
        <f t="shared" si="1"/>
        <v/>
      </c>
      <c r="AN73" s="123" t="str">
        <f t="shared" si="1"/>
        <v/>
      </c>
      <c r="AO73" s="124" t="str">
        <f t="shared" si="1"/>
        <v/>
      </c>
      <c r="AP73" s="122" t="str">
        <f t="shared" si="1"/>
        <v/>
      </c>
      <c r="AQ73" s="123" t="str">
        <f t="shared" si="1"/>
        <v/>
      </c>
      <c r="AR73" s="123" t="str">
        <f t="shared" si="1"/>
        <v/>
      </c>
      <c r="AS73" s="123" t="str">
        <f t="shared" si="1"/>
        <v/>
      </c>
      <c r="AT73" s="123" t="str">
        <f t="shared" si="1"/>
        <v/>
      </c>
      <c r="AU73" s="123" t="str">
        <f t="shared" si="1"/>
        <v/>
      </c>
      <c r="AV73" s="124" t="str">
        <f t="shared" si="1"/>
        <v/>
      </c>
      <c r="AW73" s="122" t="str">
        <f t="shared" si="1"/>
        <v/>
      </c>
      <c r="AX73" s="123" t="str">
        <f t="shared" si="1"/>
        <v/>
      </c>
      <c r="AY73" s="123" t="str">
        <f t="shared" si="1"/>
        <v/>
      </c>
      <c r="AZ73" s="625">
        <f>IF($BC$3="４週",SUM(U73:AV73),IF($BC$3="暦月",SUM(U73:AY73),""))</f>
        <v>0</v>
      </c>
      <c r="BA73" s="626"/>
      <c r="BB73" s="616"/>
      <c r="BC73" s="617"/>
      <c r="BD73" s="617"/>
      <c r="BE73" s="617"/>
      <c r="BF73" s="617"/>
      <c r="BG73" s="617"/>
      <c r="BH73" s="618"/>
    </row>
    <row r="74" spans="2:60" ht="20.25" customHeight="1" thickBot="1" x14ac:dyDescent="0.45">
      <c r="B74" s="627" t="s">
        <v>251</v>
      </c>
      <c r="C74" s="628"/>
      <c r="D74" s="628"/>
      <c r="E74" s="628"/>
      <c r="F74" s="628"/>
      <c r="G74" s="628"/>
      <c r="H74" s="628"/>
      <c r="I74" s="628"/>
      <c r="J74" s="628"/>
      <c r="K74" s="628"/>
      <c r="L74" s="628"/>
      <c r="M74" s="628"/>
      <c r="N74" s="628"/>
      <c r="O74" s="628"/>
      <c r="P74" s="628"/>
      <c r="Q74" s="628"/>
      <c r="R74" s="628"/>
      <c r="S74" s="628"/>
      <c r="T74" s="629"/>
      <c r="U74" s="125" t="str">
        <f t="shared" ref="U74:AY74" si="2">IF(SUMIF($G$21:$G$68,"介護従業者",U21:U68)=0,"",SUMIF($G$21:$G$68,"介護従業者",U21:U68))</f>
        <v/>
      </c>
      <c r="V74" s="126" t="str">
        <f t="shared" si="2"/>
        <v/>
      </c>
      <c r="W74" s="126" t="str">
        <f t="shared" si="2"/>
        <v/>
      </c>
      <c r="X74" s="126" t="str">
        <f t="shared" si="2"/>
        <v/>
      </c>
      <c r="Y74" s="126" t="str">
        <f t="shared" si="2"/>
        <v/>
      </c>
      <c r="Z74" s="126" t="str">
        <f t="shared" si="2"/>
        <v/>
      </c>
      <c r="AA74" s="127" t="str">
        <f t="shared" si="2"/>
        <v/>
      </c>
      <c r="AB74" s="128" t="str">
        <f t="shared" si="2"/>
        <v/>
      </c>
      <c r="AC74" s="126" t="str">
        <f t="shared" si="2"/>
        <v/>
      </c>
      <c r="AD74" s="126" t="str">
        <f t="shared" si="2"/>
        <v/>
      </c>
      <c r="AE74" s="126" t="str">
        <f t="shared" si="2"/>
        <v/>
      </c>
      <c r="AF74" s="126" t="str">
        <f t="shared" si="2"/>
        <v/>
      </c>
      <c r="AG74" s="126" t="str">
        <f t="shared" si="2"/>
        <v/>
      </c>
      <c r="AH74" s="127" t="str">
        <f t="shared" si="2"/>
        <v/>
      </c>
      <c r="AI74" s="128" t="str">
        <f t="shared" si="2"/>
        <v/>
      </c>
      <c r="AJ74" s="126" t="str">
        <f t="shared" si="2"/>
        <v/>
      </c>
      <c r="AK74" s="126" t="str">
        <f t="shared" si="2"/>
        <v/>
      </c>
      <c r="AL74" s="126" t="str">
        <f t="shared" si="2"/>
        <v/>
      </c>
      <c r="AM74" s="126" t="str">
        <f t="shared" si="2"/>
        <v/>
      </c>
      <c r="AN74" s="126" t="str">
        <f t="shared" si="2"/>
        <v/>
      </c>
      <c r="AO74" s="127" t="str">
        <f t="shared" si="2"/>
        <v/>
      </c>
      <c r="AP74" s="128" t="str">
        <f t="shared" si="2"/>
        <v/>
      </c>
      <c r="AQ74" s="126" t="str">
        <f t="shared" si="2"/>
        <v/>
      </c>
      <c r="AR74" s="126" t="str">
        <f t="shared" si="2"/>
        <v/>
      </c>
      <c r="AS74" s="126" t="str">
        <f t="shared" si="2"/>
        <v/>
      </c>
      <c r="AT74" s="126" t="str">
        <f t="shared" si="2"/>
        <v/>
      </c>
      <c r="AU74" s="126" t="str">
        <f t="shared" si="2"/>
        <v/>
      </c>
      <c r="AV74" s="127" t="str">
        <f t="shared" si="2"/>
        <v/>
      </c>
      <c r="AW74" s="128" t="str">
        <f t="shared" si="2"/>
        <v/>
      </c>
      <c r="AX74" s="126" t="str">
        <f t="shared" si="2"/>
        <v/>
      </c>
      <c r="AY74" s="129" t="str">
        <f t="shared" si="2"/>
        <v/>
      </c>
      <c r="AZ74" s="630">
        <f>IF($BC$3="４週",SUM(U74:AV74),IF($BC$3="暦月",SUM(U74:AY74),""))</f>
        <v>0</v>
      </c>
      <c r="BA74" s="631"/>
      <c r="BB74" s="619"/>
      <c r="BC74" s="620"/>
      <c r="BD74" s="620"/>
      <c r="BE74" s="620"/>
      <c r="BF74" s="620"/>
      <c r="BG74" s="620"/>
      <c r="BH74" s="621"/>
    </row>
    <row r="75" spans="2:60" s="131" customFormat="1" ht="20.25" customHeight="1" x14ac:dyDescent="0.4">
      <c r="C75" s="130"/>
      <c r="D75" s="130"/>
      <c r="E75" s="130"/>
      <c r="F75" s="130"/>
      <c r="G75" s="130"/>
      <c r="R75" s="132"/>
      <c r="BH75" s="133"/>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34"/>
      <c r="B129" s="134"/>
      <c r="C129" s="135"/>
      <c r="D129" s="135"/>
      <c r="E129" s="135"/>
      <c r="F129" s="135"/>
      <c r="G129" s="135"/>
      <c r="H129" s="135"/>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6"/>
      <c r="AJ129" s="136"/>
      <c r="AK129" s="136"/>
      <c r="AL129" s="136"/>
      <c r="AM129" s="136"/>
      <c r="AN129" s="136"/>
      <c r="AO129" s="136"/>
      <c r="AP129" s="136"/>
      <c r="AQ129" s="136"/>
      <c r="AR129" s="136"/>
      <c r="AS129" s="136"/>
      <c r="AT129" s="136"/>
      <c r="AU129" s="136"/>
      <c r="AV129" s="136"/>
      <c r="AW129" s="136"/>
      <c r="AX129" s="137"/>
      <c r="AY129" s="137"/>
      <c r="AZ129" s="137"/>
      <c r="BA129" s="137"/>
      <c r="BB129" s="137"/>
      <c r="BC129" s="137"/>
      <c r="BD129" s="137"/>
      <c r="BE129" s="137"/>
    </row>
    <row r="130" spans="1:57" x14ac:dyDescent="0.4">
      <c r="A130" s="134"/>
      <c r="B130" s="134"/>
      <c r="C130" s="135"/>
      <c r="D130" s="135"/>
      <c r="E130" s="135"/>
      <c r="F130" s="135"/>
      <c r="G130" s="135"/>
      <c r="H130" s="135"/>
      <c r="I130" s="136"/>
      <c r="J130" s="136"/>
      <c r="K130" s="136"/>
      <c r="L130" s="136"/>
      <c r="M130" s="136"/>
      <c r="N130" s="136"/>
      <c r="O130" s="136"/>
      <c r="P130" s="136"/>
      <c r="Q130" s="136"/>
      <c r="R130" s="136"/>
      <c r="S130" s="136"/>
      <c r="T130" s="136"/>
      <c r="U130" s="136"/>
      <c r="V130" s="136"/>
      <c r="W130" s="136"/>
      <c r="X130" s="136"/>
      <c r="Y130" s="136"/>
      <c r="Z130" s="136"/>
      <c r="AA130" s="136"/>
      <c r="AB130" s="136"/>
      <c r="AC130" s="136"/>
      <c r="AD130" s="136"/>
      <c r="AE130" s="136"/>
      <c r="AF130" s="136"/>
      <c r="AG130" s="136"/>
      <c r="AH130" s="136"/>
      <c r="AI130" s="136"/>
      <c r="AJ130" s="136"/>
      <c r="AK130" s="136"/>
      <c r="AL130" s="136"/>
      <c r="AM130" s="136"/>
      <c r="AN130" s="136"/>
      <c r="AO130" s="136"/>
      <c r="AP130" s="136"/>
      <c r="AQ130" s="136"/>
      <c r="AR130" s="136"/>
      <c r="AS130" s="136"/>
      <c r="AT130" s="136"/>
      <c r="AU130" s="136"/>
      <c r="AV130" s="136"/>
      <c r="AW130" s="136"/>
      <c r="AX130" s="137"/>
      <c r="AY130" s="137"/>
      <c r="AZ130" s="137"/>
      <c r="BA130" s="137"/>
      <c r="BB130" s="137"/>
      <c r="BC130" s="137"/>
      <c r="BD130" s="137"/>
      <c r="BE130" s="137"/>
    </row>
    <row r="131" spans="1:57" x14ac:dyDescent="0.4">
      <c r="A131" s="134"/>
      <c r="B131" s="134"/>
      <c r="C131" s="138"/>
      <c r="D131" s="138"/>
      <c r="E131" s="138"/>
      <c r="F131" s="138"/>
      <c r="G131" s="138"/>
      <c r="H131" s="138"/>
      <c r="I131" s="135"/>
      <c r="J131" s="135"/>
      <c r="K131" s="134"/>
      <c r="L131" s="134"/>
      <c r="M131" s="134"/>
      <c r="N131" s="134"/>
      <c r="O131" s="134"/>
      <c r="P131" s="134"/>
    </row>
    <row r="132" spans="1:57" x14ac:dyDescent="0.4">
      <c r="A132" s="134"/>
      <c r="B132" s="134"/>
      <c r="C132" s="138"/>
      <c r="D132" s="138"/>
      <c r="E132" s="138"/>
      <c r="F132" s="138"/>
      <c r="G132" s="138"/>
      <c r="H132" s="138"/>
      <c r="I132" s="135"/>
      <c r="J132" s="135"/>
      <c r="K132" s="134"/>
      <c r="L132" s="134"/>
      <c r="M132" s="134"/>
      <c r="N132" s="134"/>
      <c r="O132" s="134"/>
      <c r="P132" s="134"/>
    </row>
    <row r="133" spans="1:57" x14ac:dyDescent="0.4">
      <c r="C133" s="40"/>
      <c r="D133" s="40"/>
      <c r="E133" s="40"/>
      <c r="F133" s="40"/>
      <c r="G133" s="40"/>
      <c r="H133" s="40"/>
    </row>
    <row r="134" spans="1:57" x14ac:dyDescent="0.4">
      <c r="C134" s="40"/>
      <c r="D134" s="40"/>
      <c r="E134" s="40"/>
      <c r="F134" s="40"/>
      <c r="G134" s="40"/>
      <c r="H134" s="40"/>
    </row>
    <row r="135" spans="1:57" x14ac:dyDescent="0.4">
      <c r="C135" s="40"/>
      <c r="D135" s="40"/>
      <c r="E135" s="40"/>
      <c r="F135" s="40"/>
      <c r="G135" s="40"/>
      <c r="H135" s="40"/>
    </row>
    <row r="136" spans="1:57" x14ac:dyDescent="0.4">
      <c r="C136" s="40"/>
      <c r="D136" s="40"/>
      <c r="E136" s="40"/>
      <c r="F136" s="40"/>
      <c r="G136" s="40"/>
      <c r="H136" s="40"/>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D30:BH32"/>
    <mergeCell ref="AZ31:BA31"/>
    <mergeCell ref="BB31:BC31"/>
    <mergeCell ref="AZ32:BA32"/>
    <mergeCell ref="BB32:BC32"/>
    <mergeCell ref="BD27:BH29"/>
    <mergeCell ref="AZ28:BA28"/>
    <mergeCell ref="BB28:BC28"/>
    <mergeCell ref="AZ29:BA29"/>
    <mergeCell ref="BB29:BC29"/>
    <mergeCell ref="BB27:BC27"/>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s>
  <phoneticPr fontId="3"/>
  <conditionalFormatting sqref="U23:AA23">
    <cfRule type="expression" dxfId="176" priority="177">
      <formula>OR(U$69=$B22,U$70=$B22)</formula>
    </cfRule>
  </conditionalFormatting>
  <conditionalFormatting sqref="U22:AA23">
    <cfRule type="expression" dxfId="175" priority="176">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175">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17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173">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17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171">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17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169">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16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167">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6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65">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6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63">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6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1">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28" orientation="portrait"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workbookViewId="0"/>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252</v>
      </c>
    </row>
    <row r="2" spans="2:28" x14ac:dyDescent="0.4">
      <c r="B2" s="146" t="s">
        <v>443</v>
      </c>
      <c r="F2" s="147"/>
      <c r="G2" s="148"/>
      <c r="H2" s="148"/>
      <c r="I2" s="148"/>
      <c r="J2" s="149"/>
      <c r="K2" s="148"/>
      <c r="L2" s="148"/>
    </row>
    <row r="3" spans="2:28" x14ac:dyDescent="0.4">
      <c r="B3" s="147" t="s">
        <v>253</v>
      </c>
      <c r="F3" s="149" t="s">
        <v>254</v>
      </c>
      <c r="G3" s="148"/>
      <c r="H3" s="148"/>
      <c r="I3" s="148"/>
      <c r="J3" s="149"/>
      <c r="K3" s="148"/>
      <c r="L3" s="148"/>
    </row>
    <row r="4" spans="2:28" x14ac:dyDescent="0.4">
      <c r="B4" s="146"/>
      <c r="F4" s="642" t="s">
        <v>255</v>
      </c>
      <c r="G4" s="642"/>
      <c r="H4" s="642"/>
      <c r="I4" s="642"/>
      <c r="J4" s="642"/>
      <c r="K4" s="642"/>
      <c r="L4" s="642"/>
      <c r="N4" s="642" t="s">
        <v>256</v>
      </c>
      <c r="O4" s="642"/>
      <c r="P4" s="642"/>
      <c r="R4" s="642" t="s">
        <v>257</v>
      </c>
      <c r="S4" s="642"/>
      <c r="T4" s="642"/>
      <c r="U4" s="642"/>
      <c r="V4" s="642"/>
      <c r="W4" s="642"/>
      <c r="X4" s="642"/>
      <c r="Z4" s="150" t="s">
        <v>258</v>
      </c>
      <c r="AB4" s="642" t="s">
        <v>259</v>
      </c>
    </row>
    <row r="5" spans="2:28" x14ac:dyDescent="0.4">
      <c r="B5" s="144" t="s">
        <v>346</v>
      </c>
      <c r="C5" s="144" t="s">
        <v>260</v>
      </c>
      <c r="F5" s="144" t="s">
        <v>261</v>
      </c>
      <c r="G5" s="144"/>
      <c r="H5" s="144" t="s">
        <v>262</v>
      </c>
      <c r="J5" s="144" t="s">
        <v>263</v>
      </c>
      <c r="L5" s="144" t="s">
        <v>255</v>
      </c>
      <c r="N5" s="144" t="s">
        <v>264</v>
      </c>
      <c r="P5" s="144" t="s">
        <v>265</v>
      </c>
      <c r="R5" s="144" t="s">
        <v>264</v>
      </c>
      <c r="T5" s="144" t="s">
        <v>265</v>
      </c>
      <c r="V5" s="144" t="s">
        <v>263</v>
      </c>
      <c r="X5" s="144" t="s">
        <v>255</v>
      </c>
      <c r="Z5" s="151" t="s">
        <v>266</v>
      </c>
      <c r="AB5" s="642"/>
    </row>
    <row r="6" spans="2:28" x14ac:dyDescent="0.4">
      <c r="B6" s="152">
        <v>1</v>
      </c>
      <c r="C6" s="153" t="s">
        <v>391</v>
      </c>
      <c r="D6" s="154" t="str">
        <f>C6</f>
        <v>a</v>
      </c>
      <c r="E6" s="152" t="s">
        <v>392</v>
      </c>
      <c r="F6" s="155"/>
      <c r="G6" s="152" t="s">
        <v>348</v>
      </c>
      <c r="H6" s="155"/>
      <c r="I6" s="156" t="s">
        <v>409</v>
      </c>
      <c r="J6" s="155">
        <v>0</v>
      </c>
      <c r="K6" s="157" t="s">
        <v>436</v>
      </c>
      <c r="L6" s="158" t="str">
        <f t="shared" ref="L6:L22" si="0">IF(OR(F6="",H6=""),"",(H6+IF(F6&gt;H6,1,0)-F6-J6)*24)</f>
        <v/>
      </c>
      <c r="N6" s="155">
        <v>0.29166666666666669</v>
      </c>
      <c r="O6" s="144" t="s">
        <v>393</v>
      </c>
      <c r="P6" s="155">
        <v>0.83333333333333337</v>
      </c>
      <c r="R6" s="159" t="str">
        <f t="shared" ref="R6:R22" si="1">IF(F6="","",IF(F6&lt;N6,N6,IF(F6&gt;=P6,"",F6)))</f>
        <v/>
      </c>
      <c r="S6" s="144" t="s">
        <v>348</v>
      </c>
      <c r="T6" s="159" t="str">
        <f t="shared" ref="T6:T22" si="2">IF(H6="","",IF(H6&gt;F6,IF(H6&lt;P6,H6,P6),P6))</f>
        <v/>
      </c>
      <c r="U6" s="160" t="s">
        <v>409</v>
      </c>
      <c r="V6" s="155">
        <v>0</v>
      </c>
      <c r="W6" s="145" t="s">
        <v>436</v>
      </c>
      <c r="X6" s="158" t="str">
        <f t="shared" ref="X6:X22" si="3">IF(R6="","",IF((T6+IF(R6&gt;T6,1,0)-R6-V6)*24=0,"",(T6+IF(R6&gt;T6,1,0)-R6-V6)*24))</f>
        <v/>
      </c>
      <c r="Z6" s="158" t="str">
        <f t="shared" ref="Z6:Z22" si="4">IF(X6="",L6,IF(OR(L6-X6=0,L6-X6&lt;0),"-",L6-X6))</f>
        <v/>
      </c>
      <c r="AB6" s="161"/>
    </row>
    <row r="7" spans="2:28" x14ac:dyDescent="0.4">
      <c r="B7" s="152">
        <v>2</v>
      </c>
      <c r="C7" s="153" t="s">
        <v>394</v>
      </c>
      <c r="D7" s="154" t="str">
        <f t="shared" ref="D7:D38" si="5">C7</f>
        <v>b</v>
      </c>
      <c r="E7" s="152" t="s">
        <v>384</v>
      </c>
      <c r="F7" s="155"/>
      <c r="G7" s="152" t="s">
        <v>348</v>
      </c>
      <c r="H7" s="155"/>
      <c r="I7" s="156" t="s">
        <v>409</v>
      </c>
      <c r="J7" s="155">
        <v>0</v>
      </c>
      <c r="K7" s="157" t="s">
        <v>436</v>
      </c>
      <c r="L7" s="158" t="str">
        <f t="shared" si="0"/>
        <v/>
      </c>
      <c r="N7" s="162">
        <f>$N$6</f>
        <v>0.29166666666666669</v>
      </c>
      <c r="O7" s="144" t="s">
        <v>350</v>
      </c>
      <c r="P7" s="162">
        <f>$P$6</f>
        <v>0.83333333333333337</v>
      </c>
      <c r="R7" s="159" t="str">
        <f t="shared" si="1"/>
        <v/>
      </c>
      <c r="S7" s="144" t="s">
        <v>348</v>
      </c>
      <c r="T7" s="159" t="str">
        <f t="shared" si="2"/>
        <v/>
      </c>
      <c r="U7" s="160" t="s">
        <v>409</v>
      </c>
      <c r="V7" s="155">
        <v>0</v>
      </c>
      <c r="W7" s="145" t="s">
        <v>436</v>
      </c>
      <c r="X7" s="158" t="str">
        <f t="shared" si="3"/>
        <v/>
      </c>
      <c r="Z7" s="158" t="str">
        <f t="shared" si="4"/>
        <v/>
      </c>
      <c r="AB7" s="161"/>
    </row>
    <row r="8" spans="2:28" x14ac:dyDescent="0.4">
      <c r="B8" s="152">
        <v>3</v>
      </c>
      <c r="C8" s="153" t="s">
        <v>395</v>
      </c>
      <c r="D8" s="154" t="str">
        <f t="shared" si="5"/>
        <v>c</v>
      </c>
      <c r="E8" s="152" t="s">
        <v>384</v>
      </c>
      <c r="F8" s="155"/>
      <c r="G8" s="152" t="s">
        <v>348</v>
      </c>
      <c r="H8" s="155"/>
      <c r="I8" s="156" t="s">
        <v>409</v>
      </c>
      <c r="J8" s="155">
        <v>0</v>
      </c>
      <c r="K8" s="157" t="s">
        <v>436</v>
      </c>
      <c r="L8" s="158" t="str">
        <f t="shared" si="0"/>
        <v/>
      </c>
      <c r="N8" s="162">
        <f t="shared" ref="N8:N22" si="6">$N$6</f>
        <v>0.29166666666666669</v>
      </c>
      <c r="O8" s="144" t="s">
        <v>350</v>
      </c>
      <c r="P8" s="162">
        <f t="shared" ref="P8:P22" si="7">$P$6</f>
        <v>0.83333333333333337</v>
      </c>
      <c r="R8" s="159" t="str">
        <f t="shared" si="1"/>
        <v/>
      </c>
      <c r="S8" s="144" t="s">
        <v>348</v>
      </c>
      <c r="T8" s="159" t="str">
        <f t="shared" si="2"/>
        <v/>
      </c>
      <c r="U8" s="160" t="s">
        <v>409</v>
      </c>
      <c r="V8" s="155">
        <v>0</v>
      </c>
      <c r="W8" s="145" t="s">
        <v>436</v>
      </c>
      <c r="X8" s="158" t="str">
        <f t="shared" si="3"/>
        <v/>
      </c>
      <c r="Z8" s="158" t="str">
        <f t="shared" si="4"/>
        <v/>
      </c>
      <c r="AB8" s="161"/>
    </row>
    <row r="9" spans="2:28" x14ac:dyDescent="0.4">
      <c r="B9" s="152">
        <v>4</v>
      </c>
      <c r="C9" s="153" t="s">
        <v>385</v>
      </c>
      <c r="D9" s="154" t="str">
        <f t="shared" si="5"/>
        <v>d</v>
      </c>
      <c r="E9" s="152" t="s">
        <v>349</v>
      </c>
      <c r="F9" s="155"/>
      <c r="G9" s="152" t="s">
        <v>393</v>
      </c>
      <c r="H9" s="155"/>
      <c r="I9" s="156" t="s">
        <v>409</v>
      </c>
      <c r="J9" s="155">
        <v>0</v>
      </c>
      <c r="K9" s="157" t="s">
        <v>436</v>
      </c>
      <c r="L9" s="158" t="str">
        <f t="shared" si="0"/>
        <v/>
      </c>
      <c r="N9" s="162">
        <f t="shared" si="6"/>
        <v>0.29166666666666669</v>
      </c>
      <c r="O9" s="144" t="s">
        <v>350</v>
      </c>
      <c r="P9" s="162">
        <f t="shared" si="7"/>
        <v>0.83333333333333337</v>
      </c>
      <c r="R9" s="159" t="str">
        <f t="shared" si="1"/>
        <v/>
      </c>
      <c r="S9" s="144" t="s">
        <v>348</v>
      </c>
      <c r="T9" s="159" t="str">
        <f t="shared" si="2"/>
        <v/>
      </c>
      <c r="U9" s="160" t="s">
        <v>409</v>
      </c>
      <c r="V9" s="155">
        <v>0</v>
      </c>
      <c r="W9" s="145" t="s">
        <v>436</v>
      </c>
      <c r="X9" s="158" t="str">
        <f t="shared" si="3"/>
        <v/>
      </c>
      <c r="Z9" s="158" t="str">
        <f t="shared" si="4"/>
        <v/>
      </c>
      <c r="AB9" s="161"/>
    </row>
    <row r="10" spans="2:28" x14ac:dyDescent="0.4">
      <c r="B10" s="152">
        <v>5</v>
      </c>
      <c r="C10" s="153" t="s">
        <v>396</v>
      </c>
      <c r="D10" s="154" t="str">
        <f t="shared" si="5"/>
        <v>e</v>
      </c>
      <c r="E10" s="152" t="s">
        <v>384</v>
      </c>
      <c r="F10" s="155"/>
      <c r="G10" s="152" t="s">
        <v>350</v>
      </c>
      <c r="H10" s="155"/>
      <c r="I10" s="156" t="s">
        <v>409</v>
      </c>
      <c r="J10" s="155">
        <v>0</v>
      </c>
      <c r="K10" s="157" t="s">
        <v>436</v>
      </c>
      <c r="L10" s="158" t="str">
        <f t="shared" si="0"/>
        <v/>
      </c>
      <c r="N10" s="162">
        <f t="shared" si="6"/>
        <v>0.29166666666666669</v>
      </c>
      <c r="O10" s="144" t="s">
        <v>348</v>
      </c>
      <c r="P10" s="162">
        <f t="shared" si="7"/>
        <v>0.83333333333333337</v>
      </c>
      <c r="R10" s="159" t="str">
        <f t="shared" si="1"/>
        <v/>
      </c>
      <c r="S10" s="144" t="s">
        <v>397</v>
      </c>
      <c r="T10" s="159" t="str">
        <f t="shared" si="2"/>
        <v/>
      </c>
      <c r="U10" s="160" t="s">
        <v>409</v>
      </c>
      <c r="V10" s="155">
        <v>0</v>
      </c>
      <c r="W10" s="145" t="s">
        <v>436</v>
      </c>
      <c r="X10" s="158" t="str">
        <f t="shared" si="3"/>
        <v/>
      </c>
      <c r="Z10" s="158" t="str">
        <f t="shared" si="4"/>
        <v/>
      </c>
      <c r="AB10" s="161"/>
    </row>
    <row r="11" spans="2:28" x14ac:dyDescent="0.4">
      <c r="B11" s="152">
        <v>6</v>
      </c>
      <c r="C11" s="153" t="s">
        <v>398</v>
      </c>
      <c r="D11" s="154" t="str">
        <f t="shared" si="5"/>
        <v>f</v>
      </c>
      <c r="E11" s="152" t="s">
        <v>349</v>
      </c>
      <c r="F11" s="155"/>
      <c r="G11" s="152" t="s">
        <v>350</v>
      </c>
      <c r="H11" s="155"/>
      <c r="I11" s="156" t="s">
        <v>409</v>
      </c>
      <c r="J11" s="155">
        <v>0</v>
      </c>
      <c r="K11" s="157" t="s">
        <v>436</v>
      </c>
      <c r="L11" s="158" t="str">
        <f t="shared" si="0"/>
        <v/>
      </c>
      <c r="N11" s="162">
        <f t="shared" si="6"/>
        <v>0.29166666666666669</v>
      </c>
      <c r="O11" s="144" t="s">
        <v>350</v>
      </c>
      <c r="P11" s="162">
        <f t="shared" si="7"/>
        <v>0.83333333333333337</v>
      </c>
      <c r="R11" s="159" t="str">
        <f t="shared" si="1"/>
        <v/>
      </c>
      <c r="S11" s="144" t="s">
        <v>350</v>
      </c>
      <c r="T11" s="159" t="str">
        <f t="shared" si="2"/>
        <v/>
      </c>
      <c r="U11" s="160" t="s">
        <v>409</v>
      </c>
      <c r="V11" s="155">
        <v>0</v>
      </c>
      <c r="W11" s="145" t="s">
        <v>436</v>
      </c>
      <c r="X11" s="158" t="str">
        <f t="shared" si="3"/>
        <v/>
      </c>
      <c r="Z11" s="158" t="str">
        <f t="shared" si="4"/>
        <v/>
      </c>
      <c r="AB11" s="161"/>
    </row>
    <row r="12" spans="2:28" x14ac:dyDescent="0.4">
      <c r="B12" s="152">
        <v>7</v>
      </c>
      <c r="C12" s="153" t="s">
        <v>386</v>
      </c>
      <c r="D12" s="154" t="str">
        <f t="shared" si="5"/>
        <v>g</v>
      </c>
      <c r="E12" s="152" t="s">
        <v>349</v>
      </c>
      <c r="F12" s="155"/>
      <c r="G12" s="152" t="s">
        <v>348</v>
      </c>
      <c r="H12" s="155"/>
      <c r="I12" s="156" t="s">
        <v>409</v>
      </c>
      <c r="J12" s="155">
        <v>0</v>
      </c>
      <c r="K12" s="157" t="s">
        <v>436</v>
      </c>
      <c r="L12" s="158" t="str">
        <f t="shared" si="0"/>
        <v/>
      </c>
      <c r="N12" s="162">
        <f t="shared" si="6"/>
        <v>0.29166666666666669</v>
      </c>
      <c r="O12" s="144" t="s">
        <v>350</v>
      </c>
      <c r="P12" s="162">
        <f t="shared" si="7"/>
        <v>0.83333333333333337</v>
      </c>
      <c r="R12" s="159" t="str">
        <f t="shared" si="1"/>
        <v/>
      </c>
      <c r="S12" s="144" t="s">
        <v>348</v>
      </c>
      <c r="T12" s="159" t="str">
        <f t="shared" si="2"/>
        <v/>
      </c>
      <c r="U12" s="160" t="s">
        <v>409</v>
      </c>
      <c r="V12" s="155">
        <v>0</v>
      </c>
      <c r="W12" s="145" t="s">
        <v>436</v>
      </c>
      <c r="X12" s="158" t="str">
        <f t="shared" si="3"/>
        <v/>
      </c>
      <c r="Z12" s="158" t="str">
        <f t="shared" si="4"/>
        <v/>
      </c>
      <c r="AB12" s="161"/>
    </row>
    <row r="13" spans="2:28" x14ac:dyDescent="0.4">
      <c r="B13" s="152">
        <v>8</v>
      </c>
      <c r="C13" s="153" t="s">
        <v>387</v>
      </c>
      <c r="D13" s="154" t="str">
        <f t="shared" si="5"/>
        <v>h</v>
      </c>
      <c r="E13" s="152" t="s">
        <v>349</v>
      </c>
      <c r="F13" s="155"/>
      <c r="G13" s="152" t="s">
        <v>350</v>
      </c>
      <c r="H13" s="155"/>
      <c r="I13" s="156" t="s">
        <v>409</v>
      </c>
      <c r="J13" s="155">
        <v>0</v>
      </c>
      <c r="K13" s="157" t="s">
        <v>436</v>
      </c>
      <c r="L13" s="158" t="str">
        <f t="shared" si="0"/>
        <v/>
      </c>
      <c r="N13" s="162">
        <f t="shared" si="6"/>
        <v>0.29166666666666669</v>
      </c>
      <c r="O13" s="144" t="s">
        <v>350</v>
      </c>
      <c r="P13" s="162">
        <f t="shared" si="7"/>
        <v>0.83333333333333337</v>
      </c>
      <c r="R13" s="159" t="str">
        <f t="shared" si="1"/>
        <v/>
      </c>
      <c r="S13" s="144" t="s">
        <v>350</v>
      </c>
      <c r="T13" s="159" t="str">
        <f t="shared" si="2"/>
        <v/>
      </c>
      <c r="U13" s="160" t="s">
        <v>409</v>
      </c>
      <c r="V13" s="155">
        <v>0</v>
      </c>
      <c r="W13" s="145" t="s">
        <v>436</v>
      </c>
      <c r="X13" s="158" t="str">
        <f t="shared" si="3"/>
        <v/>
      </c>
      <c r="Z13" s="158" t="str">
        <f t="shared" si="4"/>
        <v/>
      </c>
      <c r="AB13" s="161"/>
    </row>
    <row r="14" spans="2:28" x14ac:dyDescent="0.4">
      <c r="B14" s="152">
        <v>9</v>
      </c>
      <c r="C14" s="153" t="s">
        <v>382</v>
      </c>
      <c r="D14" s="154" t="str">
        <f t="shared" si="5"/>
        <v>i</v>
      </c>
      <c r="E14" s="152" t="s">
        <v>349</v>
      </c>
      <c r="F14" s="155"/>
      <c r="G14" s="152" t="s">
        <v>350</v>
      </c>
      <c r="H14" s="155"/>
      <c r="I14" s="156" t="s">
        <v>409</v>
      </c>
      <c r="J14" s="155">
        <v>0</v>
      </c>
      <c r="K14" s="157" t="s">
        <v>436</v>
      </c>
      <c r="L14" s="158" t="str">
        <f t="shared" si="0"/>
        <v/>
      </c>
      <c r="N14" s="162">
        <f t="shared" si="6"/>
        <v>0.29166666666666669</v>
      </c>
      <c r="O14" s="144" t="s">
        <v>350</v>
      </c>
      <c r="P14" s="162">
        <f t="shared" si="7"/>
        <v>0.83333333333333337</v>
      </c>
      <c r="R14" s="159" t="str">
        <f t="shared" si="1"/>
        <v/>
      </c>
      <c r="S14" s="144" t="s">
        <v>350</v>
      </c>
      <c r="T14" s="159" t="str">
        <f t="shared" si="2"/>
        <v/>
      </c>
      <c r="U14" s="160" t="s">
        <v>409</v>
      </c>
      <c r="V14" s="155">
        <v>0</v>
      </c>
      <c r="W14" s="145" t="s">
        <v>436</v>
      </c>
      <c r="X14" s="158" t="str">
        <f t="shared" si="3"/>
        <v/>
      </c>
      <c r="Z14" s="158" t="str">
        <f t="shared" si="4"/>
        <v/>
      </c>
      <c r="AB14" s="161"/>
    </row>
    <row r="15" spans="2:28" x14ac:dyDescent="0.4">
      <c r="B15" s="152">
        <v>10</v>
      </c>
      <c r="C15" s="153" t="s">
        <v>399</v>
      </c>
      <c r="D15" s="154" t="str">
        <f t="shared" si="5"/>
        <v>j</v>
      </c>
      <c r="E15" s="152" t="s">
        <v>349</v>
      </c>
      <c r="F15" s="155"/>
      <c r="G15" s="152" t="s">
        <v>348</v>
      </c>
      <c r="H15" s="155"/>
      <c r="I15" s="156" t="s">
        <v>409</v>
      </c>
      <c r="J15" s="155">
        <v>0</v>
      </c>
      <c r="K15" s="157" t="s">
        <v>436</v>
      </c>
      <c r="L15" s="158" t="str">
        <f t="shared" si="0"/>
        <v/>
      </c>
      <c r="N15" s="162">
        <f t="shared" si="6"/>
        <v>0.29166666666666669</v>
      </c>
      <c r="O15" s="144" t="s">
        <v>350</v>
      </c>
      <c r="P15" s="162">
        <f t="shared" si="7"/>
        <v>0.83333333333333337</v>
      </c>
      <c r="R15" s="159" t="str">
        <f t="shared" si="1"/>
        <v/>
      </c>
      <c r="S15" s="144" t="s">
        <v>350</v>
      </c>
      <c r="T15" s="159" t="str">
        <f t="shared" si="2"/>
        <v/>
      </c>
      <c r="U15" s="160" t="s">
        <v>409</v>
      </c>
      <c r="V15" s="155">
        <v>0</v>
      </c>
      <c r="W15" s="145" t="s">
        <v>436</v>
      </c>
      <c r="X15" s="158" t="str">
        <f t="shared" si="3"/>
        <v/>
      </c>
      <c r="Z15" s="158" t="str">
        <f t="shared" si="4"/>
        <v/>
      </c>
      <c r="AB15" s="161"/>
    </row>
    <row r="16" spans="2:28" x14ac:dyDescent="0.4">
      <c r="B16" s="152">
        <v>11</v>
      </c>
      <c r="C16" s="153" t="s">
        <v>400</v>
      </c>
      <c r="D16" s="154" t="str">
        <f t="shared" si="5"/>
        <v>k</v>
      </c>
      <c r="E16" s="152" t="s">
        <v>349</v>
      </c>
      <c r="F16" s="155"/>
      <c r="G16" s="152" t="s">
        <v>350</v>
      </c>
      <c r="H16" s="155"/>
      <c r="I16" s="156" t="s">
        <v>409</v>
      </c>
      <c r="J16" s="155">
        <v>0</v>
      </c>
      <c r="K16" s="157" t="s">
        <v>436</v>
      </c>
      <c r="L16" s="158" t="str">
        <f t="shared" si="0"/>
        <v/>
      </c>
      <c r="N16" s="162">
        <f t="shared" si="6"/>
        <v>0.29166666666666669</v>
      </c>
      <c r="O16" s="144" t="s">
        <v>350</v>
      </c>
      <c r="P16" s="162">
        <f t="shared" si="7"/>
        <v>0.83333333333333337</v>
      </c>
      <c r="R16" s="159" t="str">
        <f t="shared" si="1"/>
        <v/>
      </c>
      <c r="S16" s="144" t="s">
        <v>393</v>
      </c>
      <c r="T16" s="159" t="str">
        <f t="shared" si="2"/>
        <v/>
      </c>
      <c r="U16" s="160" t="s">
        <v>409</v>
      </c>
      <c r="V16" s="155">
        <v>0</v>
      </c>
      <c r="W16" s="145" t="s">
        <v>436</v>
      </c>
      <c r="X16" s="158" t="str">
        <f t="shared" si="3"/>
        <v/>
      </c>
      <c r="Z16" s="158" t="str">
        <f t="shared" si="4"/>
        <v/>
      </c>
      <c r="AB16" s="161"/>
    </row>
    <row r="17" spans="2:28" x14ac:dyDescent="0.4">
      <c r="B17" s="152">
        <v>12</v>
      </c>
      <c r="C17" s="153" t="s">
        <v>351</v>
      </c>
      <c r="D17" s="154" t="str">
        <f t="shared" si="5"/>
        <v>l</v>
      </c>
      <c r="E17" s="152" t="s">
        <v>384</v>
      </c>
      <c r="F17" s="155"/>
      <c r="G17" s="152" t="s">
        <v>350</v>
      </c>
      <c r="H17" s="155"/>
      <c r="I17" s="156" t="s">
        <v>409</v>
      </c>
      <c r="J17" s="155">
        <v>0</v>
      </c>
      <c r="K17" s="157" t="s">
        <v>436</v>
      </c>
      <c r="L17" s="158" t="str">
        <f t="shared" si="0"/>
        <v/>
      </c>
      <c r="N17" s="162">
        <f t="shared" si="6"/>
        <v>0.29166666666666669</v>
      </c>
      <c r="O17" s="144" t="s">
        <v>348</v>
      </c>
      <c r="P17" s="162">
        <f t="shared" si="7"/>
        <v>0.83333333333333337</v>
      </c>
      <c r="R17" s="159" t="str">
        <f t="shared" si="1"/>
        <v/>
      </c>
      <c r="S17" s="144" t="s">
        <v>348</v>
      </c>
      <c r="T17" s="159" t="str">
        <f t="shared" si="2"/>
        <v/>
      </c>
      <c r="U17" s="160" t="s">
        <v>409</v>
      </c>
      <c r="V17" s="155">
        <v>0</v>
      </c>
      <c r="W17" s="145" t="s">
        <v>436</v>
      </c>
      <c r="X17" s="158" t="str">
        <f t="shared" si="3"/>
        <v/>
      </c>
      <c r="Z17" s="158" t="str">
        <f t="shared" si="4"/>
        <v/>
      </c>
      <c r="AB17" s="161"/>
    </row>
    <row r="18" spans="2:28" x14ac:dyDescent="0.4">
      <c r="B18" s="152">
        <v>13</v>
      </c>
      <c r="C18" s="153" t="s">
        <v>352</v>
      </c>
      <c r="D18" s="154" t="str">
        <f t="shared" si="5"/>
        <v>m</v>
      </c>
      <c r="E18" s="152" t="s">
        <v>349</v>
      </c>
      <c r="F18" s="155"/>
      <c r="G18" s="152" t="s">
        <v>350</v>
      </c>
      <c r="H18" s="155"/>
      <c r="I18" s="156" t="s">
        <v>409</v>
      </c>
      <c r="J18" s="155">
        <v>0</v>
      </c>
      <c r="K18" s="157" t="s">
        <v>436</v>
      </c>
      <c r="L18" s="158" t="str">
        <f t="shared" si="0"/>
        <v/>
      </c>
      <c r="N18" s="162">
        <f t="shared" si="6"/>
        <v>0.29166666666666669</v>
      </c>
      <c r="O18" s="144" t="s">
        <v>350</v>
      </c>
      <c r="P18" s="162">
        <f t="shared" si="7"/>
        <v>0.83333333333333337</v>
      </c>
      <c r="R18" s="159" t="str">
        <f t="shared" si="1"/>
        <v/>
      </c>
      <c r="S18" s="144" t="s">
        <v>350</v>
      </c>
      <c r="T18" s="159" t="str">
        <f t="shared" si="2"/>
        <v/>
      </c>
      <c r="U18" s="160" t="s">
        <v>409</v>
      </c>
      <c r="V18" s="155">
        <v>0</v>
      </c>
      <c r="W18" s="145" t="s">
        <v>436</v>
      </c>
      <c r="X18" s="158" t="str">
        <f t="shared" si="3"/>
        <v/>
      </c>
      <c r="Z18" s="158" t="str">
        <f t="shared" si="4"/>
        <v/>
      </c>
      <c r="AB18" s="161"/>
    </row>
    <row r="19" spans="2:28" x14ac:dyDescent="0.4">
      <c r="B19" s="152">
        <v>14</v>
      </c>
      <c r="C19" s="153" t="s">
        <v>353</v>
      </c>
      <c r="D19" s="154" t="str">
        <f t="shared" si="5"/>
        <v>n</v>
      </c>
      <c r="E19" s="152" t="s">
        <v>349</v>
      </c>
      <c r="F19" s="155"/>
      <c r="G19" s="152" t="s">
        <v>350</v>
      </c>
      <c r="H19" s="155"/>
      <c r="I19" s="156" t="s">
        <v>409</v>
      </c>
      <c r="J19" s="155">
        <v>0</v>
      </c>
      <c r="K19" s="157" t="s">
        <v>436</v>
      </c>
      <c r="L19" s="158" t="str">
        <f t="shared" si="0"/>
        <v/>
      </c>
      <c r="N19" s="162">
        <f t="shared" si="6"/>
        <v>0.29166666666666669</v>
      </c>
      <c r="O19" s="144" t="s">
        <v>350</v>
      </c>
      <c r="P19" s="162">
        <f t="shared" si="7"/>
        <v>0.83333333333333337</v>
      </c>
      <c r="R19" s="159" t="str">
        <f t="shared" si="1"/>
        <v/>
      </c>
      <c r="S19" s="144" t="s">
        <v>350</v>
      </c>
      <c r="T19" s="159" t="str">
        <f t="shared" si="2"/>
        <v/>
      </c>
      <c r="U19" s="160" t="s">
        <v>409</v>
      </c>
      <c r="V19" s="155">
        <v>0</v>
      </c>
      <c r="W19" s="145" t="s">
        <v>436</v>
      </c>
      <c r="X19" s="158" t="str">
        <f t="shared" si="3"/>
        <v/>
      </c>
      <c r="Z19" s="158" t="str">
        <f t="shared" si="4"/>
        <v/>
      </c>
      <c r="AB19" s="161"/>
    </row>
    <row r="20" spans="2:28" x14ac:dyDescent="0.4">
      <c r="B20" s="152">
        <v>15</v>
      </c>
      <c r="C20" s="153" t="s">
        <v>354</v>
      </c>
      <c r="D20" s="154" t="str">
        <f t="shared" si="5"/>
        <v>o</v>
      </c>
      <c r="E20" s="152" t="s">
        <v>349</v>
      </c>
      <c r="F20" s="155"/>
      <c r="G20" s="152" t="s">
        <v>350</v>
      </c>
      <c r="H20" s="155"/>
      <c r="I20" s="156" t="s">
        <v>409</v>
      </c>
      <c r="J20" s="155">
        <v>0</v>
      </c>
      <c r="K20" s="157" t="s">
        <v>436</v>
      </c>
      <c r="L20" s="158" t="str">
        <f t="shared" si="0"/>
        <v/>
      </c>
      <c r="N20" s="162">
        <f t="shared" si="6"/>
        <v>0.29166666666666669</v>
      </c>
      <c r="O20" s="144" t="s">
        <v>350</v>
      </c>
      <c r="P20" s="162">
        <f t="shared" si="7"/>
        <v>0.83333333333333337</v>
      </c>
      <c r="R20" s="159" t="str">
        <f t="shared" si="1"/>
        <v/>
      </c>
      <c r="S20" s="144" t="s">
        <v>350</v>
      </c>
      <c r="T20" s="159" t="str">
        <f t="shared" si="2"/>
        <v/>
      </c>
      <c r="U20" s="160" t="s">
        <v>409</v>
      </c>
      <c r="V20" s="155">
        <v>0</v>
      </c>
      <c r="W20" s="145" t="s">
        <v>436</v>
      </c>
      <c r="X20" s="158" t="str">
        <f t="shared" si="3"/>
        <v/>
      </c>
      <c r="Z20" s="158" t="str">
        <f t="shared" si="4"/>
        <v/>
      </c>
      <c r="AB20" s="161"/>
    </row>
    <row r="21" spans="2:28" x14ac:dyDescent="0.4">
      <c r="B21" s="152">
        <v>16</v>
      </c>
      <c r="C21" s="153" t="s">
        <v>355</v>
      </c>
      <c r="D21" s="154" t="str">
        <f t="shared" si="5"/>
        <v>p</v>
      </c>
      <c r="E21" s="152" t="s">
        <v>349</v>
      </c>
      <c r="F21" s="155"/>
      <c r="G21" s="152" t="s">
        <v>393</v>
      </c>
      <c r="H21" s="155"/>
      <c r="I21" s="156" t="s">
        <v>409</v>
      </c>
      <c r="J21" s="155">
        <v>0</v>
      </c>
      <c r="K21" s="157" t="s">
        <v>436</v>
      </c>
      <c r="L21" s="158" t="str">
        <f t="shared" si="0"/>
        <v/>
      </c>
      <c r="N21" s="162">
        <f t="shared" si="6"/>
        <v>0.29166666666666669</v>
      </c>
      <c r="O21" s="144" t="s">
        <v>350</v>
      </c>
      <c r="P21" s="162">
        <f t="shared" si="7"/>
        <v>0.83333333333333337</v>
      </c>
      <c r="R21" s="159" t="str">
        <f t="shared" si="1"/>
        <v/>
      </c>
      <c r="S21" s="144" t="s">
        <v>350</v>
      </c>
      <c r="T21" s="159" t="str">
        <f t="shared" si="2"/>
        <v/>
      </c>
      <c r="U21" s="160" t="s">
        <v>409</v>
      </c>
      <c r="V21" s="155">
        <v>0</v>
      </c>
      <c r="W21" s="145" t="s">
        <v>436</v>
      </c>
      <c r="X21" s="158" t="str">
        <f t="shared" si="3"/>
        <v/>
      </c>
      <c r="Z21" s="158" t="str">
        <f t="shared" si="4"/>
        <v/>
      </c>
      <c r="AB21" s="161"/>
    </row>
    <row r="22" spans="2:28" x14ac:dyDescent="0.4">
      <c r="B22" s="152">
        <v>17</v>
      </c>
      <c r="C22" s="153" t="s">
        <v>356</v>
      </c>
      <c r="D22" s="154" t="str">
        <f t="shared" si="5"/>
        <v>q</v>
      </c>
      <c r="E22" s="152" t="s">
        <v>349</v>
      </c>
      <c r="F22" s="155"/>
      <c r="G22" s="152" t="s">
        <v>350</v>
      </c>
      <c r="H22" s="155"/>
      <c r="I22" s="156" t="s">
        <v>409</v>
      </c>
      <c r="J22" s="155">
        <v>0</v>
      </c>
      <c r="K22" s="157" t="s">
        <v>436</v>
      </c>
      <c r="L22" s="158" t="str">
        <f t="shared" si="0"/>
        <v/>
      </c>
      <c r="N22" s="162">
        <f t="shared" si="6"/>
        <v>0.29166666666666669</v>
      </c>
      <c r="O22" s="144" t="s">
        <v>350</v>
      </c>
      <c r="P22" s="162">
        <f t="shared" si="7"/>
        <v>0.83333333333333337</v>
      </c>
      <c r="R22" s="159" t="str">
        <f t="shared" si="1"/>
        <v/>
      </c>
      <c r="S22" s="144" t="s">
        <v>350</v>
      </c>
      <c r="T22" s="159" t="str">
        <f t="shared" si="2"/>
        <v/>
      </c>
      <c r="U22" s="160" t="s">
        <v>409</v>
      </c>
      <c r="V22" s="155">
        <v>0</v>
      </c>
      <c r="W22" s="145" t="s">
        <v>436</v>
      </c>
      <c r="X22" s="158" t="str">
        <f t="shared" si="3"/>
        <v/>
      </c>
      <c r="Z22" s="158" t="str">
        <f t="shared" si="4"/>
        <v/>
      </c>
      <c r="AB22" s="161"/>
    </row>
    <row r="23" spans="2:28" x14ac:dyDescent="0.4">
      <c r="B23" s="152">
        <v>18</v>
      </c>
      <c r="C23" s="153" t="s">
        <v>357</v>
      </c>
      <c r="D23" s="154" t="str">
        <f t="shared" si="5"/>
        <v>r</v>
      </c>
      <c r="E23" s="152" t="s">
        <v>384</v>
      </c>
      <c r="F23" s="163"/>
      <c r="G23" s="152" t="s">
        <v>350</v>
      </c>
      <c r="H23" s="163"/>
      <c r="I23" s="156" t="s">
        <v>409</v>
      </c>
      <c r="J23" s="163"/>
      <c r="K23" s="157" t="s">
        <v>436</v>
      </c>
      <c r="L23" s="153">
        <v>1</v>
      </c>
      <c r="N23" s="164"/>
      <c r="O23" s="152" t="s">
        <v>348</v>
      </c>
      <c r="P23" s="164"/>
      <c r="Q23" s="157"/>
      <c r="R23" s="164"/>
      <c r="S23" s="152" t="s">
        <v>350</v>
      </c>
      <c r="T23" s="164"/>
      <c r="U23" s="156" t="s">
        <v>409</v>
      </c>
      <c r="V23" s="163"/>
      <c r="W23" s="157" t="s">
        <v>436</v>
      </c>
      <c r="X23" s="165">
        <v>1</v>
      </c>
      <c r="Y23" s="157"/>
      <c r="Z23" s="165" t="s">
        <v>358</v>
      </c>
      <c r="AB23" s="161"/>
    </row>
    <row r="24" spans="2:28" x14ac:dyDescent="0.4">
      <c r="B24" s="152">
        <v>19</v>
      </c>
      <c r="C24" s="153" t="s">
        <v>401</v>
      </c>
      <c r="D24" s="154" t="str">
        <f t="shared" si="5"/>
        <v>s</v>
      </c>
      <c r="E24" s="152" t="s">
        <v>349</v>
      </c>
      <c r="F24" s="163"/>
      <c r="G24" s="152" t="s">
        <v>350</v>
      </c>
      <c r="H24" s="163"/>
      <c r="I24" s="156" t="s">
        <v>409</v>
      </c>
      <c r="J24" s="163"/>
      <c r="K24" s="157" t="s">
        <v>436</v>
      </c>
      <c r="L24" s="153">
        <v>2</v>
      </c>
      <c r="N24" s="164"/>
      <c r="O24" s="152" t="s">
        <v>350</v>
      </c>
      <c r="P24" s="164"/>
      <c r="Q24" s="157"/>
      <c r="R24" s="164"/>
      <c r="S24" s="152" t="s">
        <v>350</v>
      </c>
      <c r="T24" s="164"/>
      <c r="U24" s="156" t="s">
        <v>409</v>
      </c>
      <c r="V24" s="163"/>
      <c r="W24" s="157" t="s">
        <v>436</v>
      </c>
      <c r="X24" s="165">
        <v>2</v>
      </c>
      <c r="Y24" s="157"/>
      <c r="Z24" s="165" t="s">
        <v>358</v>
      </c>
      <c r="AB24" s="161"/>
    </row>
    <row r="25" spans="2:28" x14ac:dyDescent="0.4">
      <c r="B25" s="152">
        <v>20</v>
      </c>
      <c r="C25" s="153" t="s">
        <v>359</v>
      </c>
      <c r="D25" s="154" t="str">
        <f t="shared" si="5"/>
        <v>t</v>
      </c>
      <c r="E25" s="152" t="s">
        <v>384</v>
      </c>
      <c r="F25" s="163"/>
      <c r="G25" s="152" t="s">
        <v>350</v>
      </c>
      <c r="H25" s="163"/>
      <c r="I25" s="156" t="s">
        <v>409</v>
      </c>
      <c r="J25" s="163"/>
      <c r="K25" s="157" t="s">
        <v>436</v>
      </c>
      <c r="L25" s="153">
        <v>3</v>
      </c>
      <c r="N25" s="164"/>
      <c r="O25" s="152" t="s">
        <v>350</v>
      </c>
      <c r="P25" s="164"/>
      <c r="Q25" s="157"/>
      <c r="R25" s="164"/>
      <c r="S25" s="152" t="s">
        <v>350</v>
      </c>
      <c r="T25" s="164"/>
      <c r="U25" s="156" t="s">
        <v>409</v>
      </c>
      <c r="V25" s="163"/>
      <c r="W25" s="157" t="s">
        <v>436</v>
      </c>
      <c r="X25" s="165">
        <v>3</v>
      </c>
      <c r="Y25" s="157"/>
      <c r="Z25" s="165" t="s">
        <v>358</v>
      </c>
      <c r="AB25" s="161"/>
    </row>
    <row r="26" spans="2:28" x14ac:dyDescent="0.4">
      <c r="B26" s="152">
        <v>21</v>
      </c>
      <c r="C26" s="153" t="s">
        <v>360</v>
      </c>
      <c r="D26" s="154" t="str">
        <f t="shared" si="5"/>
        <v>u</v>
      </c>
      <c r="E26" s="152" t="s">
        <v>349</v>
      </c>
      <c r="F26" s="163"/>
      <c r="G26" s="152" t="s">
        <v>350</v>
      </c>
      <c r="H26" s="163"/>
      <c r="I26" s="156" t="s">
        <v>409</v>
      </c>
      <c r="J26" s="163"/>
      <c r="K26" s="157" t="s">
        <v>436</v>
      </c>
      <c r="L26" s="153">
        <v>4</v>
      </c>
      <c r="N26" s="164"/>
      <c r="O26" s="152" t="s">
        <v>350</v>
      </c>
      <c r="P26" s="164"/>
      <c r="Q26" s="157"/>
      <c r="R26" s="164"/>
      <c r="S26" s="152" t="s">
        <v>350</v>
      </c>
      <c r="T26" s="164"/>
      <c r="U26" s="156" t="s">
        <v>409</v>
      </c>
      <c r="V26" s="163"/>
      <c r="W26" s="157" t="s">
        <v>436</v>
      </c>
      <c r="X26" s="165">
        <v>4</v>
      </c>
      <c r="Y26" s="157"/>
      <c r="Z26" s="165" t="s">
        <v>358</v>
      </c>
      <c r="AB26" s="161"/>
    </row>
    <row r="27" spans="2:28" x14ac:dyDescent="0.4">
      <c r="B27" s="152">
        <v>22</v>
      </c>
      <c r="C27" s="153" t="s">
        <v>361</v>
      </c>
      <c r="D27" s="154" t="str">
        <f t="shared" si="5"/>
        <v>v</v>
      </c>
      <c r="E27" s="152" t="s">
        <v>349</v>
      </c>
      <c r="F27" s="163"/>
      <c r="G27" s="152" t="s">
        <v>350</v>
      </c>
      <c r="H27" s="163"/>
      <c r="I27" s="156" t="s">
        <v>409</v>
      </c>
      <c r="J27" s="163"/>
      <c r="K27" s="157" t="s">
        <v>436</v>
      </c>
      <c r="L27" s="153">
        <v>5</v>
      </c>
      <c r="N27" s="164"/>
      <c r="O27" s="152" t="s">
        <v>350</v>
      </c>
      <c r="P27" s="164"/>
      <c r="Q27" s="157"/>
      <c r="R27" s="164"/>
      <c r="S27" s="152" t="s">
        <v>350</v>
      </c>
      <c r="T27" s="164"/>
      <c r="U27" s="156" t="s">
        <v>409</v>
      </c>
      <c r="V27" s="163"/>
      <c r="W27" s="157" t="s">
        <v>436</v>
      </c>
      <c r="X27" s="165">
        <v>5</v>
      </c>
      <c r="Y27" s="157"/>
      <c r="Z27" s="165" t="s">
        <v>402</v>
      </c>
      <c r="AB27" s="161"/>
    </row>
    <row r="28" spans="2:28" x14ac:dyDescent="0.4">
      <c r="B28" s="152">
        <v>23</v>
      </c>
      <c r="C28" s="153" t="s">
        <v>362</v>
      </c>
      <c r="D28" s="154" t="str">
        <f t="shared" si="5"/>
        <v>w</v>
      </c>
      <c r="E28" s="152" t="s">
        <v>349</v>
      </c>
      <c r="F28" s="163"/>
      <c r="G28" s="152" t="s">
        <v>350</v>
      </c>
      <c r="H28" s="163"/>
      <c r="I28" s="156" t="s">
        <v>409</v>
      </c>
      <c r="J28" s="163"/>
      <c r="K28" s="157" t="s">
        <v>436</v>
      </c>
      <c r="L28" s="153">
        <v>6</v>
      </c>
      <c r="N28" s="164"/>
      <c r="O28" s="152" t="s">
        <v>350</v>
      </c>
      <c r="P28" s="164"/>
      <c r="Q28" s="157"/>
      <c r="R28" s="164"/>
      <c r="S28" s="152" t="s">
        <v>350</v>
      </c>
      <c r="T28" s="164"/>
      <c r="U28" s="156" t="s">
        <v>409</v>
      </c>
      <c r="V28" s="163"/>
      <c r="W28" s="157" t="s">
        <v>436</v>
      </c>
      <c r="X28" s="165">
        <v>6</v>
      </c>
      <c r="Y28" s="157"/>
      <c r="Z28" s="165" t="s">
        <v>358</v>
      </c>
      <c r="AB28" s="161"/>
    </row>
    <row r="29" spans="2:28" x14ac:dyDescent="0.4">
      <c r="B29" s="152">
        <v>24</v>
      </c>
      <c r="C29" s="153" t="s">
        <v>363</v>
      </c>
      <c r="D29" s="154" t="str">
        <f t="shared" si="5"/>
        <v>x</v>
      </c>
      <c r="E29" s="152" t="s">
        <v>349</v>
      </c>
      <c r="F29" s="163"/>
      <c r="G29" s="152" t="s">
        <v>350</v>
      </c>
      <c r="H29" s="163"/>
      <c r="I29" s="156" t="s">
        <v>409</v>
      </c>
      <c r="J29" s="163"/>
      <c r="K29" s="157" t="s">
        <v>436</v>
      </c>
      <c r="L29" s="153">
        <v>7</v>
      </c>
      <c r="N29" s="164"/>
      <c r="O29" s="152" t="s">
        <v>350</v>
      </c>
      <c r="P29" s="164"/>
      <c r="Q29" s="157"/>
      <c r="R29" s="164"/>
      <c r="S29" s="152" t="s">
        <v>350</v>
      </c>
      <c r="T29" s="164"/>
      <c r="U29" s="156" t="s">
        <v>409</v>
      </c>
      <c r="V29" s="163"/>
      <c r="W29" s="157" t="s">
        <v>436</v>
      </c>
      <c r="X29" s="165">
        <v>7</v>
      </c>
      <c r="Y29" s="157"/>
      <c r="Z29" s="165" t="s">
        <v>358</v>
      </c>
      <c r="AB29" s="161"/>
    </row>
    <row r="30" spans="2:28" x14ac:dyDescent="0.4">
      <c r="B30" s="152">
        <v>25</v>
      </c>
      <c r="C30" s="153" t="s">
        <v>364</v>
      </c>
      <c r="D30" s="154" t="str">
        <f t="shared" si="5"/>
        <v>y</v>
      </c>
      <c r="E30" s="152" t="s">
        <v>349</v>
      </c>
      <c r="F30" s="163"/>
      <c r="G30" s="152" t="s">
        <v>350</v>
      </c>
      <c r="H30" s="163"/>
      <c r="I30" s="156" t="s">
        <v>409</v>
      </c>
      <c r="J30" s="163"/>
      <c r="K30" s="157" t="s">
        <v>436</v>
      </c>
      <c r="L30" s="153">
        <v>8</v>
      </c>
      <c r="N30" s="164"/>
      <c r="O30" s="152" t="s">
        <v>350</v>
      </c>
      <c r="P30" s="164"/>
      <c r="Q30" s="157"/>
      <c r="R30" s="164"/>
      <c r="S30" s="152" t="s">
        <v>350</v>
      </c>
      <c r="T30" s="164"/>
      <c r="U30" s="156" t="s">
        <v>409</v>
      </c>
      <c r="V30" s="163"/>
      <c r="W30" s="157" t="s">
        <v>436</v>
      </c>
      <c r="X30" s="165">
        <v>8</v>
      </c>
      <c r="Y30" s="157"/>
      <c r="Z30" s="165" t="s">
        <v>358</v>
      </c>
      <c r="AB30" s="161"/>
    </row>
    <row r="31" spans="2:28" x14ac:dyDescent="0.4">
      <c r="B31" s="152">
        <v>26</v>
      </c>
      <c r="C31" s="153" t="s">
        <v>365</v>
      </c>
      <c r="D31" s="154" t="str">
        <f t="shared" si="5"/>
        <v>z</v>
      </c>
      <c r="E31" s="152" t="s">
        <v>349</v>
      </c>
      <c r="F31" s="163"/>
      <c r="G31" s="152" t="s">
        <v>350</v>
      </c>
      <c r="H31" s="163"/>
      <c r="I31" s="156" t="s">
        <v>409</v>
      </c>
      <c r="J31" s="163"/>
      <c r="K31" s="157" t="s">
        <v>436</v>
      </c>
      <c r="L31" s="153">
        <v>1</v>
      </c>
      <c r="N31" s="164"/>
      <c r="O31" s="152" t="s">
        <v>350</v>
      </c>
      <c r="P31" s="164"/>
      <c r="Q31" s="157"/>
      <c r="R31" s="164"/>
      <c r="S31" s="152" t="s">
        <v>350</v>
      </c>
      <c r="T31" s="164"/>
      <c r="U31" s="156" t="s">
        <v>409</v>
      </c>
      <c r="V31" s="163"/>
      <c r="W31" s="157" t="s">
        <v>436</v>
      </c>
      <c r="X31" s="165" t="s">
        <v>358</v>
      </c>
      <c r="Y31" s="157"/>
      <c r="Z31" s="165">
        <v>1</v>
      </c>
      <c r="AB31" s="161"/>
    </row>
    <row r="32" spans="2:28" x14ac:dyDescent="0.4">
      <c r="B32" s="152">
        <v>27</v>
      </c>
      <c r="C32" s="153" t="s">
        <v>363</v>
      </c>
      <c r="D32" s="154" t="str">
        <f t="shared" si="5"/>
        <v>x</v>
      </c>
      <c r="E32" s="152" t="s">
        <v>349</v>
      </c>
      <c r="F32" s="163"/>
      <c r="G32" s="152" t="s">
        <v>350</v>
      </c>
      <c r="H32" s="163"/>
      <c r="I32" s="156" t="s">
        <v>409</v>
      </c>
      <c r="J32" s="163"/>
      <c r="K32" s="157" t="s">
        <v>436</v>
      </c>
      <c r="L32" s="153">
        <v>2</v>
      </c>
      <c r="N32" s="164"/>
      <c r="O32" s="152" t="s">
        <v>350</v>
      </c>
      <c r="P32" s="164"/>
      <c r="Q32" s="157"/>
      <c r="R32" s="164"/>
      <c r="S32" s="152" t="s">
        <v>350</v>
      </c>
      <c r="T32" s="164"/>
      <c r="U32" s="156" t="s">
        <v>409</v>
      </c>
      <c r="V32" s="163"/>
      <c r="W32" s="157" t="s">
        <v>436</v>
      </c>
      <c r="X32" s="165" t="s">
        <v>358</v>
      </c>
      <c r="Y32" s="157"/>
      <c r="Z32" s="165">
        <v>2</v>
      </c>
      <c r="AB32" s="161"/>
    </row>
    <row r="33" spans="2:28" x14ac:dyDescent="0.4">
      <c r="B33" s="152">
        <v>28</v>
      </c>
      <c r="C33" s="153" t="s">
        <v>366</v>
      </c>
      <c r="D33" s="154" t="str">
        <f t="shared" si="5"/>
        <v>aa</v>
      </c>
      <c r="E33" s="152" t="s">
        <v>349</v>
      </c>
      <c r="F33" s="163"/>
      <c r="G33" s="152" t="s">
        <v>350</v>
      </c>
      <c r="H33" s="163"/>
      <c r="I33" s="156" t="s">
        <v>409</v>
      </c>
      <c r="J33" s="163"/>
      <c r="K33" s="157" t="s">
        <v>436</v>
      </c>
      <c r="L33" s="153">
        <v>3</v>
      </c>
      <c r="N33" s="164"/>
      <c r="O33" s="152" t="s">
        <v>350</v>
      </c>
      <c r="P33" s="164"/>
      <c r="Q33" s="157"/>
      <c r="R33" s="164"/>
      <c r="S33" s="152" t="s">
        <v>350</v>
      </c>
      <c r="T33" s="164"/>
      <c r="U33" s="156" t="s">
        <v>409</v>
      </c>
      <c r="V33" s="163"/>
      <c r="W33" s="157" t="s">
        <v>436</v>
      </c>
      <c r="X33" s="165" t="s">
        <v>358</v>
      </c>
      <c r="Y33" s="157"/>
      <c r="Z33" s="165">
        <v>3</v>
      </c>
      <c r="AB33" s="161"/>
    </row>
    <row r="34" spans="2:28" x14ac:dyDescent="0.4">
      <c r="B34" s="152">
        <v>29</v>
      </c>
      <c r="C34" s="153" t="s">
        <v>367</v>
      </c>
      <c r="D34" s="154" t="str">
        <f t="shared" si="5"/>
        <v>ab</v>
      </c>
      <c r="E34" s="152" t="s">
        <v>349</v>
      </c>
      <c r="F34" s="163"/>
      <c r="G34" s="152" t="s">
        <v>350</v>
      </c>
      <c r="H34" s="163"/>
      <c r="I34" s="156" t="s">
        <v>409</v>
      </c>
      <c r="J34" s="163"/>
      <c r="K34" s="157" t="s">
        <v>436</v>
      </c>
      <c r="L34" s="153">
        <v>4</v>
      </c>
      <c r="N34" s="164"/>
      <c r="O34" s="152" t="s">
        <v>350</v>
      </c>
      <c r="P34" s="164"/>
      <c r="Q34" s="157"/>
      <c r="R34" s="164"/>
      <c r="S34" s="152" t="s">
        <v>350</v>
      </c>
      <c r="T34" s="164"/>
      <c r="U34" s="156" t="s">
        <v>409</v>
      </c>
      <c r="V34" s="163"/>
      <c r="W34" s="157" t="s">
        <v>436</v>
      </c>
      <c r="X34" s="165" t="s">
        <v>358</v>
      </c>
      <c r="Y34" s="157"/>
      <c r="Z34" s="165">
        <v>4</v>
      </c>
      <c r="AB34" s="161"/>
    </row>
    <row r="35" spans="2:28" x14ac:dyDescent="0.4">
      <c r="B35" s="152">
        <v>30</v>
      </c>
      <c r="C35" s="153" t="s">
        <v>368</v>
      </c>
      <c r="D35" s="154" t="str">
        <f t="shared" si="5"/>
        <v>ac</v>
      </c>
      <c r="E35" s="152" t="s">
        <v>349</v>
      </c>
      <c r="F35" s="163"/>
      <c r="G35" s="152" t="s">
        <v>350</v>
      </c>
      <c r="H35" s="163"/>
      <c r="I35" s="156" t="s">
        <v>409</v>
      </c>
      <c r="J35" s="163"/>
      <c r="K35" s="157" t="s">
        <v>436</v>
      </c>
      <c r="L35" s="153">
        <v>5</v>
      </c>
      <c r="N35" s="164"/>
      <c r="O35" s="152" t="s">
        <v>350</v>
      </c>
      <c r="P35" s="164"/>
      <c r="Q35" s="157"/>
      <c r="R35" s="164"/>
      <c r="S35" s="152" t="s">
        <v>350</v>
      </c>
      <c r="T35" s="164"/>
      <c r="U35" s="156" t="s">
        <v>409</v>
      </c>
      <c r="V35" s="163"/>
      <c r="W35" s="157" t="s">
        <v>436</v>
      </c>
      <c r="X35" s="165" t="s">
        <v>358</v>
      </c>
      <c r="Y35" s="157"/>
      <c r="Z35" s="165">
        <v>5</v>
      </c>
      <c r="AB35" s="161"/>
    </row>
    <row r="36" spans="2:28" x14ac:dyDescent="0.4">
      <c r="B36" s="152">
        <v>31</v>
      </c>
      <c r="C36" s="153" t="s">
        <v>369</v>
      </c>
      <c r="D36" s="154" t="str">
        <f t="shared" si="5"/>
        <v>ad</v>
      </c>
      <c r="E36" s="152" t="s">
        <v>349</v>
      </c>
      <c r="F36" s="163"/>
      <c r="G36" s="152" t="s">
        <v>350</v>
      </c>
      <c r="H36" s="163"/>
      <c r="I36" s="156" t="s">
        <v>409</v>
      </c>
      <c r="J36" s="163"/>
      <c r="K36" s="157" t="s">
        <v>436</v>
      </c>
      <c r="L36" s="153">
        <v>6</v>
      </c>
      <c r="N36" s="164"/>
      <c r="O36" s="152" t="s">
        <v>350</v>
      </c>
      <c r="P36" s="164"/>
      <c r="Q36" s="157"/>
      <c r="R36" s="164"/>
      <c r="S36" s="152" t="s">
        <v>350</v>
      </c>
      <c r="T36" s="164"/>
      <c r="U36" s="156" t="s">
        <v>409</v>
      </c>
      <c r="V36" s="163"/>
      <c r="W36" s="157" t="s">
        <v>436</v>
      </c>
      <c r="X36" s="165" t="s">
        <v>358</v>
      </c>
      <c r="Y36" s="157"/>
      <c r="Z36" s="165">
        <v>6</v>
      </c>
      <c r="AB36" s="161"/>
    </row>
    <row r="37" spans="2:28" x14ac:dyDescent="0.4">
      <c r="B37" s="152">
        <v>32</v>
      </c>
      <c r="C37" s="153" t="s">
        <v>370</v>
      </c>
      <c r="D37" s="154" t="str">
        <f t="shared" si="5"/>
        <v>ae</v>
      </c>
      <c r="E37" s="152" t="s">
        <v>349</v>
      </c>
      <c r="F37" s="163"/>
      <c r="G37" s="152" t="s">
        <v>350</v>
      </c>
      <c r="H37" s="163"/>
      <c r="I37" s="156" t="s">
        <v>409</v>
      </c>
      <c r="J37" s="163"/>
      <c r="K37" s="157" t="s">
        <v>436</v>
      </c>
      <c r="L37" s="153">
        <v>7</v>
      </c>
      <c r="N37" s="164"/>
      <c r="O37" s="152" t="s">
        <v>350</v>
      </c>
      <c r="P37" s="164"/>
      <c r="Q37" s="157"/>
      <c r="R37" s="164"/>
      <c r="S37" s="152" t="s">
        <v>350</v>
      </c>
      <c r="T37" s="164"/>
      <c r="U37" s="156" t="s">
        <v>409</v>
      </c>
      <c r="V37" s="163"/>
      <c r="W37" s="157" t="s">
        <v>436</v>
      </c>
      <c r="X37" s="165" t="s">
        <v>358</v>
      </c>
      <c r="Y37" s="157"/>
      <c r="Z37" s="165">
        <v>7</v>
      </c>
      <c r="AB37" s="161"/>
    </row>
    <row r="38" spans="2:28" x14ac:dyDescent="0.4">
      <c r="B38" s="152">
        <v>33</v>
      </c>
      <c r="C38" s="153" t="s">
        <v>371</v>
      </c>
      <c r="D38" s="154" t="str">
        <f t="shared" si="5"/>
        <v>af</v>
      </c>
      <c r="E38" s="152" t="s">
        <v>349</v>
      </c>
      <c r="F38" s="163"/>
      <c r="G38" s="152" t="s">
        <v>350</v>
      </c>
      <c r="H38" s="163"/>
      <c r="I38" s="156" t="s">
        <v>409</v>
      </c>
      <c r="J38" s="163"/>
      <c r="K38" s="157" t="s">
        <v>436</v>
      </c>
      <c r="L38" s="153">
        <v>8</v>
      </c>
      <c r="N38" s="164"/>
      <c r="O38" s="152" t="s">
        <v>350</v>
      </c>
      <c r="P38" s="164"/>
      <c r="Q38" s="157"/>
      <c r="R38" s="164"/>
      <c r="S38" s="152" t="s">
        <v>350</v>
      </c>
      <c r="T38" s="164"/>
      <c r="U38" s="156" t="s">
        <v>409</v>
      </c>
      <c r="V38" s="163"/>
      <c r="W38" s="157" t="s">
        <v>436</v>
      </c>
      <c r="X38" s="165" t="s">
        <v>358</v>
      </c>
      <c r="Y38" s="157"/>
      <c r="Z38" s="165">
        <v>8</v>
      </c>
      <c r="AB38" s="161"/>
    </row>
    <row r="39" spans="2:28" x14ac:dyDescent="0.4">
      <c r="B39" s="152">
        <v>34</v>
      </c>
      <c r="C39" s="166" t="s">
        <v>372</v>
      </c>
      <c r="D39" s="154"/>
      <c r="E39" s="152" t="s">
        <v>349</v>
      </c>
      <c r="F39" s="155"/>
      <c r="G39" s="152" t="s">
        <v>350</v>
      </c>
      <c r="H39" s="155"/>
      <c r="I39" s="156" t="s">
        <v>409</v>
      </c>
      <c r="J39" s="155">
        <v>0</v>
      </c>
      <c r="K39" s="157" t="s">
        <v>436</v>
      </c>
      <c r="L39" s="158" t="str">
        <f>IF(OR(F39="",H39=""),"",(H39+IF(F39&gt;H39,1,0)-F39-J39)*24)</f>
        <v/>
      </c>
      <c r="N39" s="162">
        <f t="shared" ref="N39:N46" si="8">$N$6</f>
        <v>0.29166666666666669</v>
      </c>
      <c r="O39" s="144" t="s">
        <v>350</v>
      </c>
      <c r="P39" s="162">
        <f t="shared" ref="P39:P46" si="9">$P$6</f>
        <v>0.83333333333333337</v>
      </c>
      <c r="R39" s="159" t="str">
        <f t="shared" ref="R39:R47" si="10">IF(F39="","",IF(F39&lt;N39,N39,IF(F39&gt;=P39,"",F39)))</f>
        <v/>
      </c>
      <c r="S39" s="144" t="s">
        <v>350</v>
      </c>
      <c r="T39" s="159" t="str">
        <f t="shared" ref="T39:T47" si="11">IF(H39="","",IF(H39&gt;F39,IF(H39&lt;P39,H39,P39),P39))</f>
        <v/>
      </c>
      <c r="U39" s="160" t="s">
        <v>409</v>
      </c>
      <c r="V39" s="155">
        <v>0</v>
      </c>
      <c r="W39" s="145" t="s">
        <v>436</v>
      </c>
      <c r="X39" s="158" t="str">
        <f>IF(R39="","",IF((T39+IF(R39&gt;T39,1,0)-R39-V39)*24=0,"",(T39+IF(R39&gt;T39,1,0)-R39-V39)*24))</f>
        <v/>
      </c>
      <c r="Z39" s="158" t="str">
        <f t="shared" ref="Z39:Z47" si="12">IF(X39="",L39,IF(OR(L39-X39=0,L39-X39&lt;0),"-",L39-X39))</f>
        <v/>
      </c>
      <c r="AB39" s="161"/>
    </row>
    <row r="40" spans="2:28" x14ac:dyDescent="0.4">
      <c r="B40" s="152"/>
      <c r="C40" s="167" t="s">
        <v>358</v>
      </c>
      <c r="D40" s="154"/>
      <c r="E40" s="152" t="s">
        <v>349</v>
      </c>
      <c r="F40" s="155"/>
      <c r="G40" s="152" t="s">
        <v>350</v>
      </c>
      <c r="H40" s="155"/>
      <c r="I40" s="156" t="s">
        <v>409</v>
      </c>
      <c r="J40" s="155">
        <v>0</v>
      </c>
      <c r="K40" s="157" t="s">
        <v>436</v>
      </c>
      <c r="L40" s="158" t="str">
        <f>IF(OR(F40="",H40=""),"",(H40+IF(F40&gt;H40,1,0)-F40-J40)*24)</f>
        <v/>
      </c>
      <c r="N40" s="162">
        <f t="shared" si="8"/>
        <v>0.29166666666666669</v>
      </c>
      <c r="O40" s="144" t="s">
        <v>350</v>
      </c>
      <c r="P40" s="162">
        <f t="shared" si="9"/>
        <v>0.83333333333333337</v>
      </c>
      <c r="R40" s="159" t="str">
        <f t="shared" si="10"/>
        <v/>
      </c>
      <c r="S40" s="144" t="s">
        <v>350</v>
      </c>
      <c r="T40" s="159" t="str">
        <f t="shared" si="11"/>
        <v/>
      </c>
      <c r="U40" s="160" t="s">
        <v>409</v>
      </c>
      <c r="V40" s="155">
        <v>0</v>
      </c>
      <c r="W40" s="145" t="s">
        <v>436</v>
      </c>
      <c r="X40" s="158" t="str">
        <f>IF(R40="","",IF((T40+IF(R40&gt;T40,1,0)-R40-V40)*24=0,"",(T40+IF(R40&gt;T40,1,0)-R40-V40)*24))</f>
        <v/>
      </c>
      <c r="Z40" s="158" t="str">
        <f t="shared" si="12"/>
        <v/>
      </c>
      <c r="AB40" s="161"/>
    </row>
    <row r="41" spans="2:28" x14ac:dyDescent="0.4">
      <c r="B41" s="152"/>
      <c r="C41" s="168" t="s">
        <v>358</v>
      </c>
      <c r="D41" s="154" t="str">
        <f>C39</f>
        <v>ag</v>
      </c>
      <c r="E41" s="152" t="s">
        <v>349</v>
      </c>
      <c r="F41" s="155" t="s">
        <v>358</v>
      </c>
      <c r="G41" s="152" t="s">
        <v>350</v>
      </c>
      <c r="H41" s="155" t="s">
        <v>358</v>
      </c>
      <c r="I41" s="156" t="s">
        <v>409</v>
      </c>
      <c r="J41" s="155" t="s">
        <v>358</v>
      </c>
      <c r="K41" s="157" t="s">
        <v>436</v>
      </c>
      <c r="L41" s="158" t="str">
        <f>IF(OR(L39="",L40=""),"",L39+L40)</f>
        <v/>
      </c>
      <c r="N41" s="162" t="s">
        <v>358</v>
      </c>
      <c r="O41" s="144" t="s">
        <v>350</v>
      </c>
      <c r="P41" s="162" t="s">
        <v>358</v>
      </c>
      <c r="R41" s="159" t="str">
        <f t="shared" si="10"/>
        <v/>
      </c>
      <c r="S41" s="144" t="s">
        <v>350</v>
      </c>
      <c r="T41" s="159" t="str">
        <f t="shared" si="11"/>
        <v>-</v>
      </c>
      <c r="U41" s="160" t="s">
        <v>409</v>
      </c>
      <c r="V41" s="155" t="s">
        <v>267</v>
      </c>
      <c r="W41" s="145" t="s">
        <v>436</v>
      </c>
      <c r="X41" s="158" t="str">
        <f>IF(OR(X39="",X40=""),"",X39+X40)</f>
        <v/>
      </c>
      <c r="Z41" s="158" t="str">
        <f t="shared" si="12"/>
        <v/>
      </c>
      <c r="AB41" s="161" t="s">
        <v>268</v>
      </c>
    </row>
    <row r="42" spans="2:28" x14ac:dyDescent="0.4">
      <c r="B42" s="152"/>
      <c r="C42" s="166" t="s">
        <v>373</v>
      </c>
      <c r="D42" s="154"/>
      <c r="E42" s="152" t="s">
        <v>349</v>
      </c>
      <c r="F42" s="155"/>
      <c r="G42" s="152" t="s">
        <v>350</v>
      </c>
      <c r="H42" s="155"/>
      <c r="I42" s="156" t="s">
        <v>409</v>
      </c>
      <c r="J42" s="155">
        <v>0</v>
      </c>
      <c r="K42" s="157" t="s">
        <v>436</v>
      </c>
      <c r="L42" s="158" t="str">
        <f>IF(OR(F42="",H42=""),"",(H42+IF(F42&gt;H42,1,0)-F42-J42)*24)</f>
        <v/>
      </c>
      <c r="N42" s="162">
        <f t="shared" si="8"/>
        <v>0.29166666666666669</v>
      </c>
      <c r="O42" s="144" t="s">
        <v>350</v>
      </c>
      <c r="P42" s="162">
        <f t="shared" si="9"/>
        <v>0.83333333333333337</v>
      </c>
      <c r="R42" s="159" t="str">
        <f t="shared" si="10"/>
        <v/>
      </c>
      <c r="S42" s="144" t="s">
        <v>350</v>
      </c>
      <c r="T42" s="159" t="str">
        <f t="shared" si="11"/>
        <v/>
      </c>
      <c r="U42" s="160" t="s">
        <v>409</v>
      </c>
      <c r="V42" s="155">
        <v>0</v>
      </c>
      <c r="W42" s="145" t="s">
        <v>436</v>
      </c>
      <c r="X42" s="158" t="str">
        <f>IF(R42="","",IF((T42+IF(R42&gt;T42,1,0)-R42-V42)*24=0,"",(T42+IF(R42&gt;T42,1,0)-R42-V42)*24))</f>
        <v/>
      </c>
      <c r="Z42" s="158" t="str">
        <f t="shared" si="12"/>
        <v/>
      </c>
      <c r="AB42" s="161"/>
    </row>
    <row r="43" spans="2:28" x14ac:dyDescent="0.4">
      <c r="B43" s="152">
        <v>35</v>
      </c>
      <c r="C43" s="167" t="s">
        <v>358</v>
      </c>
      <c r="D43" s="154"/>
      <c r="E43" s="152" t="s">
        <v>349</v>
      </c>
      <c r="F43" s="155"/>
      <c r="G43" s="152" t="s">
        <v>350</v>
      </c>
      <c r="H43" s="155"/>
      <c r="I43" s="156" t="s">
        <v>409</v>
      </c>
      <c r="J43" s="155">
        <v>0</v>
      </c>
      <c r="K43" s="157" t="s">
        <v>436</v>
      </c>
      <c r="L43" s="158" t="str">
        <f>IF(OR(F43="",H43=""),"",(H43+IF(F43&gt;H43,1,0)-F43-J43)*24)</f>
        <v/>
      </c>
      <c r="N43" s="162">
        <f t="shared" si="8"/>
        <v>0.29166666666666669</v>
      </c>
      <c r="O43" s="144" t="s">
        <v>350</v>
      </c>
      <c r="P43" s="162">
        <f t="shared" si="9"/>
        <v>0.83333333333333337</v>
      </c>
      <c r="R43" s="159" t="str">
        <f t="shared" si="10"/>
        <v/>
      </c>
      <c r="S43" s="144" t="s">
        <v>350</v>
      </c>
      <c r="T43" s="159" t="str">
        <f t="shared" si="11"/>
        <v/>
      </c>
      <c r="U43" s="160" t="s">
        <v>409</v>
      </c>
      <c r="V43" s="155">
        <v>0</v>
      </c>
      <c r="W43" s="145" t="s">
        <v>436</v>
      </c>
      <c r="X43" s="158" t="str">
        <f>IF(R43="","",IF((T43+IF(R43&gt;T43,1,0)-R43-V43)*24=0,"",(T43+IF(R43&gt;T43,1,0)-R43-V43)*24))</f>
        <v/>
      </c>
      <c r="Z43" s="158" t="str">
        <f t="shared" si="12"/>
        <v/>
      </c>
      <c r="AB43" s="161"/>
    </row>
    <row r="44" spans="2:28" x14ac:dyDescent="0.4">
      <c r="B44" s="152"/>
      <c r="C44" s="168" t="s">
        <v>358</v>
      </c>
      <c r="D44" s="154" t="str">
        <f>C42</f>
        <v>ah</v>
      </c>
      <c r="E44" s="152" t="s">
        <v>349</v>
      </c>
      <c r="F44" s="155" t="s">
        <v>358</v>
      </c>
      <c r="G44" s="152" t="s">
        <v>350</v>
      </c>
      <c r="H44" s="155" t="s">
        <v>358</v>
      </c>
      <c r="I44" s="156" t="s">
        <v>409</v>
      </c>
      <c r="J44" s="155" t="s">
        <v>358</v>
      </c>
      <c r="K44" s="157" t="s">
        <v>436</v>
      </c>
      <c r="L44" s="158" t="str">
        <f>IF(OR(L42="",L43=""),"",L42+L43)</f>
        <v/>
      </c>
      <c r="N44" s="162" t="s">
        <v>358</v>
      </c>
      <c r="O44" s="144" t="s">
        <v>350</v>
      </c>
      <c r="P44" s="162" t="s">
        <v>358</v>
      </c>
      <c r="R44" s="159" t="str">
        <f t="shared" si="10"/>
        <v/>
      </c>
      <c r="S44" s="144" t="s">
        <v>350</v>
      </c>
      <c r="T44" s="159" t="str">
        <f t="shared" si="11"/>
        <v>-</v>
      </c>
      <c r="U44" s="160" t="s">
        <v>409</v>
      </c>
      <c r="V44" s="155" t="s">
        <v>267</v>
      </c>
      <c r="W44" s="145" t="s">
        <v>436</v>
      </c>
      <c r="X44" s="158" t="str">
        <f>IF(OR(X42="",X43=""),"",X42+X43)</f>
        <v/>
      </c>
      <c r="Z44" s="158" t="str">
        <f t="shared" si="12"/>
        <v/>
      </c>
      <c r="AB44" s="161" t="s">
        <v>374</v>
      </c>
    </row>
    <row r="45" spans="2:28" x14ac:dyDescent="0.4">
      <c r="B45" s="152"/>
      <c r="C45" s="166" t="s">
        <v>375</v>
      </c>
      <c r="D45" s="154"/>
      <c r="E45" s="152" t="s">
        <v>349</v>
      </c>
      <c r="F45" s="155"/>
      <c r="G45" s="152" t="s">
        <v>350</v>
      </c>
      <c r="H45" s="155"/>
      <c r="I45" s="156" t="s">
        <v>409</v>
      </c>
      <c r="J45" s="155">
        <v>0</v>
      </c>
      <c r="K45" s="157" t="s">
        <v>436</v>
      </c>
      <c r="L45" s="158" t="str">
        <f>IF(OR(F45="",H45=""),"",(H45+IF(F45&gt;H45,1,0)-F45-J45)*24)</f>
        <v/>
      </c>
      <c r="N45" s="162">
        <f t="shared" si="8"/>
        <v>0.29166666666666669</v>
      </c>
      <c r="O45" s="144" t="s">
        <v>350</v>
      </c>
      <c r="P45" s="162">
        <f t="shared" si="9"/>
        <v>0.83333333333333337</v>
      </c>
      <c r="R45" s="159" t="str">
        <f t="shared" si="10"/>
        <v/>
      </c>
      <c r="S45" s="144" t="s">
        <v>350</v>
      </c>
      <c r="T45" s="159" t="str">
        <f t="shared" si="11"/>
        <v/>
      </c>
      <c r="U45" s="160" t="s">
        <v>409</v>
      </c>
      <c r="V45" s="155">
        <v>0</v>
      </c>
      <c r="W45" s="145" t="s">
        <v>436</v>
      </c>
      <c r="X45" s="158" t="str">
        <f>IF(R45="","",IF((T45+IF(R45&gt;T45,1,0)-R45-V45)*24=0,"",(T45+IF(R45&gt;T45,1,0)-R45-V45)*24))</f>
        <v/>
      </c>
      <c r="Z45" s="158" t="str">
        <f t="shared" si="12"/>
        <v/>
      </c>
      <c r="AB45" s="161"/>
    </row>
    <row r="46" spans="2:28" x14ac:dyDescent="0.4">
      <c r="B46" s="152">
        <v>36</v>
      </c>
      <c r="C46" s="167" t="s">
        <v>358</v>
      </c>
      <c r="D46" s="154"/>
      <c r="E46" s="152" t="s">
        <v>349</v>
      </c>
      <c r="F46" s="155"/>
      <c r="G46" s="152" t="s">
        <v>350</v>
      </c>
      <c r="H46" s="155"/>
      <c r="I46" s="156" t="s">
        <v>409</v>
      </c>
      <c r="J46" s="155">
        <v>0</v>
      </c>
      <c r="K46" s="157" t="s">
        <v>436</v>
      </c>
      <c r="L46" s="158" t="str">
        <f>IF(OR(F46="",H46=""),"",(H46+IF(F46&gt;H46,1,0)-F46-J46)*24)</f>
        <v/>
      </c>
      <c r="N46" s="162">
        <f t="shared" si="8"/>
        <v>0.29166666666666669</v>
      </c>
      <c r="O46" s="144" t="s">
        <v>350</v>
      </c>
      <c r="P46" s="162">
        <f t="shared" si="9"/>
        <v>0.83333333333333337</v>
      </c>
      <c r="R46" s="159" t="str">
        <f t="shared" si="10"/>
        <v/>
      </c>
      <c r="S46" s="144" t="s">
        <v>350</v>
      </c>
      <c r="T46" s="159" t="str">
        <f t="shared" si="11"/>
        <v/>
      </c>
      <c r="U46" s="160" t="s">
        <v>409</v>
      </c>
      <c r="V46" s="155">
        <v>0</v>
      </c>
      <c r="W46" s="145" t="s">
        <v>436</v>
      </c>
      <c r="X46" s="158" t="str">
        <f>IF(R46="","",IF((T46+IF(R46&gt;T46,1,0)-R46-V46)*24=0,"",(T46+IF(R46&gt;T46,1,0)-R46-V46)*24))</f>
        <v/>
      </c>
      <c r="Z46" s="158" t="str">
        <f t="shared" si="12"/>
        <v/>
      </c>
      <c r="AB46" s="161"/>
    </row>
    <row r="47" spans="2:28" x14ac:dyDescent="0.4">
      <c r="B47" s="152"/>
      <c r="C47" s="168" t="s">
        <v>358</v>
      </c>
      <c r="D47" s="154" t="str">
        <f>C45</f>
        <v>ai</v>
      </c>
      <c r="E47" s="152" t="s">
        <v>349</v>
      </c>
      <c r="F47" s="155" t="s">
        <v>358</v>
      </c>
      <c r="G47" s="152" t="s">
        <v>350</v>
      </c>
      <c r="H47" s="155" t="s">
        <v>358</v>
      </c>
      <c r="I47" s="156" t="s">
        <v>409</v>
      </c>
      <c r="J47" s="155" t="s">
        <v>358</v>
      </c>
      <c r="K47" s="157" t="s">
        <v>436</v>
      </c>
      <c r="L47" s="158" t="str">
        <f>IF(OR(L45="",L46=""),"",L45+L46)</f>
        <v/>
      </c>
      <c r="N47" s="162" t="s">
        <v>358</v>
      </c>
      <c r="O47" s="144" t="s">
        <v>350</v>
      </c>
      <c r="P47" s="162" t="s">
        <v>358</v>
      </c>
      <c r="R47" s="159" t="str">
        <f t="shared" si="10"/>
        <v/>
      </c>
      <c r="S47" s="144" t="s">
        <v>350</v>
      </c>
      <c r="T47" s="159" t="str">
        <f t="shared" si="11"/>
        <v>-</v>
      </c>
      <c r="U47" s="160" t="s">
        <v>409</v>
      </c>
      <c r="V47" s="155" t="s">
        <v>267</v>
      </c>
      <c r="W47" s="145" t="s">
        <v>436</v>
      </c>
      <c r="X47" s="158" t="str">
        <f>IF(OR(X45="",X46=""),"",X45+X46)</f>
        <v/>
      </c>
      <c r="Z47" s="158" t="str">
        <f t="shared" si="12"/>
        <v/>
      </c>
      <c r="AB47" s="161" t="s">
        <v>374</v>
      </c>
    </row>
    <row r="49" spans="3:4" x14ac:dyDescent="0.4">
      <c r="C49" s="146" t="s">
        <v>269</v>
      </c>
      <c r="D49" s="146"/>
    </row>
    <row r="50" spans="3:4" x14ac:dyDescent="0.4">
      <c r="C50" s="146" t="s">
        <v>270</v>
      </c>
      <c r="D50" s="146"/>
    </row>
    <row r="51" spans="3:4" x14ac:dyDescent="0.4">
      <c r="C51" s="146" t="s">
        <v>271</v>
      </c>
      <c r="D51" s="146"/>
    </row>
    <row r="52" spans="3:4" x14ac:dyDescent="0.4">
      <c r="C52" s="146" t="s">
        <v>272</v>
      </c>
      <c r="D52" s="146"/>
    </row>
  </sheetData>
  <sheetProtection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3"/>
  <sheetViews>
    <sheetView workbookViewId="0"/>
  </sheetViews>
  <sheetFormatPr defaultRowHeight="18.75" x14ac:dyDescent="0.4"/>
  <cols>
    <col min="1" max="1" width="1.375" style="169" customWidth="1"/>
    <col min="2" max="3" width="9" style="169"/>
    <col min="4" max="4" width="40.625" style="169" customWidth="1"/>
    <col min="5" max="16384" width="9" style="169"/>
  </cols>
  <sheetData>
    <row r="1" spans="2:11" x14ac:dyDescent="0.4">
      <c r="B1" s="169" t="s">
        <v>273</v>
      </c>
      <c r="D1" s="170"/>
      <c r="E1" s="170"/>
      <c r="F1" s="170"/>
    </row>
    <row r="2" spans="2:11" s="172" customFormat="1" ht="20.25" customHeight="1" x14ac:dyDescent="0.4">
      <c r="B2" s="171" t="s">
        <v>444</v>
      </c>
      <c r="C2" s="171"/>
      <c r="D2" s="170"/>
      <c r="E2" s="170"/>
      <c r="F2" s="170"/>
    </row>
    <row r="3" spans="2:11" s="172" customFormat="1" ht="20.25" customHeight="1" x14ac:dyDescent="0.4">
      <c r="B3" s="171"/>
      <c r="C3" s="171"/>
      <c r="D3" s="170"/>
      <c r="E3" s="170"/>
      <c r="F3" s="170"/>
    </row>
    <row r="4" spans="2:11" s="174" customFormat="1" ht="20.25" customHeight="1" x14ac:dyDescent="0.4">
      <c r="B4" s="173"/>
      <c r="C4" s="170" t="s">
        <v>274</v>
      </c>
      <c r="D4" s="170"/>
      <c r="F4" s="643" t="s">
        <v>275</v>
      </c>
      <c r="G4" s="643"/>
      <c r="H4" s="643"/>
      <c r="I4" s="643"/>
      <c r="J4" s="643"/>
      <c r="K4" s="643"/>
    </row>
    <row r="5" spans="2:11" s="174" customFormat="1" ht="20.25" customHeight="1" x14ac:dyDescent="0.4">
      <c r="B5" s="175"/>
      <c r="C5" s="170" t="s">
        <v>276</v>
      </c>
      <c r="D5" s="170"/>
      <c r="F5" s="643"/>
      <c r="G5" s="643"/>
      <c r="H5" s="643"/>
      <c r="I5" s="643"/>
      <c r="J5" s="643"/>
      <c r="K5" s="643"/>
    </row>
    <row r="6" spans="2:11" s="172" customFormat="1" ht="20.25" customHeight="1" x14ac:dyDescent="0.4">
      <c r="B6" s="176" t="s">
        <v>445</v>
      </c>
      <c r="C6" s="170"/>
      <c r="D6" s="170"/>
      <c r="E6" s="177"/>
      <c r="F6" s="178"/>
    </row>
    <row r="7" spans="2:11" s="172" customFormat="1" ht="20.25" customHeight="1" x14ac:dyDescent="0.4">
      <c r="B7" s="171"/>
      <c r="C7" s="171"/>
      <c r="D7" s="170"/>
      <c r="E7" s="177"/>
      <c r="F7" s="178"/>
    </row>
    <row r="8" spans="2:11" s="172" customFormat="1" ht="20.25" customHeight="1" x14ac:dyDescent="0.4">
      <c r="B8" s="170" t="s">
        <v>277</v>
      </c>
      <c r="C8" s="171"/>
      <c r="D8" s="170"/>
      <c r="E8" s="177"/>
      <c r="F8" s="178"/>
    </row>
    <row r="9" spans="2:11" s="172" customFormat="1" ht="20.25" customHeight="1" x14ac:dyDescent="0.4">
      <c r="B9" s="171"/>
      <c r="C9" s="171"/>
      <c r="D9" s="170"/>
      <c r="E9" s="170"/>
      <c r="F9" s="170"/>
    </row>
    <row r="10" spans="2:11" s="172" customFormat="1" ht="20.25" customHeight="1" x14ac:dyDescent="0.4">
      <c r="B10" s="170" t="s">
        <v>278</v>
      </c>
      <c r="C10" s="171"/>
      <c r="D10" s="170"/>
      <c r="E10" s="170"/>
      <c r="F10" s="170"/>
    </row>
    <row r="11" spans="2:11" s="172" customFormat="1" ht="20.25" customHeight="1" x14ac:dyDescent="0.4">
      <c r="B11" s="170"/>
      <c r="C11" s="171"/>
      <c r="D11" s="170"/>
      <c r="E11" s="170"/>
      <c r="F11" s="170"/>
    </row>
    <row r="12" spans="2:11" s="172" customFormat="1" ht="20.25" customHeight="1" x14ac:dyDescent="0.4">
      <c r="B12" s="170" t="s">
        <v>446</v>
      </c>
      <c r="C12" s="171"/>
      <c r="D12" s="170"/>
    </row>
    <row r="13" spans="2:11" s="172" customFormat="1" ht="20.25" customHeight="1" x14ac:dyDescent="0.4">
      <c r="B13" s="170"/>
      <c r="C13" s="171"/>
      <c r="D13" s="170"/>
    </row>
    <row r="14" spans="2:11" s="172" customFormat="1" ht="20.25" customHeight="1" x14ac:dyDescent="0.4">
      <c r="B14" s="170" t="s">
        <v>279</v>
      </c>
      <c r="C14" s="171"/>
      <c r="D14" s="170"/>
    </row>
    <row r="15" spans="2:11" s="172" customFormat="1" ht="20.25" customHeight="1" x14ac:dyDescent="0.4">
      <c r="B15" s="170"/>
      <c r="C15" s="171"/>
      <c r="D15" s="170"/>
    </row>
    <row r="16" spans="2:11" s="172" customFormat="1" ht="20.25" customHeight="1" x14ac:dyDescent="0.4">
      <c r="B16" s="170" t="s">
        <v>447</v>
      </c>
      <c r="C16" s="171"/>
      <c r="D16" s="170"/>
    </row>
    <row r="17" spans="2:25" s="172" customFormat="1" ht="20.25" customHeight="1" x14ac:dyDescent="0.4">
      <c r="B17" s="170" t="s">
        <v>280</v>
      </c>
      <c r="C17" s="171"/>
      <c r="D17" s="170"/>
    </row>
    <row r="18" spans="2:25" s="172" customFormat="1" ht="20.25" customHeight="1" x14ac:dyDescent="0.4">
      <c r="B18" s="170"/>
      <c r="C18" s="171"/>
      <c r="D18" s="170"/>
    </row>
    <row r="19" spans="2:25" s="172" customFormat="1" ht="20.25" customHeight="1" x14ac:dyDescent="0.4">
      <c r="B19" s="170" t="s">
        <v>281</v>
      </c>
      <c r="C19" s="171"/>
      <c r="D19" s="170"/>
    </row>
    <row r="20" spans="2:25" s="172" customFormat="1" ht="20.25" customHeight="1" x14ac:dyDescent="0.4">
      <c r="B20" s="170"/>
      <c r="C20" s="171"/>
      <c r="D20" s="170"/>
    </row>
    <row r="21" spans="2:25" s="172" customFormat="1" ht="17.25" customHeight="1" x14ac:dyDescent="0.4">
      <c r="B21" s="170" t="s">
        <v>282</v>
      </c>
      <c r="C21" s="170"/>
      <c r="D21" s="170"/>
    </row>
    <row r="22" spans="2:25" s="172" customFormat="1" ht="17.25" customHeight="1" x14ac:dyDescent="0.4">
      <c r="B22" s="170" t="s">
        <v>283</v>
      </c>
      <c r="C22" s="170"/>
      <c r="D22" s="170"/>
    </row>
    <row r="23" spans="2:25" s="172" customFormat="1" ht="17.25" customHeight="1" x14ac:dyDescent="0.4">
      <c r="B23" s="170"/>
      <c r="C23" s="170"/>
      <c r="D23" s="170"/>
    </row>
    <row r="24" spans="2:25" s="172" customFormat="1" ht="17.25" customHeight="1" x14ac:dyDescent="0.4">
      <c r="B24" s="170"/>
      <c r="C24" s="179" t="s">
        <v>237</v>
      </c>
      <c r="D24" s="179" t="s">
        <v>284</v>
      </c>
    </row>
    <row r="25" spans="2:25" s="172" customFormat="1" ht="17.25" customHeight="1" x14ac:dyDescent="0.4">
      <c r="B25" s="170"/>
      <c r="C25" s="179">
        <v>1</v>
      </c>
      <c r="D25" s="180" t="s">
        <v>285</v>
      </c>
    </row>
    <row r="26" spans="2:25" s="172" customFormat="1" ht="17.25" customHeight="1" x14ac:dyDescent="0.4">
      <c r="B26" s="170"/>
      <c r="C26" s="179">
        <v>2</v>
      </c>
      <c r="D26" s="180" t="s">
        <v>286</v>
      </c>
      <c r="E26" s="172" t="s">
        <v>448</v>
      </c>
    </row>
    <row r="27" spans="2:25" s="172" customFormat="1" ht="17.25" customHeight="1" x14ac:dyDescent="0.4">
      <c r="B27" s="170"/>
      <c r="C27" s="179">
        <v>3</v>
      </c>
      <c r="D27" s="180" t="s">
        <v>287</v>
      </c>
    </row>
    <row r="28" spans="2:25" s="172" customFormat="1" ht="17.25" customHeight="1" x14ac:dyDescent="0.4">
      <c r="B28" s="170"/>
      <c r="C28" s="179">
        <v>4</v>
      </c>
      <c r="D28" s="180" t="s">
        <v>288</v>
      </c>
      <c r="E28" s="172" t="s">
        <v>449</v>
      </c>
    </row>
    <row r="29" spans="2:25" s="172" customFormat="1" ht="17.25" customHeight="1" x14ac:dyDescent="0.4">
      <c r="B29" s="170"/>
      <c r="C29" s="177"/>
      <c r="D29" s="178"/>
    </row>
    <row r="30" spans="2:25" s="172" customFormat="1" ht="17.25" customHeight="1" x14ac:dyDescent="0.4">
      <c r="B30" s="170" t="s">
        <v>289</v>
      </c>
      <c r="C30" s="170"/>
      <c r="D30" s="170"/>
      <c r="E30" s="174"/>
      <c r="F30" s="174"/>
    </row>
    <row r="31" spans="2:25" s="172" customFormat="1" ht="17.25" customHeight="1" x14ac:dyDescent="0.4">
      <c r="B31" s="170" t="s">
        <v>290</v>
      </c>
      <c r="C31" s="170"/>
      <c r="D31" s="170"/>
      <c r="E31" s="174"/>
      <c r="F31" s="174"/>
    </row>
    <row r="32" spans="2:25" s="172" customFormat="1" ht="17.25" customHeight="1" x14ac:dyDescent="0.4">
      <c r="B32" s="170"/>
      <c r="C32" s="170"/>
      <c r="D32" s="170"/>
      <c r="E32" s="174"/>
      <c r="F32" s="174"/>
      <c r="G32" s="181"/>
      <c r="H32" s="181"/>
      <c r="J32" s="181"/>
      <c r="K32" s="181"/>
      <c r="L32" s="181"/>
      <c r="M32" s="181"/>
      <c r="N32" s="181"/>
      <c r="O32" s="181"/>
      <c r="R32" s="181"/>
      <c r="S32" s="181"/>
      <c r="T32" s="181"/>
      <c r="W32" s="181"/>
      <c r="X32" s="181"/>
      <c r="Y32" s="181"/>
    </row>
    <row r="33" spans="2:51" s="172" customFormat="1" ht="17.25" customHeight="1" x14ac:dyDescent="0.4">
      <c r="B33" s="170"/>
      <c r="C33" s="179" t="s">
        <v>260</v>
      </c>
      <c r="D33" s="179" t="s">
        <v>291</v>
      </c>
      <c r="E33" s="174"/>
      <c r="F33" s="174"/>
      <c r="G33" s="181"/>
      <c r="H33" s="181"/>
      <c r="J33" s="181"/>
      <c r="K33" s="181"/>
      <c r="L33" s="181"/>
      <c r="M33" s="181"/>
      <c r="N33" s="181"/>
      <c r="O33" s="181"/>
      <c r="R33" s="181"/>
      <c r="S33" s="181"/>
      <c r="T33" s="181"/>
      <c r="W33" s="181"/>
      <c r="X33" s="181"/>
      <c r="Y33" s="181"/>
    </row>
    <row r="34" spans="2:51" s="172" customFormat="1" ht="17.25" customHeight="1" x14ac:dyDescent="0.4">
      <c r="B34" s="170"/>
      <c r="C34" s="179" t="s">
        <v>292</v>
      </c>
      <c r="D34" s="180" t="s">
        <v>293</v>
      </c>
      <c r="E34" s="174"/>
      <c r="F34" s="174"/>
      <c r="G34" s="181"/>
      <c r="H34" s="181"/>
      <c r="J34" s="181"/>
      <c r="K34" s="181"/>
      <c r="L34" s="181"/>
      <c r="M34" s="181"/>
      <c r="N34" s="181"/>
      <c r="O34" s="181"/>
      <c r="R34" s="181"/>
      <c r="S34" s="181"/>
      <c r="T34" s="181"/>
      <c r="W34" s="181"/>
      <c r="X34" s="181"/>
      <c r="Y34" s="181"/>
    </row>
    <row r="35" spans="2:51" s="172" customFormat="1" ht="17.25" customHeight="1" x14ac:dyDescent="0.4">
      <c r="B35" s="170"/>
      <c r="C35" s="179" t="s">
        <v>294</v>
      </c>
      <c r="D35" s="180" t="s">
        <v>295</v>
      </c>
      <c r="E35" s="174"/>
      <c r="F35" s="174"/>
      <c r="G35" s="181"/>
      <c r="H35" s="181"/>
      <c r="J35" s="181"/>
      <c r="K35" s="181"/>
      <c r="L35" s="181"/>
      <c r="M35" s="181"/>
      <c r="N35" s="181"/>
      <c r="O35" s="181"/>
      <c r="R35" s="181"/>
      <c r="S35" s="181"/>
      <c r="T35" s="181"/>
      <c r="W35" s="181"/>
      <c r="X35" s="181"/>
      <c r="Y35" s="181"/>
    </row>
    <row r="36" spans="2:51" s="172" customFormat="1" ht="17.25" customHeight="1" x14ac:dyDescent="0.4">
      <c r="B36" s="170"/>
      <c r="C36" s="179" t="s">
        <v>403</v>
      </c>
      <c r="D36" s="180" t="s">
        <v>296</v>
      </c>
      <c r="E36" s="174"/>
      <c r="F36" s="174"/>
      <c r="G36" s="181"/>
      <c r="H36" s="181"/>
      <c r="J36" s="181"/>
      <c r="K36" s="181"/>
      <c r="L36" s="181"/>
      <c r="M36" s="181"/>
      <c r="N36" s="181"/>
      <c r="O36" s="181"/>
      <c r="R36" s="181"/>
      <c r="S36" s="181"/>
      <c r="T36" s="181"/>
      <c r="W36" s="181"/>
      <c r="X36" s="181"/>
      <c r="Y36" s="181"/>
    </row>
    <row r="37" spans="2:51" s="172" customFormat="1" ht="17.25" customHeight="1" x14ac:dyDescent="0.4">
      <c r="B37" s="170"/>
      <c r="C37" s="179" t="s">
        <v>404</v>
      </c>
      <c r="D37" s="180" t="s">
        <v>297</v>
      </c>
      <c r="E37" s="174"/>
      <c r="F37" s="174"/>
      <c r="G37" s="181"/>
      <c r="H37" s="181"/>
      <c r="J37" s="181"/>
      <c r="K37" s="181"/>
      <c r="L37" s="181"/>
      <c r="M37" s="181"/>
      <c r="N37" s="181"/>
      <c r="O37" s="181"/>
      <c r="R37" s="181"/>
      <c r="S37" s="181"/>
      <c r="T37" s="181"/>
      <c r="W37" s="181"/>
      <c r="X37" s="181"/>
      <c r="Y37" s="181"/>
    </row>
    <row r="38" spans="2:51" s="172" customFormat="1" ht="17.25" customHeight="1" x14ac:dyDescent="0.4">
      <c r="B38" s="170"/>
      <c r="C38" s="170"/>
      <c r="D38" s="170"/>
      <c r="E38" s="174"/>
      <c r="F38" s="174"/>
      <c r="G38" s="181"/>
      <c r="H38" s="181"/>
      <c r="J38" s="181"/>
      <c r="K38" s="181"/>
      <c r="L38" s="181"/>
      <c r="M38" s="181"/>
      <c r="N38" s="181"/>
      <c r="O38" s="181"/>
      <c r="R38" s="181"/>
      <c r="S38" s="181"/>
      <c r="T38" s="181"/>
      <c r="W38" s="181"/>
      <c r="X38" s="181"/>
      <c r="Y38" s="181"/>
    </row>
    <row r="39" spans="2:51" s="172" customFormat="1" ht="17.25" customHeight="1" x14ac:dyDescent="0.4">
      <c r="B39" s="170"/>
      <c r="C39" s="182" t="s">
        <v>450</v>
      </c>
      <c r="D39" s="170"/>
      <c r="E39" s="174"/>
      <c r="F39" s="174"/>
      <c r="G39" s="181"/>
      <c r="H39" s="181"/>
      <c r="J39" s="181"/>
      <c r="K39" s="181"/>
      <c r="L39" s="181"/>
      <c r="M39" s="181"/>
      <c r="N39" s="181"/>
      <c r="O39" s="181"/>
      <c r="R39" s="181"/>
      <c r="S39" s="181"/>
      <c r="T39" s="181"/>
      <c r="W39" s="181"/>
      <c r="X39" s="181"/>
      <c r="Y39" s="181"/>
    </row>
    <row r="40" spans="2:51" s="172" customFormat="1" ht="17.25" customHeight="1" x14ac:dyDescent="0.4">
      <c r="B40" s="174"/>
      <c r="C40" s="170" t="s">
        <v>298</v>
      </c>
      <c r="D40" s="174"/>
      <c r="E40" s="174"/>
      <c r="F40" s="182"/>
      <c r="G40" s="181"/>
      <c r="H40" s="181"/>
      <c r="J40" s="181"/>
      <c r="K40" s="181"/>
      <c r="L40" s="181"/>
      <c r="M40" s="181"/>
      <c r="N40" s="181"/>
      <c r="O40" s="181"/>
      <c r="R40" s="181"/>
      <c r="S40" s="181"/>
      <c r="T40" s="181"/>
      <c r="W40" s="181"/>
      <c r="X40" s="181"/>
      <c r="Y40" s="181"/>
    </row>
    <row r="41" spans="2:51" s="172" customFormat="1" ht="17.25" customHeight="1" x14ac:dyDescent="0.4">
      <c r="B41" s="174"/>
      <c r="C41" s="170" t="s">
        <v>451</v>
      </c>
      <c r="D41" s="174"/>
      <c r="E41" s="174"/>
      <c r="F41" s="170"/>
      <c r="G41" s="181"/>
      <c r="H41" s="181"/>
      <c r="J41" s="181"/>
      <c r="K41" s="181"/>
      <c r="L41" s="181"/>
      <c r="M41" s="181"/>
      <c r="N41" s="181"/>
      <c r="O41" s="181"/>
      <c r="R41" s="181"/>
      <c r="S41" s="181"/>
      <c r="T41" s="181"/>
      <c r="W41" s="181"/>
      <c r="X41" s="181"/>
      <c r="Y41" s="181"/>
    </row>
    <row r="42" spans="2:51" s="172" customFormat="1" ht="17.25" customHeight="1" x14ac:dyDescent="0.4">
      <c r="B42" s="170"/>
      <c r="C42" s="170"/>
      <c r="D42" s="170"/>
      <c r="E42" s="182"/>
      <c r="F42" s="181"/>
      <c r="G42" s="181"/>
      <c r="H42" s="181"/>
      <c r="J42" s="181"/>
      <c r="K42" s="181"/>
      <c r="L42" s="181"/>
      <c r="M42" s="181"/>
      <c r="N42" s="181"/>
      <c r="O42" s="181"/>
      <c r="R42" s="181"/>
      <c r="S42" s="181"/>
      <c r="T42" s="181"/>
      <c r="W42" s="181"/>
      <c r="X42" s="181"/>
      <c r="Y42" s="181"/>
    </row>
    <row r="43" spans="2:51" s="172" customFormat="1" ht="17.25" customHeight="1" x14ac:dyDescent="0.4">
      <c r="B43" s="170" t="s">
        <v>299</v>
      </c>
      <c r="C43" s="170"/>
      <c r="D43" s="170"/>
    </row>
    <row r="44" spans="2:51" s="172" customFormat="1" ht="17.25" customHeight="1" x14ac:dyDescent="0.4">
      <c r="B44" s="170" t="s">
        <v>300</v>
      </c>
      <c r="C44" s="170"/>
      <c r="D44" s="170"/>
      <c r="AH44" s="183"/>
      <c r="AI44" s="183"/>
      <c r="AJ44" s="183"/>
      <c r="AK44" s="183"/>
      <c r="AL44" s="183"/>
      <c r="AM44" s="183"/>
      <c r="AN44" s="183"/>
      <c r="AO44" s="183"/>
      <c r="AP44" s="183"/>
      <c r="AQ44" s="183"/>
      <c r="AR44" s="183"/>
      <c r="AS44" s="183"/>
    </row>
    <row r="45" spans="2:51" s="172" customFormat="1" ht="17.25" customHeight="1" x14ac:dyDescent="0.4">
      <c r="B45" s="184" t="s">
        <v>301</v>
      </c>
      <c r="C45" s="174"/>
      <c r="D45" s="174"/>
      <c r="E45" s="185"/>
      <c r="F45" s="185"/>
      <c r="G45" s="185"/>
      <c r="H45" s="185"/>
      <c r="I45" s="185"/>
      <c r="J45" s="185"/>
      <c r="K45" s="185"/>
      <c r="L45" s="185"/>
      <c r="M45" s="185"/>
      <c r="N45" s="185"/>
      <c r="O45" s="186"/>
      <c r="P45" s="186"/>
      <c r="Q45" s="185"/>
      <c r="R45" s="186"/>
      <c r="S45" s="185"/>
      <c r="T45" s="185"/>
      <c r="U45" s="186"/>
      <c r="V45" s="183"/>
      <c r="W45" s="183"/>
      <c r="X45" s="183"/>
      <c r="Y45" s="185"/>
      <c r="Z45" s="185"/>
      <c r="AA45" s="185"/>
      <c r="AB45" s="185"/>
      <c r="AC45" s="183"/>
      <c r="AD45" s="185"/>
      <c r="AE45" s="186"/>
      <c r="AF45" s="186"/>
      <c r="AG45" s="186"/>
      <c r="AH45" s="186"/>
      <c r="AI45" s="187"/>
      <c r="AJ45" s="186"/>
      <c r="AK45" s="186"/>
      <c r="AL45" s="186"/>
      <c r="AM45" s="186"/>
      <c r="AN45" s="186"/>
      <c r="AO45" s="186"/>
      <c r="AP45" s="186"/>
      <c r="AQ45" s="186"/>
      <c r="AR45" s="186"/>
      <c r="AS45" s="186"/>
      <c r="AT45" s="186"/>
      <c r="AU45" s="186"/>
      <c r="AV45" s="186"/>
      <c r="AW45" s="186"/>
      <c r="AX45" s="186"/>
      <c r="AY45" s="187"/>
    </row>
    <row r="46" spans="2:51" s="172" customFormat="1" ht="17.25" customHeight="1" x14ac:dyDescent="0.4">
      <c r="F46" s="183"/>
    </row>
    <row r="47" spans="2:51" s="172" customFormat="1" ht="17.25" customHeight="1" x14ac:dyDescent="0.4">
      <c r="B47" s="170" t="s">
        <v>302</v>
      </c>
      <c r="C47" s="170"/>
    </row>
    <row r="48" spans="2:51" s="172" customFormat="1" ht="17.25" customHeight="1" x14ac:dyDescent="0.4">
      <c r="B48" s="170"/>
      <c r="C48" s="170"/>
    </row>
    <row r="49" spans="2:54" s="172" customFormat="1" ht="17.25" customHeight="1" x14ac:dyDescent="0.4">
      <c r="B49" s="170" t="s">
        <v>452</v>
      </c>
      <c r="C49" s="170"/>
    </row>
    <row r="50" spans="2:54" s="172" customFormat="1" ht="17.25" customHeight="1" x14ac:dyDescent="0.4">
      <c r="B50" s="170" t="s">
        <v>303</v>
      </c>
      <c r="C50" s="170"/>
    </row>
    <row r="51" spans="2:54" s="172" customFormat="1" ht="17.25" customHeight="1" x14ac:dyDescent="0.4">
      <c r="B51" s="170"/>
      <c r="C51" s="170"/>
    </row>
    <row r="52" spans="2:54" s="172" customFormat="1" ht="17.25" customHeight="1" x14ac:dyDescent="0.4">
      <c r="B52" s="170" t="s">
        <v>304</v>
      </c>
      <c r="C52" s="170"/>
    </row>
    <row r="53" spans="2:54" s="172" customFormat="1" ht="17.25" customHeight="1" x14ac:dyDescent="0.4">
      <c r="B53" s="170" t="s">
        <v>305</v>
      </c>
      <c r="C53" s="170"/>
    </row>
    <row r="54" spans="2:54" s="172" customFormat="1" ht="17.25" customHeight="1" x14ac:dyDescent="0.4">
      <c r="B54" s="170"/>
      <c r="C54" s="170"/>
    </row>
    <row r="55" spans="2:54" s="172" customFormat="1" ht="17.25" customHeight="1" x14ac:dyDescent="0.4">
      <c r="B55" s="170" t="s">
        <v>306</v>
      </c>
      <c r="C55" s="170"/>
      <c r="D55" s="170"/>
    </row>
    <row r="56" spans="2:54" s="172" customFormat="1" ht="17.25" customHeight="1" x14ac:dyDescent="0.4">
      <c r="B56" s="170"/>
      <c r="C56" s="170"/>
      <c r="D56" s="170"/>
    </row>
    <row r="57" spans="2:54" s="172" customFormat="1" ht="17.25" customHeight="1" x14ac:dyDescent="0.4">
      <c r="B57" s="174" t="s">
        <v>307</v>
      </c>
      <c r="C57" s="174"/>
      <c r="D57" s="170"/>
    </row>
    <row r="58" spans="2:54" s="172" customFormat="1" ht="17.25" customHeight="1" x14ac:dyDescent="0.4">
      <c r="B58" s="174" t="s">
        <v>308</v>
      </c>
      <c r="C58" s="174"/>
      <c r="D58" s="170"/>
    </row>
    <row r="59" spans="2:54" s="172" customFormat="1" ht="17.25" customHeight="1" x14ac:dyDescent="0.4">
      <c r="B59" s="174" t="s">
        <v>309</v>
      </c>
    </row>
    <row r="60" spans="2:54" s="172" customFormat="1" ht="17.25" customHeight="1" x14ac:dyDescent="0.4">
      <c r="B60" s="174"/>
    </row>
    <row r="61" spans="2:54" s="172" customFormat="1" ht="17.25" customHeight="1" x14ac:dyDescent="0.4">
      <c r="B61" s="172" t="s">
        <v>453</v>
      </c>
      <c r="E61" s="188"/>
      <c r="F61" s="188"/>
      <c r="G61" s="188"/>
      <c r="H61" s="188"/>
      <c r="I61" s="188"/>
      <c r="J61" s="188"/>
      <c r="K61" s="188"/>
      <c r="L61" s="189"/>
      <c r="M61" s="174" t="s">
        <v>310</v>
      </c>
      <c r="N61" s="188"/>
      <c r="O61" s="188"/>
      <c r="P61" s="188"/>
      <c r="Q61" s="188"/>
      <c r="R61" s="188"/>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88"/>
    </row>
    <row r="62" spans="2:54" s="172" customFormat="1" ht="17.25" customHeight="1" x14ac:dyDescent="0.4">
      <c r="E62" s="188"/>
      <c r="F62" s="188"/>
      <c r="G62" s="188"/>
      <c r="H62" s="188"/>
      <c r="I62" s="188"/>
      <c r="J62" s="188"/>
      <c r="K62" s="188"/>
      <c r="L62" s="188"/>
      <c r="M62" s="188"/>
      <c r="N62" s="188"/>
      <c r="O62" s="188"/>
      <c r="P62" s="188"/>
      <c r="Q62" s="188"/>
      <c r="R62" s="188"/>
      <c r="S62" s="188"/>
      <c r="T62" s="188"/>
      <c r="U62" s="188"/>
      <c r="V62" s="188"/>
      <c r="W62" s="188"/>
      <c r="X62" s="188"/>
      <c r="Y62" s="188"/>
      <c r="Z62" s="188"/>
      <c r="AA62" s="188"/>
      <c r="AB62" s="188"/>
      <c r="AC62" s="188"/>
      <c r="AD62" s="188"/>
      <c r="AE62" s="188"/>
      <c r="AF62" s="188"/>
      <c r="AG62" s="188"/>
      <c r="AH62" s="188"/>
      <c r="AI62" s="188"/>
      <c r="AJ62" s="188"/>
      <c r="AK62" s="188"/>
      <c r="AL62" s="188"/>
      <c r="AM62" s="188"/>
      <c r="AN62" s="188"/>
      <c r="AO62" s="188"/>
      <c r="AP62" s="188"/>
      <c r="AQ62" s="188"/>
      <c r="AR62" s="188"/>
      <c r="AS62" s="188"/>
      <c r="AT62" s="188"/>
      <c r="AU62" s="188"/>
      <c r="AV62" s="188"/>
      <c r="AW62" s="188"/>
      <c r="AX62" s="188"/>
    </row>
    <row r="63" spans="2:54" s="172" customFormat="1" ht="17.25" customHeight="1" x14ac:dyDescent="0.4">
      <c r="B63" s="172" t="s">
        <v>311</v>
      </c>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8"/>
    </row>
    <row r="64" spans="2:54" s="172" customFormat="1" ht="17.25" customHeight="1" x14ac:dyDescent="0.4">
      <c r="E64" s="188"/>
      <c r="F64" s="188"/>
      <c r="G64" s="188"/>
      <c r="H64" s="188"/>
      <c r="I64" s="188"/>
      <c r="J64" s="188"/>
      <c r="K64" s="188"/>
      <c r="L64" s="188"/>
      <c r="M64" s="188"/>
      <c r="N64" s="188"/>
      <c r="O64" s="188"/>
      <c r="P64" s="188"/>
      <c r="Q64" s="188"/>
      <c r="R64" s="188"/>
      <c r="S64" s="188"/>
      <c r="T64" s="188"/>
      <c r="U64" s="188"/>
      <c r="V64" s="188"/>
      <c r="W64" s="188"/>
      <c r="X64" s="188"/>
      <c r="Y64" s="188"/>
      <c r="Z64" s="188"/>
      <c r="AA64" s="188"/>
      <c r="AB64" s="188"/>
      <c r="AC64" s="188"/>
      <c r="AD64" s="188"/>
      <c r="AE64" s="188"/>
      <c r="AF64" s="188"/>
      <c r="AG64" s="188"/>
      <c r="AH64" s="188"/>
      <c r="AI64" s="188"/>
      <c r="AJ64" s="188"/>
      <c r="AK64" s="188"/>
      <c r="AL64" s="188"/>
      <c r="AM64" s="188"/>
      <c r="AN64" s="188"/>
      <c r="AO64" s="188"/>
      <c r="AP64" s="188"/>
      <c r="AQ64" s="188"/>
      <c r="AR64" s="188"/>
      <c r="AS64" s="188"/>
      <c r="AT64" s="188"/>
      <c r="AU64" s="188"/>
      <c r="AV64" s="188"/>
      <c r="AW64" s="188"/>
      <c r="AX64" s="188"/>
      <c r="AY64" s="188"/>
      <c r="AZ64" s="188"/>
      <c r="BA64" s="188"/>
      <c r="BB64" s="188"/>
    </row>
    <row r="65" spans="2:71" s="172" customFormat="1" ht="17.25" customHeight="1" x14ac:dyDescent="0.4">
      <c r="B65" s="172" t="s">
        <v>312</v>
      </c>
      <c r="E65" s="188"/>
      <c r="F65" s="188"/>
      <c r="G65" s="188"/>
      <c r="H65" s="188"/>
      <c r="I65" s="188"/>
      <c r="J65" s="188"/>
      <c r="K65" s="188"/>
      <c r="L65" s="188"/>
      <c r="M65" s="188"/>
      <c r="N65" s="188"/>
      <c r="O65" s="188"/>
      <c r="P65" s="188"/>
      <c r="Q65" s="188"/>
      <c r="R65" s="188"/>
      <c r="S65" s="188"/>
      <c r="T65" s="188"/>
      <c r="U65" s="188"/>
      <c r="V65" s="188"/>
      <c r="W65" s="188"/>
      <c r="X65" s="188"/>
      <c r="Y65" s="188"/>
      <c r="Z65" s="188"/>
      <c r="AA65" s="188"/>
      <c r="AB65" s="188"/>
      <c r="AC65" s="188"/>
      <c r="AD65" s="188"/>
      <c r="AE65" s="188"/>
      <c r="AF65" s="188"/>
      <c r="AG65" s="188"/>
      <c r="AH65" s="188"/>
      <c r="AI65" s="188"/>
      <c r="AJ65" s="188"/>
      <c r="AK65" s="188"/>
      <c r="AL65" s="188"/>
      <c r="AM65" s="188"/>
      <c r="AN65" s="188"/>
      <c r="AO65" s="188"/>
      <c r="AP65" s="188"/>
      <c r="AQ65" s="188"/>
      <c r="AR65" s="188"/>
      <c r="AS65" s="188"/>
      <c r="AT65" s="188"/>
      <c r="AU65" s="188"/>
      <c r="AV65" s="188"/>
      <c r="AW65" s="188"/>
      <c r="AX65" s="188"/>
      <c r="AY65" s="188"/>
      <c r="AZ65" s="188"/>
      <c r="BA65" s="188"/>
      <c r="BB65" s="188"/>
    </row>
    <row r="66" spans="2:71" s="172" customFormat="1" ht="17.25" customHeight="1" x14ac:dyDescent="0.4">
      <c r="E66" s="188"/>
      <c r="F66" s="188"/>
      <c r="G66" s="188"/>
      <c r="H66" s="188"/>
      <c r="I66" s="188"/>
      <c r="J66" s="188"/>
      <c r="K66" s="188"/>
      <c r="L66" s="188"/>
      <c r="M66" s="188"/>
      <c r="N66" s="188"/>
      <c r="O66" s="188"/>
      <c r="P66" s="188"/>
      <c r="Q66" s="188"/>
      <c r="R66" s="188"/>
      <c r="S66" s="188"/>
      <c r="T66" s="188"/>
      <c r="U66" s="188"/>
      <c r="V66" s="188"/>
      <c r="W66" s="188"/>
      <c r="X66" s="188"/>
      <c r="Y66" s="188"/>
      <c r="Z66" s="188"/>
      <c r="AA66" s="188"/>
      <c r="AB66" s="188"/>
      <c r="AC66" s="188"/>
      <c r="AD66" s="188"/>
      <c r="AE66" s="188"/>
      <c r="AF66" s="188"/>
      <c r="AG66" s="188"/>
      <c r="AH66" s="188"/>
      <c r="AI66" s="188"/>
      <c r="AJ66" s="188"/>
      <c r="AK66" s="188"/>
      <c r="AL66" s="188"/>
      <c r="AM66" s="188"/>
      <c r="AN66" s="188"/>
      <c r="AO66" s="188"/>
      <c r="AP66" s="188"/>
      <c r="AQ66" s="188"/>
      <c r="AR66" s="188"/>
      <c r="AS66" s="188"/>
      <c r="AT66" s="188"/>
      <c r="AU66" s="188"/>
      <c r="AV66" s="188"/>
      <c r="AW66" s="188"/>
      <c r="AX66" s="188"/>
      <c r="AY66" s="188"/>
      <c r="AZ66" s="188"/>
      <c r="BA66" s="188"/>
      <c r="BB66" s="188"/>
    </row>
    <row r="67" spans="2:71" s="172" customFormat="1" ht="17.25" customHeight="1" x14ac:dyDescent="0.2">
      <c r="B67" s="172" t="s">
        <v>313</v>
      </c>
      <c r="BL67" s="190"/>
      <c r="BM67" s="191"/>
      <c r="BN67" s="190"/>
      <c r="BO67" s="190"/>
      <c r="BP67" s="190"/>
      <c r="BQ67" s="192"/>
      <c r="BR67" s="193"/>
      <c r="BS67" s="193"/>
    </row>
    <row r="68" spans="2:71" s="172" customFormat="1" ht="17.25" customHeight="1" x14ac:dyDescent="0.4">
      <c r="E68" s="188"/>
      <c r="F68" s="188"/>
      <c r="G68" s="188"/>
      <c r="H68" s="188"/>
      <c r="I68" s="188"/>
      <c r="J68" s="188"/>
      <c r="K68" s="188"/>
      <c r="L68" s="188"/>
      <c r="M68" s="188"/>
      <c r="N68" s="188"/>
      <c r="O68" s="188"/>
      <c r="P68" s="188"/>
      <c r="Q68" s="188"/>
      <c r="R68" s="188"/>
      <c r="S68" s="188"/>
      <c r="T68" s="188"/>
      <c r="U68" s="188"/>
      <c r="V68" s="188"/>
      <c r="W68" s="188"/>
      <c r="X68" s="188"/>
      <c r="Y68" s="188"/>
      <c r="Z68" s="188"/>
      <c r="AA68" s="188"/>
      <c r="AB68" s="188"/>
      <c r="AC68" s="188"/>
      <c r="AD68" s="188"/>
      <c r="AE68" s="188"/>
      <c r="AF68" s="188"/>
      <c r="AG68" s="188"/>
      <c r="AH68" s="188"/>
      <c r="AI68" s="188"/>
      <c r="AJ68" s="188"/>
      <c r="AK68" s="188"/>
      <c r="AL68" s="188"/>
      <c r="AM68" s="188"/>
      <c r="AN68" s="188"/>
      <c r="AO68" s="188"/>
      <c r="AP68" s="188"/>
      <c r="AQ68" s="188"/>
      <c r="AR68" s="188"/>
      <c r="AS68" s="188"/>
      <c r="AT68" s="188"/>
      <c r="AU68" s="188"/>
      <c r="AV68" s="188"/>
      <c r="AW68" s="188"/>
      <c r="AX68" s="188"/>
    </row>
    <row r="69" spans="2:71" ht="17.25" customHeight="1" x14ac:dyDescent="0.4">
      <c r="B69" s="172" t="s">
        <v>314</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3"/>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4"/>
  <sheetViews>
    <sheetView workbookViewId="0"/>
  </sheetViews>
  <sheetFormatPr defaultRowHeight="25.5" x14ac:dyDescent="0.4"/>
  <cols>
    <col min="1" max="1" width="1.875" style="195" customWidth="1"/>
    <col min="2" max="2" width="11.5" style="195" customWidth="1"/>
    <col min="3" max="12" width="40.625" style="195" customWidth="1"/>
    <col min="13" max="16384" width="9" style="195"/>
  </cols>
  <sheetData>
    <row r="1" spans="2:12" x14ac:dyDescent="0.4">
      <c r="B1" s="194" t="s">
        <v>315</v>
      </c>
      <c r="C1" s="194"/>
      <c r="D1" s="194"/>
    </row>
    <row r="2" spans="2:12" x14ac:dyDescent="0.4">
      <c r="B2" s="194"/>
      <c r="C2" s="194"/>
      <c r="D2" s="194"/>
    </row>
    <row r="3" spans="2:12" x14ac:dyDescent="0.4">
      <c r="B3" s="196" t="s">
        <v>237</v>
      </c>
      <c r="C3" s="196" t="s">
        <v>316</v>
      </c>
      <c r="D3" s="194"/>
    </row>
    <row r="4" spans="2:12" x14ac:dyDescent="0.4">
      <c r="B4" s="197">
        <v>1</v>
      </c>
      <c r="C4" s="198" t="s">
        <v>223</v>
      </c>
      <c r="D4" s="194"/>
    </row>
    <row r="5" spans="2:12" x14ac:dyDescent="0.4">
      <c r="B5" s="197">
        <v>2</v>
      </c>
      <c r="C5" s="198" t="s">
        <v>317</v>
      </c>
    </row>
    <row r="6" spans="2:12" x14ac:dyDescent="0.4">
      <c r="B6" s="197">
        <v>3</v>
      </c>
      <c r="C6" s="198" t="s">
        <v>318</v>
      </c>
      <c r="D6" s="194"/>
    </row>
    <row r="7" spans="2:12" x14ac:dyDescent="0.4">
      <c r="B7" s="197">
        <v>4</v>
      </c>
      <c r="C7" s="198" t="s">
        <v>454</v>
      </c>
      <c r="D7" s="194"/>
    </row>
    <row r="8" spans="2:12" x14ac:dyDescent="0.4">
      <c r="B8" s="197">
        <v>5</v>
      </c>
      <c r="C8" s="198" t="s">
        <v>455</v>
      </c>
      <c r="D8" s="194"/>
    </row>
    <row r="9" spans="2:12" x14ac:dyDescent="0.4">
      <c r="B9" s="197">
        <v>6</v>
      </c>
      <c r="C9" s="198" t="s">
        <v>456</v>
      </c>
      <c r="D9" s="194"/>
    </row>
    <row r="10" spans="2:12" x14ac:dyDescent="0.4">
      <c r="B10" s="197">
        <v>7</v>
      </c>
      <c r="C10" s="198" t="s">
        <v>377</v>
      </c>
      <c r="D10" s="194"/>
    </row>
    <row r="12" spans="2:12" x14ac:dyDescent="0.4">
      <c r="B12" s="194" t="s">
        <v>320</v>
      </c>
    </row>
    <row r="13" spans="2:12" ht="26.25" thickBot="1" x14ac:dyDescent="0.45"/>
    <row r="14" spans="2:12" ht="26.25" thickBot="1" x14ac:dyDescent="0.45">
      <c r="B14" s="199" t="s">
        <v>284</v>
      </c>
      <c r="C14" s="200" t="s">
        <v>285</v>
      </c>
      <c r="D14" s="201" t="s">
        <v>286</v>
      </c>
      <c r="E14" s="201" t="s">
        <v>287</v>
      </c>
      <c r="F14" s="201" t="s">
        <v>288</v>
      </c>
      <c r="G14" s="201" t="s">
        <v>377</v>
      </c>
      <c r="H14" s="201" t="s">
        <v>319</v>
      </c>
      <c r="I14" s="201" t="s">
        <v>319</v>
      </c>
      <c r="J14" s="201" t="s">
        <v>319</v>
      </c>
      <c r="K14" s="201" t="s">
        <v>319</v>
      </c>
      <c r="L14" s="202" t="s">
        <v>405</v>
      </c>
    </row>
    <row r="15" spans="2:12" x14ac:dyDescent="0.4">
      <c r="B15" s="644" t="s">
        <v>321</v>
      </c>
      <c r="C15" s="203" t="s">
        <v>322</v>
      </c>
      <c r="D15" s="204" t="s">
        <v>323</v>
      </c>
      <c r="E15" s="204" t="s">
        <v>287</v>
      </c>
      <c r="F15" s="204" t="s">
        <v>324</v>
      </c>
      <c r="G15" s="205" t="s">
        <v>319</v>
      </c>
      <c r="H15" s="205" t="s">
        <v>377</v>
      </c>
      <c r="I15" s="205" t="s">
        <v>405</v>
      </c>
      <c r="J15" s="205" t="s">
        <v>378</v>
      </c>
      <c r="K15" s="205" t="s">
        <v>376</v>
      </c>
      <c r="L15" s="206" t="s">
        <v>406</v>
      </c>
    </row>
    <row r="16" spans="2:12" x14ac:dyDescent="0.4">
      <c r="B16" s="645"/>
      <c r="C16" s="207" t="s">
        <v>325</v>
      </c>
      <c r="D16" s="205" t="s">
        <v>326</v>
      </c>
      <c r="E16" s="205" t="s">
        <v>407</v>
      </c>
      <c r="F16" s="205" t="s">
        <v>377</v>
      </c>
      <c r="G16" s="205" t="s">
        <v>405</v>
      </c>
      <c r="H16" s="205" t="s">
        <v>379</v>
      </c>
      <c r="I16" s="205" t="s">
        <v>378</v>
      </c>
      <c r="J16" s="205" t="s">
        <v>319</v>
      </c>
      <c r="K16" s="205" t="s">
        <v>405</v>
      </c>
      <c r="L16" s="206" t="s">
        <v>376</v>
      </c>
    </row>
    <row r="17" spans="2:12" x14ac:dyDescent="0.4">
      <c r="B17" s="645"/>
      <c r="C17" s="207" t="s">
        <v>378</v>
      </c>
      <c r="D17" s="205" t="s">
        <v>327</v>
      </c>
      <c r="E17" s="205"/>
      <c r="F17" s="205" t="s">
        <v>378</v>
      </c>
      <c r="G17" s="205" t="s">
        <v>378</v>
      </c>
      <c r="H17" s="205" t="s">
        <v>378</v>
      </c>
      <c r="I17" s="205" t="s">
        <v>319</v>
      </c>
      <c r="J17" s="205" t="s">
        <v>378</v>
      </c>
      <c r="K17" s="205" t="s">
        <v>406</v>
      </c>
      <c r="L17" s="206" t="s">
        <v>378</v>
      </c>
    </row>
    <row r="18" spans="2:12" x14ac:dyDescent="0.4">
      <c r="B18" s="645"/>
      <c r="C18" s="207" t="s">
        <v>378</v>
      </c>
      <c r="D18" s="205" t="s">
        <v>383</v>
      </c>
      <c r="E18" s="205" t="s">
        <v>319</v>
      </c>
      <c r="F18" s="205" t="s">
        <v>378</v>
      </c>
      <c r="G18" s="205" t="s">
        <v>383</v>
      </c>
      <c r="H18" s="205" t="s">
        <v>378</v>
      </c>
      <c r="I18" s="205" t="s">
        <v>405</v>
      </c>
      <c r="J18" s="205" t="s">
        <v>378</v>
      </c>
      <c r="K18" s="205" t="s">
        <v>378</v>
      </c>
      <c r="L18" s="206" t="s">
        <v>376</v>
      </c>
    </row>
    <row r="19" spans="2:12" x14ac:dyDescent="0.4">
      <c r="B19" s="645"/>
      <c r="C19" s="207" t="s">
        <v>383</v>
      </c>
      <c r="D19" s="205" t="s">
        <v>378</v>
      </c>
      <c r="E19" s="205" t="s">
        <v>378</v>
      </c>
      <c r="F19" s="205" t="s">
        <v>378</v>
      </c>
      <c r="G19" s="205" t="s">
        <v>319</v>
      </c>
      <c r="H19" s="205" t="s">
        <v>378</v>
      </c>
      <c r="I19" s="205" t="s">
        <v>377</v>
      </c>
      <c r="J19" s="205" t="s">
        <v>378</v>
      </c>
      <c r="K19" s="205" t="s">
        <v>378</v>
      </c>
      <c r="L19" s="206" t="s">
        <v>405</v>
      </c>
    </row>
    <row r="20" spans="2:12" x14ac:dyDescent="0.4">
      <c r="B20" s="645"/>
      <c r="C20" s="207" t="s">
        <v>319</v>
      </c>
      <c r="D20" s="205" t="s">
        <v>319</v>
      </c>
      <c r="E20" s="205" t="s">
        <v>378</v>
      </c>
      <c r="F20" s="205" t="s">
        <v>377</v>
      </c>
      <c r="G20" s="205" t="s">
        <v>378</v>
      </c>
      <c r="H20" s="205" t="s">
        <v>378</v>
      </c>
      <c r="I20" s="205" t="s">
        <v>378</v>
      </c>
      <c r="J20" s="205" t="s">
        <v>378</v>
      </c>
      <c r="K20" s="205" t="s">
        <v>378</v>
      </c>
      <c r="L20" s="206" t="s">
        <v>378</v>
      </c>
    </row>
    <row r="21" spans="2:12" x14ac:dyDescent="0.4">
      <c r="B21" s="645"/>
      <c r="C21" s="207" t="s">
        <v>378</v>
      </c>
      <c r="D21" s="205" t="s">
        <v>378</v>
      </c>
      <c r="E21" s="205" t="s">
        <v>319</v>
      </c>
      <c r="F21" s="205" t="s">
        <v>378</v>
      </c>
      <c r="G21" s="205" t="s">
        <v>378</v>
      </c>
      <c r="H21" s="205" t="s">
        <v>378</v>
      </c>
      <c r="I21" s="205" t="s">
        <v>378</v>
      </c>
      <c r="J21" s="205" t="s">
        <v>378</v>
      </c>
      <c r="K21" s="205" t="s">
        <v>319</v>
      </c>
      <c r="L21" s="206" t="s">
        <v>378</v>
      </c>
    </row>
    <row r="22" spans="2:12" x14ac:dyDescent="0.4">
      <c r="B22" s="645"/>
      <c r="C22" s="207" t="s">
        <v>378</v>
      </c>
      <c r="D22" s="205" t="s">
        <v>378</v>
      </c>
      <c r="E22" s="205" t="s">
        <v>378</v>
      </c>
      <c r="F22" s="205" t="s">
        <v>378</v>
      </c>
      <c r="G22" s="205" t="s">
        <v>406</v>
      </c>
      <c r="H22" s="205" t="s">
        <v>378</v>
      </c>
      <c r="I22" s="205" t="s">
        <v>378</v>
      </c>
      <c r="J22" s="205" t="s">
        <v>378</v>
      </c>
      <c r="K22" s="205" t="s">
        <v>377</v>
      </c>
      <c r="L22" s="206" t="s">
        <v>379</v>
      </c>
    </row>
    <row r="23" spans="2:12" ht="26.25" thickBot="1" x14ac:dyDescent="0.45">
      <c r="B23" s="646"/>
      <c r="C23" s="208" t="s">
        <v>377</v>
      </c>
      <c r="D23" s="209" t="s">
        <v>378</v>
      </c>
      <c r="E23" s="209" t="s">
        <v>378</v>
      </c>
      <c r="F23" s="209" t="s">
        <v>378</v>
      </c>
      <c r="G23" s="209" t="s">
        <v>378</v>
      </c>
      <c r="H23" s="209" t="s">
        <v>378</v>
      </c>
      <c r="I23" s="209" t="s">
        <v>378</v>
      </c>
      <c r="J23" s="209" t="s">
        <v>377</v>
      </c>
      <c r="K23" s="209" t="s">
        <v>378</v>
      </c>
      <c r="L23" s="210" t="s">
        <v>378</v>
      </c>
    </row>
    <row r="25" spans="2:12" x14ac:dyDescent="0.4">
      <c r="C25" s="195" t="s">
        <v>457</v>
      </c>
    </row>
    <row r="26" spans="2:12" x14ac:dyDescent="0.4">
      <c r="C26" s="195" t="s">
        <v>458</v>
      </c>
    </row>
    <row r="28" spans="2:12" x14ac:dyDescent="0.4">
      <c r="C28" s="195" t="s">
        <v>328</v>
      </c>
    </row>
    <row r="29" spans="2:12" x14ac:dyDescent="0.4">
      <c r="C29" s="195" t="s">
        <v>329</v>
      </c>
    </row>
    <row r="30" spans="2:12" x14ac:dyDescent="0.4">
      <c r="C30" s="195" t="s">
        <v>330</v>
      </c>
    </row>
    <row r="31" spans="2:12" x14ac:dyDescent="0.4">
      <c r="C31" s="195" t="s">
        <v>331</v>
      </c>
    </row>
    <row r="32" spans="2:12" x14ac:dyDescent="0.4">
      <c r="C32" s="195" t="s">
        <v>332</v>
      </c>
    </row>
    <row r="33" spans="3:3" x14ac:dyDescent="0.4">
      <c r="C33" s="195" t="s">
        <v>333</v>
      </c>
    </row>
    <row r="34" spans="3:3" x14ac:dyDescent="0.4">
      <c r="C34" s="195" t="s">
        <v>334</v>
      </c>
    </row>
    <row r="36" spans="3:3" x14ac:dyDescent="0.4">
      <c r="C36" s="195" t="s">
        <v>335</v>
      </c>
    </row>
    <row r="37" spans="3:3" x14ac:dyDescent="0.4">
      <c r="C37" s="195" t="s">
        <v>336</v>
      </c>
    </row>
    <row r="39" spans="3:3" x14ac:dyDescent="0.4">
      <c r="C39" s="195" t="s">
        <v>337</v>
      </c>
    </row>
    <row r="40" spans="3:3" x14ac:dyDescent="0.4">
      <c r="C40" s="195" t="s">
        <v>338</v>
      </c>
    </row>
    <row r="41" spans="3:3" x14ac:dyDescent="0.4">
      <c r="C41" s="195" t="s">
        <v>339</v>
      </c>
    </row>
    <row r="42" spans="3:3" x14ac:dyDescent="0.4">
      <c r="C42" s="195" t="s">
        <v>340</v>
      </c>
    </row>
    <row r="43" spans="3:3" x14ac:dyDescent="0.4">
      <c r="C43" s="195" t="s">
        <v>341</v>
      </c>
    </row>
    <row r="44" spans="3:3" x14ac:dyDescent="0.4">
      <c r="C44" s="195" t="s">
        <v>342</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361"/>
  <sheetViews>
    <sheetView tabSelected="1" view="pageBreakPreview" topLeftCell="A242" zoomScale="85" zoomScaleNormal="100" zoomScaleSheetLayoutView="85" workbookViewId="0">
      <selection activeCell="E253" sqref="E253:T253"/>
    </sheetView>
  </sheetViews>
  <sheetFormatPr defaultColWidth="3.625" defaultRowHeight="15" customHeight="1" x14ac:dyDescent="0.4"/>
  <cols>
    <col min="1" max="3" width="3.125" style="230" customWidth="1"/>
    <col min="4" max="4" width="4.375" style="231" customWidth="1"/>
    <col min="5" max="5" width="5.125" style="232" customWidth="1"/>
    <col min="6" max="11" width="3.625" style="232"/>
    <col min="12" max="12" width="3.75" style="232" customWidth="1"/>
    <col min="13" max="14" width="3.625" style="232"/>
    <col min="15" max="15" width="2.625" style="232" customWidth="1"/>
    <col min="16" max="16" width="3.625" style="232" customWidth="1"/>
    <col min="17" max="17" width="2.625" style="232" customWidth="1"/>
    <col min="18" max="18" width="4.625" style="232" customWidth="1"/>
    <col min="19" max="19" width="3.625" style="232" customWidth="1"/>
    <col min="20" max="20" width="1.625" style="232" customWidth="1"/>
    <col min="21" max="21" width="4.625" style="233" customWidth="1"/>
    <col min="22" max="25" width="3.625" style="233" customWidth="1"/>
    <col min="26" max="43" width="3.625" style="233"/>
    <col min="44" max="44" width="3.375" style="233" customWidth="1"/>
    <col min="45" max="16384" width="3.625" style="233"/>
  </cols>
  <sheetData>
    <row r="1" spans="1:25" s="224" customFormat="1" ht="30" customHeight="1" x14ac:dyDescent="0.4">
      <c r="A1" s="933" t="s">
        <v>0</v>
      </c>
      <c r="B1" s="933"/>
      <c r="C1" s="933"/>
      <c r="D1" s="933"/>
      <c r="E1" s="933"/>
      <c r="F1" s="933"/>
      <c r="G1" s="933"/>
      <c r="H1" s="933"/>
      <c r="I1" s="933"/>
      <c r="J1" s="933"/>
      <c r="K1" s="933"/>
      <c r="L1" s="933"/>
      <c r="M1" s="933"/>
      <c r="N1" s="933"/>
      <c r="O1" s="933"/>
      <c r="P1" s="933"/>
      <c r="Q1" s="933"/>
      <c r="R1" s="933"/>
      <c r="S1" s="933"/>
      <c r="T1" s="933"/>
      <c r="U1" s="933"/>
      <c r="V1" s="933"/>
      <c r="W1" s="933"/>
      <c r="X1" s="933"/>
      <c r="Y1" s="933"/>
    </row>
    <row r="2" spans="1:25" s="224" customFormat="1" ht="9.9499999999999993" customHeight="1" x14ac:dyDescent="0.4">
      <c r="A2" s="225"/>
      <c r="B2" s="225"/>
      <c r="C2" s="225"/>
      <c r="D2" s="226"/>
      <c r="E2" s="225"/>
      <c r="F2" s="225"/>
      <c r="G2" s="225"/>
      <c r="H2" s="225"/>
      <c r="I2" s="225"/>
      <c r="J2" s="225"/>
      <c r="K2" s="225"/>
      <c r="L2" s="225"/>
      <c r="M2" s="225"/>
      <c r="N2" s="225"/>
      <c r="O2" s="225"/>
      <c r="P2" s="225"/>
      <c r="Q2" s="225"/>
      <c r="R2" s="225"/>
      <c r="S2" s="225"/>
      <c r="T2" s="225"/>
      <c r="U2" s="225"/>
    </row>
    <row r="3" spans="1:25" s="227" customFormat="1" ht="18.75" customHeight="1" x14ac:dyDescent="0.4">
      <c r="A3" s="934" t="s">
        <v>1</v>
      </c>
      <c r="B3" s="934"/>
      <c r="C3" s="934"/>
      <c r="D3" s="934"/>
      <c r="E3" s="934"/>
      <c r="F3" s="934"/>
      <c r="G3" s="934"/>
      <c r="H3" s="934"/>
      <c r="I3" s="934"/>
      <c r="J3" s="934"/>
      <c r="K3" s="934"/>
      <c r="L3" s="934"/>
      <c r="M3" s="934"/>
      <c r="N3" s="934"/>
      <c r="O3" s="934"/>
      <c r="P3" s="934"/>
      <c r="Q3" s="934"/>
      <c r="R3" s="934"/>
      <c r="S3" s="934"/>
      <c r="T3" s="934"/>
      <c r="U3" s="934"/>
      <c r="V3" s="934"/>
      <c r="W3" s="934"/>
      <c r="X3" s="934"/>
      <c r="Y3" s="934"/>
    </row>
    <row r="4" spans="1:25" s="227" customFormat="1" ht="18.75" customHeight="1" x14ac:dyDescent="0.4">
      <c r="A4" s="934" t="s">
        <v>484</v>
      </c>
      <c r="B4" s="934"/>
      <c r="C4" s="934"/>
      <c r="D4" s="934"/>
      <c r="E4" s="934"/>
      <c r="F4" s="934"/>
      <c r="G4" s="934"/>
      <c r="H4" s="934"/>
      <c r="I4" s="934"/>
      <c r="J4" s="934"/>
      <c r="K4" s="934"/>
      <c r="L4" s="934"/>
      <c r="M4" s="934"/>
      <c r="N4" s="934"/>
      <c r="O4" s="934"/>
      <c r="P4" s="934"/>
      <c r="Q4" s="934"/>
      <c r="R4" s="934"/>
      <c r="S4" s="934"/>
      <c r="T4" s="934"/>
      <c r="U4" s="934"/>
      <c r="V4" s="934"/>
      <c r="W4" s="934"/>
      <c r="X4" s="934"/>
      <c r="Y4" s="934"/>
    </row>
    <row r="5" spans="1:25" s="227" customFormat="1" ht="18.75" customHeight="1" x14ac:dyDescent="0.4">
      <c r="A5" s="935" t="s">
        <v>2</v>
      </c>
      <c r="B5" s="935"/>
      <c r="C5" s="935"/>
      <c r="D5" s="935"/>
      <c r="E5" s="935"/>
      <c r="F5" s="935"/>
      <c r="G5" s="935"/>
      <c r="H5" s="935"/>
      <c r="I5" s="935"/>
      <c r="J5" s="935"/>
      <c r="K5" s="935"/>
      <c r="L5" s="935"/>
      <c r="M5" s="935"/>
      <c r="N5" s="935"/>
      <c r="O5" s="935"/>
      <c r="P5" s="935"/>
      <c r="Q5" s="935"/>
      <c r="R5" s="935"/>
      <c r="S5" s="935"/>
      <c r="T5" s="935"/>
      <c r="U5" s="935"/>
      <c r="V5" s="935"/>
      <c r="W5" s="935"/>
      <c r="X5" s="935"/>
      <c r="Y5" s="935"/>
    </row>
    <row r="6" spans="1:25" s="227" customFormat="1" ht="20.100000000000001" customHeight="1" x14ac:dyDescent="0.4">
      <c r="A6" s="936" t="s">
        <v>3</v>
      </c>
      <c r="B6" s="936"/>
      <c r="C6" s="936"/>
      <c r="D6" s="936"/>
      <c r="E6" s="936"/>
      <c r="F6" s="936"/>
      <c r="G6" s="936"/>
      <c r="H6" s="936"/>
      <c r="I6" s="936"/>
      <c r="J6" s="936"/>
      <c r="K6" s="936"/>
      <c r="L6" s="936"/>
      <c r="M6" s="936"/>
      <c r="N6" s="936"/>
      <c r="O6" s="936"/>
      <c r="P6" s="936"/>
      <c r="Q6" s="936"/>
      <c r="R6" s="936"/>
      <c r="S6" s="936"/>
      <c r="T6" s="936"/>
      <c r="U6" s="936"/>
      <c r="V6" s="936"/>
      <c r="W6" s="936"/>
      <c r="X6" s="936"/>
      <c r="Y6" s="936"/>
    </row>
    <row r="7" spans="1:25" s="227" customFormat="1" ht="30" customHeight="1" x14ac:dyDescent="0.4">
      <c r="A7" s="936" t="s">
        <v>4</v>
      </c>
      <c r="B7" s="936"/>
      <c r="C7" s="936"/>
      <c r="D7" s="936"/>
      <c r="E7" s="936"/>
      <c r="F7" s="936"/>
      <c r="G7" s="936"/>
      <c r="H7" s="936"/>
      <c r="I7" s="936"/>
      <c r="J7" s="936"/>
      <c r="K7" s="936"/>
      <c r="L7" s="936"/>
      <c r="M7" s="936"/>
      <c r="N7" s="936"/>
      <c r="O7" s="936"/>
      <c r="P7" s="936"/>
      <c r="Q7" s="936"/>
      <c r="R7" s="936"/>
      <c r="S7" s="936"/>
      <c r="T7" s="936"/>
      <c r="U7" s="936"/>
      <c r="V7" s="936"/>
      <c r="W7" s="936"/>
      <c r="X7" s="936"/>
      <c r="Y7" s="936"/>
    </row>
    <row r="8" spans="1:25" s="227" customFormat="1" ht="13.5" x14ac:dyDescent="0.4">
      <c r="A8" s="937" t="s">
        <v>343</v>
      </c>
      <c r="B8" s="937"/>
      <c r="C8" s="937"/>
      <c r="D8" s="937"/>
      <c r="E8" s="937"/>
      <c r="F8" s="937"/>
      <c r="G8" s="937"/>
      <c r="H8" s="937"/>
      <c r="I8" s="937"/>
      <c r="J8" s="937"/>
      <c r="K8" s="937"/>
      <c r="L8" s="937"/>
      <c r="M8" s="937"/>
      <c r="N8" s="937"/>
      <c r="O8" s="937"/>
      <c r="P8" s="937"/>
      <c r="Q8" s="937"/>
      <c r="R8" s="937"/>
      <c r="S8" s="937"/>
      <c r="T8" s="937"/>
      <c r="U8" s="937"/>
      <c r="V8" s="937"/>
      <c r="W8" s="937"/>
      <c r="X8" s="937"/>
      <c r="Y8" s="937"/>
    </row>
    <row r="9" spans="1:25" s="227" customFormat="1" ht="30" customHeight="1" x14ac:dyDescent="0.4">
      <c r="A9" s="936" t="s">
        <v>459</v>
      </c>
      <c r="B9" s="936"/>
      <c r="C9" s="936"/>
      <c r="D9" s="936"/>
      <c r="E9" s="936"/>
      <c r="F9" s="936"/>
      <c r="G9" s="936"/>
      <c r="H9" s="936"/>
      <c r="I9" s="936"/>
      <c r="J9" s="936"/>
      <c r="K9" s="936"/>
      <c r="L9" s="936"/>
      <c r="M9" s="936"/>
      <c r="N9" s="936"/>
      <c r="O9" s="936"/>
      <c r="P9" s="936"/>
      <c r="Q9" s="936"/>
      <c r="R9" s="936"/>
      <c r="S9" s="936"/>
      <c r="T9" s="936"/>
      <c r="U9" s="936"/>
      <c r="V9" s="936"/>
      <c r="W9" s="936"/>
      <c r="X9" s="936"/>
      <c r="Y9" s="936"/>
    </row>
    <row r="10" spans="1:25" s="228" customFormat="1" ht="13.5" x14ac:dyDescent="0.4">
      <c r="A10" s="940" t="s">
        <v>5</v>
      </c>
      <c r="B10" s="940"/>
      <c r="C10" s="940"/>
      <c r="D10" s="940"/>
      <c r="E10" s="940"/>
      <c r="F10" s="940"/>
      <c r="G10" s="940"/>
      <c r="H10" s="940"/>
      <c r="I10" s="940"/>
      <c r="J10" s="940"/>
      <c r="K10" s="940"/>
      <c r="L10" s="940"/>
      <c r="M10" s="940"/>
      <c r="N10" s="940"/>
      <c r="O10" s="940"/>
      <c r="P10" s="940"/>
      <c r="Q10" s="940"/>
      <c r="R10" s="940"/>
      <c r="S10" s="940"/>
      <c r="T10" s="940"/>
      <c r="U10" s="940"/>
      <c r="V10" s="940"/>
      <c r="W10" s="940"/>
      <c r="X10" s="940"/>
      <c r="Y10" s="940"/>
    </row>
    <row r="11" spans="1:25" s="227" customFormat="1" ht="15" customHeight="1" x14ac:dyDescent="0.4">
      <c r="A11" s="936" t="s">
        <v>6</v>
      </c>
      <c r="B11" s="936"/>
      <c r="C11" s="936"/>
      <c r="D11" s="936"/>
      <c r="E11" s="936"/>
      <c r="F11" s="936"/>
      <c r="G11" s="936"/>
      <c r="H11" s="936"/>
      <c r="I11" s="936"/>
      <c r="J11" s="936"/>
      <c r="K11" s="936"/>
      <c r="L11" s="936"/>
      <c r="M11" s="936"/>
      <c r="N11" s="936"/>
      <c r="O11" s="936"/>
      <c r="P11" s="936"/>
      <c r="Q11" s="936"/>
      <c r="R11" s="936"/>
      <c r="S11" s="936"/>
      <c r="T11" s="936"/>
      <c r="U11" s="936"/>
      <c r="V11" s="936"/>
      <c r="W11" s="936"/>
      <c r="X11" s="936"/>
      <c r="Y11" s="936"/>
    </row>
    <row r="12" spans="1:25" s="227" customFormat="1" ht="15" customHeight="1" x14ac:dyDescent="0.4">
      <c r="A12" s="936" t="s">
        <v>460</v>
      </c>
      <c r="B12" s="936"/>
      <c r="C12" s="936"/>
      <c r="D12" s="936"/>
      <c r="E12" s="936"/>
      <c r="F12" s="936"/>
      <c r="G12" s="936"/>
      <c r="H12" s="936"/>
      <c r="I12" s="936"/>
      <c r="J12" s="936"/>
      <c r="K12" s="936"/>
      <c r="L12" s="936"/>
      <c r="M12" s="936"/>
      <c r="N12" s="936"/>
      <c r="O12" s="936"/>
      <c r="P12" s="936"/>
      <c r="Q12" s="936"/>
      <c r="R12" s="936"/>
      <c r="S12" s="936"/>
      <c r="T12" s="936"/>
      <c r="U12" s="936"/>
      <c r="V12" s="936"/>
      <c r="W12" s="936"/>
      <c r="X12" s="936"/>
      <c r="Y12" s="936"/>
    </row>
    <row r="13" spans="1:25" s="224" customFormat="1" ht="30" customHeight="1" x14ac:dyDescent="0.4">
      <c r="A13" s="941" t="s">
        <v>792</v>
      </c>
      <c r="B13" s="941"/>
      <c r="C13" s="941"/>
      <c r="D13" s="941"/>
      <c r="E13" s="941"/>
      <c r="F13" s="941"/>
      <c r="G13" s="941"/>
      <c r="H13" s="941"/>
      <c r="I13" s="941"/>
      <c r="J13" s="941"/>
      <c r="K13" s="941"/>
      <c r="L13" s="941"/>
      <c r="M13" s="941"/>
      <c r="N13" s="941"/>
      <c r="O13" s="941"/>
      <c r="P13" s="941"/>
      <c r="Q13" s="941"/>
      <c r="R13" s="941"/>
      <c r="S13" s="941"/>
      <c r="T13" s="941"/>
      <c r="U13" s="941"/>
      <c r="V13" s="941"/>
      <c r="W13" s="941"/>
      <c r="X13" s="941"/>
      <c r="Y13" s="941"/>
    </row>
    <row r="14" spans="1:25" ht="15" customHeight="1" x14ac:dyDescent="0.4">
      <c r="A14" s="229" t="s">
        <v>7</v>
      </c>
    </row>
    <row r="15" spans="1:25" ht="30" customHeight="1" x14ac:dyDescent="0.4">
      <c r="A15" s="234" t="s">
        <v>8</v>
      </c>
      <c r="B15" s="235"/>
      <c r="C15" s="236"/>
      <c r="D15" s="237"/>
      <c r="E15" s="290">
        <v>1</v>
      </c>
      <c r="F15" s="237"/>
      <c r="G15" s="237"/>
      <c r="H15" s="237"/>
      <c r="I15" s="237"/>
      <c r="J15" s="237"/>
      <c r="K15" s="238" t="s">
        <v>9</v>
      </c>
      <c r="L15" s="291">
        <f>IF(R15=X15,1,0)</f>
        <v>0</v>
      </c>
      <c r="M15" s="239"/>
      <c r="N15" s="237"/>
      <c r="O15" s="237"/>
      <c r="P15" s="237"/>
      <c r="Q15" s="238" t="s">
        <v>10</v>
      </c>
      <c r="R15" s="291"/>
      <c r="S15" s="240"/>
      <c r="T15" s="237"/>
      <c r="U15" s="237"/>
      <c r="V15" s="291">
        <f>COUNT(U17:U25)</f>
        <v>0</v>
      </c>
      <c r="W15" s="237" t="s">
        <v>11</v>
      </c>
      <c r="X15" s="320">
        <v>8</v>
      </c>
      <c r="Y15" s="241"/>
    </row>
    <row r="16" spans="1:25" s="244" customFormat="1" ht="15" customHeight="1" x14ac:dyDescent="0.4">
      <c r="A16" s="662" t="s">
        <v>12</v>
      </c>
      <c r="B16" s="651"/>
      <c r="C16" s="651"/>
      <c r="D16" s="651" t="s">
        <v>13</v>
      </c>
      <c r="E16" s="651"/>
      <c r="F16" s="651"/>
      <c r="G16" s="651"/>
      <c r="H16" s="651"/>
      <c r="I16" s="651"/>
      <c r="J16" s="651"/>
      <c r="K16" s="651"/>
      <c r="L16" s="651"/>
      <c r="M16" s="651"/>
      <c r="N16" s="651"/>
      <c r="O16" s="651"/>
      <c r="P16" s="651"/>
      <c r="Q16" s="651"/>
      <c r="R16" s="651"/>
      <c r="S16" s="651"/>
      <c r="T16" s="652"/>
      <c r="U16" s="242" t="s">
        <v>14</v>
      </c>
      <c r="V16" s="653" t="s">
        <v>15</v>
      </c>
      <c r="W16" s="654"/>
      <c r="X16" s="654"/>
      <c r="Y16" s="655"/>
    </row>
    <row r="17" spans="1:38" s="247" customFormat="1" ht="45" customHeight="1" x14ac:dyDescent="0.4">
      <c r="A17" s="656" t="s">
        <v>485</v>
      </c>
      <c r="B17" s="657"/>
      <c r="C17" s="658"/>
      <c r="D17" s="292" t="s">
        <v>16</v>
      </c>
      <c r="E17" s="719" t="s">
        <v>1004</v>
      </c>
      <c r="F17" s="719"/>
      <c r="G17" s="719"/>
      <c r="H17" s="719"/>
      <c r="I17" s="719"/>
      <c r="J17" s="719"/>
      <c r="K17" s="719"/>
      <c r="L17" s="719"/>
      <c r="M17" s="719"/>
      <c r="N17" s="719"/>
      <c r="O17" s="719"/>
      <c r="P17" s="719"/>
      <c r="Q17" s="719"/>
      <c r="R17" s="719"/>
      <c r="S17" s="719"/>
      <c r="T17" s="719"/>
      <c r="U17" s="245"/>
      <c r="V17" s="656" t="s">
        <v>671</v>
      </c>
      <c r="W17" s="657"/>
      <c r="X17" s="657"/>
      <c r="Y17" s="658"/>
      <c r="Z17" s="246"/>
    </row>
    <row r="18" spans="1:38" s="247" customFormat="1" ht="30" customHeight="1" x14ac:dyDescent="0.4">
      <c r="A18" s="773"/>
      <c r="B18" s="774"/>
      <c r="C18" s="775"/>
      <c r="D18" s="292" t="s">
        <v>17</v>
      </c>
      <c r="E18" s="719" t="s">
        <v>515</v>
      </c>
      <c r="F18" s="719"/>
      <c r="G18" s="719"/>
      <c r="H18" s="719"/>
      <c r="I18" s="719"/>
      <c r="J18" s="719"/>
      <c r="K18" s="719"/>
      <c r="L18" s="719"/>
      <c r="M18" s="719"/>
      <c r="N18" s="719"/>
      <c r="O18" s="719"/>
      <c r="P18" s="719"/>
      <c r="Q18" s="719"/>
      <c r="R18" s="719"/>
      <c r="S18" s="719"/>
      <c r="T18" s="719"/>
      <c r="U18" s="245"/>
      <c r="V18" s="773"/>
      <c r="W18" s="774"/>
      <c r="X18" s="774"/>
      <c r="Y18" s="775"/>
      <c r="Z18" s="246"/>
    </row>
    <row r="19" spans="1:38" s="247" customFormat="1" ht="30" customHeight="1" x14ac:dyDescent="0.15">
      <c r="A19" s="773"/>
      <c r="B19" s="774"/>
      <c r="C19" s="775"/>
      <c r="D19" s="292" t="s">
        <v>18</v>
      </c>
      <c r="E19" s="719" t="s">
        <v>516</v>
      </c>
      <c r="F19" s="719"/>
      <c r="G19" s="719"/>
      <c r="H19" s="719"/>
      <c r="I19" s="719"/>
      <c r="J19" s="719"/>
      <c r="K19" s="719"/>
      <c r="L19" s="719"/>
      <c r="M19" s="719"/>
      <c r="N19" s="719"/>
      <c r="O19" s="719"/>
      <c r="P19" s="719"/>
      <c r="Q19" s="719"/>
      <c r="R19" s="719"/>
      <c r="S19" s="719"/>
      <c r="T19" s="719"/>
      <c r="U19" s="245"/>
      <c r="V19" s="773"/>
      <c r="W19" s="774"/>
      <c r="X19" s="774"/>
      <c r="Y19" s="775"/>
      <c r="Z19" s="246"/>
      <c r="AL19" s="248"/>
    </row>
    <row r="20" spans="1:38" s="247" customFormat="1" ht="15" customHeight="1" x14ac:dyDescent="0.4">
      <c r="A20" s="773"/>
      <c r="B20" s="774"/>
      <c r="C20" s="775"/>
      <c r="D20" s="293" t="s">
        <v>19</v>
      </c>
      <c r="E20" s="938" t="s">
        <v>517</v>
      </c>
      <c r="F20" s="938"/>
      <c r="G20" s="938"/>
      <c r="H20" s="938"/>
      <c r="I20" s="938"/>
      <c r="J20" s="938"/>
      <c r="K20" s="938"/>
      <c r="L20" s="938"/>
      <c r="M20" s="938"/>
      <c r="N20" s="938"/>
      <c r="O20" s="938"/>
      <c r="P20" s="938"/>
      <c r="Q20" s="938"/>
      <c r="R20" s="938"/>
      <c r="S20" s="938"/>
      <c r="T20" s="938"/>
      <c r="U20" s="245"/>
      <c r="V20" s="773"/>
      <c r="W20" s="774"/>
      <c r="X20" s="774"/>
      <c r="Y20" s="775"/>
      <c r="Z20" s="246"/>
    </row>
    <row r="21" spans="1:38" s="247" customFormat="1" ht="15" customHeight="1" x14ac:dyDescent="0.4">
      <c r="A21" s="773"/>
      <c r="B21" s="774"/>
      <c r="C21" s="775"/>
      <c r="D21" s="293" t="s">
        <v>20</v>
      </c>
      <c r="E21" s="938" t="s">
        <v>518</v>
      </c>
      <c r="F21" s="938"/>
      <c r="G21" s="938"/>
      <c r="H21" s="938"/>
      <c r="I21" s="938"/>
      <c r="J21" s="938"/>
      <c r="K21" s="938"/>
      <c r="L21" s="938"/>
      <c r="M21" s="938"/>
      <c r="N21" s="938"/>
      <c r="O21" s="938"/>
      <c r="P21" s="938"/>
      <c r="Q21" s="938"/>
      <c r="R21" s="938"/>
      <c r="S21" s="938"/>
      <c r="T21" s="938"/>
      <c r="U21" s="245"/>
      <c r="V21" s="773"/>
      <c r="W21" s="774"/>
      <c r="X21" s="774"/>
      <c r="Y21" s="775"/>
      <c r="Z21" s="246"/>
    </row>
    <row r="22" spans="1:38" s="247" customFormat="1" ht="15" customHeight="1" x14ac:dyDescent="0.4">
      <c r="A22" s="776"/>
      <c r="B22" s="777"/>
      <c r="C22" s="778"/>
      <c r="D22" s="293" t="s">
        <v>21</v>
      </c>
      <c r="E22" s="938" t="s">
        <v>519</v>
      </c>
      <c r="F22" s="938"/>
      <c r="G22" s="938"/>
      <c r="H22" s="938"/>
      <c r="I22" s="938"/>
      <c r="J22" s="938"/>
      <c r="K22" s="938"/>
      <c r="L22" s="938"/>
      <c r="M22" s="938"/>
      <c r="N22" s="938"/>
      <c r="O22" s="938"/>
      <c r="P22" s="938"/>
      <c r="Q22" s="938"/>
      <c r="R22" s="938"/>
      <c r="S22" s="938"/>
      <c r="T22" s="938"/>
      <c r="U22" s="245"/>
      <c r="V22" s="773"/>
      <c r="W22" s="774"/>
      <c r="X22" s="774"/>
      <c r="Y22" s="775"/>
      <c r="Z22" s="246"/>
    </row>
    <row r="23" spans="1:38" s="247" customFormat="1" ht="45" customHeight="1" x14ac:dyDescent="0.4">
      <c r="A23" s="723" t="s">
        <v>486</v>
      </c>
      <c r="B23" s="724"/>
      <c r="C23" s="725"/>
      <c r="D23" s="942" t="s">
        <v>22</v>
      </c>
      <c r="E23" s="939" t="s">
        <v>419</v>
      </c>
      <c r="F23" s="939"/>
      <c r="G23" s="939"/>
      <c r="H23" s="939"/>
      <c r="I23" s="939"/>
      <c r="J23" s="939"/>
      <c r="K23" s="939"/>
      <c r="L23" s="939"/>
      <c r="M23" s="939"/>
      <c r="N23" s="939"/>
      <c r="O23" s="939"/>
      <c r="P23" s="939"/>
      <c r="Q23" s="939"/>
      <c r="R23" s="939"/>
      <c r="S23" s="939"/>
      <c r="T23" s="939"/>
      <c r="U23" s="685"/>
      <c r="V23" s="773"/>
      <c r="W23" s="774"/>
      <c r="X23" s="774"/>
      <c r="Y23" s="775"/>
      <c r="Z23" s="246"/>
    </row>
    <row r="24" spans="1:38" s="247" customFormat="1" ht="90" customHeight="1" x14ac:dyDescent="0.4">
      <c r="A24" s="723"/>
      <c r="B24" s="724"/>
      <c r="C24" s="725"/>
      <c r="D24" s="943"/>
      <c r="E24" s="687" t="s">
        <v>520</v>
      </c>
      <c r="F24" s="688"/>
      <c r="G24" s="688"/>
      <c r="H24" s="688"/>
      <c r="I24" s="688"/>
      <c r="J24" s="688"/>
      <c r="K24" s="688"/>
      <c r="L24" s="688"/>
      <c r="M24" s="688"/>
      <c r="N24" s="688"/>
      <c r="O24" s="688"/>
      <c r="P24" s="688"/>
      <c r="Q24" s="688"/>
      <c r="R24" s="688"/>
      <c r="S24" s="688"/>
      <c r="T24" s="689"/>
      <c r="U24" s="686"/>
      <c r="V24" s="773"/>
      <c r="W24" s="774"/>
      <c r="X24" s="774"/>
      <c r="Y24" s="775"/>
      <c r="Z24" s="246"/>
    </row>
    <row r="25" spans="1:38" s="247" customFormat="1" ht="30" customHeight="1" x14ac:dyDescent="0.4">
      <c r="A25" s="845"/>
      <c r="B25" s="846"/>
      <c r="C25" s="847"/>
      <c r="D25" s="293" t="s">
        <v>521</v>
      </c>
      <c r="E25" s="734" t="s">
        <v>522</v>
      </c>
      <c r="F25" s="715"/>
      <c r="G25" s="715"/>
      <c r="H25" s="715"/>
      <c r="I25" s="715"/>
      <c r="J25" s="715"/>
      <c r="K25" s="715"/>
      <c r="L25" s="715"/>
      <c r="M25" s="715"/>
      <c r="N25" s="715"/>
      <c r="O25" s="715"/>
      <c r="P25" s="715"/>
      <c r="Q25" s="715"/>
      <c r="R25" s="715"/>
      <c r="S25" s="715"/>
      <c r="T25" s="735"/>
      <c r="U25" s="245"/>
      <c r="V25" s="776"/>
      <c r="W25" s="777"/>
      <c r="X25" s="777"/>
      <c r="Y25" s="778"/>
      <c r="Z25" s="246"/>
    </row>
    <row r="26" spans="1:38" ht="30" customHeight="1" x14ac:dyDescent="0.4">
      <c r="A26" s="234" t="s">
        <v>8</v>
      </c>
      <c r="B26" s="235"/>
      <c r="C26" s="236"/>
      <c r="D26" s="237"/>
      <c r="E26" s="290">
        <v>2</v>
      </c>
      <c r="F26" s="237"/>
      <c r="G26" s="237"/>
      <c r="H26" s="237"/>
      <c r="I26" s="237"/>
      <c r="J26" s="237"/>
      <c r="K26" s="238" t="s">
        <v>9</v>
      </c>
      <c r="L26" s="291">
        <f>IF(R26=X26,1,0)</f>
        <v>0</v>
      </c>
      <c r="M26" s="239"/>
      <c r="N26" s="237"/>
      <c r="O26" s="237"/>
      <c r="P26" s="237"/>
      <c r="Q26" s="238" t="s">
        <v>10</v>
      </c>
      <c r="R26" s="291"/>
      <c r="S26" s="240"/>
      <c r="T26" s="237"/>
      <c r="U26" s="237"/>
      <c r="V26" s="291">
        <f>COUNT(U28:U31)</f>
        <v>0</v>
      </c>
      <c r="W26" s="237" t="s">
        <v>23</v>
      </c>
      <c r="X26" s="320">
        <v>3</v>
      </c>
      <c r="Y26" s="241"/>
    </row>
    <row r="27" spans="1:38" s="244" customFormat="1" ht="15" customHeight="1" x14ac:dyDescent="0.4">
      <c r="A27" s="662" t="s">
        <v>12</v>
      </c>
      <c r="B27" s="651"/>
      <c r="C27" s="651"/>
      <c r="D27" s="651" t="s">
        <v>13</v>
      </c>
      <c r="E27" s="651"/>
      <c r="F27" s="651"/>
      <c r="G27" s="651"/>
      <c r="H27" s="651"/>
      <c r="I27" s="651"/>
      <c r="J27" s="651"/>
      <c r="K27" s="651"/>
      <c r="L27" s="651"/>
      <c r="M27" s="651"/>
      <c r="N27" s="651"/>
      <c r="O27" s="651"/>
      <c r="P27" s="651"/>
      <c r="Q27" s="651"/>
      <c r="R27" s="651"/>
      <c r="S27" s="651"/>
      <c r="T27" s="652"/>
      <c r="U27" s="242" t="s">
        <v>24</v>
      </c>
      <c r="V27" s="653" t="s">
        <v>15</v>
      </c>
      <c r="W27" s="654"/>
      <c r="X27" s="654"/>
      <c r="Y27" s="655"/>
    </row>
    <row r="28" spans="1:38" s="247" customFormat="1" ht="15" customHeight="1" x14ac:dyDescent="0.4">
      <c r="A28" s="656" t="s">
        <v>487</v>
      </c>
      <c r="B28" s="657"/>
      <c r="C28" s="658"/>
      <c r="D28" s="944" t="s">
        <v>25</v>
      </c>
      <c r="E28" s="719" t="s">
        <v>523</v>
      </c>
      <c r="F28" s="719"/>
      <c r="G28" s="719"/>
      <c r="H28" s="719"/>
      <c r="I28" s="719"/>
      <c r="J28" s="719"/>
      <c r="K28" s="719"/>
      <c r="L28" s="719"/>
      <c r="M28" s="719"/>
      <c r="N28" s="719"/>
      <c r="O28" s="719"/>
      <c r="P28" s="719"/>
      <c r="Q28" s="719"/>
      <c r="R28" s="719"/>
      <c r="S28" s="719"/>
      <c r="T28" s="719"/>
      <c r="U28" s="245"/>
      <c r="V28" s="656" t="s">
        <v>672</v>
      </c>
      <c r="W28" s="657"/>
      <c r="X28" s="657"/>
      <c r="Y28" s="658"/>
      <c r="Z28" s="246"/>
    </row>
    <row r="29" spans="1:38" s="247" customFormat="1" ht="90" customHeight="1" x14ac:dyDescent="0.4">
      <c r="A29" s="773"/>
      <c r="B29" s="774"/>
      <c r="C29" s="775"/>
      <c r="D29" s="945"/>
      <c r="E29" s="912" t="s">
        <v>1005</v>
      </c>
      <c r="F29" s="913"/>
      <c r="G29" s="913"/>
      <c r="H29" s="913"/>
      <c r="I29" s="913"/>
      <c r="J29" s="913"/>
      <c r="K29" s="913"/>
      <c r="L29" s="913"/>
      <c r="M29" s="913"/>
      <c r="N29" s="913"/>
      <c r="O29" s="913"/>
      <c r="P29" s="913"/>
      <c r="Q29" s="913"/>
      <c r="R29" s="913"/>
      <c r="S29" s="913"/>
      <c r="T29" s="914"/>
      <c r="U29" s="245"/>
      <c r="V29" s="773"/>
      <c r="W29" s="774"/>
      <c r="X29" s="774"/>
      <c r="Y29" s="775"/>
      <c r="Z29" s="246"/>
    </row>
    <row r="30" spans="1:38" s="247" customFormat="1" ht="75" customHeight="1" x14ac:dyDescent="0.4">
      <c r="A30" s="773"/>
      <c r="B30" s="774"/>
      <c r="C30" s="775"/>
      <c r="D30" s="292" t="s">
        <v>524</v>
      </c>
      <c r="E30" s="734" t="s">
        <v>525</v>
      </c>
      <c r="F30" s="715"/>
      <c r="G30" s="715"/>
      <c r="H30" s="715"/>
      <c r="I30" s="715"/>
      <c r="J30" s="715"/>
      <c r="K30" s="715"/>
      <c r="L30" s="715"/>
      <c r="M30" s="715"/>
      <c r="N30" s="715"/>
      <c r="O30" s="715"/>
      <c r="P30" s="715"/>
      <c r="Q30" s="715"/>
      <c r="R30" s="715"/>
      <c r="S30" s="715"/>
      <c r="T30" s="735"/>
      <c r="U30" s="245"/>
      <c r="V30" s="773"/>
      <c r="W30" s="774"/>
      <c r="X30" s="774"/>
      <c r="Y30" s="775"/>
      <c r="Z30" s="246"/>
    </row>
    <row r="31" spans="1:38" s="247" customFormat="1" ht="30" customHeight="1" x14ac:dyDescent="0.4">
      <c r="A31" s="776"/>
      <c r="B31" s="777"/>
      <c r="C31" s="778"/>
      <c r="D31" s="292" t="s">
        <v>26</v>
      </c>
      <c r="E31" s="719" t="s">
        <v>526</v>
      </c>
      <c r="F31" s="719"/>
      <c r="G31" s="719"/>
      <c r="H31" s="719"/>
      <c r="I31" s="719"/>
      <c r="J31" s="719"/>
      <c r="K31" s="719"/>
      <c r="L31" s="719"/>
      <c r="M31" s="719"/>
      <c r="N31" s="719"/>
      <c r="O31" s="719"/>
      <c r="P31" s="719"/>
      <c r="Q31" s="719"/>
      <c r="R31" s="719"/>
      <c r="S31" s="719"/>
      <c r="T31" s="719"/>
      <c r="U31" s="245"/>
      <c r="V31" s="776"/>
      <c r="W31" s="777"/>
      <c r="X31" s="777"/>
      <c r="Y31" s="778"/>
      <c r="Z31" s="246"/>
    </row>
    <row r="32" spans="1:38" ht="15" customHeight="1" x14ac:dyDescent="0.4">
      <c r="A32" s="229" t="s">
        <v>27</v>
      </c>
    </row>
    <row r="33" spans="1:25" ht="30" customHeight="1" x14ac:dyDescent="0.4">
      <c r="A33" s="234" t="s">
        <v>8</v>
      </c>
      <c r="B33" s="235"/>
      <c r="C33" s="236"/>
      <c r="D33" s="237"/>
      <c r="E33" s="290">
        <v>3</v>
      </c>
      <c r="F33" s="237"/>
      <c r="G33" s="237"/>
      <c r="H33" s="237"/>
      <c r="I33" s="237"/>
      <c r="J33" s="237"/>
      <c r="K33" s="238" t="s">
        <v>9</v>
      </c>
      <c r="L33" s="291">
        <f>IF(R33=X33,1,0)</f>
        <v>0</v>
      </c>
      <c r="M33" s="239"/>
      <c r="N33" s="237"/>
      <c r="O33" s="237"/>
      <c r="P33" s="237"/>
      <c r="Q33" s="238" t="s">
        <v>10</v>
      </c>
      <c r="R33" s="291"/>
      <c r="S33" s="240"/>
      <c r="T33" s="237"/>
      <c r="U33" s="237"/>
      <c r="V33" s="291">
        <f>COUNT(U35:U38)</f>
        <v>0</v>
      </c>
      <c r="W33" s="237" t="s">
        <v>23</v>
      </c>
      <c r="X33" s="290">
        <v>4</v>
      </c>
      <c r="Y33" s="241"/>
    </row>
    <row r="34" spans="1:25" s="244" customFormat="1" ht="15" customHeight="1" x14ac:dyDescent="0.4">
      <c r="A34" s="653" t="s">
        <v>12</v>
      </c>
      <c r="B34" s="654"/>
      <c r="C34" s="654"/>
      <c r="D34" s="654" t="s">
        <v>13</v>
      </c>
      <c r="E34" s="654"/>
      <c r="F34" s="654"/>
      <c r="G34" s="654"/>
      <c r="H34" s="654"/>
      <c r="I34" s="654"/>
      <c r="J34" s="654"/>
      <c r="K34" s="654"/>
      <c r="L34" s="654"/>
      <c r="M34" s="654"/>
      <c r="N34" s="654"/>
      <c r="O34" s="654"/>
      <c r="P34" s="654"/>
      <c r="Q34" s="654"/>
      <c r="R34" s="654"/>
      <c r="S34" s="654"/>
      <c r="T34" s="823"/>
      <c r="U34" s="242" t="s">
        <v>24</v>
      </c>
      <c r="V34" s="653" t="s">
        <v>15</v>
      </c>
      <c r="W34" s="654"/>
      <c r="X34" s="654"/>
      <c r="Y34" s="655"/>
    </row>
    <row r="35" spans="1:25" s="247" customFormat="1" ht="60" customHeight="1" x14ac:dyDescent="0.4">
      <c r="A35" s="834" t="s">
        <v>488</v>
      </c>
      <c r="B35" s="835"/>
      <c r="C35" s="836"/>
      <c r="D35" s="292" t="s">
        <v>28</v>
      </c>
      <c r="E35" s="734" t="s">
        <v>1006</v>
      </c>
      <c r="F35" s="715"/>
      <c r="G35" s="715"/>
      <c r="H35" s="715"/>
      <c r="I35" s="715"/>
      <c r="J35" s="715"/>
      <c r="K35" s="715"/>
      <c r="L35" s="715"/>
      <c r="M35" s="715"/>
      <c r="N35" s="715"/>
      <c r="O35" s="715"/>
      <c r="P35" s="715"/>
      <c r="Q35" s="715"/>
      <c r="R35" s="715"/>
      <c r="S35" s="715"/>
      <c r="T35" s="735"/>
      <c r="U35" s="249"/>
      <c r="V35" s="656" t="s">
        <v>664</v>
      </c>
      <c r="W35" s="657"/>
      <c r="X35" s="657"/>
      <c r="Y35" s="658"/>
    </row>
    <row r="36" spans="1:25" s="247" customFormat="1" ht="30" customHeight="1" x14ac:dyDescent="0.4">
      <c r="A36" s="834" t="s">
        <v>29</v>
      </c>
      <c r="B36" s="835"/>
      <c r="C36" s="836"/>
      <c r="D36" s="292" t="s">
        <v>30</v>
      </c>
      <c r="E36" s="734" t="s">
        <v>473</v>
      </c>
      <c r="F36" s="715"/>
      <c r="G36" s="715"/>
      <c r="H36" s="715"/>
      <c r="I36" s="715"/>
      <c r="J36" s="715"/>
      <c r="K36" s="715"/>
      <c r="L36" s="715"/>
      <c r="M36" s="715"/>
      <c r="N36" s="715"/>
      <c r="O36" s="715"/>
      <c r="P36" s="715"/>
      <c r="Q36" s="715"/>
      <c r="R36" s="715"/>
      <c r="S36" s="715"/>
      <c r="T36" s="735"/>
      <c r="U36" s="249"/>
      <c r="V36" s="773"/>
      <c r="W36" s="774"/>
      <c r="X36" s="774"/>
      <c r="Y36" s="775"/>
    </row>
    <row r="37" spans="1:25" s="247" customFormat="1" ht="15" customHeight="1" x14ac:dyDescent="0.4">
      <c r="A37" s="656" t="s">
        <v>31</v>
      </c>
      <c r="B37" s="657"/>
      <c r="C37" s="658"/>
      <c r="D37" s="292" t="s">
        <v>32</v>
      </c>
      <c r="E37" s="734" t="s">
        <v>527</v>
      </c>
      <c r="F37" s="715"/>
      <c r="G37" s="715"/>
      <c r="H37" s="715"/>
      <c r="I37" s="715"/>
      <c r="J37" s="715"/>
      <c r="K37" s="715"/>
      <c r="L37" s="715"/>
      <c r="M37" s="715"/>
      <c r="N37" s="715"/>
      <c r="O37" s="715"/>
      <c r="P37" s="715"/>
      <c r="Q37" s="715"/>
      <c r="R37" s="715"/>
      <c r="S37" s="715"/>
      <c r="T37" s="735"/>
      <c r="U37" s="249"/>
      <c r="V37" s="773"/>
      <c r="W37" s="774"/>
      <c r="X37" s="774"/>
      <c r="Y37" s="775"/>
    </row>
    <row r="38" spans="1:25" s="247" customFormat="1" ht="15" customHeight="1" x14ac:dyDescent="0.4">
      <c r="A38" s="776"/>
      <c r="B38" s="777"/>
      <c r="C38" s="778"/>
      <c r="D38" s="293" t="s">
        <v>33</v>
      </c>
      <c r="E38" s="735" t="s">
        <v>34</v>
      </c>
      <c r="F38" s="719"/>
      <c r="G38" s="719"/>
      <c r="H38" s="719"/>
      <c r="I38" s="719"/>
      <c r="J38" s="719"/>
      <c r="K38" s="719"/>
      <c r="L38" s="719"/>
      <c r="M38" s="719"/>
      <c r="N38" s="719"/>
      <c r="O38" s="719"/>
      <c r="P38" s="719"/>
      <c r="Q38" s="719"/>
      <c r="R38" s="719"/>
      <c r="S38" s="719"/>
      <c r="T38" s="719"/>
      <c r="U38" s="249"/>
      <c r="V38" s="776"/>
      <c r="W38" s="777"/>
      <c r="X38" s="777"/>
      <c r="Y38" s="778"/>
    </row>
    <row r="39" spans="1:25" s="247" customFormat="1" ht="15" customHeight="1" x14ac:dyDescent="0.4">
      <c r="A39" s="250" t="s">
        <v>35</v>
      </c>
      <c r="B39" s="251"/>
      <c r="C39" s="251"/>
      <c r="D39" s="252"/>
      <c r="E39" s="253"/>
      <c r="F39" s="253"/>
      <c r="G39" s="253"/>
      <c r="H39" s="253"/>
      <c r="I39" s="253"/>
      <c r="J39" s="253"/>
      <c r="K39" s="253"/>
      <c r="L39" s="253"/>
      <c r="M39" s="253"/>
      <c r="N39" s="253"/>
      <c r="O39" s="253"/>
      <c r="P39" s="253"/>
      <c r="Q39" s="253"/>
      <c r="R39" s="253"/>
      <c r="S39" s="253"/>
      <c r="T39" s="253"/>
      <c r="U39" s="254"/>
      <c r="V39" s="254"/>
      <c r="W39" s="254"/>
      <c r="X39" s="254"/>
      <c r="Y39" s="254"/>
    </row>
    <row r="40" spans="1:25" ht="30" customHeight="1" x14ac:dyDescent="0.4">
      <c r="A40" s="234" t="s">
        <v>8</v>
      </c>
      <c r="B40" s="235"/>
      <c r="C40" s="236"/>
      <c r="D40" s="237"/>
      <c r="E40" s="290">
        <v>4</v>
      </c>
      <c r="F40" s="237"/>
      <c r="G40" s="237"/>
      <c r="H40" s="237"/>
      <c r="I40" s="237"/>
      <c r="J40" s="237"/>
      <c r="K40" s="238" t="s">
        <v>9</v>
      </c>
      <c r="L40" s="291">
        <f>IF(R40=X40,1,0)</f>
        <v>0</v>
      </c>
      <c r="M40" s="239"/>
      <c r="N40" s="237"/>
      <c r="O40" s="237"/>
      <c r="P40" s="237"/>
      <c r="Q40" s="238" t="s">
        <v>10</v>
      </c>
      <c r="R40" s="291"/>
      <c r="S40" s="240"/>
      <c r="T40" s="237"/>
      <c r="U40" s="237"/>
      <c r="V40" s="291">
        <f>COUNT(U42:U44)</f>
        <v>0</v>
      </c>
      <c r="W40" s="237" t="s">
        <v>23</v>
      </c>
      <c r="X40" s="290">
        <v>3</v>
      </c>
      <c r="Y40" s="241"/>
    </row>
    <row r="41" spans="1:25" s="244" customFormat="1" ht="15" customHeight="1" x14ac:dyDescent="0.4">
      <c r="A41" s="662" t="s">
        <v>12</v>
      </c>
      <c r="B41" s="651"/>
      <c r="C41" s="651"/>
      <c r="D41" s="651" t="s">
        <v>13</v>
      </c>
      <c r="E41" s="651"/>
      <c r="F41" s="651"/>
      <c r="G41" s="651"/>
      <c r="H41" s="651"/>
      <c r="I41" s="651"/>
      <c r="J41" s="651"/>
      <c r="K41" s="651"/>
      <c r="L41" s="651"/>
      <c r="M41" s="651"/>
      <c r="N41" s="651"/>
      <c r="O41" s="651"/>
      <c r="P41" s="651"/>
      <c r="Q41" s="651"/>
      <c r="R41" s="651"/>
      <c r="S41" s="651"/>
      <c r="T41" s="652"/>
      <c r="U41" s="242" t="s">
        <v>36</v>
      </c>
      <c r="V41" s="653" t="s">
        <v>15</v>
      </c>
      <c r="W41" s="654"/>
      <c r="X41" s="654"/>
      <c r="Y41" s="655"/>
    </row>
    <row r="42" spans="1:25" s="247" customFormat="1" ht="30" customHeight="1" x14ac:dyDescent="0.4">
      <c r="A42" s="946" t="s">
        <v>528</v>
      </c>
      <c r="B42" s="946"/>
      <c r="C42" s="946"/>
      <c r="D42" s="293" t="s">
        <v>37</v>
      </c>
      <c r="E42" s="938" t="s">
        <v>529</v>
      </c>
      <c r="F42" s="938"/>
      <c r="G42" s="938"/>
      <c r="H42" s="938"/>
      <c r="I42" s="938"/>
      <c r="J42" s="938"/>
      <c r="K42" s="938"/>
      <c r="L42" s="938"/>
      <c r="M42" s="938"/>
      <c r="N42" s="938"/>
      <c r="O42" s="938"/>
      <c r="P42" s="938"/>
      <c r="Q42" s="938"/>
      <c r="R42" s="938"/>
      <c r="S42" s="938"/>
      <c r="T42" s="938"/>
      <c r="U42" s="281"/>
      <c r="V42" s="897" t="s">
        <v>665</v>
      </c>
      <c r="W42" s="897"/>
      <c r="X42" s="897"/>
      <c r="Y42" s="897"/>
    </row>
    <row r="43" spans="1:25" s="247" customFormat="1" ht="15" customHeight="1" x14ac:dyDescent="0.4">
      <c r="A43" s="946"/>
      <c r="B43" s="946"/>
      <c r="C43" s="946"/>
      <c r="D43" s="293" t="s">
        <v>38</v>
      </c>
      <c r="E43" s="938" t="s">
        <v>530</v>
      </c>
      <c r="F43" s="938"/>
      <c r="G43" s="938"/>
      <c r="H43" s="938"/>
      <c r="I43" s="938"/>
      <c r="J43" s="938"/>
      <c r="K43" s="938"/>
      <c r="L43" s="938"/>
      <c r="M43" s="938"/>
      <c r="N43" s="938"/>
      <c r="O43" s="938"/>
      <c r="P43" s="938"/>
      <c r="Q43" s="938"/>
      <c r="R43" s="938"/>
      <c r="S43" s="938"/>
      <c r="T43" s="938"/>
      <c r="U43" s="281"/>
      <c r="V43" s="897"/>
      <c r="W43" s="897"/>
      <c r="X43" s="897"/>
      <c r="Y43" s="897"/>
    </row>
    <row r="44" spans="1:25" s="247" customFormat="1" ht="135" customHeight="1" x14ac:dyDescent="0.4">
      <c r="A44" s="946"/>
      <c r="B44" s="946"/>
      <c r="C44" s="946"/>
      <c r="D44" s="293" t="s">
        <v>39</v>
      </c>
      <c r="E44" s="719" t="s">
        <v>534</v>
      </c>
      <c r="F44" s="719"/>
      <c r="G44" s="719"/>
      <c r="H44" s="719"/>
      <c r="I44" s="719"/>
      <c r="J44" s="719"/>
      <c r="K44" s="719"/>
      <c r="L44" s="719"/>
      <c r="M44" s="719"/>
      <c r="N44" s="719"/>
      <c r="O44" s="719"/>
      <c r="P44" s="719"/>
      <c r="Q44" s="719"/>
      <c r="R44" s="719"/>
      <c r="S44" s="719"/>
      <c r="T44" s="719"/>
      <c r="U44" s="281"/>
      <c r="V44" s="897"/>
      <c r="W44" s="897"/>
      <c r="X44" s="897"/>
      <c r="Y44" s="897"/>
    </row>
    <row r="45" spans="1:25" ht="30" customHeight="1" x14ac:dyDescent="0.4">
      <c r="A45" s="234" t="s">
        <v>8</v>
      </c>
      <c r="B45" s="235"/>
      <c r="C45" s="236"/>
      <c r="D45" s="237"/>
      <c r="E45" s="290">
        <v>5</v>
      </c>
      <c r="F45" s="237"/>
      <c r="G45" s="237"/>
      <c r="H45" s="237"/>
      <c r="I45" s="237"/>
      <c r="J45" s="237"/>
      <c r="K45" s="238" t="s">
        <v>9</v>
      </c>
      <c r="L45" s="291">
        <f>IF(R45=X45,1,0)</f>
        <v>0</v>
      </c>
      <c r="M45" s="239"/>
      <c r="N45" s="237"/>
      <c r="O45" s="237"/>
      <c r="P45" s="237"/>
      <c r="Q45" s="238" t="s">
        <v>10</v>
      </c>
      <c r="R45" s="291"/>
      <c r="S45" s="240"/>
      <c r="T45" s="237"/>
      <c r="U45" s="237"/>
      <c r="V45" s="291">
        <f>COUNT(U47:U48)</f>
        <v>0</v>
      </c>
      <c r="W45" s="237" t="s">
        <v>40</v>
      </c>
      <c r="X45" s="290">
        <v>2</v>
      </c>
      <c r="Y45" s="241"/>
    </row>
    <row r="46" spans="1:25" s="244" customFormat="1" ht="15" customHeight="1" x14ac:dyDescent="0.4">
      <c r="A46" s="662" t="s">
        <v>12</v>
      </c>
      <c r="B46" s="651"/>
      <c r="C46" s="651"/>
      <c r="D46" s="651" t="s">
        <v>13</v>
      </c>
      <c r="E46" s="651"/>
      <c r="F46" s="651"/>
      <c r="G46" s="651"/>
      <c r="H46" s="651"/>
      <c r="I46" s="651"/>
      <c r="J46" s="651"/>
      <c r="K46" s="651"/>
      <c r="L46" s="651"/>
      <c r="M46" s="651"/>
      <c r="N46" s="651"/>
      <c r="O46" s="651"/>
      <c r="P46" s="651"/>
      <c r="Q46" s="651"/>
      <c r="R46" s="651"/>
      <c r="S46" s="651"/>
      <c r="T46" s="652"/>
      <c r="U46" s="242" t="s">
        <v>41</v>
      </c>
      <c r="V46" s="653" t="s">
        <v>15</v>
      </c>
      <c r="W46" s="654"/>
      <c r="X46" s="654"/>
      <c r="Y46" s="655"/>
    </row>
    <row r="47" spans="1:25" s="247" customFormat="1" ht="45" customHeight="1" x14ac:dyDescent="0.4">
      <c r="A47" s="712" t="s">
        <v>531</v>
      </c>
      <c r="B47" s="713"/>
      <c r="C47" s="714"/>
      <c r="D47" s="293" t="s">
        <v>42</v>
      </c>
      <c r="E47" s="912" t="s">
        <v>1007</v>
      </c>
      <c r="F47" s="913"/>
      <c r="G47" s="913"/>
      <c r="H47" s="913"/>
      <c r="I47" s="913"/>
      <c r="J47" s="913"/>
      <c r="K47" s="913"/>
      <c r="L47" s="913"/>
      <c r="M47" s="913"/>
      <c r="N47" s="913"/>
      <c r="O47" s="913"/>
      <c r="P47" s="913"/>
      <c r="Q47" s="913"/>
      <c r="R47" s="913"/>
      <c r="S47" s="913"/>
      <c r="T47" s="914"/>
      <c r="U47" s="245"/>
      <c r="V47" s="656" t="s">
        <v>673</v>
      </c>
      <c r="W47" s="657"/>
      <c r="X47" s="657"/>
      <c r="Y47" s="658"/>
    </row>
    <row r="48" spans="1:25" s="247" customFormat="1" ht="30" customHeight="1" x14ac:dyDescent="0.4">
      <c r="A48" s="845"/>
      <c r="B48" s="846"/>
      <c r="C48" s="847"/>
      <c r="D48" s="293" t="s">
        <v>43</v>
      </c>
      <c r="E48" s="912" t="s">
        <v>1008</v>
      </c>
      <c r="F48" s="913"/>
      <c r="G48" s="913"/>
      <c r="H48" s="913"/>
      <c r="I48" s="913"/>
      <c r="J48" s="913"/>
      <c r="K48" s="913"/>
      <c r="L48" s="913"/>
      <c r="M48" s="913"/>
      <c r="N48" s="913"/>
      <c r="O48" s="913"/>
      <c r="P48" s="913"/>
      <c r="Q48" s="913"/>
      <c r="R48" s="913"/>
      <c r="S48" s="913"/>
      <c r="T48" s="914"/>
      <c r="U48" s="245"/>
      <c r="V48" s="776"/>
      <c r="W48" s="777"/>
      <c r="X48" s="777"/>
      <c r="Y48" s="778"/>
    </row>
    <row r="49" spans="1:25" ht="30" customHeight="1" x14ac:dyDescent="0.4">
      <c r="A49" s="234" t="s">
        <v>8</v>
      </c>
      <c r="B49" s="235"/>
      <c r="C49" s="236"/>
      <c r="D49" s="237"/>
      <c r="E49" s="290">
        <v>6</v>
      </c>
      <c r="F49" s="237"/>
      <c r="G49" s="237"/>
      <c r="H49" s="237"/>
      <c r="I49" s="237"/>
      <c r="J49" s="237"/>
      <c r="K49" s="238" t="s">
        <v>9</v>
      </c>
      <c r="L49" s="291">
        <f>IF(R49=X49,1,0)</f>
        <v>0</v>
      </c>
      <c r="M49" s="239"/>
      <c r="N49" s="237"/>
      <c r="O49" s="237"/>
      <c r="P49" s="237"/>
      <c r="Q49" s="238" t="s">
        <v>10</v>
      </c>
      <c r="R49" s="291"/>
      <c r="S49" s="240"/>
      <c r="T49" s="237"/>
      <c r="U49" s="237"/>
      <c r="V49" s="291">
        <f>COUNT(U51)</f>
        <v>0</v>
      </c>
      <c r="W49" s="237" t="s">
        <v>44</v>
      </c>
      <c r="X49" s="290">
        <v>1</v>
      </c>
      <c r="Y49" s="241"/>
    </row>
    <row r="50" spans="1:25" s="244" customFormat="1" ht="15" customHeight="1" x14ac:dyDescent="0.4">
      <c r="A50" s="662" t="s">
        <v>12</v>
      </c>
      <c r="B50" s="651"/>
      <c r="C50" s="651"/>
      <c r="D50" s="651" t="s">
        <v>13</v>
      </c>
      <c r="E50" s="651"/>
      <c r="F50" s="651"/>
      <c r="G50" s="651"/>
      <c r="H50" s="651"/>
      <c r="I50" s="651"/>
      <c r="J50" s="651"/>
      <c r="K50" s="651"/>
      <c r="L50" s="651"/>
      <c r="M50" s="651"/>
      <c r="N50" s="651"/>
      <c r="O50" s="651"/>
      <c r="P50" s="651"/>
      <c r="Q50" s="651"/>
      <c r="R50" s="651"/>
      <c r="S50" s="651"/>
      <c r="T50" s="652"/>
      <c r="U50" s="242" t="s">
        <v>24</v>
      </c>
      <c r="V50" s="653" t="s">
        <v>15</v>
      </c>
      <c r="W50" s="654"/>
      <c r="X50" s="654"/>
      <c r="Y50" s="655"/>
    </row>
    <row r="51" spans="1:25" s="247" customFormat="1" ht="60" customHeight="1" x14ac:dyDescent="0.4">
      <c r="A51" s="947" t="s">
        <v>489</v>
      </c>
      <c r="B51" s="947"/>
      <c r="C51" s="947"/>
      <c r="D51" s="327"/>
      <c r="E51" s="715" t="s">
        <v>1009</v>
      </c>
      <c r="F51" s="715"/>
      <c r="G51" s="715"/>
      <c r="H51" s="715"/>
      <c r="I51" s="715"/>
      <c r="J51" s="715"/>
      <c r="K51" s="715"/>
      <c r="L51" s="715"/>
      <c r="M51" s="715"/>
      <c r="N51" s="715"/>
      <c r="O51" s="715"/>
      <c r="P51" s="715"/>
      <c r="Q51" s="715"/>
      <c r="R51" s="715"/>
      <c r="S51" s="715"/>
      <c r="T51" s="735"/>
      <c r="U51" s="245"/>
      <c r="V51" s="834" t="s">
        <v>666</v>
      </c>
      <c r="W51" s="835"/>
      <c r="X51" s="835"/>
      <c r="Y51" s="836"/>
    </row>
    <row r="52" spans="1:25" ht="30" customHeight="1" x14ac:dyDescent="0.4">
      <c r="A52" s="234" t="s">
        <v>8</v>
      </c>
      <c r="B52" s="235"/>
      <c r="C52" s="236"/>
      <c r="D52" s="237"/>
      <c r="E52" s="290">
        <v>7</v>
      </c>
      <c r="F52" s="237"/>
      <c r="G52" s="237"/>
      <c r="H52" s="237"/>
      <c r="I52" s="237"/>
      <c r="J52" s="237"/>
      <c r="K52" s="238" t="s">
        <v>9</v>
      </c>
      <c r="L52" s="291">
        <f>IF(R52=X52,1,0)</f>
        <v>0</v>
      </c>
      <c r="M52" s="239"/>
      <c r="N52" s="237"/>
      <c r="O52" s="237"/>
      <c r="P52" s="237"/>
      <c r="Q52" s="238" t="s">
        <v>10</v>
      </c>
      <c r="R52" s="291"/>
      <c r="S52" s="240"/>
      <c r="T52" s="237"/>
      <c r="U52" s="237"/>
      <c r="V52" s="291">
        <f>COUNT(U54:U55)</f>
        <v>0</v>
      </c>
      <c r="W52" s="237" t="s">
        <v>40</v>
      </c>
      <c r="X52" s="290">
        <v>2</v>
      </c>
      <c r="Y52" s="241"/>
    </row>
    <row r="53" spans="1:25" s="244" customFormat="1" ht="15" customHeight="1" x14ac:dyDescent="0.4">
      <c r="A53" s="662" t="s">
        <v>12</v>
      </c>
      <c r="B53" s="651"/>
      <c r="C53" s="651"/>
      <c r="D53" s="651" t="s">
        <v>13</v>
      </c>
      <c r="E53" s="651"/>
      <c r="F53" s="651"/>
      <c r="G53" s="651"/>
      <c r="H53" s="651"/>
      <c r="I53" s="651"/>
      <c r="J53" s="651"/>
      <c r="K53" s="651"/>
      <c r="L53" s="651"/>
      <c r="M53" s="651"/>
      <c r="N53" s="651"/>
      <c r="O53" s="651"/>
      <c r="P53" s="651"/>
      <c r="Q53" s="651"/>
      <c r="R53" s="651"/>
      <c r="S53" s="651"/>
      <c r="T53" s="652"/>
      <c r="U53" s="242" t="s">
        <v>24</v>
      </c>
      <c r="V53" s="653" t="s">
        <v>15</v>
      </c>
      <c r="W53" s="654"/>
      <c r="X53" s="654"/>
      <c r="Y53" s="655"/>
    </row>
    <row r="54" spans="1:25" s="247" customFormat="1" ht="30" customHeight="1" x14ac:dyDescent="0.4">
      <c r="A54" s="712" t="s">
        <v>532</v>
      </c>
      <c r="B54" s="713"/>
      <c r="C54" s="713"/>
      <c r="D54" s="293" t="s">
        <v>45</v>
      </c>
      <c r="E54" s="822" t="s">
        <v>46</v>
      </c>
      <c r="F54" s="822"/>
      <c r="G54" s="822"/>
      <c r="H54" s="822"/>
      <c r="I54" s="822"/>
      <c r="J54" s="822"/>
      <c r="K54" s="822"/>
      <c r="L54" s="822"/>
      <c r="M54" s="822"/>
      <c r="N54" s="822"/>
      <c r="O54" s="822"/>
      <c r="P54" s="822"/>
      <c r="Q54" s="822"/>
      <c r="R54" s="822"/>
      <c r="S54" s="822"/>
      <c r="T54" s="822"/>
      <c r="U54" s="245"/>
      <c r="V54" s="898" t="s">
        <v>689</v>
      </c>
      <c r="W54" s="899"/>
      <c r="X54" s="899"/>
      <c r="Y54" s="900"/>
    </row>
    <row r="55" spans="1:25" s="247" customFormat="1" ht="45" customHeight="1" x14ac:dyDescent="0.4">
      <c r="A55" s="845"/>
      <c r="B55" s="846"/>
      <c r="C55" s="846"/>
      <c r="D55" s="293" t="s">
        <v>47</v>
      </c>
      <c r="E55" s="822" t="s">
        <v>533</v>
      </c>
      <c r="F55" s="822"/>
      <c r="G55" s="822"/>
      <c r="H55" s="822"/>
      <c r="I55" s="822"/>
      <c r="J55" s="822"/>
      <c r="K55" s="822"/>
      <c r="L55" s="822"/>
      <c r="M55" s="822"/>
      <c r="N55" s="822"/>
      <c r="O55" s="822"/>
      <c r="P55" s="822"/>
      <c r="Q55" s="822"/>
      <c r="R55" s="822"/>
      <c r="S55" s="822"/>
      <c r="T55" s="822"/>
      <c r="U55" s="245"/>
      <c r="V55" s="930"/>
      <c r="W55" s="931"/>
      <c r="X55" s="931"/>
      <c r="Y55" s="932"/>
    </row>
    <row r="56" spans="1:25" ht="30" customHeight="1" x14ac:dyDescent="0.4">
      <c r="A56" s="234" t="s">
        <v>8</v>
      </c>
      <c r="B56" s="235"/>
      <c r="C56" s="236"/>
      <c r="D56" s="237"/>
      <c r="E56" s="290">
        <v>8</v>
      </c>
      <c r="F56" s="237"/>
      <c r="G56" s="237"/>
      <c r="H56" s="237"/>
      <c r="I56" s="237"/>
      <c r="J56" s="237"/>
      <c r="K56" s="238" t="s">
        <v>9</v>
      </c>
      <c r="L56" s="291">
        <f>IF(R56=X56,1,0)</f>
        <v>0</v>
      </c>
      <c r="M56" s="239"/>
      <c r="N56" s="237"/>
      <c r="O56" s="237"/>
      <c r="P56" s="237"/>
      <c r="Q56" s="238" t="s">
        <v>10</v>
      </c>
      <c r="R56" s="291"/>
      <c r="S56" s="240"/>
      <c r="T56" s="237"/>
      <c r="U56" s="237"/>
      <c r="V56" s="291">
        <f>COUNT(U58:U66)</f>
        <v>0</v>
      </c>
      <c r="W56" s="237" t="s">
        <v>48</v>
      </c>
      <c r="X56" s="290">
        <v>8</v>
      </c>
      <c r="Y56" s="241"/>
    </row>
    <row r="57" spans="1:25" s="244" customFormat="1" ht="15" customHeight="1" x14ac:dyDescent="0.4">
      <c r="A57" s="662" t="s">
        <v>12</v>
      </c>
      <c r="B57" s="651"/>
      <c r="C57" s="651"/>
      <c r="D57" s="651" t="s">
        <v>13</v>
      </c>
      <c r="E57" s="651"/>
      <c r="F57" s="651"/>
      <c r="G57" s="651"/>
      <c r="H57" s="651"/>
      <c r="I57" s="651"/>
      <c r="J57" s="651"/>
      <c r="K57" s="651"/>
      <c r="L57" s="651"/>
      <c r="M57" s="651"/>
      <c r="N57" s="651"/>
      <c r="O57" s="651"/>
      <c r="P57" s="651"/>
      <c r="Q57" s="651"/>
      <c r="R57" s="651"/>
      <c r="S57" s="651"/>
      <c r="T57" s="652"/>
      <c r="U57" s="242" t="s">
        <v>36</v>
      </c>
      <c r="V57" s="653" t="s">
        <v>15</v>
      </c>
      <c r="W57" s="654"/>
      <c r="X57" s="654"/>
      <c r="Y57" s="655"/>
    </row>
    <row r="58" spans="1:25" s="247" customFormat="1" ht="30" customHeight="1" x14ac:dyDescent="0.4">
      <c r="A58" s="656" t="s">
        <v>490</v>
      </c>
      <c r="B58" s="657"/>
      <c r="C58" s="658"/>
      <c r="D58" s="292" t="s">
        <v>49</v>
      </c>
      <c r="E58" s="719" t="s">
        <v>344</v>
      </c>
      <c r="F58" s="719"/>
      <c r="G58" s="719"/>
      <c r="H58" s="719"/>
      <c r="I58" s="719"/>
      <c r="J58" s="719"/>
      <c r="K58" s="719"/>
      <c r="L58" s="719"/>
      <c r="M58" s="719"/>
      <c r="N58" s="719"/>
      <c r="O58" s="719"/>
      <c r="P58" s="719"/>
      <c r="Q58" s="719"/>
      <c r="R58" s="719"/>
      <c r="S58" s="719"/>
      <c r="T58" s="719"/>
      <c r="U58" s="245"/>
      <c r="V58" s="656" t="s">
        <v>674</v>
      </c>
      <c r="W58" s="657"/>
      <c r="X58" s="657"/>
      <c r="Y58" s="658"/>
    </row>
    <row r="59" spans="1:25" s="247" customFormat="1" ht="30" customHeight="1" x14ac:dyDescent="0.4">
      <c r="A59" s="773"/>
      <c r="B59" s="774"/>
      <c r="C59" s="775"/>
      <c r="D59" s="292" t="s">
        <v>50</v>
      </c>
      <c r="E59" s="719" t="s">
        <v>51</v>
      </c>
      <c r="F59" s="719"/>
      <c r="G59" s="719"/>
      <c r="H59" s="719"/>
      <c r="I59" s="719"/>
      <c r="J59" s="719"/>
      <c r="K59" s="719"/>
      <c r="L59" s="719"/>
      <c r="M59" s="719"/>
      <c r="N59" s="719"/>
      <c r="O59" s="719"/>
      <c r="P59" s="719"/>
      <c r="Q59" s="719"/>
      <c r="R59" s="719"/>
      <c r="S59" s="719"/>
      <c r="T59" s="719"/>
      <c r="U59" s="245"/>
      <c r="V59" s="773"/>
      <c r="W59" s="774"/>
      <c r="X59" s="774"/>
      <c r="Y59" s="775"/>
    </row>
    <row r="60" spans="1:25" s="247" customFormat="1" ht="150" customHeight="1" x14ac:dyDescent="0.4">
      <c r="A60" s="773"/>
      <c r="B60" s="774"/>
      <c r="C60" s="775"/>
      <c r="D60" s="292" t="s">
        <v>52</v>
      </c>
      <c r="E60" s="719" t="s">
        <v>1010</v>
      </c>
      <c r="F60" s="719"/>
      <c r="G60" s="719"/>
      <c r="H60" s="719"/>
      <c r="I60" s="719"/>
      <c r="J60" s="719"/>
      <c r="K60" s="719"/>
      <c r="L60" s="719"/>
      <c r="M60" s="719"/>
      <c r="N60" s="719"/>
      <c r="O60" s="719"/>
      <c r="P60" s="719"/>
      <c r="Q60" s="719"/>
      <c r="R60" s="719"/>
      <c r="S60" s="719"/>
      <c r="T60" s="719"/>
      <c r="U60" s="245"/>
      <c r="V60" s="773"/>
      <c r="W60" s="774"/>
      <c r="X60" s="774"/>
      <c r="Y60" s="775"/>
    </row>
    <row r="61" spans="1:25" s="247" customFormat="1" ht="30" customHeight="1" x14ac:dyDescent="0.4">
      <c r="A61" s="773"/>
      <c r="B61" s="774"/>
      <c r="C61" s="775"/>
      <c r="D61" s="292" t="s">
        <v>53</v>
      </c>
      <c r="E61" s="719" t="s">
        <v>1026</v>
      </c>
      <c r="F61" s="719"/>
      <c r="G61" s="719"/>
      <c r="H61" s="719"/>
      <c r="I61" s="719"/>
      <c r="J61" s="719"/>
      <c r="K61" s="719"/>
      <c r="L61" s="719"/>
      <c r="M61" s="719"/>
      <c r="N61" s="719"/>
      <c r="O61" s="719"/>
      <c r="P61" s="719"/>
      <c r="Q61" s="719"/>
      <c r="R61" s="719"/>
      <c r="S61" s="719"/>
      <c r="T61" s="719"/>
      <c r="U61" s="245"/>
      <c r="V61" s="773"/>
      <c r="W61" s="774"/>
      <c r="X61" s="774"/>
      <c r="Y61" s="775"/>
    </row>
    <row r="62" spans="1:25" s="247" customFormat="1" ht="45" customHeight="1" x14ac:dyDescent="0.4">
      <c r="A62" s="773"/>
      <c r="B62" s="774"/>
      <c r="C62" s="775"/>
      <c r="D62" s="292" t="s">
        <v>54</v>
      </c>
      <c r="E62" s="719" t="s">
        <v>1011</v>
      </c>
      <c r="F62" s="719"/>
      <c r="G62" s="719"/>
      <c r="H62" s="719"/>
      <c r="I62" s="719"/>
      <c r="J62" s="719"/>
      <c r="K62" s="719"/>
      <c r="L62" s="719"/>
      <c r="M62" s="719"/>
      <c r="N62" s="719"/>
      <c r="O62" s="719"/>
      <c r="P62" s="719"/>
      <c r="Q62" s="719"/>
      <c r="R62" s="719"/>
      <c r="S62" s="719"/>
      <c r="T62" s="719"/>
      <c r="U62" s="245"/>
      <c r="V62" s="773"/>
      <c r="W62" s="774"/>
      <c r="X62" s="774"/>
      <c r="Y62" s="775"/>
    </row>
    <row r="63" spans="1:25" s="247" customFormat="1" ht="30" customHeight="1" x14ac:dyDescent="0.4">
      <c r="A63" s="773"/>
      <c r="B63" s="774"/>
      <c r="C63" s="775"/>
      <c r="D63" s="292" t="s">
        <v>55</v>
      </c>
      <c r="E63" s="719" t="s">
        <v>420</v>
      </c>
      <c r="F63" s="719"/>
      <c r="G63" s="719"/>
      <c r="H63" s="719"/>
      <c r="I63" s="719"/>
      <c r="J63" s="719"/>
      <c r="K63" s="719"/>
      <c r="L63" s="719"/>
      <c r="M63" s="719"/>
      <c r="N63" s="719"/>
      <c r="O63" s="719"/>
      <c r="P63" s="719"/>
      <c r="Q63" s="719"/>
      <c r="R63" s="719"/>
      <c r="S63" s="719"/>
      <c r="T63" s="719"/>
      <c r="U63" s="245"/>
      <c r="V63" s="773"/>
      <c r="W63" s="774"/>
      <c r="X63" s="774"/>
      <c r="Y63" s="775"/>
    </row>
    <row r="64" spans="1:25" s="247" customFormat="1" ht="30" customHeight="1" x14ac:dyDescent="0.4">
      <c r="A64" s="776"/>
      <c r="B64" s="777"/>
      <c r="C64" s="778"/>
      <c r="D64" s="292" t="s">
        <v>56</v>
      </c>
      <c r="E64" s="719" t="s">
        <v>1028</v>
      </c>
      <c r="F64" s="719"/>
      <c r="G64" s="719"/>
      <c r="H64" s="719"/>
      <c r="I64" s="719"/>
      <c r="J64" s="719"/>
      <c r="K64" s="719"/>
      <c r="L64" s="719"/>
      <c r="M64" s="719"/>
      <c r="N64" s="719"/>
      <c r="O64" s="719"/>
      <c r="P64" s="719"/>
      <c r="Q64" s="719"/>
      <c r="R64" s="719"/>
      <c r="S64" s="719"/>
      <c r="T64" s="719"/>
      <c r="U64" s="245"/>
      <c r="V64" s="776"/>
      <c r="W64" s="777"/>
      <c r="X64" s="777"/>
      <c r="Y64" s="778"/>
    </row>
    <row r="65" spans="1:25" s="247" customFormat="1" ht="15" customHeight="1" x14ac:dyDescent="0.4">
      <c r="A65" s="662" t="s">
        <v>12</v>
      </c>
      <c r="B65" s="651"/>
      <c r="C65" s="651"/>
      <c r="D65" s="651" t="s">
        <v>13</v>
      </c>
      <c r="E65" s="651"/>
      <c r="F65" s="651"/>
      <c r="G65" s="651"/>
      <c r="H65" s="651"/>
      <c r="I65" s="651"/>
      <c r="J65" s="651"/>
      <c r="K65" s="651"/>
      <c r="L65" s="651"/>
      <c r="M65" s="651"/>
      <c r="N65" s="651"/>
      <c r="O65" s="651"/>
      <c r="P65" s="651"/>
      <c r="Q65" s="651"/>
      <c r="R65" s="651"/>
      <c r="S65" s="651"/>
      <c r="T65" s="652"/>
      <c r="U65" s="451" t="s">
        <v>36</v>
      </c>
      <c r="V65" s="653" t="s">
        <v>15</v>
      </c>
      <c r="W65" s="654"/>
      <c r="X65" s="654"/>
      <c r="Y65" s="655"/>
    </row>
    <row r="66" spans="1:25" s="247" customFormat="1" ht="45" customHeight="1" x14ac:dyDescent="0.4">
      <c r="A66" s="1053"/>
      <c r="B66" s="1054"/>
      <c r="C66" s="1055"/>
      <c r="D66" s="292" t="s">
        <v>57</v>
      </c>
      <c r="E66" s="734" t="s">
        <v>1027</v>
      </c>
      <c r="F66" s="715"/>
      <c r="G66" s="715"/>
      <c r="H66" s="715"/>
      <c r="I66" s="715"/>
      <c r="J66" s="715"/>
      <c r="K66" s="715"/>
      <c r="L66" s="715"/>
      <c r="M66" s="715"/>
      <c r="N66" s="715"/>
      <c r="O66" s="715"/>
      <c r="P66" s="715"/>
      <c r="Q66" s="715"/>
      <c r="R66" s="715"/>
      <c r="S66" s="715"/>
      <c r="T66" s="735"/>
      <c r="U66" s="245"/>
      <c r="V66" s="1049"/>
      <c r="W66" s="1050"/>
      <c r="X66" s="1050"/>
      <c r="Y66" s="1056"/>
    </row>
    <row r="67" spans="1:25" ht="30" customHeight="1" x14ac:dyDescent="0.4">
      <c r="A67" s="234" t="s">
        <v>8</v>
      </c>
      <c r="B67" s="235"/>
      <c r="C67" s="236"/>
      <c r="D67" s="237"/>
      <c r="E67" s="290">
        <v>9</v>
      </c>
      <c r="F67" s="237"/>
      <c r="G67" s="237"/>
      <c r="H67" s="237"/>
      <c r="I67" s="237"/>
      <c r="J67" s="237"/>
      <c r="K67" s="238" t="s">
        <v>9</v>
      </c>
      <c r="L67" s="291">
        <f>IF(R67=X67,1,0)</f>
        <v>0</v>
      </c>
      <c r="M67" s="239"/>
      <c r="N67" s="237"/>
      <c r="O67" s="237"/>
      <c r="P67" s="237"/>
      <c r="Q67" s="238" t="s">
        <v>10</v>
      </c>
      <c r="R67" s="291"/>
      <c r="S67" s="240"/>
      <c r="T67" s="237"/>
      <c r="U67" s="237"/>
      <c r="V67" s="291">
        <f>COUNT(U69:U80)</f>
        <v>0</v>
      </c>
      <c r="W67" s="237" t="s">
        <v>40</v>
      </c>
      <c r="X67" s="320">
        <v>11</v>
      </c>
      <c r="Y67" s="241"/>
    </row>
    <row r="68" spans="1:25" s="244" customFormat="1" ht="15" customHeight="1" x14ac:dyDescent="0.4">
      <c r="A68" s="662" t="s">
        <v>12</v>
      </c>
      <c r="B68" s="651"/>
      <c r="C68" s="651"/>
      <c r="D68" s="651" t="s">
        <v>13</v>
      </c>
      <c r="E68" s="651"/>
      <c r="F68" s="651"/>
      <c r="G68" s="651"/>
      <c r="H68" s="651"/>
      <c r="I68" s="651"/>
      <c r="J68" s="651"/>
      <c r="K68" s="651"/>
      <c r="L68" s="651"/>
      <c r="M68" s="651"/>
      <c r="N68" s="651"/>
      <c r="O68" s="651"/>
      <c r="P68" s="651"/>
      <c r="Q68" s="651"/>
      <c r="R68" s="651"/>
      <c r="S68" s="651"/>
      <c r="T68" s="652"/>
      <c r="U68" s="242" t="s">
        <v>41</v>
      </c>
      <c r="V68" s="653" t="s">
        <v>15</v>
      </c>
      <c r="W68" s="654"/>
      <c r="X68" s="654"/>
      <c r="Y68" s="655"/>
    </row>
    <row r="69" spans="1:25" s="247" customFormat="1" ht="60" customHeight="1" x14ac:dyDescent="0.4">
      <c r="A69" s="656" t="s">
        <v>491</v>
      </c>
      <c r="B69" s="657"/>
      <c r="C69" s="658"/>
      <c r="D69" s="292" t="s">
        <v>58</v>
      </c>
      <c r="E69" s="719" t="s">
        <v>59</v>
      </c>
      <c r="F69" s="719"/>
      <c r="G69" s="719"/>
      <c r="H69" s="719"/>
      <c r="I69" s="719"/>
      <c r="J69" s="719"/>
      <c r="K69" s="719"/>
      <c r="L69" s="719"/>
      <c r="M69" s="719"/>
      <c r="N69" s="719"/>
      <c r="O69" s="719"/>
      <c r="P69" s="719"/>
      <c r="Q69" s="719"/>
      <c r="R69" s="719"/>
      <c r="S69" s="719"/>
      <c r="T69" s="719"/>
      <c r="U69" s="245"/>
      <c r="V69" s="712" t="s">
        <v>667</v>
      </c>
      <c r="W69" s="713"/>
      <c r="X69" s="713"/>
      <c r="Y69" s="714"/>
    </row>
    <row r="70" spans="1:25" s="247" customFormat="1" ht="30" customHeight="1" x14ac:dyDescent="0.4">
      <c r="A70" s="773"/>
      <c r="B70" s="774"/>
      <c r="C70" s="775"/>
      <c r="D70" s="292" t="s">
        <v>60</v>
      </c>
      <c r="E70" s="719" t="s">
        <v>61</v>
      </c>
      <c r="F70" s="719"/>
      <c r="G70" s="719"/>
      <c r="H70" s="719"/>
      <c r="I70" s="719"/>
      <c r="J70" s="719"/>
      <c r="K70" s="719"/>
      <c r="L70" s="719"/>
      <c r="M70" s="719"/>
      <c r="N70" s="719"/>
      <c r="O70" s="719"/>
      <c r="P70" s="719"/>
      <c r="Q70" s="719"/>
      <c r="R70" s="719"/>
      <c r="S70" s="719"/>
      <c r="T70" s="719"/>
      <c r="U70" s="245"/>
      <c r="V70" s="723"/>
      <c r="W70" s="724"/>
      <c r="X70" s="724"/>
      <c r="Y70" s="725"/>
    </row>
    <row r="71" spans="1:25" s="247" customFormat="1" ht="45" customHeight="1" x14ac:dyDescent="0.4">
      <c r="A71" s="773"/>
      <c r="B71" s="774"/>
      <c r="C71" s="775"/>
      <c r="D71" s="293" t="s">
        <v>62</v>
      </c>
      <c r="E71" s="719" t="s">
        <v>63</v>
      </c>
      <c r="F71" s="719"/>
      <c r="G71" s="719"/>
      <c r="H71" s="719"/>
      <c r="I71" s="719"/>
      <c r="J71" s="719"/>
      <c r="K71" s="719"/>
      <c r="L71" s="719"/>
      <c r="M71" s="719"/>
      <c r="N71" s="719"/>
      <c r="O71" s="719"/>
      <c r="P71" s="719"/>
      <c r="Q71" s="719"/>
      <c r="R71" s="719"/>
      <c r="S71" s="719"/>
      <c r="T71" s="719"/>
      <c r="U71" s="245"/>
      <c r="V71" s="723"/>
      <c r="W71" s="724"/>
      <c r="X71" s="724"/>
      <c r="Y71" s="725"/>
    </row>
    <row r="72" spans="1:25" s="247" customFormat="1" ht="45" customHeight="1" x14ac:dyDescent="0.4">
      <c r="A72" s="773"/>
      <c r="B72" s="774"/>
      <c r="C72" s="775"/>
      <c r="D72" s="293" t="s">
        <v>64</v>
      </c>
      <c r="E72" s="719" t="s">
        <v>535</v>
      </c>
      <c r="F72" s="719"/>
      <c r="G72" s="719"/>
      <c r="H72" s="719"/>
      <c r="I72" s="719"/>
      <c r="J72" s="719"/>
      <c r="K72" s="719"/>
      <c r="L72" s="719"/>
      <c r="M72" s="719"/>
      <c r="N72" s="719"/>
      <c r="O72" s="719"/>
      <c r="P72" s="719"/>
      <c r="Q72" s="719"/>
      <c r="R72" s="719"/>
      <c r="S72" s="719"/>
      <c r="T72" s="719"/>
      <c r="U72" s="245"/>
      <c r="V72" s="723"/>
      <c r="W72" s="724"/>
      <c r="X72" s="724"/>
      <c r="Y72" s="725"/>
    </row>
    <row r="73" spans="1:25" s="247" customFormat="1" ht="45" customHeight="1" x14ac:dyDescent="0.4">
      <c r="A73" s="773"/>
      <c r="B73" s="774"/>
      <c r="C73" s="775"/>
      <c r="D73" s="293" t="s">
        <v>65</v>
      </c>
      <c r="E73" s="719" t="s">
        <v>536</v>
      </c>
      <c r="F73" s="719"/>
      <c r="G73" s="719"/>
      <c r="H73" s="719"/>
      <c r="I73" s="719"/>
      <c r="J73" s="719"/>
      <c r="K73" s="719"/>
      <c r="L73" s="719"/>
      <c r="M73" s="719"/>
      <c r="N73" s="719"/>
      <c r="O73" s="719"/>
      <c r="P73" s="719"/>
      <c r="Q73" s="719"/>
      <c r="R73" s="719"/>
      <c r="S73" s="719"/>
      <c r="T73" s="719"/>
      <c r="U73" s="245"/>
      <c r="V73" s="723"/>
      <c r="W73" s="724"/>
      <c r="X73" s="724"/>
      <c r="Y73" s="725"/>
    </row>
    <row r="74" spans="1:25" s="247" customFormat="1" ht="30" customHeight="1" x14ac:dyDescent="0.4">
      <c r="A74" s="773"/>
      <c r="B74" s="774"/>
      <c r="C74" s="775"/>
      <c r="D74" s="293" t="s">
        <v>66</v>
      </c>
      <c r="E74" s="719" t="s">
        <v>537</v>
      </c>
      <c r="F74" s="719"/>
      <c r="G74" s="719"/>
      <c r="H74" s="719"/>
      <c r="I74" s="719"/>
      <c r="J74" s="719"/>
      <c r="K74" s="719"/>
      <c r="L74" s="719"/>
      <c r="M74" s="719"/>
      <c r="N74" s="719"/>
      <c r="O74" s="719"/>
      <c r="P74" s="719"/>
      <c r="Q74" s="719"/>
      <c r="R74" s="719"/>
      <c r="S74" s="719"/>
      <c r="T74" s="719"/>
      <c r="U74" s="245"/>
      <c r="V74" s="723"/>
      <c r="W74" s="724"/>
      <c r="X74" s="724"/>
      <c r="Y74" s="725"/>
    </row>
    <row r="75" spans="1:25" s="247" customFormat="1" ht="210" customHeight="1" x14ac:dyDescent="0.4">
      <c r="A75" s="773"/>
      <c r="B75" s="774"/>
      <c r="C75" s="775"/>
      <c r="D75" s="293" t="s">
        <v>538</v>
      </c>
      <c r="E75" s="726" t="s">
        <v>1012</v>
      </c>
      <c r="F75" s="727"/>
      <c r="G75" s="727"/>
      <c r="H75" s="727"/>
      <c r="I75" s="727"/>
      <c r="J75" s="727"/>
      <c r="K75" s="727"/>
      <c r="L75" s="727"/>
      <c r="M75" s="727"/>
      <c r="N75" s="727"/>
      <c r="O75" s="727"/>
      <c r="P75" s="727"/>
      <c r="Q75" s="727"/>
      <c r="R75" s="727"/>
      <c r="S75" s="727"/>
      <c r="T75" s="728"/>
      <c r="U75" s="245"/>
      <c r="V75" s="723"/>
      <c r="W75" s="724"/>
      <c r="X75" s="724"/>
      <c r="Y75" s="725"/>
    </row>
    <row r="76" spans="1:25" s="247" customFormat="1" ht="162" customHeight="1" x14ac:dyDescent="0.4">
      <c r="A76" s="776"/>
      <c r="B76" s="777"/>
      <c r="C76" s="778"/>
      <c r="D76" s="454" t="s">
        <v>539</v>
      </c>
      <c r="E76" s="1060" t="s">
        <v>1029</v>
      </c>
      <c r="F76" s="1061"/>
      <c r="G76" s="1061"/>
      <c r="H76" s="1061"/>
      <c r="I76" s="1061"/>
      <c r="J76" s="1061"/>
      <c r="K76" s="1061"/>
      <c r="L76" s="1061"/>
      <c r="M76" s="1061"/>
      <c r="N76" s="1061"/>
      <c r="O76" s="1061"/>
      <c r="P76" s="1061"/>
      <c r="Q76" s="1061"/>
      <c r="R76" s="1061"/>
      <c r="S76" s="1061"/>
      <c r="T76" s="1062"/>
      <c r="U76" s="452"/>
      <c r="V76" s="845"/>
      <c r="W76" s="846"/>
      <c r="X76" s="846"/>
      <c r="Y76" s="847"/>
    </row>
    <row r="77" spans="1:25" s="247" customFormat="1" ht="15" customHeight="1" x14ac:dyDescent="0.4">
      <c r="A77" s="662" t="s">
        <v>12</v>
      </c>
      <c r="B77" s="651"/>
      <c r="C77" s="651"/>
      <c r="D77" s="651" t="s">
        <v>13</v>
      </c>
      <c r="E77" s="651"/>
      <c r="F77" s="651"/>
      <c r="G77" s="651"/>
      <c r="H77" s="651"/>
      <c r="I77" s="651"/>
      <c r="J77" s="651"/>
      <c r="K77" s="651"/>
      <c r="L77" s="651"/>
      <c r="M77" s="651"/>
      <c r="N77" s="651"/>
      <c r="O77" s="651"/>
      <c r="P77" s="651"/>
      <c r="Q77" s="651"/>
      <c r="R77" s="651"/>
      <c r="S77" s="651"/>
      <c r="T77" s="652"/>
      <c r="U77" s="453" t="s">
        <v>24</v>
      </c>
      <c r="V77" s="662" t="s">
        <v>15</v>
      </c>
      <c r="W77" s="651"/>
      <c r="X77" s="651"/>
      <c r="Y77" s="740"/>
    </row>
    <row r="78" spans="1:25" s="247" customFormat="1" ht="75" customHeight="1" x14ac:dyDescent="0.4">
      <c r="A78" s="663"/>
      <c r="B78" s="664"/>
      <c r="C78" s="665"/>
      <c r="D78" s="454" t="s">
        <v>540</v>
      </c>
      <c r="E78" s="1060" t="s">
        <v>1013</v>
      </c>
      <c r="F78" s="1061"/>
      <c r="G78" s="1061"/>
      <c r="H78" s="1061"/>
      <c r="I78" s="1061"/>
      <c r="J78" s="1061"/>
      <c r="K78" s="1061"/>
      <c r="L78" s="1061"/>
      <c r="M78" s="1061"/>
      <c r="N78" s="1061"/>
      <c r="O78" s="1061"/>
      <c r="P78" s="1061"/>
      <c r="Q78" s="1061"/>
      <c r="R78" s="1061"/>
      <c r="S78" s="1061"/>
      <c r="T78" s="1062"/>
      <c r="U78" s="452"/>
      <c r="V78" s="663"/>
      <c r="W78" s="664"/>
      <c r="X78" s="664"/>
      <c r="Y78" s="665"/>
    </row>
    <row r="79" spans="1:25" s="247" customFormat="1" ht="45" customHeight="1" x14ac:dyDescent="0.4">
      <c r="A79" s="663"/>
      <c r="B79" s="664"/>
      <c r="C79" s="665"/>
      <c r="D79" s="293" t="s">
        <v>541</v>
      </c>
      <c r="E79" s="734" t="s">
        <v>543</v>
      </c>
      <c r="F79" s="715"/>
      <c r="G79" s="715"/>
      <c r="H79" s="715"/>
      <c r="I79" s="715"/>
      <c r="J79" s="715"/>
      <c r="K79" s="715"/>
      <c r="L79" s="715"/>
      <c r="M79" s="715"/>
      <c r="N79" s="715"/>
      <c r="O79" s="715"/>
      <c r="P79" s="715"/>
      <c r="Q79" s="715"/>
      <c r="R79" s="715"/>
      <c r="S79" s="715"/>
      <c r="T79" s="735"/>
      <c r="U79" s="245"/>
      <c r="V79" s="663"/>
      <c r="W79" s="664"/>
      <c r="X79" s="664"/>
      <c r="Y79" s="665"/>
    </row>
    <row r="80" spans="1:25" s="247" customFormat="1" ht="45" customHeight="1" x14ac:dyDescent="0.4">
      <c r="A80" s="675"/>
      <c r="B80" s="676"/>
      <c r="C80" s="677"/>
      <c r="D80" s="293" t="s">
        <v>542</v>
      </c>
      <c r="E80" s="719" t="s">
        <v>544</v>
      </c>
      <c r="F80" s="719"/>
      <c r="G80" s="719"/>
      <c r="H80" s="719"/>
      <c r="I80" s="719"/>
      <c r="J80" s="719"/>
      <c r="K80" s="719"/>
      <c r="L80" s="719"/>
      <c r="M80" s="719"/>
      <c r="N80" s="719"/>
      <c r="O80" s="719"/>
      <c r="P80" s="719"/>
      <c r="Q80" s="719"/>
      <c r="R80" s="719"/>
      <c r="S80" s="719"/>
      <c r="T80" s="719"/>
      <c r="U80" s="245"/>
      <c r="V80" s="675"/>
      <c r="W80" s="676"/>
      <c r="X80" s="676"/>
      <c r="Y80" s="677"/>
    </row>
    <row r="81" spans="1:25" ht="30" customHeight="1" x14ac:dyDescent="0.4">
      <c r="A81" s="234" t="s">
        <v>8</v>
      </c>
      <c r="B81" s="235"/>
      <c r="C81" s="236"/>
      <c r="D81" s="237"/>
      <c r="E81" s="296">
        <v>9</v>
      </c>
      <c r="F81" s="237"/>
      <c r="G81" s="237"/>
      <c r="H81" s="237"/>
      <c r="I81" s="237"/>
      <c r="J81" s="237"/>
      <c r="K81" s="238" t="s">
        <v>9</v>
      </c>
      <c r="L81" s="291">
        <f>IF(R81=X81,1,0)</f>
        <v>0</v>
      </c>
      <c r="M81" s="239"/>
      <c r="N81" s="237"/>
      <c r="O81" s="237"/>
      <c r="P81" s="237"/>
      <c r="Q81" s="238" t="s">
        <v>10</v>
      </c>
      <c r="R81" s="291"/>
      <c r="S81" s="240"/>
      <c r="T81" s="237"/>
      <c r="U81" s="237"/>
      <c r="V81" s="291">
        <f>COUNT(U83:U101)</f>
        <v>0</v>
      </c>
      <c r="W81" s="237" t="s">
        <v>23</v>
      </c>
      <c r="X81" s="290">
        <v>14</v>
      </c>
      <c r="Y81" s="241"/>
    </row>
    <row r="82" spans="1:25" s="244" customFormat="1" ht="15" customHeight="1" x14ac:dyDescent="0.4">
      <c r="A82" s="662" t="s">
        <v>12</v>
      </c>
      <c r="B82" s="651"/>
      <c r="C82" s="651"/>
      <c r="D82" s="651" t="s">
        <v>13</v>
      </c>
      <c r="E82" s="651"/>
      <c r="F82" s="651"/>
      <c r="G82" s="651"/>
      <c r="H82" s="651"/>
      <c r="I82" s="651"/>
      <c r="J82" s="651"/>
      <c r="K82" s="651"/>
      <c r="L82" s="651"/>
      <c r="M82" s="651"/>
      <c r="N82" s="651"/>
      <c r="O82" s="651"/>
      <c r="P82" s="651"/>
      <c r="Q82" s="651"/>
      <c r="R82" s="651"/>
      <c r="S82" s="651"/>
      <c r="T82" s="652"/>
      <c r="U82" s="242" t="s">
        <v>24</v>
      </c>
      <c r="V82" s="653" t="s">
        <v>15</v>
      </c>
      <c r="W82" s="654"/>
      <c r="X82" s="654"/>
      <c r="Y82" s="655"/>
    </row>
    <row r="83" spans="1:25" s="247" customFormat="1" ht="45" customHeight="1" x14ac:dyDescent="0.4">
      <c r="A83" s="712" t="s">
        <v>492</v>
      </c>
      <c r="B83" s="713"/>
      <c r="C83" s="714"/>
      <c r="D83" s="293" t="s">
        <v>67</v>
      </c>
      <c r="E83" s="734" t="s">
        <v>68</v>
      </c>
      <c r="F83" s="715"/>
      <c r="G83" s="715"/>
      <c r="H83" s="715"/>
      <c r="I83" s="715"/>
      <c r="J83" s="715"/>
      <c r="K83" s="715"/>
      <c r="L83" s="715"/>
      <c r="M83" s="715"/>
      <c r="N83" s="715"/>
      <c r="O83" s="715"/>
      <c r="P83" s="715"/>
      <c r="Q83" s="715"/>
      <c r="R83" s="715"/>
      <c r="S83" s="715"/>
      <c r="T83" s="735"/>
      <c r="U83" s="245"/>
      <c r="V83" s="656" t="s">
        <v>690</v>
      </c>
      <c r="W83" s="657"/>
      <c r="X83" s="657"/>
      <c r="Y83" s="658"/>
    </row>
    <row r="84" spans="1:25" s="247" customFormat="1" ht="45" customHeight="1" x14ac:dyDescent="0.4">
      <c r="A84" s="723"/>
      <c r="B84" s="724"/>
      <c r="C84" s="725"/>
      <c r="D84" s="293" t="s">
        <v>69</v>
      </c>
      <c r="E84" s="854" t="s">
        <v>545</v>
      </c>
      <c r="F84" s="855"/>
      <c r="G84" s="855"/>
      <c r="H84" s="855"/>
      <c r="I84" s="855"/>
      <c r="J84" s="855"/>
      <c r="K84" s="855"/>
      <c r="L84" s="855"/>
      <c r="M84" s="855"/>
      <c r="N84" s="855"/>
      <c r="O84" s="855"/>
      <c r="P84" s="855"/>
      <c r="Q84" s="855"/>
      <c r="R84" s="855"/>
      <c r="S84" s="855"/>
      <c r="T84" s="851"/>
      <c r="U84" s="245"/>
      <c r="V84" s="773"/>
      <c r="W84" s="774"/>
      <c r="X84" s="774"/>
      <c r="Y84" s="775"/>
    </row>
    <row r="85" spans="1:25" s="247" customFormat="1" ht="90" customHeight="1" x14ac:dyDescent="0.4">
      <c r="A85" s="663"/>
      <c r="B85" s="664"/>
      <c r="C85" s="665"/>
      <c r="D85" s="293" t="s">
        <v>62</v>
      </c>
      <c r="E85" s="734" t="s">
        <v>546</v>
      </c>
      <c r="F85" s="715"/>
      <c r="G85" s="715"/>
      <c r="H85" s="715"/>
      <c r="I85" s="715"/>
      <c r="J85" s="715"/>
      <c r="K85" s="715"/>
      <c r="L85" s="715"/>
      <c r="M85" s="715"/>
      <c r="N85" s="715"/>
      <c r="O85" s="715"/>
      <c r="P85" s="715"/>
      <c r="Q85" s="715"/>
      <c r="R85" s="715"/>
      <c r="S85" s="715"/>
      <c r="T85" s="735"/>
      <c r="U85" s="245"/>
      <c r="V85" s="773"/>
      <c r="W85" s="774"/>
      <c r="X85" s="774"/>
      <c r="Y85" s="775"/>
    </row>
    <row r="86" spans="1:25" s="247" customFormat="1" ht="45" customHeight="1" x14ac:dyDescent="0.4">
      <c r="A86" s="663"/>
      <c r="B86" s="664"/>
      <c r="C86" s="665"/>
      <c r="D86" s="293" t="s">
        <v>64</v>
      </c>
      <c r="E86" s="734" t="s">
        <v>70</v>
      </c>
      <c r="F86" s="715"/>
      <c r="G86" s="715"/>
      <c r="H86" s="715"/>
      <c r="I86" s="715"/>
      <c r="J86" s="715"/>
      <c r="K86" s="715"/>
      <c r="L86" s="715"/>
      <c r="M86" s="715"/>
      <c r="N86" s="715"/>
      <c r="O86" s="715"/>
      <c r="P86" s="715"/>
      <c r="Q86" s="715"/>
      <c r="R86" s="715"/>
      <c r="S86" s="715"/>
      <c r="T86" s="735"/>
      <c r="U86" s="245"/>
      <c r="V86" s="773"/>
      <c r="W86" s="774"/>
      <c r="X86" s="774"/>
      <c r="Y86" s="775"/>
    </row>
    <row r="87" spans="1:25" s="247" customFormat="1" ht="45" customHeight="1" x14ac:dyDescent="0.4">
      <c r="A87" s="663"/>
      <c r="B87" s="664"/>
      <c r="C87" s="665"/>
      <c r="D87" s="293" t="s">
        <v>65</v>
      </c>
      <c r="E87" s="734" t="s">
        <v>547</v>
      </c>
      <c r="F87" s="715"/>
      <c r="G87" s="715"/>
      <c r="H87" s="715"/>
      <c r="I87" s="715"/>
      <c r="J87" s="715"/>
      <c r="K87" s="715"/>
      <c r="L87" s="715"/>
      <c r="M87" s="715"/>
      <c r="N87" s="715"/>
      <c r="O87" s="715"/>
      <c r="P87" s="715"/>
      <c r="Q87" s="715"/>
      <c r="R87" s="715"/>
      <c r="S87" s="715"/>
      <c r="T87" s="735"/>
      <c r="U87" s="245"/>
      <c r="V87" s="666"/>
      <c r="W87" s="667"/>
      <c r="X87" s="667"/>
      <c r="Y87" s="668"/>
    </row>
    <row r="88" spans="1:25" s="247" customFormat="1" ht="60" customHeight="1" x14ac:dyDescent="0.4">
      <c r="A88" s="663"/>
      <c r="B88" s="664"/>
      <c r="C88" s="665"/>
      <c r="D88" s="293" t="s">
        <v>66</v>
      </c>
      <c r="E88" s="734" t="s">
        <v>71</v>
      </c>
      <c r="F88" s="715"/>
      <c r="G88" s="715"/>
      <c r="H88" s="715"/>
      <c r="I88" s="715"/>
      <c r="J88" s="715"/>
      <c r="K88" s="715"/>
      <c r="L88" s="715"/>
      <c r="M88" s="715"/>
      <c r="N88" s="715"/>
      <c r="O88" s="715"/>
      <c r="P88" s="715"/>
      <c r="Q88" s="715"/>
      <c r="R88" s="715"/>
      <c r="S88" s="715"/>
      <c r="T88" s="735"/>
      <c r="U88" s="245"/>
      <c r="V88" s="666"/>
      <c r="W88" s="667"/>
      <c r="X88" s="667"/>
      <c r="Y88" s="668"/>
    </row>
    <row r="89" spans="1:25" s="247" customFormat="1" ht="45" customHeight="1" x14ac:dyDescent="0.4">
      <c r="A89" s="663"/>
      <c r="B89" s="664"/>
      <c r="C89" s="665"/>
      <c r="D89" s="293" t="s">
        <v>72</v>
      </c>
      <c r="E89" s="734" t="s">
        <v>73</v>
      </c>
      <c r="F89" s="715"/>
      <c r="G89" s="715"/>
      <c r="H89" s="715"/>
      <c r="I89" s="715"/>
      <c r="J89" s="715"/>
      <c r="K89" s="715"/>
      <c r="L89" s="715"/>
      <c r="M89" s="715"/>
      <c r="N89" s="715"/>
      <c r="O89" s="715"/>
      <c r="P89" s="715"/>
      <c r="Q89" s="715"/>
      <c r="R89" s="715"/>
      <c r="S89" s="715"/>
      <c r="T89" s="735"/>
      <c r="U89" s="245"/>
      <c r="V89" s="666"/>
      <c r="W89" s="667"/>
      <c r="X89" s="667"/>
      <c r="Y89" s="668"/>
    </row>
    <row r="90" spans="1:25" s="247" customFormat="1" ht="30" customHeight="1" x14ac:dyDescent="0.4">
      <c r="A90" s="663"/>
      <c r="B90" s="664"/>
      <c r="C90" s="665"/>
      <c r="D90" s="293" t="s">
        <v>74</v>
      </c>
      <c r="E90" s="734" t="s">
        <v>75</v>
      </c>
      <c r="F90" s="715"/>
      <c r="G90" s="715"/>
      <c r="H90" s="715"/>
      <c r="I90" s="715"/>
      <c r="J90" s="715"/>
      <c r="K90" s="715"/>
      <c r="L90" s="715"/>
      <c r="M90" s="715"/>
      <c r="N90" s="715"/>
      <c r="O90" s="715"/>
      <c r="P90" s="715"/>
      <c r="Q90" s="715"/>
      <c r="R90" s="715"/>
      <c r="S90" s="715"/>
      <c r="T90" s="735"/>
      <c r="U90" s="245"/>
      <c r="V90" s="666"/>
      <c r="W90" s="667"/>
      <c r="X90" s="667"/>
      <c r="Y90" s="668"/>
    </row>
    <row r="91" spans="1:25" s="247" customFormat="1" ht="45" customHeight="1" x14ac:dyDescent="0.4">
      <c r="A91" s="663"/>
      <c r="B91" s="664"/>
      <c r="C91" s="665"/>
      <c r="D91" s="293" t="s">
        <v>76</v>
      </c>
      <c r="E91" s="734" t="s">
        <v>77</v>
      </c>
      <c r="F91" s="715"/>
      <c r="G91" s="715"/>
      <c r="H91" s="715"/>
      <c r="I91" s="715"/>
      <c r="J91" s="715"/>
      <c r="K91" s="715"/>
      <c r="L91" s="715"/>
      <c r="M91" s="715"/>
      <c r="N91" s="715"/>
      <c r="O91" s="715"/>
      <c r="P91" s="715"/>
      <c r="Q91" s="715"/>
      <c r="R91" s="715"/>
      <c r="S91" s="715"/>
      <c r="T91" s="735"/>
      <c r="U91" s="245"/>
      <c r="V91" s="666"/>
      <c r="W91" s="667"/>
      <c r="X91" s="667"/>
      <c r="Y91" s="668"/>
    </row>
    <row r="92" spans="1:25" s="247" customFormat="1" ht="30" customHeight="1" x14ac:dyDescent="0.4">
      <c r="A92" s="675"/>
      <c r="B92" s="676"/>
      <c r="C92" s="677"/>
      <c r="D92" s="297" t="s">
        <v>78</v>
      </c>
      <c r="E92" s="734" t="s">
        <v>548</v>
      </c>
      <c r="F92" s="715"/>
      <c r="G92" s="715"/>
      <c r="H92" s="715"/>
      <c r="I92" s="715"/>
      <c r="J92" s="715"/>
      <c r="K92" s="715"/>
      <c r="L92" s="715"/>
      <c r="M92" s="715"/>
      <c r="N92" s="715"/>
      <c r="O92" s="715"/>
      <c r="P92" s="715"/>
      <c r="Q92" s="715"/>
      <c r="R92" s="715"/>
      <c r="S92" s="715"/>
      <c r="T92" s="735"/>
      <c r="U92" s="245"/>
      <c r="V92" s="696"/>
      <c r="W92" s="697"/>
      <c r="X92" s="697"/>
      <c r="Y92" s="698"/>
    </row>
    <row r="93" spans="1:25" s="247" customFormat="1" ht="15" customHeight="1" x14ac:dyDescent="0.4">
      <c r="A93" s="662" t="s">
        <v>12</v>
      </c>
      <c r="B93" s="651"/>
      <c r="C93" s="651"/>
      <c r="D93" s="651" t="s">
        <v>13</v>
      </c>
      <c r="E93" s="651"/>
      <c r="F93" s="651"/>
      <c r="G93" s="651"/>
      <c r="H93" s="651"/>
      <c r="I93" s="651"/>
      <c r="J93" s="651"/>
      <c r="K93" s="651"/>
      <c r="L93" s="651"/>
      <c r="M93" s="651"/>
      <c r="N93" s="651"/>
      <c r="O93" s="651"/>
      <c r="P93" s="651"/>
      <c r="Q93" s="651"/>
      <c r="R93" s="651"/>
      <c r="S93" s="651"/>
      <c r="T93" s="652"/>
      <c r="U93" s="451" t="s">
        <v>14</v>
      </c>
      <c r="V93" s="653" t="s">
        <v>15</v>
      </c>
      <c r="W93" s="654"/>
      <c r="X93" s="654"/>
      <c r="Y93" s="655"/>
    </row>
    <row r="94" spans="1:25" s="247" customFormat="1" ht="45" customHeight="1" x14ac:dyDescent="0.4">
      <c r="A94" s="663"/>
      <c r="B94" s="664"/>
      <c r="C94" s="665"/>
      <c r="D94" s="297" t="s">
        <v>79</v>
      </c>
      <c r="E94" s="734" t="s">
        <v>80</v>
      </c>
      <c r="F94" s="715"/>
      <c r="G94" s="715"/>
      <c r="H94" s="715"/>
      <c r="I94" s="715"/>
      <c r="J94" s="715"/>
      <c r="K94" s="715"/>
      <c r="L94" s="715"/>
      <c r="M94" s="715"/>
      <c r="N94" s="715"/>
      <c r="O94" s="715"/>
      <c r="P94" s="715"/>
      <c r="Q94" s="715"/>
      <c r="R94" s="715"/>
      <c r="S94" s="715"/>
      <c r="T94" s="735"/>
      <c r="U94" s="245"/>
      <c r="V94" s="666"/>
      <c r="W94" s="667"/>
      <c r="X94" s="667"/>
      <c r="Y94" s="668"/>
    </row>
    <row r="95" spans="1:25" s="247" customFormat="1" ht="45" customHeight="1" x14ac:dyDescent="0.4">
      <c r="A95" s="663"/>
      <c r="B95" s="664"/>
      <c r="C95" s="665"/>
      <c r="D95" s="297" t="s">
        <v>81</v>
      </c>
      <c r="E95" s="734" t="s">
        <v>549</v>
      </c>
      <c r="F95" s="715"/>
      <c r="G95" s="715"/>
      <c r="H95" s="715"/>
      <c r="I95" s="715"/>
      <c r="J95" s="715"/>
      <c r="K95" s="715"/>
      <c r="L95" s="715"/>
      <c r="M95" s="715"/>
      <c r="N95" s="715"/>
      <c r="O95" s="715"/>
      <c r="P95" s="715"/>
      <c r="Q95" s="715"/>
      <c r="R95" s="715"/>
      <c r="S95" s="715"/>
      <c r="T95" s="735"/>
      <c r="U95" s="245"/>
      <c r="V95" s="666"/>
      <c r="W95" s="667"/>
      <c r="X95" s="667"/>
      <c r="Y95" s="668"/>
    </row>
    <row r="96" spans="1:25" s="247" customFormat="1" ht="30" customHeight="1" x14ac:dyDescent="0.4">
      <c r="A96" s="663"/>
      <c r="B96" s="664"/>
      <c r="C96" s="665"/>
      <c r="D96" s="297" t="s">
        <v>82</v>
      </c>
      <c r="E96" s="734" t="s">
        <v>83</v>
      </c>
      <c r="F96" s="715"/>
      <c r="G96" s="715"/>
      <c r="H96" s="715"/>
      <c r="I96" s="715"/>
      <c r="J96" s="715"/>
      <c r="K96" s="715"/>
      <c r="L96" s="715"/>
      <c r="M96" s="715"/>
      <c r="N96" s="715"/>
      <c r="O96" s="715"/>
      <c r="P96" s="715"/>
      <c r="Q96" s="715"/>
      <c r="R96" s="715"/>
      <c r="S96" s="715"/>
      <c r="T96" s="735"/>
      <c r="U96" s="245"/>
      <c r="V96" s="666"/>
      <c r="W96" s="667"/>
      <c r="X96" s="667"/>
      <c r="Y96" s="668"/>
    </row>
    <row r="97" spans="1:25" s="247" customFormat="1" ht="30" customHeight="1" x14ac:dyDescent="0.4">
      <c r="A97" s="675"/>
      <c r="B97" s="676"/>
      <c r="C97" s="677"/>
      <c r="D97" s="297" t="s">
        <v>84</v>
      </c>
      <c r="E97" s="734" t="s">
        <v>421</v>
      </c>
      <c r="F97" s="715"/>
      <c r="G97" s="715"/>
      <c r="H97" s="715"/>
      <c r="I97" s="715"/>
      <c r="J97" s="715"/>
      <c r="K97" s="715"/>
      <c r="L97" s="715"/>
      <c r="M97" s="715"/>
      <c r="N97" s="715"/>
      <c r="O97" s="715"/>
      <c r="P97" s="715"/>
      <c r="Q97" s="715"/>
      <c r="R97" s="715"/>
      <c r="S97" s="715"/>
      <c r="T97" s="735"/>
      <c r="U97" s="245"/>
      <c r="V97" s="696"/>
      <c r="W97" s="697"/>
      <c r="X97" s="697"/>
      <c r="Y97" s="698"/>
    </row>
    <row r="98" spans="1:25" ht="30" customHeight="1" x14ac:dyDescent="0.4">
      <c r="A98" s="234" t="s">
        <v>8</v>
      </c>
      <c r="B98" s="235"/>
      <c r="C98" s="236"/>
      <c r="D98" s="237"/>
      <c r="E98" s="290">
        <v>10</v>
      </c>
      <c r="F98" s="237"/>
      <c r="G98" s="237"/>
      <c r="H98" s="237"/>
      <c r="I98" s="237"/>
      <c r="J98" s="237"/>
      <c r="K98" s="238" t="s">
        <v>9</v>
      </c>
      <c r="L98" s="291">
        <f>IF(R98=X98,1,0)</f>
        <v>0</v>
      </c>
      <c r="M98" s="239"/>
      <c r="N98" s="237"/>
      <c r="O98" s="237"/>
      <c r="P98" s="237"/>
      <c r="Q98" s="238" t="s">
        <v>10</v>
      </c>
      <c r="R98" s="291"/>
      <c r="S98" s="240"/>
      <c r="T98" s="237"/>
      <c r="U98" s="237"/>
      <c r="V98" s="291">
        <f>COUNT(U101:U167)</f>
        <v>0</v>
      </c>
      <c r="W98" s="237" t="s">
        <v>11</v>
      </c>
      <c r="X98" s="320">
        <v>5</v>
      </c>
      <c r="Y98" s="241"/>
    </row>
    <row r="99" spans="1:25" s="244" customFormat="1" ht="15" customHeight="1" x14ac:dyDescent="0.4">
      <c r="A99" s="662" t="s">
        <v>12</v>
      </c>
      <c r="B99" s="651"/>
      <c r="C99" s="651"/>
      <c r="D99" s="651" t="s">
        <v>13</v>
      </c>
      <c r="E99" s="651"/>
      <c r="F99" s="651"/>
      <c r="G99" s="651"/>
      <c r="H99" s="651"/>
      <c r="I99" s="651"/>
      <c r="J99" s="651"/>
      <c r="K99" s="651"/>
      <c r="L99" s="651"/>
      <c r="M99" s="651"/>
      <c r="N99" s="651"/>
      <c r="O99" s="651"/>
      <c r="P99" s="651"/>
      <c r="Q99" s="651"/>
      <c r="R99" s="651"/>
      <c r="S99" s="651"/>
      <c r="T99" s="652"/>
      <c r="U99" s="243" t="s">
        <v>14</v>
      </c>
      <c r="V99" s="653" t="s">
        <v>15</v>
      </c>
      <c r="W99" s="654"/>
      <c r="X99" s="654"/>
      <c r="Y99" s="655"/>
    </row>
    <row r="100" spans="1:25" s="247" customFormat="1" ht="45" customHeight="1" x14ac:dyDescent="0.4">
      <c r="A100" s="656" t="s">
        <v>493</v>
      </c>
      <c r="B100" s="657"/>
      <c r="C100" s="658"/>
      <c r="D100" s="298" t="s">
        <v>709</v>
      </c>
      <c r="E100" s="719" t="s">
        <v>550</v>
      </c>
      <c r="F100" s="719"/>
      <c r="G100" s="719"/>
      <c r="H100" s="719"/>
      <c r="I100" s="719"/>
      <c r="J100" s="719"/>
      <c r="K100" s="719"/>
      <c r="L100" s="719"/>
      <c r="M100" s="719"/>
      <c r="N100" s="719"/>
      <c r="O100" s="719"/>
      <c r="P100" s="719"/>
      <c r="Q100" s="719"/>
      <c r="R100" s="719"/>
      <c r="S100" s="719"/>
      <c r="T100" s="719"/>
      <c r="U100" s="281"/>
      <c r="V100" s="659"/>
      <c r="W100" s="660"/>
      <c r="X100" s="660"/>
      <c r="Y100" s="661"/>
    </row>
    <row r="101" spans="1:25" s="247" customFormat="1" ht="30" customHeight="1" x14ac:dyDescent="0.4">
      <c r="A101" s="709"/>
      <c r="B101" s="710"/>
      <c r="C101" s="711"/>
      <c r="D101" s="298" t="s">
        <v>710</v>
      </c>
      <c r="E101" s="719" t="s">
        <v>551</v>
      </c>
      <c r="F101" s="719"/>
      <c r="G101" s="719"/>
      <c r="H101" s="719"/>
      <c r="I101" s="719"/>
      <c r="J101" s="719"/>
      <c r="K101" s="719"/>
      <c r="L101" s="719"/>
      <c r="M101" s="719"/>
      <c r="N101" s="719"/>
      <c r="O101" s="719"/>
      <c r="P101" s="719"/>
      <c r="Q101" s="719"/>
      <c r="R101" s="719"/>
      <c r="S101" s="719"/>
      <c r="T101" s="719"/>
      <c r="U101" s="281"/>
      <c r="V101" s="709"/>
      <c r="W101" s="710"/>
      <c r="X101" s="710"/>
      <c r="Y101" s="711"/>
    </row>
    <row r="102" spans="1:25" s="247" customFormat="1" ht="60" customHeight="1" x14ac:dyDescent="0.4">
      <c r="A102" s="709"/>
      <c r="B102" s="710"/>
      <c r="C102" s="711"/>
      <c r="D102" s="298" t="s">
        <v>711</v>
      </c>
      <c r="E102" s="708" t="s">
        <v>552</v>
      </c>
      <c r="F102" s="708"/>
      <c r="G102" s="708"/>
      <c r="H102" s="708"/>
      <c r="I102" s="708"/>
      <c r="J102" s="708"/>
      <c r="K102" s="708"/>
      <c r="L102" s="708"/>
      <c r="M102" s="708"/>
      <c r="N102" s="708"/>
      <c r="O102" s="708"/>
      <c r="P102" s="708"/>
      <c r="Q102" s="708"/>
      <c r="R102" s="708"/>
      <c r="S102" s="708"/>
      <c r="T102" s="708"/>
      <c r="U102" s="281"/>
      <c r="V102" s="709"/>
      <c r="W102" s="710"/>
      <c r="X102" s="710"/>
      <c r="Y102" s="711"/>
    </row>
    <row r="103" spans="1:25" s="247" customFormat="1" ht="15" customHeight="1" x14ac:dyDescent="0.4">
      <c r="A103" s="709"/>
      <c r="B103" s="710"/>
      <c r="C103" s="711"/>
      <c r="D103" s="298" t="s">
        <v>712</v>
      </c>
      <c r="E103" s="708" t="s">
        <v>553</v>
      </c>
      <c r="F103" s="708"/>
      <c r="G103" s="708"/>
      <c r="H103" s="708"/>
      <c r="I103" s="708"/>
      <c r="J103" s="708"/>
      <c r="K103" s="708"/>
      <c r="L103" s="708"/>
      <c r="M103" s="708"/>
      <c r="N103" s="708"/>
      <c r="O103" s="708"/>
      <c r="P103" s="708"/>
      <c r="Q103" s="708"/>
      <c r="R103" s="708"/>
      <c r="S103" s="708"/>
      <c r="T103" s="708"/>
      <c r="U103" s="281"/>
      <c r="V103" s="709"/>
      <c r="W103" s="710"/>
      <c r="X103" s="710"/>
      <c r="Y103" s="711"/>
    </row>
    <row r="104" spans="1:25" s="247" customFormat="1" ht="30" customHeight="1" x14ac:dyDescent="0.4">
      <c r="A104" s="729"/>
      <c r="B104" s="730"/>
      <c r="C104" s="731"/>
      <c r="D104" s="298" t="s">
        <v>713</v>
      </c>
      <c r="E104" s="708" t="s">
        <v>554</v>
      </c>
      <c r="F104" s="708"/>
      <c r="G104" s="708"/>
      <c r="H104" s="708"/>
      <c r="I104" s="708"/>
      <c r="J104" s="708"/>
      <c r="K104" s="708"/>
      <c r="L104" s="708"/>
      <c r="M104" s="708"/>
      <c r="N104" s="708"/>
      <c r="O104" s="708"/>
      <c r="P104" s="708"/>
      <c r="Q104" s="708"/>
      <c r="R104" s="708"/>
      <c r="S104" s="708"/>
      <c r="T104" s="708"/>
      <c r="U104" s="281"/>
      <c r="V104" s="729"/>
      <c r="W104" s="730"/>
      <c r="X104" s="730"/>
      <c r="Y104" s="731"/>
    </row>
    <row r="105" spans="1:25" ht="30" customHeight="1" x14ac:dyDescent="0.4">
      <c r="A105" s="234" t="s">
        <v>8</v>
      </c>
      <c r="B105" s="235"/>
      <c r="C105" s="236"/>
      <c r="D105" s="237"/>
      <c r="E105" s="290">
        <v>11</v>
      </c>
      <c r="F105" s="237"/>
      <c r="G105" s="237"/>
      <c r="H105" s="237"/>
      <c r="I105" s="237"/>
      <c r="J105" s="237"/>
      <c r="K105" s="238" t="s">
        <v>9</v>
      </c>
      <c r="L105" s="291">
        <f>IF(R105=X105,1,0)</f>
        <v>0</v>
      </c>
      <c r="M105" s="239"/>
      <c r="N105" s="237"/>
      <c r="O105" s="237"/>
      <c r="P105" s="237"/>
      <c r="Q105" s="238" t="s">
        <v>10</v>
      </c>
      <c r="R105" s="291"/>
      <c r="S105" s="240"/>
      <c r="T105" s="237"/>
      <c r="U105" s="237"/>
      <c r="V105" s="291">
        <f>COUNT(U107:U152)</f>
        <v>0</v>
      </c>
      <c r="W105" s="237" t="s">
        <v>11</v>
      </c>
      <c r="X105" s="320">
        <v>29</v>
      </c>
      <c r="Y105" s="241"/>
    </row>
    <row r="106" spans="1:25" s="244" customFormat="1" ht="15" customHeight="1" x14ac:dyDescent="0.4">
      <c r="A106" s="653" t="s">
        <v>12</v>
      </c>
      <c r="B106" s="654"/>
      <c r="C106" s="654"/>
      <c r="D106" s="654" t="s">
        <v>111</v>
      </c>
      <c r="E106" s="654"/>
      <c r="F106" s="654"/>
      <c r="G106" s="654"/>
      <c r="H106" s="654"/>
      <c r="I106" s="654"/>
      <c r="J106" s="654"/>
      <c r="K106" s="654"/>
      <c r="L106" s="654"/>
      <c r="M106" s="654"/>
      <c r="N106" s="654"/>
      <c r="O106" s="654"/>
      <c r="P106" s="654"/>
      <c r="Q106" s="654"/>
      <c r="R106" s="654"/>
      <c r="S106" s="654"/>
      <c r="T106" s="823"/>
      <c r="U106" s="242" t="s">
        <v>119</v>
      </c>
      <c r="V106" s="653" t="s">
        <v>117</v>
      </c>
      <c r="W106" s="654"/>
      <c r="X106" s="654"/>
      <c r="Y106" s="655"/>
    </row>
    <row r="107" spans="1:25" s="247" customFormat="1" ht="30" customHeight="1" x14ac:dyDescent="0.4">
      <c r="A107" s="712" t="s">
        <v>510</v>
      </c>
      <c r="B107" s="713"/>
      <c r="C107" s="714"/>
      <c r="D107" s="301" t="s">
        <v>714</v>
      </c>
      <c r="E107" s="822" t="s">
        <v>611</v>
      </c>
      <c r="F107" s="822"/>
      <c r="G107" s="822"/>
      <c r="H107" s="822"/>
      <c r="I107" s="822"/>
      <c r="J107" s="822"/>
      <c r="K107" s="822"/>
      <c r="L107" s="822"/>
      <c r="M107" s="822"/>
      <c r="N107" s="822"/>
      <c r="O107" s="822"/>
      <c r="P107" s="822"/>
      <c r="Q107" s="822"/>
      <c r="R107" s="822"/>
      <c r="S107" s="822"/>
      <c r="T107" s="822"/>
      <c r="U107" s="325"/>
      <c r="V107" s="712" t="s">
        <v>668</v>
      </c>
      <c r="W107" s="713"/>
      <c r="X107" s="713"/>
      <c r="Y107" s="714"/>
    </row>
    <row r="108" spans="1:25" s="247" customFormat="1" ht="45" customHeight="1" x14ac:dyDescent="0.4">
      <c r="A108" s="723"/>
      <c r="B108" s="724"/>
      <c r="C108" s="725"/>
      <c r="D108" s="301" t="s">
        <v>715</v>
      </c>
      <c r="E108" s="678" t="s">
        <v>612</v>
      </c>
      <c r="F108" s="678"/>
      <c r="G108" s="678"/>
      <c r="H108" s="678"/>
      <c r="I108" s="678"/>
      <c r="J108" s="678"/>
      <c r="K108" s="678"/>
      <c r="L108" s="678"/>
      <c r="M108" s="678"/>
      <c r="N108" s="678"/>
      <c r="O108" s="678"/>
      <c r="P108" s="678"/>
      <c r="Q108" s="678"/>
      <c r="R108" s="678"/>
      <c r="S108" s="678"/>
      <c r="T108" s="678"/>
      <c r="U108" s="245"/>
      <c r="V108" s="723"/>
      <c r="W108" s="724"/>
      <c r="X108" s="724"/>
      <c r="Y108" s="725"/>
    </row>
    <row r="109" spans="1:25" s="247" customFormat="1" ht="45" customHeight="1" x14ac:dyDescent="0.4">
      <c r="A109" s="723"/>
      <c r="B109" s="724"/>
      <c r="C109" s="725"/>
      <c r="D109" s="702" t="s">
        <v>716</v>
      </c>
      <c r="E109" s="690" t="s">
        <v>613</v>
      </c>
      <c r="F109" s="690"/>
      <c r="G109" s="690"/>
      <c r="H109" s="690"/>
      <c r="I109" s="690"/>
      <c r="J109" s="690"/>
      <c r="K109" s="690"/>
      <c r="L109" s="690"/>
      <c r="M109" s="690"/>
      <c r="N109" s="690"/>
      <c r="O109" s="690"/>
      <c r="P109" s="690"/>
      <c r="Q109" s="690"/>
      <c r="R109" s="690"/>
      <c r="S109" s="690"/>
      <c r="T109" s="690"/>
      <c r="U109" s="685"/>
      <c r="V109" s="723"/>
      <c r="W109" s="724"/>
      <c r="X109" s="724"/>
      <c r="Y109" s="725"/>
    </row>
    <row r="110" spans="1:25" s="247" customFormat="1" ht="60" customHeight="1" x14ac:dyDescent="0.4">
      <c r="A110" s="723"/>
      <c r="B110" s="724"/>
      <c r="C110" s="725"/>
      <c r="D110" s="703"/>
      <c r="E110" s="819" t="s">
        <v>614</v>
      </c>
      <c r="F110" s="819"/>
      <c r="G110" s="819"/>
      <c r="H110" s="819"/>
      <c r="I110" s="819"/>
      <c r="J110" s="819"/>
      <c r="K110" s="819"/>
      <c r="L110" s="819"/>
      <c r="M110" s="819"/>
      <c r="N110" s="819"/>
      <c r="O110" s="819"/>
      <c r="P110" s="819"/>
      <c r="Q110" s="819"/>
      <c r="R110" s="819"/>
      <c r="S110" s="819"/>
      <c r="T110" s="819"/>
      <c r="U110" s="686"/>
      <c r="V110" s="723"/>
      <c r="W110" s="724"/>
      <c r="X110" s="724"/>
      <c r="Y110" s="725"/>
    </row>
    <row r="111" spans="1:25" s="247" customFormat="1" ht="60" customHeight="1" x14ac:dyDescent="0.4">
      <c r="A111" s="845"/>
      <c r="B111" s="846"/>
      <c r="C111" s="847"/>
      <c r="D111" s="301" t="s">
        <v>717</v>
      </c>
      <c r="E111" s="678" t="s">
        <v>130</v>
      </c>
      <c r="F111" s="678"/>
      <c r="G111" s="678"/>
      <c r="H111" s="678"/>
      <c r="I111" s="678"/>
      <c r="J111" s="678"/>
      <c r="K111" s="678"/>
      <c r="L111" s="678"/>
      <c r="M111" s="678"/>
      <c r="N111" s="678"/>
      <c r="O111" s="678"/>
      <c r="P111" s="678"/>
      <c r="Q111" s="678"/>
      <c r="R111" s="678"/>
      <c r="S111" s="678"/>
      <c r="T111" s="678"/>
      <c r="U111" s="245"/>
      <c r="V111" s="845"/>
      <c r="W111" s="846"/>
      <c r="X111" s="846"/>
      <c r="Y111" s="847"/>
    </row>
    <row r="112" spans="1:25" s="247" customFormat="1" ht="15" customHeight="1" x14ac:dyDescent="0.4">
      <c r="A112" s="653" t="s">
        <v>12</v>
      </c>
      <c r="B112" s="654"/>
      <c r="C112" s="654"/>
      <c r="D112" s="654" t="s">
        <v>111</v>
      </c>
      <c r="E112" s="654"/>
      <c r="F112" s="654"/>
      <c r="G112" s="654"/>
      <c r="H112" s="654"/>
      <c r="I112" s="654"/>
      <c r="J112" s="654"/>
      <c r="K112" s="654"/>
      <c r="L112" s="654"/>
      <c r="M112" s="654"/>
      <c r="N112" s="654"/>
      <c r="O112" s="654"/>
      <c r="P112" s="654"/>
      <c r="Q112" s="654"/>
      <c r="R112" s="654"/>
      <c r="S112" s="654"/>
      <c r="T112" s="823"/>
      <c r="U112" s="451" t="s">
        <v>24</v>
      </c>
      <c r="V112" s="653" t="s">
        <v>117</v>
      </c>
      <c r="W112" s="654"/>
      <c r="X112" s="654"/>
      <c r="Y112" s="655"/>
    </row>
    <row r="113" spans="1:25" s="247" customFormat="1" ht="150" customHeight="1" x14ac:dyDescent="0.4">
      <c r="A113" s="1051"/>
      <c r="B113" s="246"/>
      <c r="C113" s="1052"/>
      <c r="D113" s="301" t="s">
        <v>692</v>
      </c>
      <c r="E113" s="678" t="s">
        <v>615</v>
      </c>
      <c r="F113" s="678"/>
      <c r="G113" s="678"/>
      <c r="H113" s="678"/>
      <c r="I113" s="678"/>
      <c r="J113" s="678"/>
      <c r="K113" s="678"/>
      <c r="L113" s="678"/>
      <c r="M113" s="678"/>
      <c r="N113" s="678"/>
      <c r="O113" s="678"/>
      <c r="P113" s="678"/>
      <c r="Q113" s="678"/>
      <c r="R113" s="678"/>
      <c r="S113" s="678"/>
      <c r="T113" s="678"/>
      <c r="U113" s="245"/>
      <c r="V113" s="1046"/>
      <c r="W113" s="1047"/>
      <c r="X113" s="1047"/>
      <c r="Y113" s="1048"/>
    </row>
    <row r="114" spans="1:25" s="247" customFormat="1" ht="75" customHeight="1" x14ac:dyDescent="0.4">
      <c r="A114" s="1051"/>
      <c r="B114" s="246"/>
      <c r="C114" s="1052"/>
      <c r="D114" s="702" t="s">
        <v>693</v>
      </c>
      <c r="E114" s="691" t="s">
        <v>616</v>
      </c>
      <c r="F114" s="691"/>
      <c r="G114" s="691"/>
      <c r="H114" s="691"/>
      <c r="I114" s="691"/>
      <c r="J114" s="691"/>
      <c r="K114" s="691"/>
      <c r="L114" s="691"/>
      <c r="M114" s="691"/>
      <c r="N114" s="691"/>
      <c r="O114" s="691"/>
      <c r="P114" s="691"/>
      <c r="Q114" s="691"/>
      <c r="R114" s="691"/>
      <c r="S114" s="691"/>
      <c r="T114" s="691"/>
      <c r="U114" s="685"/>
      <c r="V114" s="1046"/>
      <c r="W114" s="1047"/>
      <c r="X114" s="1047"/>
      <c r="Y114" s="1048"/>
    </row>
    <row r="115" spans="1:25" s="247" customFormat="1" ht="60" customHeight="1" x14ac:dyDescent="0.4">
      <c r="A115" s="1051"/>
      <c r="B115" s="246"/>
      <c r="C115" s="1052"/>
      <c r="D115" s="703"/>
      <c r="E115" s="695" t="s">
        <v>617</v>
      </c>
      <c r="F115" s="695"/>
      <c r="G115" s="695"/>
      <c r="H115" s="695"/>
      <c r="I115" s="695"/>
      <c r="J115" s="695"/>
      <c r="K115" s="695"/>
      <c r="L115" s="695"/>
      <c r="M115" s="695"/>
      <c r="N115" s="695"/>
      <c r="O115" s="695"/>
      <c r="P115" s="695"/>
      <c r="Q115" s="695"/>
      <c r="R115" s="695"/>
      <c r="S115" s="695"/>
      <c r="T115" s="695"/>
      <c r="U115" s="686"/>
      <c r="V115" s="1046"/>
      <c r="W115" s="1047"/>
      <c r="X115" s="1047"/>
      <c r="Y115" s="1048"/>
    </row>
    <row r="116" spans="1:25" s="247" customFormat="1" ht="60" customHeight="1" x14ac:dyDescent="0.4">
      <c r="A116" s="1051"/>
      <c r="B116" s="246"/>
      <c r="C116" s="1052"/>
      <c r="D116" s="301" t="s">
        <v>694</v>
      </c>
      <c r="E116" s="678" t="s">
        <v>618</v>
      </c>
      <c r="F116" s="678"/>
      <c r="G116" s="678"/>
      <c r="H116" s="678"/>
      <c r="I116" s="678"/>
      <c r="J116" s="678"/>
      <c r="K116" s="678"/>
      <c r="L116" s="678"/>
      <c r="M116" s="678"/>
      <c r="N116" s="678"/>
      <c r="O116" s="678"/>
      <c r="P116" s="678"/>
      <c r="Q116" s="678"/>
      <c r="R116" s="678"/>
      <c r="S116" s="678"/>
      <c r="T116" s="678"/>
      <c r="U116" s="325"/>
      <c r="V116" s="1046"/>
      <c r="W116" s="1047"/>
      <c r="X116" s="1047"/>
      <c r="Y116" s="1048"/>
    </row>
    <row r="117" spans="1:25" s="247" customFormat="1" ht="120" customHeight="1" x14ac:dyDescent="0.4">
      <c r="A117" s="1051"/>
      <c r="B117" s="246"/>
      <c r="C117" s="1052"/>
      <c r="D117" s="312" t="s">
        <v>718</v>
      </c>
      <c r="E117" s="678" t="s">
        <v>619</v>
      </c>
      <c r="F117" s="678"/>
      <c r="G117" s="678"/>
      <c r="H117" s="678"/>
      <c r="I117" s="678"/>
      <c r="J117" s="678"/>
      <c r="K117" s="678"/>
      <c r="L117" s="678"/>
      <c r="M117" s="678"/>
      <c r="N117" s="678"/>
      <c r="O117" s="678"/>
      <c r="P117" s="678"/>
      <c r="Q117" s="678"/>
      <c r="R117" s="678"/>
      <c r="S117" s="678"/>
      <c r="T117" s="678"/>
      <c r="U117" s="245"/>
      <c r="V117" s="1046"/>
      <c r="W117" s="1047"/>
      <c r="X117" s="1047"/>
      <c r="Y117" s="1048"/>
    </row>
    <row r="118" spans="1:25" s="247" customFormat="1" ht="135" customHeight="1" x14ac:dyDescent="0.4">
      <c r="A118" s="1049"/>
      <c r="B118" s="1050"/>
      <c r="C118" s="1056"/>
      <c r="D118" s="312" t="s">
        <v>719</v>
      </c>
      <c r="E118" s="704" t="s">
        <v>647</v>
      </c>
      <c r="F118" s="704"/>
      <c r="G118" s="704"/>
      <c r="H118" s="704"/>
      <c r="I118" s="704"/>
      <c r="J118" s="704"/>
      <c r="K118" s="704"/>
      <c r="L118" s="704"/>
      <c r="M118" s="704"/>
      <c r="N118" s="704"/>
      <c r="O118" s="704"/>
      <c r="P118" s="704"/>
      <c r="Q118" s="704"/>
      <c r="R118" s="704"/>
      <c r="S118" s="704"/>
      <c r="T118" s="704"/>
      <c r="U118" s="245"/>
      <c r="V118" s="1063"/>
      <c r="W118" s="1064"/>
      <c r="X118" s="1064"/>
      <c r="Y118" s="1065"/>
    </row>
    <row r="119" spans="1:25" s="247" customFormat="1" ht="15" customHeight="1" x14ac:dyDescent="0.4">
      <c r="A119" s="653" t="s">
        <v>12</v>
      </c>
      <c r="B119" s="654"/>
      <c r="C119" s="654"/>
      <c r="D119" s="654" t="s">
        <v>111</v>
      </c>
      <c r="E119" s="654"/>
      <c r="F119" s="654"/>
      <c r="G119" s="654"/>
      <c r="H119" s="654"/>
      <c r="I119" s="654"/>
      <c r="J119" s="654"/>
      <c r="K119" s="654"/>
      <c r="L119" s="654"/>
      <c r="M119" s="654"/>
      <c r="N119" s="654"/>
      <c r="O119" s="654"/>
      <c r="P119" s="654"/>
      <c r="Q119" s="654"/>
      <c r="R119" s="654"/>
      <c r="S119" s="654"/>
      <c r="T119" s="823"/>
      <c r="U119" s="451" t="s">
        <v>24</v>
      </c>
      <c r="V119" s="653" t="s">
        <v>117</v>
      </c>
      <c r="W119" s="654"/>
      <c r="X119" s="654"/>
      <c r="Y119" s="655"/>
    </row>
    <row r="120" spans="1:25" s="247" customFormat="1" ht="150" customHeight="1" x14ac:dyDescent="0.4">
      <c r="A120" s="672"/>
      <c r="B120" s="673"/>
      <c r="C120" s="674"/>
      <c r="D120" s="312" t="s">
        <v>720</v>
      </c>
      <c r="E120" s="678" t="s">
        <v>620</v>
      </c>
      <c r="F120" s="678"/>
      <c r="G120" s="678"/>
      <c r="H120" s="678"/>
      <c r="I120" s="678"/>
      <c r="J120" s="678"/>
      <c r="K120" s="678"/>
      <c r="L120" s="678"/>
      <c r="M120" s="678"/>
      <c r="N120" s="678"/>
      <c r="O120" s="678"/>
      <c r="P120" s="678"/>
      <c r="Q120" s="678"/>
      <c r="R120" s="678"/>
      <c r="S120" s="678"/>
      <c r="T120" s="678"/>
      <c r="U120" s="245"/>
      <c r="V120" s="682"/>
      <c r="W120" s="683"/>
      <c r="X120" s="683"/>
      <c r="Y120" s="684"/>
    </row>
    <row r="121" spans="1:25" s="247" customFormat="1" ht="90" customHeight="1" x14ac:dyDescent="0.4">
      <c r="A121" s="663"/>
      <c r="B121" s="664"/>
      <c r="C121" s="665"/>
      <c r="D121" s="312" t="s">
        <v>722</v>
      </c>
      <c r="E121" s="678" t="s">
        <v>621</v>
      </c>
      <c r="F121" s="678"/>
      <c r="G121" s="678"/>
      <c r="H121" s="678"/>
      <c r="I121" s="678"/>
      <c r="J121" s="678"/>
      <c r="K121" s="678"/>
      <c r="L121" s="678"/>
      <c r="M121" s="678"/>
      <c r="N121" s="678"/>
      <c r="O121" s="678"/>
      <c r="P121" s="678"/>
      <c r="Q121" s="678"/>
      <c r="R121" s="678"/>
      <c r="S121" s="678"/>
      <c r="T121" s="678"/>
      <c r="U121" s="245"/>
      <c r="V121" s="666"/>
      <c r="W121" s="667"/>
      <c r="X121" s="667"/>
      <c r="Y121" s="668"/>
    </row>
    <row r="122" spans="1:25" s="247" customFormat="1" ht="30" customHeight="1" x14ac:dyDescent="0.4">
      <c r="A122" s="663"/>
      <c r="B122" s="664"/>
      <c r="C122" s="665"/>
      <c r="D122" s="820" t="s">
        <v>723</v>
      </c>
      <c r="E122" s="817" t="s">
        <v>622</v>
      </c>
      <c r="F122" s="817"/>
      <c r="G122" s="817"/>
      <c r="H122" s="817"/>
      <c r="I122" s="817"/>
      <c r="J122" s="817"/>
      <c r="K122" s="817"/>
      <c r="L122" s="817"/>
      <c r="M122" s="817"/>
      <c r="N122" s="817"/>
      <c r="O122" s="817"/>
      <c r="P122" s="817"/>
      <c r="Q122" s="817"/>
      <c r="R122" s="817"/>
      <c r="S122" s="817"/>
      <c r="T122" s="817"/>
      <c r="U122" s="685"/>
      <c r="V122" s="666"/>
      <c r="W122" s="667"/>
      <c r="X122" s="667"/>
      <c r="Y122" s="668"/>
    </row>
    <row r="123" spans="1:25" s="247" customFormat="1" ht="75" customHeight="1" x14ac:dyDescent="0.4">
      <c r="A123" s="663"/>
      <c r="B123" s="664"/>
      <c r="C123" s="665"/>
      <c r="D123" s="821"/>
      <c r="E123" s="669" t="s">
        <v>623</v>
      </c>
      <c r="F123" s="670"/>
      <c r="G123" s="670"/>
      <c r="H123" s="670"/>
      <c r="I123" s="670"/>
      <c r="J123" s="670"/>
      <c r="K123" s="670"/>
      <c r="L123" s="670"/>
      <c r="M123" s="670"/>
      <c r="N123" s="670"/>
      <c r="O123" s="670"/>
      <c r="P123" s="670"/>
      <c r="Q123" s="670"/>
      <c r="R123" s="670"/>
      <c r="S123" s="670"/>
      <c r="T123" s="671"/>
      <c r="U123" s="686"/>
      <c r="V123" s="666"/>
      <c r="W123" s="667"/>
      <c r="X123" s="667"/>
      <c r="Y123" s="668"/>
    </row>
    <row r="124" spans="1:25" s="247" customFormat="1" ht="30" customHeight="1" x14ac:dyDescent="0.4">
      <c r="A124" s="663"/>
      <c r="B124" s="664"/>
      <c r="C124" s="665"/>
      <c r="D124" s="312" t="s">
        <v>721</v>
      </c>
      <c r="E124" s="678" t="s">
        <v>624</v>
      </c>
      <c r="F124" s="678"/>
      <c r="G124" s="678"/>
      <c r="H124" s="678"/>
      <c r="I124" s="678"/>
      <c r="J124" s="678"/>
      <c r="K124" s="678"/>
      <c r="L124" s="678"/>
      <c r="M124" s="678"/>
      <c r="N124" s="678"/>
      <c r="O124" s="678"/>
      <c r="P124" s="678"/>
      <c r="Q124" s="678"/>
      <c r="R124" s="678"/>
      <c r="S124" s="678"/>
      <c r="T124" s="678"/>
      <c r="U124" s="245"/>
      <c r="V124" s="666"/>
      <c r="W124" s="667"/>
      <c r="X124" s="667"/>
      <c r="Y124" s="668"/>
    </row>
    <row r="125" spans="1:25" s="247" customFormat="1" ht="60" customHeight="1" x14ac:dyDescent="0.4">
      <c r="A125" s="663"/>
      <c r="B125" s="664"/>
      <c r="C125" s="665"/>
      <c r="D125" s="312" t="s">
        <v>724</v>
      </c>
      <c r="E125" s="704" t="s">
        <v>625</v>
      </c>
      <c r="F125" s="704"/>
      <c r="G125" s="704"/>
      <c r="H125" s="704"/>
      <c r="I125" s="704"/>
      <c r="J125" s="704"/>
      <c r="K125" s="704"/>
      <c r="L125" s="704"/>
      <c r="M125" s="704"/>
      <c r="N125" s="704"/>
      <c r="O125" s="704"/>
      <c r="P125" s="704"/>
      <c r="Q125" s="704"/>
      <c r="R125" s="704"/>
      <c r="S125" s="704"/>
      <c r="T125" s="704"/>
      <c r="U125" s="245"/>
      <c r="V125" s="666"/>
      <c r="W125" s="667"/>
      <c r="X125" s="667"/>
      <c r="Y125" s="668"/>
    </row>
    <row r="126" spans="1:25" s="247" customFormat="1" ht="60" customHeight="1" x14ac:dyDescent="0.4">
      <c r="A126" s="663"/>
      <c r="B126" s="664"/>
      <c r="C126" s="665"/>
      <c r="D126" s="312" t="s">
        <v>725</v>
      </c>
      <c r="E126" s="678" t="s">
        <v>626</v>
      </c>
      <c r="F126" s="678"/>
      <c r="G126" s="678"/>
      <c r="H126" s="678"/>
      <c r="I126" s="678"/>
      <c r="J126" s="678"/>
      <c r="K126" s="678"/>
      <c r="L126" s="678"/>
      <c r="M126" s="678"/>
      <c r="N126" s="678"/>
      <c r="O126" s="678"/>
      <c r="P126" s="678"/>
      <c r="Q126" s="678"/>
      <c r="R126" s="678"/>
      <c r="S126" s="678"/>
      <c r="T126" s="678"/>
      <c r="U126" s="245"/>
      <c r="V126" s="666"/>
      <c r="W126" s="667"/>
      <c r="X126" s="667"/>
      <c r="Y126" s="668"/>
    </row>
    <row r="127" spans="1:25" s="247" customFormat="1" ht="195" customHeight="1" x14ac:dyDescent="0.4">
      <c r="A127" s="663"/>
      <c r="B127" s="664"/>
      <c r="C127" s="665"/>
      <c r="D127" s="1057" t="s">
        <v>726</v>
      </c>
      <c r="E127" s="818" t="s">
        <v>627</v>
      </c>
      <c r="F127" s="818"/>
      <c r="G127" s="818"/>
      <c r="H127" s="818"/>
      <c r="I127" s="818"/>
      <c r="J127" s="818"/>
      <c r="K127" s="818"/>
      <c r="L127" s="818"/>
      <c r="M127" s="818"/>
      <c r="N127" s="818"/>
      <c r="O127" s="818"/>
      <c r="P127" s="818"/>
      <c r="Q127" s="818"/>
      <c r="R127" s="818"/>
      <c r="S127" s="818"/>
      <c r="T127" s="818"/>
      <c r="U127" s="1059"/>
      <c r="V127" s="666"/>
      <c r="W127" s="667"/>
      <c r="X127" s="667"/>
      <c r="Y127" s="668"/>
    </row>
    <row r="128" spans="1:25" s="247" customFormat="1" ht="45" customHeight="1" x14ac:dyDescent="0.4">
      <c r="A128" s="675"/>
      <c r="B128" s="676"/>
      <c r="C128" s="677"/>
      <c r="D128" s="1058"/>
      <c r="E128" s="819" t="s">
        <v>628</v>
      </c>
      <c r="F128" s="819"/>
      <c r="G128" s="819"/>
      <c r="H128" s="819"/>
      <c r="I128" s="819"/>
      <c r="J128" s="819"/>
      <c r="K128" s="819"/>
      <c r="L128" s="819"/>
      <c r="M128" s="819"/>
      <c r="N128" s="819"/>
      <c r="O128" s="819"/>
      <c r="P128" s="819"/>
      <c r="Q128" s="819"/>
      <c r="R128" s="819"/>
      <c r="S128" s="819"/>
      <c r="T128" s="819"/>
      <c r="U128" s="455"/>
      <c r="V128" s="696"/>
      <c r="W128" s="697"/>
      <c r="X128" s="697"/>
      <c r="Y128" s="698"/>
    </row>
    <row r="129" spans="1:25" s="247" customFormat="1" ht="15" customHeight="1" x14ac:dyDescent="0.4">
      <c r="A129" s="662" t="s">
        <v>12</v>
      </c>
      <c r="B129" s="651"/>
      <c r="C129" s="651"/>
      <c r="D129" s="651" t="s">
        <v>111</v>
      </c>
      <c r="E129" s="651"/>
      <c r="F129" s="651"/>
      <c r="G129" s="651"/>
      <c r="H129" s="651"/>
      <c r="I129" s="651"/>
      <c r="J129" s="651"/>
      <c r="K129" s="651"/>
      <c r="L129" s="651"/>
      <c r="M129" s="651"/>
      <c r="N129" s="651"/>
      <c r="O129" s="651"/>
      <c r="P129" s="651"/>
      <c r="Q129" s="651"/>
      <c r="R129" s="651"/>
      <c r="S129" s="651"/>
      <c r="T129" s="652"/>
      <c r="U129" s="453" t="s">
        <v>24</v>
      </c>
      <c r="V129" s="662" t="s">
        <v>117</v>
      </c>
      <c r="W129" s="651"/>
      <c r="X129" s="651"/>
      <c r="Y129" s="740"/>
    </row>
    <row r="130" spans="1:25" s="247" customFormat="1" ht="15" customHeight="1" x14ac:dyDescent="0.4">
      <c r="A130" s="663"/>
      <c r="B130" s="664"/>
      <c r="C130" s="665"/>
      <c r="D130" s="680" t="s">
        <v>727</v>
      </c>
      <c r="E130" s="1066" t="s">
        <v>629</v>
      </c>
      <c r="F130" s="1067"/>
      <c r="G130" s="1067"/>
      <c r="H130" s="1067"/>
      <c r="I130" s="1067"/>
      <c r="J130" s="1067"/>
      <c r="K130" s="1067"/>
      <c r="L130" s="1067"/>
      <c r="M130" s="1067"/>
      <c r="N130" s="1067"/>
      <c r="O130" s="1067"/>
      <c r="P130" s="1067"/>
      <c r="Q130" s="1067"/>
      <c r="R130" s="1067"/>
      <c r="S130" s="1067"/>
      <c r="T130" s="1068"/>
      <c r="U130" s="948"/>
      <c r="V130" s="666"/>
      <c r="W130" s="667"/>
      <c r="X130" s="667"/>
      <c r="Y130" s="668"/>
    </row>
    <row r="131" spans="1:25" s="247" customFormat="1" ht="45" customHeight="1" x14ac:dyDescent="0.4">
      <c r="A131" s="663"/>
      <c r="B131" s="664"/>
      <c r="C131" s="665"/>
      <c r="D131" s="681"/>
      <c r="E131" s="669" t="s">
        <v>630</v>
      </c>
      <c r="F131" s="670"/>
      <c r="G131" s="670"/>
      <c r="H131" s="670"/>
      <c r="I131" s="670"/>
      <c r="J131" s="670"/>
      <c r="K131" s="670"/>
      <c r="L131" s="670"/>
      <c r="M131" s="670"/>
      <c r="N131" s="670"/>
      <c r="O131" s="670"/>
      <c r="P131" s="670"/>
      <c r="Q131" s="670"/>
      <c r="R131" s="670"/>
      <c r="S131" s="670"/>
      <c r="T131" s="671"/>
      <c r="U131" s="686"/>
      <c r="V131" s="666"/>
      <c r="W131" s="667"/>
      <c r="X131" s="667"/>
      <c r="Y131" s="668"/>
    </row>
    <row r="132" spans="1:25" s="247" customFormat="1" ht="90" customHeight="1" x14ac:dyDescent="0.4">
      <c r="A132" s="663"/>
      <c r="B132" s="664"/>
      <c r="C132" s="665"/>
      <c r="D132" s="679" t="s">
        <v>728</v>
      </c>
      <c r="E132" s="691" t="s">
        <v>131</v>
      </c>
      <c r="F132" s="691"/>
      <c r="G132" s="691"/>
      <c r="H132" s="691"/>
      <c r="I132" s="691"/>
      <c r="J132" s="691"/>
      <c r="K132" s="691"/>
      <c r="L132" s="691"/>
      <c r="M132" s="691"/>
      <c r="N132" s="691"/>
      <c r="O132" s="691"/>
      <c r="P132" s="691"/>
      <c r="Q132" s="691"/>
      <c r="R132" s="691"/>
      <c r="S132" s="691"/>
      <c r="T132" s="691"/>
      <c r="U132" s="685"/>
      <c r="V132" s="666"/>
      <c r="W132" s="667"/>
      <c r="X132" s="667"/>
      <c r="Y132" s="668"/>
    </row>
    <row r="133" spans="1:25" s="247" customFormat="1" ht="105" customHeight="1" x14ac:dyDescent="0.4">
      <c r="A133" s="663"/>
      <c r="B133" s="664"/>
      <c r="C133" s="665"/>
      <c r="D133" s="681"/>
      <c r="E133" s="695" t="s">
        <v>631</v>
      </c>
      <c r="F133" s="695"/>
      <c r="G133" s="695"/>
      <c r="H133" s="695"/>
      <c r="I133" s="695"/>
      <c r="J133" s="695"/>
      <c r="K133" s="695"/>
      <c r="L133" s="695"/>
      <c r="M133" s="695"/>
      <c r="N133" s="695"/>
      <c r="O133" s="695"/>
      <c r="P133" s="695"/>
      <c r="Q133" s="695"/>
      <c r="R133" s="695"/>
      <c r="S133" s="695"/>
      <c r="T133" s="695"/>
      <c r="U133" s="686"/>
      <c r="V133" s="666"/>
      <c r="W133" s="667"/>
      <c r="X133" s="667"/>
      <c r="Y133" s="668"/>
    </row>
    <row r="134" spans="1:25" s="247" customFormat="1" ht="30" customHeight="1" x14ac:dyDescent="0.4">
      <c r="A134" s="663"/>
      <c r="B134" s="664"/>
      <c r="C134" s="665"/>
      <c r="D134" s="313" t="s">
        <v>729</v>
      </c>
      <c r="E134" s="678" t="s">
        <v>648</v>
      </c>
      <c r="F134" s="678"/>
      <c r="G134" s="678"/>
      <c r="H134" s="678"/>
      <c r="I134" s="678"/>
      <c r="J134" s="678"/>
      <c r="K134" s="678"/>
      <c r="L134" s="678"/>
      <c r="M134" s="678"/>
      <c r="N134" s="678"/>
      <c r="O134" s="678"/>
      <c r="P134" s="678"/>
      <c r="Q134" s="678"/>
      <c r="R134" s="678"/>
      <c r="S134" s="678"/>
      <c r="T134" s="678"/>
      <c r="U134" s="245"/>
      <c r="V134" s="666"/>
      <c r="W134" s="667"/>
      <c r="X134" s="667"/>
      <c r="Y134" s="668"/>
    </row>
    <row r="135" spans="1:25" s="247" customFormat="1" ht="75" customHeight="1" x14ac:dyDescent="0.4">
      <c r="A135" s="663"/>
      <c r="B135" s="664"/>
      <c r="C135" s="665"/>
      <c r="D135" s="312" t="s">
        <v>730</v>
      </c>
      <c r="E135" s="678" t="s">
        <v>132</v>
      </c>
      <c r="F135" s="678"/>
      <c r="G135" s="678"/>
      <c r="H135" s="678"/>
      <c r="I135" s="678"/>
      <c r="J135" s="678"/>
      <c r="K135" s="678"/>
      <c r="L135" s="678"/>
      <c r="M135" s="678"/>
      <c r="N135" s="678"/>
      <c r="O135" s="678"/>
      <c r="P135" s="678"/>
      <c r="Q135" s="678"/>
      <c r="R135" s="678"/>
      <c r="S135" s="678"/>
      <c r="T135" s="678"/>
      <c r="U135" s="245"/>
      <c r="V135" s="666"/>
      <c r="W135" s="667"/>
      <c r="X135" s="667"/>
      <c r="Y135" s="668"/>
    </row>
    <row r="136" spans="1:25" s="247" customFormat="1" ht="45" customHeight="1" x14ac:dyDescent="0.4">
      <c r="A136" s="663"/>
      <c r="B136" s="664"/>
      <c r="C136" s="665"/>
      <c r="D136" s="312" t="s">
        <v>731</v>
      </c>
      <c r="E136" s="695" t="s">
        <v>632</v>
      </c>
      <c r="F136" s="695"/>
      <c r="G136" s="695"/>
      <c r="H136" s="695"/>
      <c r="I136" s="695"/>
      <c r="J136" s="695"/>
      <c r="K136" s="695"/>
      <c r="L136" s="695"/>
      <c r="M136" s="695"/>
      <c r="N136" s="695"/>
      <c r="O136" s="695"/>
      <c r="P136" s="695"/>
      <c r="Q136" s="695"/>
      <c r="R136" s="695"/>
      <c r="S136" s="695"/>
      <c r="T136" s="695"/>
      <c r="U136" s="324"/>
      <c r="V136" s="666"/>
      <c r="W136" s="667"/>
      <c r="X136" s="667"/>
      <c r="Y136" s="668"/>
    </row>
    <row r="137" spans="1:25" s="247" customFormat="1" ht="45" customHeight="1" x14ac:dyDescent="0.4">
      <c r="A137" s="663"/>
      <c r="B137" s="664"/>
      <c r="C137" s="665"/>
      <c r="D137" s="312" t="s">
        <v>732</v>
      </c>
      <c r="E137" s="678" t="s">
        <v>633</v>
      </c>
      <c r="F137" s="678"/>
      <c r="G137" s="678"/>
      <c r="H137" s="678"/>
      <c r="I137" s="678"/>
      <c r="J137" s="678"/>
      <c r="K137" s="678"/>
      <c r="L137" s="678"/>
      <c r="M137" s="678"/>
      <c r="N137" s="678"/>
      <c r="O137" s="678"/>
      <c r="P137" s="678"/>
      <c r="Q137" s="678"/>
      <c r="R137" s="678"/>
      <c r="S137" s="678"/>
      <c r="T137" s="678"/>
      <c r="U137" s="245"/>
      <c r="V137" s="666"/>
      <c r="W137" s="667"/>
      <c r="X137" s="667"/>
      <c r="Y137" s="668"/>
    </row>
    <row r="138" spans="1:25" s="247" customFormat="1" ht="30" customHeight="1" x14ac:dyDescent="0.4">
      <c r="A138" s="663"/>
      <c r="B138" s="664"/>
      <c r="C138" s="665"/>
      <c r="D138" s="312" t="s">
        <v>733</v>
      </c>
      <c r="E138" s="678" t="s">
        <v>634</v>
      </c>
      <c r="F138" s="678"/>
      <c r="G138" s="678"/>
      <c r="H138" s="678"/>
      <c r="I138" s="678"/>
      <c r="J138" s="678"/>
      <c r="K138" s="678"/>
      <c r="L138" s="678"/>
      <c r="M138" s="678"/>
      <c r="N138" s="678"/>
      <c r="O138" s="678"/>
      <c r="P138" s="678"/>
      <c r="Q138" s="678"/>
      <c r="R138" s="678"/>
      <c r="S138" s="678"/>
      <c r="T138" s="678"/>
      <c r="U138" s="245"/>
      <c r="V138" s="666"/>
      <c r="W138" s="667"/>
      <c r="X138" s="667"/>
      <c r="Y138" s="668"/>
    </row>
    <row r="139" spans="1:25" s="247" customFormat="1" ht="45" customHeight="1" x14ac:dyDescent="0.4">
      <c r="A139" s="663"/>
      <c r="B139" s="664"/>
      <c r="C139" s="665"/>
      <c r="D139" s="679" t="s">
        <v>734</v>
      </c>
      <c r="E139" s="690" t="s">
        <v>635</v>
      </c>
      <c r="F139" s="690"/>
      <c r="G139" s="690"/>
      <c r="H139" s="690"/>
      <c r="I139" s="690"/>
      <c r="J139" s="690"/>
      <c r="K139" s="690"/>
      <c r="L139" s="690"/>
      <c r="M139" s="690"/>
      <c r="N139" s="690"/>
      <c r="O139" s="690"/>
      <c r="P139" s="690"/>
      <c r="Q139" s="690"/>
      <c r="R139" s="690"/>
      <c r="S139" s="690"/>
      <c r="T139" s="690"/>
      <c r="U139" s="685"/>
      <c r="V139" s="666"/>
      <c r="W139" s="667"/>
      <c r="X139" s="667"/>
      <c r="Y139" s="668"/>
    </row>
    <row r="140" spans="1:25" s="247" customFormat="1" ht="45" customHeight="1" x14ac:dyDescent="0.4">
      <c r="A140" s="663"/>
      <c r="B140" s="664"/>
      <c r="C140" s="665"/>
      <c r="D140" s="681"/>
      <c r="E140" s="687" t="s">
        <v>636</v>
      </c>
      <c r="F140" s="688"/>
      <c r="G140" s="688"/>
      <c r="H140" s="688"/>
      <c r="I140" s="688"/>
      <c r="J140" s="688"/>
      <c r="K140" s="688"/>
      <c r="L140" s="688"/>
      <c r="M140" s="688"/>
      <c r="N140" s="688"/>
      <c r="O140" s="688"/>
      <c r="P140" s="688"/>
      <c r="Q140" s="688"/>
      <c r="R140" s="688"/>
      <c r="S140" s="688"/>
      <c r="T140" s="689"/>
      <c r="U140" s="686"/>
      <c r="V140" s="666"/>
      <c r="W140" s="667"/>
      <c r="X140" s="667"/>
      <c r="Y140" s="668"/>
    </row>
    <row r="141" spans="1:25" s="247" customFormat="1" ht="45" customHeight="1" x14ac:dyDescent="0.4">
      <c r="A141" s="675"/>
      <c r="B141" s="676"/>
      <c r="C141" s="677"/>
      <c r="D141" s="312" t="s">
        <v>735</v>
      </c>
      <c r="E141" s="678" t="s">
        <v>637</v>
      </c>
      <c r="F141" s="678"/>
      <c r="G141" s="678"/>
      <c r="H141" s="678"/>
      <c r="I141" s="678"/>
      <c r="J141" s="678"/>
      <c r="K141" s="678"/>
      <c r="L141" s="678"/>
      <c r="M141" s="678"/>
      <c r="N141" s="678"/>
      <c r="O141" s="678"/>
      <c r="P141" s="678"/>
      <c r="Q141" s="678"/>
      <c r="R141" s="678"/>
      <c r="S141" s="678"/>
      <c r="T141" s="678"/>
      <c r="U141" s="245"/>
      <c r="V141" s="696"/>
      <c r="W141" s="697"/>
      <c r="X141" s="697"/>
      <c r="Y141" s="698"/>
    </row>
    <row r="142" spans="1:25" s="244" customFormat="1" ht="15" customHeight="1" x14ac:dyDescent="0.4">
      <c r="A142" s="653" t="s">
        <v>12</v>
      </c>
      <c r="B142" s="654"/>
      <c r="C142" s="654"/>
      <c r="D142" s="654" t="s">
        <v>111</v>
      </c>
      <c r="E142" s="654"/>
      <c r="F142" s="654"/>
      <c r="G142" s="654"/>
      <c r="H142" s="654"/>
      <c r="I142" s="654"/>
      <c r="J142" s="654"/>
      <c r="K142" s="654"/>
      <c r="L142" s="654"/>
      <c r="M142" s="654"/>
      <c r="N142" s="654"/>
      <c r="O142" s="654"/>
      <c r="P142" s="654"/>
      <c r="Q142" s="654"/>
      <c r="R142" s="654"/>
      <c r="S142" s="654"/>
      <c r="T142" s="823"/>
      <c r="U142" s="323" t="s">
        <v>24</v>
      </c>
      <c r="V142" s="653" t="s">
        <v>117</v>
      </c>
      <c r="W142" s="654"/>
      <c r="X142" s="654"/>
      <c r="Y142" s="655"/>
    </row>
    <row r="143" spans="1:25" s="247" customFormat="1" ht="75" customHeight="1" x14ac:dyDescent="0.4">
      <c r="A143" s="672"/>
      <c r="B143" s="673"/>
      <c r="C143" s="674"/>
      <c r="D143" s="679" t="s">
        <v>736</v>
      </c>
      <c r="E143" s="691" t="s">
        <v>638</v>
      </c>
      <c r="F143" s="691"/>
      <c r="G143" s="691"/>
      <c r="H143" s="691"/>
      <c r="I143" s="691"/>
      <c r="J143" s="691"/>
      <c r="K143" s="691"/>
      <c r="L143" s="691"/>
      <c r="M143" s="691"/>
      <c r="N143" s="691"/>
      <c r="O143" s="691"/>
      <c r="P143" s="691"/>
      <c r="Q143" s="691"/>
      <c r="R143" s="691"/>
      <c r="S143" s="691"/>
      <c r="T143" s="691"/>
      <c r="U143" s="245"/>
      <c r="V143" s="682"/>
      <c r="W143" s="683"/>
      <c r="X143" s="683"/>
      <c r="Y143" s="684"/>
    </row>
    <row r="144" spans="1:25" s="247" customFormat="1" ht="120" customHeight="1" x14ac:dyDescent="0.4">
      <c r="A144" s="663"/>
      <c r="B144" s="664"/>
      <c r="C144" s="665"/>
      <c r="D144" s="680"/>
      <c r="E144" s="692" t="s">
        <v>639</v>
      </c>
      <c r="F144" s="692"/>
      <c r="G144" s="692"/>
      <c r="H144" s="692"/>
      <c r="I144" s="692"/>
      <c r="J144" s="692"/>
      <c r="K144" s="692"/>
      <c r="L144" s="692"/>
      <c r="M144" s="692"/>
      <c r="N144" s="692"/>
      <c r="O144" s="692"/>
      <c r="P144" s="692"/>
      <c r="Q144" s="692"/>
      <c r="R144" s="692"/>
      <c r="S144" s="692"/>
      <c r="T144" s="692"/>
      <c r="U144" s="245"/>
      <c r="V144" s="666"/>
      <c r="W144" s="667"/>
      <c r="X144" s="667"/>
      <c r="Y144" s="668"/>
    </row>
    <row r="145" spans="1:25" s="247" customFormat="1" ht="75" customHeight="1" x14ac:dyDescent="0.4">
      <c r="A145" s="663"/>
      <c r="B145" s="664"/>
      <c r="C145" s="665"/>
      <c r="D145" s="680"/>
      <c r="E145" s="693" t="s">
        <v>640</v>
      </c>
      <c r="F145" s="693"/>
      <c r="G145" s="693"/>
      <c r="H145" s="693"/>
      <c r="I145" s="693"/>
      <c r="J145" s="693"/>
      <c r="K145" s="693"/>
      <c r="L145" s="693"/>
      <c r="M145" s="693"/>
      <c r="N145" s="693"/>
      <c r="O145" s="693"/>
      <c r="P145" s="693"/>
      <c r="Q145" s="693"/>
      <c r="R145" s="693"/>
      <c r="S145" s="693"/>
      <c r="T145" s="693"/>
      <c r="U145" s="245"/>
      <c r="V145" s="666"/>
      <c r="W145" s="667"/>
      <c r="X145" s="667"/>
      <c r="Y145" s="668"/>
    </row>
    <row r="146" spans="1:25" s="247" customFormat="1" ht="270" customHeight="1" x14ac:dyDescent="0.4">
      <c r="A146" s="663"/>
      <c r="B146" s="664"/>
      <c r="C146" s="665"/>
      <c r="D146" s="681"/>
      <c r="E146" s="694" t="s">
        <v>641</v>
      </c>
      <c r="F146" s="694"/>
      <c r="G146" s="694"/>
      <c r="H146" s="694"/>
      <c r="I146" s="694"/>
      <c r="J146" s="694"/>
      <c r="K146" s="694"/>
      <c r="L146" s="694"/>
      <c r="M146" s="694"/>
      <c r="N146" s="694"/>
      <c r="O146" s="694"/>
      <c r="P146" s="694"/>
      <c r="Q146" s="694"/>
      <c r="R146" s="694"/>
      <c r="S146" s="694"/>
      <c r="T146" s="694"/>
      <c r="U146" s="245"/>
      <c r="V146" s="666"/>
      <c r="W146" s="667"/>
      <c r="X146" s="667"/>
      <c r="Y146" s="668"/>
    </row>
    <row r="147" spans="1:25" s="247" customFormat="1" ht="45" customHeight="1" x14ac:dyDescent="0.4">
      <c r="A147" s="663"/>
      <c r="B147" s="664"/>
      <c r="C147" s="665"/>
      <c r="D147" s="679" t="s">
        <v>737</v>
      </c>
      <c r="E147" s="691" t="s">
        <v>642</v>
      </c>
      <c r="F147" s="691"/>
      <c r="G147" s="691"/>
      <c r="H147" s="691"/>
      <c r="I147" s="691"/>
      <c r="J147" s="691"/>
      <c r="K147" s="691"/>
      <c r="L147" s="691"/>
      <c r="M147" s="691"/>
      <c r="N147" s="691"/>
      <c r="O147" s="691"/>
      <c r="P147" s="691"/>
      <c r="Q147" s="691"/>
      <c r="R147" s="691"/>
      <c r="S147" s="691"/>
      <c r="T147" s="691"/>
      <c r="U147" s="685"/>
      <c r="V147" s="666"/>
      <c r="W147" s="667"/>
      <c r="X147" s="667"/>
      <c r="Y147" s="668"/>
    </row>
    <row r="148" spans="1:25" s="247" customFormat="1" ht="90" customHeight="1" x14ac:dyDescent="0.4">
      <c r="A148" s="663"/>
      <c r="B148" s="664"/>
      <c r="C148" s="665"/>
      <c r="D148" s="680"/>
      <c r="E148" s="649" t="s">
        <v>643</v>
      </c>
      <c r="F148" s="650"/>
      <c r="G148" s="650"/>
      <c r="H148" s="650"/>
      <c r="I148" s="650"/>
      <c r="J148" s="650"/>
      <c r="K148" s="650"/>
      <c r="L148" s="650"/>
      <c r="M148" s="650"/>
      <c r="N148" s="650"/>
      <c r="O148" s="650"/>
      <c r="P148" s="650"/>
      <c r="Q148" s="650"/>
      <c r="R148" s="650"/>
      <c r="S148" s="650"/>
      <c r="T148" s="650"/>
      <c r="U148" s="948"/>
      <c r="V148" s="666"/>
      <c r="W148" s="667"/>
      <c r="X148" s="667"/>
      <c r="Y148" s="668"/>
    </row>
    <row r="149" spans="1:25" s="247" customFormat="1" ht="60" customHeight="1" x14ac:dyDescent="0.4">
      <c r="A149" s="675"/>
      <c r="B149" s="676"/>
      <c r="C149" s="677"/>
      <c r="D149" s="681"/>
      <c r="E149" s="647" t="s">
        <v>644</v>
      </c>
      <c r="F149" s="648"/>
      <c r="G149" s="648"/>
      <c r="H149" s="648"/>
      <c r="I149" s="648"/>
      <c r="J149" s="648"/>
      <c r="K149" s="648"/>
      <c r="L149" s="648"/>
      <c r="M149" s="648"/>
      <c r="N149" s="648"/>
      <c r="O149" s="648"/>
      <c r="P149" s="648"/>
      <c r="Q149" s="648"/>
      <c r="R149" s="648"/>
      <c r="S149" s="648"/>
      <c r="T149" s="648"/>
      <c r="U149" s="686"/>
      <c r="V149" s="696"/>
      <c r="W149" s="697"/>
      <c r="X149" s="697"/>
      <c r="Y149" s="698"/>
    </row>
    <row r="150" spans="1:25" s="244" customFormat="1" ht="15" customHeight="1" x14ac:dyDescent="0.4">
      <c r="A150" s="653" t="s">
        <v>12</v>
      </c>
      <c r="B150" s="654"/>
      <c r="C150" s="654"/>
      <c r="D150" s="654" t="s">
        <v>111</v>
      </c>
      <c r="E150" s="654"/>
      <c r="F150" s="654"/>
      <c r="G150" s="654"/>
      <c r="H150" s="654"/>
      <c r="I150" s="654"/>
      <c r="J150" s="654"/>
      <c r="K150" s="654"/>
      <c r="L150" s="654"/>
      <c r="M150" s="654"/>
      <c r="N150" s="654"/>
      <c r="O150" s="654"/>
      <c r="P150" s="654"/>
      <c r="Q150" s="654"/>
      <c r="R150" s="654"/>
      <c r="S150" s="654"/>
      <c r="T150" s="823"/>
      <c r="U150" s="323" t="s">
        <v>24</v>
      </c>
      <c r="V150" s="653" t="s">
        <v>117</v>
      </c>
      <c r="W150" s="654"/>
      <c r="X150" s="654"/>
      <c r="Y150" s="655"/>
    </row>
    <row r="151" spans="1:25" s="247" customFormat="1" ht="60" customHeight="1" x14ac:dyDescent="0.4">
      <c r="A151" s="663"/>
      <c r="B151" s="664"/>
      <c r="C151" s="665"/>
      <c r="D151" s="314" t="s">
        <v>738</v>
      </c>
      <c r="E151" s="695" t="s">
        <v>645</v>
      </c>
      <c r="F151" s="695"/>
      <c r="G151" s="695"/>
      <c r="H151" s="695"/>
      <c r="I151" s="695"/>
      <c r="J151" s="695"/>
      <c r="K151" s="695"/>
      <c r="L151" s="695"/>
      <c r="M151" s="695"/>
      <c r="N151" s="695"/>
      <c r="O151" s="695"/>
      <c r="P151" s="695"/>
      <c r="Q151" s="695"/>
      <c r="R151" s="695"/>
      <c r="S151" s="695"/>
      <c r="T151" s="695"/>
      <c r="U151" s="325"/>
      <c r="V151" s="666"/>
      <c r="W151" s="667"/>
      <c r="X151" s="667"/>
      <c r="Y151" s="668"/>
    </row>
    <row r="152" spans="1:25" s="247" customFormat="1" ht="30" customHeight="1" x14ac:dyDescent="0.4">
      <c r="A152" s="675"/>
      <c r="B152" s="676"/>
      <c r="C152" s="677"/>
      <c r="D152" s="312" t="s">
        <v>739</v>
      </c>
      <c r="E152" s="678" t="s">
        <v>646</v>
      </c>
      <c r="F152" s="678"/>
      <c r="G152" s="678"/>
      <c r="H152" s="678"/>
      <c r="I152" s="678"/>
      <c r="J152" s="678"/>
      <c r="K152" s="678"/>
      <c r="L152" s="678"/>
      <c r="M152" s="678"/>
      <c r="N152" s="678"/>
      <c r="O152" s="678"/>
      <c r="P152" s="678"/>
      <c r="Q152" s="678"/>
      <c r="R152" s="678"/>
      <c r="S152" s="678"/>
      <c r="T152" s="678"/>
      <c r="U152" s="245"/>
      <c r="V152" s="696"/>
      <c r="W152" s="697"/>
      <c r="X152" s="697"/>
      <c r="Y152" s="698"/>
    </row>
    <row r="153" spans="1:25" ht="30" customHeight="1" x14ac:dyDescent="0.4">
      <c r="A153" s="234" t="s">
        <v>8</v>
      </c>
      <c r="B153" s="235"/>
      <c r="C153" s="236"/>
      <c r="D153" s="237"/>
      <c r="E153" s="290">
        <v>12</v>
      </c>
      <c r="F153" s="237"/>
      <c r="G153" s="237"/>
      <c r="H153" s="237"/>
      <c r="I153" s="237"/>
      <c r="J153" s="237"/>
      <c r="K153" s="238" t="s">
        <v>9</v>
      </c>
      <c r="L153" s="291">
        <f>IF(R153=X153,1,0)</f>
        <v>0</v>
      </c>
      <c r="M153" s="239"/>
      <c r="N153" s="237"/>
      <c r="O153" s="237"/>
      <c r="P153" s="237"/>
      <c r="Q153" s="238" t="s">
        <v>10</v>
      </c>
      <c r="R153" s="291"/>
      <c r="S153" s="240"/>
      <c r="T153" s="237"/>
      <c r="U153" s="237"/>
      <c r="V153" s="291">
        <f>COUNT(U155:U168)</f>
        <v>0</v>
      </c>
      <c r="W153" s="237" t="s">
        <v>23</v>
      </c>
      <c r="X153" s="320">
        <v>7</v>
      </c>
      <c r="Y153" s="241"/>
    </row>
    <row r="154" spans="1:25" s="244" customFormat="1" ht="15" customHeight="1" x14ac:dyDescent="0.4">
      <c r="A154" s="662" t="s">
        <v>12</v>
      </c>
      <c r="B154" s="651"/>
      <c r="C154" s="651"/>
      <c r="D154" s="651" t="s">
        <v>13</v>
      </c>
      <c r="E154" s="651"/>
      <c r="F154" s="651"/>
      <c r="G154" s="651"/>
      <c r="H154" s="651"/>
      <c r="I154" s="651"/>
      <c r="J154" s="651"/>
      <c r="K154" s="651"/>
      <c r="L154" s="651"/>
      <c r="M154" s="651"/>
      <c r="N154" s="651"/>
      <c r="O154" s="651"/>
      <c r="P154" s="651"/>
      <c r="Q154" s="651"/>
      <c r="R154" s="651"/>
      <c r="S154" s="651"/>
      <c r="T154" s="652"/>
      <c r="U154" s="242" t="s">
        <v>41</v>
      </c>
      <c r="V154" s="653" t="s">
        <v>15</v>
      </c>
      <c r="W154" s="654"/>
      <c r="X154" s="654"/>
      <c r="Y154" s="655"/>
    </row>
    <row r="155" spans="1:25" s="247" customFormat="1" ht="30" customHeight="1" x14ac:dyDescent="0.4">
      <c r="A155" s="946" t="s">
        <v>494</v>
      </c>
      <c r="B155" s="946"/>
      <c r="C155" s="946"/>
      <c r="D155" s="293" t="s">
        <v>740</v>
      </c>
      <c r="E155" s="912" t="s">
        <v>555</v>
      </c>
      <c r="F155" s="913"/>
      <c r="G155" s="913"/>
      <c r="H155" s="913"/>
      <c r="I155" s="913"/>
      <c r="J155" s="913"/>
      <c r="K155" s="913"/>
      <c r="L155" s="913"/>
      <c r="M155" s="913"/>
      <c r="N155" s="913"/>
      <c r="O155" s="913"/>
      <c r="P155" s="913"/>
      <c r="Q155" s="913"/>
      <c r="R155" s="913"/>
      <c r="S155" s="913"/>
      <c r="T155" s="914"/>
      <c r="U155" s="255"/>
      <c r="V155" s="656" t="s">
        <v>669</v>
      </c>
      <c r="W155" s="657"/>
      <c r="X155" s="657"/>
      <c r="Y155" s="658"/>
    </row>
    <row r="156" spans="1:25" s="247" customFormat="1" ht="45" customHeight="1" x14ac:dyDescent="0.4">
      <c r="A156" s="946"/>
      <c r="B156" s="946"/>
      <c r="C156" s="946"/>
      <c r="D156" s="293" t="s">
        <v>741</v>
      </c>
      <c r="E156" s="912" t="s">
        <v>557</v>
      </c>
      <c r="F156" s="913"/>
      <c r="G156" s="913"/>
      <c r="H156" s="913"/>
      <c r="I156" s="913"/>
      <c r="J156" s="913"/>
      <c r="K156" s="913"/>
      <c r="L156" s="913"/>
      <c r="M156" s="913"/>
      <c r="N156" s="913"/>
      <c r="O156" s="913"/>
      <c r="P156" s="913"/>
      <c r="Q156" s="913"/>
      <c r="R156" s="913"/>
      <c r="S156" s="913"/>
      <c r="T156" s="914"/>
      <c r="U156" s="255"/>
      <c r="V156" s="773"/>
      <c r="W156" s="774"/>
      <c r="X156" s="774"/>
      <c r="Y156" s="775"/>
    </row>
    <row r="157" spans="1:25" s="247" customFormat="1" ht="75" customHeight="1" x14ac:dyDescent="0.4">
      <c r="A157" s="946"/>
      <c r="B157" s="946"/>
      <c r="C157" s="946"/>
      <c r="D157" s="293" t="s">
        <v>695</v>
      </c>
      <c r="E157" s="734" t="s">
        <v>556</v>
      </c>
      <c r="F157" s="715"/>
      <c r="G157" s="715"/>
      <c r="H157" s="715"/>
      <c r="I157" s="715"/>
      <c r="J157" s="715"/>
      <c r="K157" s="715"/>
      <c r="L157" s="715"/>
      <c r="M157" s="715"/>
      <c r="N157" s="715"/>
      <c r="O157" s="715"/>
      <c r="P157" s="715"/>
      <c r="Q157" s="715"/>
      <c r="R157" s="715"/>
      <c r="S157" s="715"/>
      <c r="T157" s="735"/>
      <c r="U157" s="255"/>
      <c r="V157" s="773"/>
      <c r="W157" s="774"/>
      <c r="X157" s="774"/>
      <c r="Y157" s="775"/>
    </row>
    <row r="158" spans="1:25" s="247" customFormat="1" ht="30" customHeight="1" x14ac:dyDescent="0.4">
      <c r="A158" s="946"/>
      <c r="B158" s="946"/>
      <c r="C158" s="946"/>
      <c r="D158" s="293" t="s">
        <v>742</v>
      </c>
      <c r="E158" s="912" t="s">
        <v>558</v>
      </c>
      <c r="F158" s="913"/>
      <c r="G158" s="913"/>
      <c r="H158" s="913"/>
      <c r="I158" s="913"/>
      <c r="J158" s="913"/>
      <c r="K158" s="913"/>
      <c r="L158" s="913"/>
      <c r="M158" s="913"/>
      <c r="N158" s="913"/>
      <c r="O158" s="913"/>
      <c r="P158" s="913"/>
      <c r="Q158" s="913"/>
      <c r="R158" s="913"/>
      <c r="S158" s="913"/>
      <c r="T158" s="914"/>
      <c r="U158" s="255"/>
      <c r="V158" s="773"/>
      <c r="W158" s="774"/>
      <c r="X158" s="774"/>
      <c r="Y158" s="775"/>
    </row>
    <row r="159" spans="1:25" s="247" customFormat="1" ht="30" customHeight="1" x14ac:dyDescent="0.4">
      <c r="A159" s="946"/>
      <c r="B159" s="946"/>
      <c r="C159" s="946"/>
      <c r="D159" s="293" t="s">
        <v>743</v>
      </c>
      <c r="E159" s="912" t="s">
        <v>559</v>
      </c>
      <c r="F159" s="913"/>
      <c r="G159" s="913"/>
      <c r="H159" s="913"/>
      <c r="I159" s="913"/>
      <c r="J159" s="913"/>
      <c r="K159" s="913"/>
      <c r="L159" s="913"/>
      <c r="M159" s="913"/>
      <c r="N159" s="913"/>
      <c r="O159" s="913"/>
      <c r="P159" s="913"/>
      <c r="Q159" s="913"/>
      <c r="R159" s="913"/>
      <c r="S159" s="913"/>
      <c r="T159" s="914"/>
      <c r="U159" s="255"/>
      <c r="V159" s="773"/>
      <c r="W159" s="774"/>
      <c r="X159" s="774"/>
      <c r="Y159" s="775"/>
    </row>
    <row r="160" spans="1:25" s="247" customFormat="1" ht="45" customHeight="1" x14ac:dyDescent="0.4">
      <c r="A160" s="946"/>
      <c r="B160" s="946"/>
      <c r="C160" s="946"/>
      <c r="D160" s="293" t="s">
        <v>744</v>
      </c>
      <c r="E160" s="912" t="s">
        <v>560</v>
      </c>
      <c r="F160" s="913"/>
      <c r="G160" s="913"/>
      <c r="H160" s="913"/>
      <c r="I160" s="913"/>
      <c r="J160" s="913"/>
      <c r="K160" s="913"/>
      <c r="L160" s="913"/>
      <c r="M160" s="913"/>
      <c r="N160" s="913"/>
      <c r="O160" s="913"/>
      <c r="P160" s="913"/>
      <c r="Q160" s="913"/>
      <c r="R160" s="913"/>
      <c r="S160" s="913"/>
      <c r="T160" s="914"/>
      <c r="U160" s="255"/>
      <c r="V160" s="773"/>
      <c r="W160" s="774"/>
      <c r="X160" s="774"/>
      <c r="Y160" s="775"/>
    </row>
    <row r="161" spans="1:25" s="247" customFormat="1" ht="15" customHeight="1" x14ac:dyDescent="0.4">
      <c r="A161" s="946"/>
      <c r="B161" s="946"/>
      <c r="C161" s="946"/>
      <c r="D161" s="293" t="s">
        <v>745</v>
      </c>
      <c r="E161" s="831" t="s">
        <v>561</v>
      </c>
      <c r="F161" s="832"/>
      <c r="G161" s="832"/>
      <c r="H161" s="832"/>
      <c r="I161" s="832"/>
      <c r="J161" s="832"/>
      <c r="K161" s="832"/>
      <c r="L161" s="832"/>
      <c r="M161" s="832"/>
      <c r="N161" s="832"/>
      <c r="O161" s="832"/>
      <c r="P161" s="832"/>
      <c r="Q161" s="832"/>
      <c r="R161" s="832"/>
      <c r="S161" s="832"/>
      <c r="T161" s="833"/>
      <c r="U161" s="255"/>
      <c r="V161" s="776"/>
      <c r="W161" s="777"/>
      <c r="X161" s="777"/>
      <c r="Y161" s="778"/>
    </row>
    <row r="162" spans="1:25" ht="30" customHeight="1" x14ac:dyDescent="0.4">
      <c r="A162" s="234" t="s">
        <v>8</v>
      </c>
      <c r="B162" s="235"/>
      <c r="C162" s="236"/>
      <c r="D162" s="237"/>
      <c r="E162" s="290">
        <v>13</v>
      </c>
      <c r="F162" s="237"/>
      <c r="G162" s="237"/>
      <c r="H162" s="237"/>
      <c r="I162" s="237"/>
      <c r="J162" s="237"/>
      <c r="K162" s="238" t="s">
        <v>9</v>
      </c>
      <c r="L162" s="291">
        <f>IF(R162=X162,1,0)</f>
        <v>0</v>
      </c>
      <c r="M162" s="239"/>
      <c r="N162" s="237"/>
      <c r="O162" s="237"/>
      <c r="P162" s="237"/>
      <c r="Q162" s="238" t="s">
        <v>10</v>
      </c>
      <c r="R162" s="291"/>
      <c r="S162" s="240"/>
      <c r="T162" s="237"/>
      <c r="U162" s="237"/>
      <c r="V162" s="291">
        <f>COUNT(U164:U166)</f>
        <v>0</v>
      </c>
      <c r="W162" s="237" t="s">
        <v>85</v>
      </c>
      <c r="X162" s="290">
        <v>3</v>
      </c>
      <c r="Y162" s="241"/>
    </row>
    <row r="163" spans="1:25" s="257" customFormat="1" ht="15" customHeight="1" x14ac:dyDescent="0.4">
      <c r="A163" s="737" t="s">
        <v>12</v>
      </c>
      <c r="B163" s="738"/>
      <c r="C163" s="738"/>
      <c r="D163" s="738" t="s">
        <v>13</v>
      </c>
      <c r="E163" s="738"/>
      <c r="F163" s="738"/>
      <c r="G163" s="738"/>
      <c r="H163" s="738"/>
      <c r="I163" s="738"/>
      <c r="J163" s="738"/>
      <c r="K163" s="738"/>
      <c r="L163" s="738"/>
      <c r="M163" s="738"/>
      <c r="N163" s="738"/>
      <c r="O163" s="738"/>
      <c r="P163" s="738"/>
      <c r="Q163" s="738"/>
      <c r="R163" s="738"/>
      <c r="S163" s="738"/>
      <c r="T163" s="739"/>
      <c r="U163" s="256" t="s">
        <v>41</v>
      </c>
      <c r="V163" s="662" t="s">
        <v>86</v>
      </c>
      <c r="W163" s="651"/>
      <c r="X163" s="651"/>
      <c r="Y163" s="740"/>
    </row>
    <row r="164" spans="1:25" s="247" customFormat="1" ht="45" customHeight="1" x14ac:dyDescent="0.4">
      <c r="A164" s="656" t="s">
        <v>495</v>
      </c>
      <c r="B164" s="657"/>
      <c r="C164" s="658"/>
      <c r="D164" s="292" t="s">
        <v>746</v>
      </c>
      <c r="E164" s="734" t="s">
        <v>87</v>
      </c>
      <c r="F164" s="715"/>
      <c r="G164" s="715"/>
      <c r="H164" s="715"/>
      <c r="I164" s="715"/>
      <c r="J164" s="715"/>
      <c r="K164" s="715"/>
      <c r="L164" s="715"/>
      <c r="M164" s="715"/>
      <c r="N164" s="715"/>
      <c r="O164" s="715"/>
      <c r="P164" s="715"/>
      <c r="Q164" s="715"/>
      <c r="R164" s="715"/>
      <c r="S164" s="715"/>
      <c r="T164" s="735"/>
      <c r="U164" s="258"/>
      <c r="V164" s="656" t="s">
        <v>670</v>
      </c>
      <c r="W164" s="657"/>
      <c r="X164" s="657"/>
      <c r="Y164" s="658"/>
    </row>
    <row r="165" spans="1:25" s="247" customFormat="1" ht="30" customHeight="1" x14ac:dyDescent="0.4">
      <c r="A165" s="773"/>
      <c r="B165" s="774"/>
      <c r="C165" s="775"/>
      <c r="D165" s="292" t="s">
        <v>747</v>
      </c>
      <c r="E165" s="734" t="s">
        <v>562</v>
      </c>
      <c r="F165" s="715"/>
      <c r="G165" s="715"/>
      <c r="H165" s="715"/>
      <c r="I165" s="715"/>
      <c r="J165" s="715"/>
      <c r="K165" s="715"/>
      <c r="L165" s="715"/>
      <c r="M165" s="715"/>
      <c r="N165" s="715"/>
      <c r="O165" s="715"/>
      <c r="P165" s="715"/>
      <c r="Q165" s="715"/>
      <c r="R165" s="715"/>
      <c r="S165" s="715"/>
      <c r="T165" s="735"/>
      <c r="U165" s="258"/>
      <c r="V165" s="773"/>
      <c r="W165" s="774"/>
      <c r="X165" s="774"/>
      <c r="Y165" s="775"/>
    </row>
    <row r="166" spans="1:25" s="247" customFormat="1" ht="30" customHeight="1" x14ac:dyDescent="0.4">
      <c r="A166" s="776"/>
      <c r="B166" s="777"/>
      <c r="C166" s="778"/>
      <c r="D166" s="292" t="s">
        <v>748</v>
      </c>
      <c r="E166" s="734" t="s">
        <v>422</v>
      </c>
      <c r="F166" s="715"/>
      <c r="G166" s="715"/>
      <c r="H166" s="715"/>
      <c r="I166" s="715"/>
      <c r="J166" s="715"/>
      <c r="K166" s="715"/>
      <c r="L166" s="715"/>
      <c r="M166" s="715"/>
      <c r="N166" s="715"/>
      <c r="O166" s="715"/>
      <c r="P166" s="715"/>
      <c r="Q166" s="715"/>
      <c r="R166" s="715"/>
      <c r="S166" s="715"/>
      <c r="T166" s="735"/>
      <c r="U166" s="258"/>
      <c r="V166" s="776"/>
      <c r="W166" s="777"/>
      <c r="X166" s="777"/>
      <c r="Y166" s="778"/>
    </row>
    <row r="167" spans="1:25" ht="30" customHeight="1" x14ac:dyDescent="0.4">
      <c r="A167" s="234" t="s">
        <v>8</v>
      </c>
      <c r="B167" s="235"/>
      <c r="C167" s="236"/>
      <c r="D167" s="237"/>
      <c r="E167" s="290">
        <v>14</v>
      </c>
      <c r="F167" s="237"/>
      <c r="G167" s="237"/>
      <c r="H167" s="237"/>
      <c r="I167" s="237"/>
      <c r="J167" s="237"/>
      <c r="K167" s="238" t="s">
        <v>9</v>
      </c>
      <c r="L167" s="291">
        <f>IF(R167=X167,1,0)</f>
        <v>0</v>
      </c>
      <c r="M167" s="239"/>
      <c r="N167" s="237"/>
      <c r="O167" s="237"/>
      <c r="P167" s="237"/>
      <c r="Q167" s="238" t="s">
        <v>10</v>
      </c>
      <c r="R167" s="291"/>
      <c r="S167" s="240"/>
      <c r="T167" s="237"/>
      <c r="U167" s="237"/>
      <c r="V167" s="291">
        <f>COUNT(U169)</f>
        <v>0</v>
      </c>
      <c r="W167" s="237" t="s">
        <v>48</v>
      </c>
      <c r="X167" s="290">
        <v>1</v>
      </c>
      <c r="Y167" s="241"/>
    </row>
    <row r="168" spans="1:25" s="244" customFormat="1" ht="15" customHeight="1" x14ac:dyDescent="0.4">
      <c r="A168" s="662" t="s">
        <v>12</v>
      </c>
      <c r="B168" s="651"/>
      <c r="C168" s="651"/>
      <c r="D168" s="651" t="s">
        <v>13</v>
      </c>
      <c r="E168" s="651"/>
      <c r="F168" s="651"/>
      <c r="G168" s="651"/>
      <c r="H168" s="651"/>
      <c r="I168" s="651"/>
      <c r="J168" s="651"/>
      <c r="K168" s="651"/>
      <c r="L168" s="651"/>
      <c r="M168" s="651"/>
      <c r="N168" s="651"/>
      <c r="O168" s="651"/>
      <c r="P168" s="651"/>
      <c r="Q168" s="651"/>
      <c r="R168" s="651"/>
      <c r="S168" s="651"/>
      <c r="T168" s="652"/>
      <c r="U168" s="242" t="s">
        <v>41</v>
      </c>
      <c r="V168" s="653" t="s">
        <v>15</v>
      </c>
      <c r="W168" s="654"/>
      <c r="X168" s="654"/>
      <c r="Y168" s="655"/>
    </row>
    <row r="169" spans="1:25" s="247" customFormat="1" ht="60" customHeight="1" x14ac:dyDescent="0.4">
      <c r="A169" s="834" t="s">
        <v>705</v>
      </c>
      <c r="B169" s="835"/>
      <c r="C169" s="836"/>
      <c r="D169" s="299"/>
      <c r="E169" s="734" t="s">
        <v>88</v>
      </c>
      <c r="F169" s="715"/>
      <c r="G169" s="715"/>
      <c r="H169" s="715"/>
      <c r="I169" s="715"/>
      <c r="J169" s="715"/>
      <c r="K169" s="715"/>
      <c r="L169" s="715"/>
      <c r="M169" s="715"/>
      <c r="N169" s="715"/>
      <c r="O169" s="715"/>
      <c r="P169" s="715"/>
      <c r="Q169" s="715"/>
      <c r="R169" s="715"/>
      <c r="S169" s="715"/>
      <c r="T169" s="735"/>
      <c r="U169" s="255"/>
      <c r="V169" s="927" t="s">
        <v>675</v>
      </c>
      <c r="W169" s="928"/>
      <c r="X169" s="928"/>
      <c r="Y169" s="929"/>
    </row>
    <row r="170" spans="1:25" ht="30" customHeight="1" x14ac:dyDescent="0.4">
      <c r="A170" s="234" t="s">
        <v>8</v>
      </c>
      <c r="B170" s="235"/>
      <c r="C170" s="236"/>
      <c r="D170" s="237"/>
      <c r="E170" s="290">
        <v>15</v>
      </c>
      <c r="F170" s="237"/>
      <c r="G170" s="237"/>
      <c r="H170" s="237"/>
      <c r="I170" s="237"/>
      <c r="J170" s="237"/>
      <c r="K170" s="238" t="s">
        <v>9</v>
      </c>
      <c r="L170" s="291">
        <f>IF(R170=X170,1,0)</f>
        <v>0</v>
      </c>
      <c r="M170" s="239"/>
      <c r="N170" s="237"/>
      <c r="O170" s="237"/>
      <c r="P170" s="237"/>
      <c r="Q170" s="238" t="s">
        <v>10</v>
      </c>
      <c r="R170" s="291"/>
      <c r="S170" s="240"/>
      <c r="T170" s="237"/>
      <c r="U170" s="237"/>
      <c r="V170" s="291">
        <f>COUNT(U172)</f>
        <v>0</v>
      </c>
      <c r="W170" s="237" t="s">
        <v>48</v>
      </c>
      <c r="X170" s="290">
        <v>1</v>
      </c>
      <c r="Y170" s="241"/>
    </row>
    <row r="171" spans="1:25" s="244" customFormat="1" ht="15" customHeight="1" x14ac:dyDescent="0.4">
      <c r="A171" s="662" t="s">
        <v>12</v>
      </c>
      <c r="B171" s="651"/>
      <c r="C171" s="651"/>
      <c r="D171" s="651" t="s">
        <v>13</v>
      </c>
      <c r="E171" s="651"/>
      <c r="F171" s="651"/>
      <c r="G171" s="651"/>
      <c r="H171" s="651"/>
      <c r="I171" s="651"/>
      <c r="J171" s="651"/>
      <c r="K171" s="651"/>
      <c r="L171" s="651"/>
      <c r="M171" s="651"/>
      <c r="N171" s="651"/>
      <c r="O171" s="651"/>
      <c r="P171" s="651"/>
      <c r="Q171" s="651"/>
      <c r="R171" s="651"/>
      <c r="S171" s="651"/>
      <c r="T171" s="652"/>
      <c r="U171" s="242" t="s">
        <v>89</v>
      </c>
      <c r="V171" s="653" t="s">
        <v>15</v>
      </c>
      <c r="W171" s="654"/>
      <c r="X171" s="654"/>
      <c r="Y171" s="655"/>
    </row>
    <row r="172" spans="1:25" s="247" customFormat="1" ht="200.1" customHeight="1" x14ac:dyDescent="0.4">
      <c r="A172" s="824" t="s">
        <v>563</v>
      </c>
      <c r="B172" s="824"/>
      <c r="C172" s="824"/>
      <c r="D172" s="300"/>
      <c r="E172" s="734" t="s">
        <v>564</v>
      </c>
      <c r="F172" s="715"/>
      <c r="G172" s="715"/>
      <c r="H172" s="715"/>
      <c r="I172" s="715"/>
      <c r="J172" s="715"/>
      <c r="K172" s="715"/>
      <c r="L172" s="715"/>
      <c r="M172" s="715"/>
      <c r="N172" s="715"/>
      <c r="O172" s="715"/>
      <c r="P172" s="715"/>
      <c r="Q172" s="715"/>
      <c r="R172" s="715"/>
      <c r="S172" s="715"/>
      <c r="T172" s="735"/>
      <c r="U172" s="245"/>
      <c r="V172" s="927" t="s">
        <v>676</v>
      </c>
      <c r="W172" s="928"/>
      <c r="X172" s="928"/>
      <c r="Y172" s="929"/>
    </row>
    <row r="173" spans="1:25" ht="30" customHeight="1" x14ac:dyDescent="0.4">
      <c r="A173" s="234" t="s">
        <v>8</v>
      </c>
      <c r="B173" s="235"/>
      <c r="C173" s="236"/>
      <c r="D173" s="237"/>
      <c r="E173" s="290">
        <v>16</v>
      </c>
      <c r="F173" s="237"/>
      <c r="G173" s="237"/>
      <c r="H173" s="237"/>
      <c r="I173" s="237"/>
      <c r="J173" s="237"/>
      <c r="K173" s="238" t="s">
        <v>9</v>
      </c>
      <c r="L173" s="291">
        <f>IF(R173=X173,1,0)</f>
        <v>0</v>
      </c>
      <c r="M173" s="239"/>
      <c r="N173" s="237"/>
      <c r="O173" s="237"/>
      <c r="P173" s="237"/>
      <c r="Q173" s="238" t="s">
        <v>10</v>
      </c>
      <c r="R173" s="291"/>
      <c r="S173" s="240"/>
      <c r="T173" s="237"/>
      <c r="U173" s="237"/>
      <c r="V173" s="291">
        <f>COUNT(U175:U182)</f>
        <v>0</v>
      </c>
      <c r="W173" s="237" t="s">
        <v>23</v>
      </c>
      <c r="X173" s="320">
        <v>8</v>
      </c>
      <c r="Y173" s="241"/>
    </row>
    <row r="174" spans="1:25" s="244" customFormat="1" ht="15" customHeight="1" x14ac:dyDescent="0.4">
      <c r="A174" s="662" t="s">
        <v>12</v>
      </c>
      <c r="B174" s="651"/>
      <c r="C174" s="651"/>
      <c r="D174" s="651" t="s">
        <v>13</v>
      </c>
      <c r="E174" s="651"/>
      <c r="F174" s="651"/>
      <c r="G174" s="651"/>
      <c r="H174" s="651"/>
      <c r="I174" s="651"/>
      <c r="J174" s="651"/>
      <c r="K174" s="651"/>
      <c r="L174" s="651"/>
      <c r="M174" s="651"/>
      <c r="N174" s="651"/>
      <c r="O174" s="651"/>
      <c r="P174" s="651"/>
      <c r="Q174" s="651"/>
      <c r="R174" s="651"/>
      <c r="S174" s="651"/>
      <c r="T174" s="652"/>
      <c r="U174" s="242" t="s">
        <v>36</v>
      </c>
      <c r="V174" s="653" t="s">
        <v>15</v>
      </c>
      <c r="W174" s="654"/>
      <c r="X174" s="654"/>
      <c r="Y174" s="655"/>
    </row>
    <row r="175" spans="1:25" s="247" customFormat="1" ht="30" customHeight="1" x14ac:dyDescent="0.4">
      <c r="A175" s="656" t="s">
        <v>496</v>
      </c>
      <c r="B175" s="657"/>
      <c r="C175" s="658"/>
      <c r="D175" s="292" t="s">
        <v>749</v>
      </c>
      <c r="E175" s="719" t="s">
        <v>565</v>
      </c>
      <c r="F175" s="719"/>
      <c r="G175" s="719"/>
      <c r="H175" s="719"/>
      <c r="I175" s="719"/>
      <c r="J175" s="719"/>
      <c r="K175" s="719"/>
      <c r="L175" s="719"/>
      <c r="M175" s="719"/>
      <c r="N175" s="719"/>
      <c r="O175" s="719"/>
      <c r="P175" s="719"/>
      <c r="Q175" s="719"/>
      <c r="R175" s="719"/>
      <c r="S175" s="719"/>
      <c r="T175" s="719"/>
      <c r="U175" s="245"/>
      <c r="V175" s="656" t="s">
        <v>677</v>
      </c>
      <c r="W175" s="657"/>
      <c r="X175" s="657"/>
      <c r="Y175" s="658"/>
    </row>
    <row r="176" spans="1:25" s="247" customFormat="1" ht="60" customHeight="1" x14ac:dyDescent="0.4">
      <c r="A176" s="773"/>
      <c r="B176" s="774"/>
      <c r="C176" s="775"/>
      <c r="D176" s="292" t="s">
        <v>750</v>
      </c>
      <c r="E176" s="726" t="s">
        <v>566</v>
      </c>
      <c r="F176" s="727"/>
      <c r="G176" s="727"/>
      <c r="H176" s="727"/>
      <c r="I176" s="727"/>
      <c r="J176" s="727"/>
      <c r="K176" s="727"/>
      <c r="L176" s="727"/>
      <c r="M176" s="727"/>
      <c r="N176" s="727"/>
      <c r="O176" s="727"/>
      <c r="P176" s="727"/>
      <c r="Q176" s="727"/>
      <c r="R176" s="727"/>
      <c r="S176" s="727"/>
      <c r="T176" s="728"/>
      <c r="U176" s="245"/>
      <c r="V176" s="773"/>
      <c r="W176" s="774"/>
      <c r="X176" s="774"/>
      <c r="Y176" s="775"/>
    </row>
    <row r="177" spans="1:25" s="247" customFormat="1" ht="30" customHeight="1" x14ac:dyDescent="0.4">
      <c r="A177" s="699"/>
      <c r="B177" s="700"/>
      <c r="C177" s="701"/>
      <c r="D177" s="293" t="s">
        <v>751</v>
      </c>
      <c r="E177" s="719" t="s">
        <v>423</v>
      </c>
      <c r="F177" s="719"/>
      <c r="G177" s="719"/>
      <c r="H177" s="719"/>
      <c r="I177" s="719"/>
      <c r="J177" s="719"/>
      <c r="K177" s="719"/>
      <c r="L177" s="719"/>
      <c r="M177" s="719"/>
      <c r="N177" s="719"/>
      <c r="O177" s="719"/>
      <c r="P177" s="719"/>
      <c r="Q177" s="719"/>
      <c r="R177" s="719"/>
      <c r="S177" s="719"/>
      <c r="T177" s="719"/>
      <c r="U177" s="245"/>
      <c r="V177" s="773"/>
      <c r="W177" s="774"/>
      <c r="X177" s="774"/>
      <c r="Y177" s="775"/>
    </row>
    <row r="178" spans="1:25" s="247" customFormat="1" ht="15" customHeight="1" x14ac:dyDescent="0.4">
      <c r="A178" s="699"/>
      <c r="B178" s="700"/>
      <c r="C178" s="701"/>
      <c r="D178" s="293" t="s">
        <v>752</v>
      </c>
      <c r="E178" s="719" t="s">
        <v>90</v>
      </c>
      <c r="F178" s="719"/>
      <c r="G178" s="719"/>
      <c r="H178" s="719"/>
      <c r="I178" s="719"/>
      <c r="J178" s="719"/>
      <c r="K178" s="719"/>
      <c r="L178" s="719"/>
      <c r="M178" s="719"/>
      <c r="N178" s="719"/>
      <c r="O178" s="719"/>
      <c r="P178" s="719"/>
      <c r="Q178" s="719"/>
      <c r="R178" s="719"/>
      <c r="S178" s="719"/>
      <c r="T178" s="719"/>
      <c r="U178" s="245"/>
      <c r="V178" s="773"/>
      <c r="W178" s="774"/>
      <c r="X178" s="774"/>
      <c r="Y178" s="775"/>
    </row>
    <row r="179" spans="1:25" s="247" customFormat="1" ht="60" customHeight="1" x14ac:dyDescent="0.4">
      <c r="A179" s="663"/>
      <c r="B179" s="664"/>
      <c r="C179" s="665"/>
      <c r="D179" s="301" t="s">
        <v>753</v>
      </c>
      <c r="E179" s="912" t="s">
        <v>567</v>
      </c>
      <c r="F179" s="913"/>
      <c r="G179" s="913"/>
      <c r="H179" s="913"/>
      <c r="I179" s="913"/>
      <c r="J179" s="913"/>
      <c r="K179" s="913"/>
      <c r="L179" s="913"/>
      <c r="M179" s="913"/>
      <c r="N179" s="913"/>
      <c r="O179" s="913"/>
      <c r="P179" s="913"/>
      <c r="Q179" s="913"/>
      <c r="R179" s="913"/>
      <c r="S179" s="913"/>
      <c r="T179" s="914"/>
      <c r="U179" s="245"/>
      <c r="V179" s="773"/>
      <c r="W179" s="774"/>
      <c r="X179" s="774"/>
      <c r="Y179" s="775"/>
    </row>
    <row r="180" spans="1:25" s="247" customFormat="1" ht="60" customHeight="1" x14ac:dyDescent="0.4">
      <c r="A180" s="663"/>
      <c r="B180" s="664"/>
      <c r="C180" s="665"/>
      <c r="D180" s="301" t="s">
        <v>754</v>
      </c>
      <c r="E180" s="734" t="s">
        <v>345</v>
      </c>
      <c r="F180" s="715"/>
      <c r="G180" s="715"/>
      <c r="H180" s="715"/>
      <c r="I180" s="715"/>
      <c r="J180" s="715"/>
      <c r="K180" s="715"/>
      <c r="L180" s="715"/>
      <c r="M180" s="715"/>
      <c r="N180" s="715"/>
      <c r="O180" s="715"/>
      <c r="P180" s="715"/>
      <c r="Q180" s="715"/>
      <c r="R180" s="715"/>
      <c r="S180" s="715"/>
      <c r="T180" s="735"/>
      <c r="U180" s="245"/>
      <c r="V180" s="773"/>
      <c r="W180" s="774"/>
      <c r="X180" s="774"/>
      <c r="Y180" s="775"/>
    </row>
    <row r="181" spans="1:25" s="247" customFormat="1" ht="45" customHeight="1" x14ac:dyDescent="0.4">
      <c r="A181" s="663"/>
      <c r="B181" s="664"/>
      <c r="C181" s="665"/>
      <c r="D181" s="301" t="s">
        <v>755</v>
      </c>
      <c r="E181" s="734" t="s">
        <v>91</v>
      </c>
      <c r="F181" s="715"/>
      <c r="G181" s="715"/>
      <c r="H181" s="715"/>
      <c r="I181" s="715"/>
      <c r="J181" s="715"/>
      <c r="K181" s="715"/>
      <c r="L181" s="715"/>
      <c r="M181" s="715"/>
      <c r="N181" s="715"/>
      <c r="O181" s="715"/>
      <c r="P181" s="715"/>
      <c r="Q181" s="715"/>
      <c r="R181" s="715"/>
      <c r="S181" s="715"/>
      <c r="T181" s="735"/>
      <c r="U181" s="245"/>
      <c r="V181" s="773"/>
      <c r="W181" s="774"/>
      <c r="X181" s="774"/>
      <c r="Y181" s="775"/>
    </row>
    <row r="182" spans="1:25" s="247" customFormat="1" ht="45" customHeight="1" x14ac:dyDescent="0.4">
      <c r="A182" s="675"/>
      <c r="B182" s="676"/>
      <c r="C182" s="677"/>
      <c r="D182" s="301" t="s">
        <v>756</v>
      </c>
      <c r="E182" s="734" t="s">
        <v>424</v>
      </c>
      <c r="F182" s="715"/>
      <c r="G182" s="715"/>
      <c r="H182" s="715"/>
      <c r="I182" s="715"/>
      <c r="J182" s="715"/>
      <c r="K182" s="715"/>
      <c r="L182" s="715"/>
      <c r="M182" s="715"/>
      <c r="N182" s="715"/>
      <c r="O182" s="715"/>
      <c r="P182" s="715"/>
      <c r="Q182" s="715"/>
      <c r="R182" s="715"/>
      <c r="S182" s="715"/>
      <c r="T182" s="735"/>
      <c r="U182" s="245"/>
      <c r="V182" s="776"/>
      <c r="W182" s="777"/>
      <c r="X182" s="777"/>
      <c r="Y182" s="778"/>
    </row>
    <row r="183" spans="1:25" ht="30" customHeight="1" x14ac:dyDescent="0.4">
      <c r="A183" s="234" t="s">
        <v>8</v>
      </c>
      <c r="B183" s="235"/>
      <c r="C183" s="236"/>
      <c r="D183" s="237"/>
      <c r="E183" s="290">
        <v>17</v>
      </c>
      <c r="F183" s="237"/>
      <c r="G183" s="237"/>
      <c r="H183" s="237"/>
      <c r="I183" s="237"/>
      <c r="J183" s="237"/>
      <c r="K183" s="238" t="s">
        <v>9</v>
      </c>
      <c r="L183" s="291">
        <f>IF(R183=X183,1,0)</f>
        <v>0</v>
      </c>
      <c r="M183" s="239"/>
      <c r="N183" s="237"/>
      <c r="O183" s="237"/>
      <c r="P183" s="237"/>
      <c r="Q183" s="238" t="s">
        <v>10</v>
      </c>
      <c r="R183" s="291"/>
      <c r="S183" s="240"/>
      <c r="T183" s="237"/>
      <c r="U183" s="237"/>
      <c r="V183" s="291">
        <f>COUNT(U185)</f>
        <v>0</v>
      </c>
      <c r="W183" s="237" t="s">
        <v>48</v>
      </c>
      <c r="X183" s="290">
        <v>1</v>
      </c>
      <c r="Y183" s="241"/>
    </row>
    <row r="184" spans="1:25" s="244" customFormat="1" ht="15" customHeight="1" x14ac:dyDescent="0.4">
      <c r="A184" s="662" t="s">
        <v>12</v>
      </c>
      <c r="B184" s="651"/>
      <c r="C184" s="651"/>
      <c r="D184" s="651" t="s">
        <v>13</v>
      </c>
      <c r="E184" s="651"/>
      <c r="F184" s="651"/>
      <c r="G184" s="651"/>
      <c r="H184" s="651"/>
      <c r="I184" s="651"/>
      <c r="J184" s="651"/>
      <c r="K184" s="651"/>
      <c r="L184" s="651"/>
      <c r="M184" s="651"/>
      <c r="N184" s="651"/>
      <c r="O184" s="651"/>
      <c r="P184" s="651"/>
      <c r="Q184" s="651"/>
      <c r="R184" s="651"/>
      <c r="S184" s="651"/>
      <c r="T184" s="652"/>
      <c r="U184" s="242" t="s">
        <v>36</v>
      </c>
      <c r="V184" s="653" t="s">
        <v>15</v>
      </c>
      <c r="W184" s="654"/>
      <c r="X184" s="654"/>
      <c r="Y184" s="655"/>
    </row>
    <row r="185" spans="1:25" s="247" customFormat="1" ht="45" customHeight="1" x14ac:dyDescent="0.4">
      <c r="A185" s="834" t="s">
        <v>497</v>
      </c>
      <c r="B185" s="835"/>
      <c r="C185" s="836"/>
      <c r="D185" s="292"/>
      <c r="E185" s="715" t="s">
        <v>92</v>
      </c>
      <c r="F185" s="715"/>
      <c r="G185" s="715"/>
      <c r="H185" s="715"/>
      <c r="I185" s="715"/>
      <c r="J185" s="715"/>
      <c r="K185" s="715"/>
      <c r="L185" s="715"/>
      <c r="M185" s="715"/>
      <c r="N185" s="715"/>
      <c r="O185" s="715"/>
      <c r="P185" s="715"/>
      <c r="Q185" s="715"/>
      <c r="R185" s="715"/>
      <c r="S185" s="715"/>
      <c r="T185" s="735"/>
      <c r="U185" s="245"/>
      <c r="V185" s="927" t="s">
        <v>678</v>
      </c>
      <c r="W185" s="928"/>
      <c r="X185" s="928"/>
      <c r="Y185" s="929"/>
    </row>
    <row r="186" spans="1:25" ht="30" customHeight="1" x14ac:dyDescent="0.4">
      <c r="A186" s="234" t="s">
        <v>8</v>
      </c>
      <c r="B186" s="235"/>
      <c r="C186" s="236"/>
      <c r="D186" s="237"/>
      <c r="E186" s="290">
        <v>18</v>
      </c>
      <c r="F186" s="237"/>
      <c r="G186" s="237"/>
      <c r="H186" s="237"/>
      <c r="I186" s="237"/>
      <c r="J186" s="237"/>
      <c r="K186" s="238" t="s">
        <v>9</v>
      </c>
      <c r="L186" s="291">
        <f>IF(R186=X186,1,0)</f>
        <v>0</v>
      </c>
      <c r="M186" s="239"/>
      <c r="N186" s="237"/>
      <c r="O186" s="237"/>
      <c r="P186" s="237"/>
      <c r="Q186" s="238" t="s">
        <v>10</v>
      </c>
      <c r="R186" s="291"/>
      <c r="S186" s="240"/>
      <c r="T186" s="237"/>
      <c r="U186" s="237"/>
      <c r="V186" s="291">
        <f>COUNT(U188:U190)</f>
        <v>0</v>
      </c>
      <c r="W186" s="237" t="s">
        <v>85</v>
      </c>
      <c r="X186" s="290">
        <v>3</v>
      </c>
      <c r="Y186" s="241"/>
    </row>
    <row r="187" spans="1:25" s="257" customFormat="1" ht="15" customHeight="1" x14ac:dyDescent="0.4">
      <c r="A187" s="737" t="s">
        <v>12</v>
      </c>
      <c r="B187" s="738"/>
      <c r="C187" s="738"/>
      <c r="D187" s="738" t="s">
        <v>13</v>
      </c>
      <c r="E187" s="738"/>
      <c r="F187" s="738"/>
      <c r="G187" s="738"/>
      <c r="H187" s="738"/>
      <c r="I187" s="738"/>
      <c r="J187" s="738"/>
      <c r="K187" s="738"/>
      <c r="L187" s="738"/>
      <c r="M187" s="738"/>
      <c r="N187" s="738"/>
      <c r="O187" s="738"/>
      <c r="P187" s="738"/>
      <c r="Q187" s="738"/>
      <c r="R187" s="738"/>
      <c r="S187" s="738"/>
      <c r="T187" s="739"/>
      <c r="U187" s="256" t="s">
        <v>41</v>
      </c>
      <c r="V187" s="662" t="s">
        <v>86</v>
      </c>
      <c r="W187" s="651"/>
      <c r="X187" s="651"/>
      <c r="Y187" s="740"/>
    </row>
    <row r="188" spans="1:25" ht="249.95" customHeight="1" x14ac:dyDescent="0.4">
      <c r="A188" s="712" t="s">
        <v>568</v>
      </c>
      <c r="B188" s="713"/>
      <c r="C188" s="714"/>
      <c r="D188" s="321" t="s">
        <v>94</v>
      </c>
      <c r="E188" s="882" t="s">
        <v>1030</v>
      </c>
      <c r="F188" s="882"/>
      <c r="G188" s="882"/>
      <c r="H188" s="882"/>
      <c r="I188" s="882"/>
      <c r="J188" s="882"/>
      <c r="K188" s="882"/>
      <c r="L188" s="882"/>
      <c r="M188" s="882"/>
      <c r="N188" s="882"/>
      <c r="O188" s="882"/>
      <c r="P188" s="882"/>
      <c r="Q188" s="882"/>
      <c r="R188" s="882"/>
      <c r="S188" s="882"/>
      <c r="T188" s="883"/>
      <c r="U188" s="259"/>
      <c r="V188" s="884" t="s">
        <v>679</v>
      </c>
      <c r="W188" s="885"/>
      <c r="X188" s="885"/>
      <c r="Y188" s="886"/>
    </row>
    <row r="189" spans="1:25" ht="30" customHeight="1" x14ac:dyDescent="0.4">
      <c r="A189" s="723"/>
      <c r="B189" s="724"/>
      <c r="C189" s="725"/>
      <c r="D189" s="321" t="s">
        <v>696</v>
      </c>
      <c r="E189" s="882" t="s">
        <v>461</v>
      </c>
      <c r="F189" s="882"/>
      <c r="G189" s="882"/>
      <c r="H189" s="882"/>
      <c r="I189" s="882"/>
      <c r="J189" s="882"/>
      <c r="K189" s="882"/>
      <c r="L189" s="882"/>
      <c r="M189" s="882"/>
      <c r="N189" s="882"/>
      <c r="O189" s="882"/>
      <c r="P189" s="882"/>
      <c r="Q189" s="882"/>
      <c r="R189" s="882"/>
      <c r="S189" s="882"/>
      <c r="T189" s="883"/>
      <c r="U189" s="259"/>
      <c r="V189" s="887"/>
      <c r="W189" s="888"/>
      <c r="X189" s="888"/>
      <c r="Y189" s="889"/>
    </row>
    <row r="190" spans="1:25" ht="30" customHeight="1" x14ac:dyDescent="0.4">
      <c r="A190" s="845"/>
      <c r="B190" s="846"/>
      <c r="C190" s="847"/>
      <c r="D190" s="321" t="s">
        <v>757</v>
      </c>
      <c r="E190" s="882" t="s">
        <v>1014</v>
      </c>
      <c r="F190" s="882"/>
      <c r="G190" s="882"/>
      <c r="H190" s="882"/>
      <c r="I190" s="882"/>
      <c r="J190" s="882"/>
      <c r="K190" s="882"/>
      <c r="L190" s="882"/>
      <c r="M190" s="882"/>
      <c r="N190" s="882"/>
      <c r="O190" s="882"/>
      <c r="P190" s="882"/>
      <c r="Q190" s="882"/>
      <c r="R190" s="882"/>
      <c r="S190" s="882"/>
      <c r="T190" s="883"/>
      <c r="U190" s="259"/>
      <c r="V190" s="890"/>
      <c r="W190" s="891"/>
      <c r="X190" s="891"/>
      <c r="Y190" s="892"/>
    </row>
    <row r="191" spans="1:25" ht="30" customHeight="1" x14ac:dyDescent="0.4">
      <c r="A191" s="234" t="s">
        <v>8</v>
      </c>
      <c r="B191" s="235"/>
      <c r="C191" s="236"/>
      <c r="D191" s="237"/>
      <c r="E191" s="290">
        <v>19</v>
      </c>
      <c r="F191" s="237"/>
      <c r="G191" s="237"/>
      <c r="H191" s="237"/>
      <c r="I191" s="237"/>
      <c r="J191" s="237"/>
      <c r="K191" s="238" t="s">
        <v>9</v>
      </c>
      <c r="L191" s="291">
        <f>IF(R191=X191,1,0)</f>
        <v>0</v>
      </c>
      <c r="M191" s="239"/>
      <c r="N191" s="237"/>
      <c r="O191" s="237"/>
      <c r="P191" s="237"/>
      <c r="Q191" s="238" t="s">
        <v>10</v>
      </c>
      <c r="R191" s="291"/>
      <c r="S191" s="240"/>
      <c r="T191" s="237"/>
      <c r="U191" s="237"/>
      <c r="V191" s="291">
        <f>COUNT(U193:U194)</f>
        <v>0</v>
      </c>
      <c r="W191" s="237" t="s">
        <v>40</v>
      </c>
      <c r="X191" s="290">
        <v>2</v>
      </c>
      <c r="Y191" s="241"/>
    </row>
    <row r="192" spans="1:25" s="244" customFormat="1" ht="15" customHeight="1" x14ac:dyDescent="0.4">
      <c r="A192" s="662" t="s">
        <v>12</v>
      </c>
      <c r="B192" s="651"/>
      <c r="C192" s="651"/>
      <c r="D192" s="651" t="s">
        <v>13</v>
      </c>
      <c r="E192" s="651"/>
      <c r="F192" s="651"/>
      <c r="G192" s="651"/>
      <c r="H192" s="651"/>
      <c r="I192" s="651"/>
      <c r="J192" s="651"/>
      <c r="K192" s="651"/>
      <c r="L192" s="651"/>
      <c r="M192" s="651"/>
      <c r="N192" s="651"/>
      <c r="O192" s="651"/>
      <c r="P192" s="651"/>
      <c r="Q192" s="651"/>
      <c r="R192" s="651"/>
      <c r="S192" s="651"/>
      <c r="T192" s="652"/>
      <c r="U192" s="242" t="s">
        <v>41</v>
      </c>
      <c r="V192" s="653" t="s">
        <v>15</v>
      </c>
      <c r="W192" s="654"/>
      <c r="X192" s="654"/>
      <c r="Y192" s="655"/>
    </row>
    <row r="193" spans="1:25" s="247" customFormat="1" ht="159.94999999999999" customHeight="1" x14ac:dyDescent="0.4">
      <c r="A193" s="656" t="s">
        <v>706</v>
      </c>
      <c r="B193" s="657"/>
      <c r="C193" s="658"/>
      <c r="D193" s="292" t="s">
        <v>758</v>
      </c>
      <c r="E193" s="734" t="s">
        <v>681</v>
      </c>
      <c r="F193" s="715"/>
      <c r="G193" s="715"/>
      <c r="H193" s="715"/>
      <c r="I193" s="715"/>
      <c r="J193" s="715"/>
      <c r="K193" s="715"/>
      <c r="L193" s="715"/>
      <c r="M193" s="715"/>
      <c r="N193" s="715"/>
      <c r="O193" s="715"/>
      <c r="P193" s="715"/>
      <c r="Q193" s="715"/>
      <c r="R193" s="715"/>
      <c r="S193" s="715"/>
      <c r="T193" s="735"/>
      <c r="U193" s="249"/>
      <c r="V193" s="656" t="s">
        <v>680</v>
      </c>
      <c r="W193" s="907"/>
      <c r="X193" s="907"/>
      <c r="Y193" s="908"/>
    </row>
    <row r="194" spans="1:25" s="247" customFormat="1" ht="30" customHeight="1" x14ac:dyDescent="0.4">
      <c r="A194" s="776"/>
      <c r="B194" s="777"/>
      <c r="C194" s="778"/>
      <c r="D194" s="292" t="s">
        <v>759</v>
      </c>
      <c r="E194" s="734" t="s">
        <v>93</v>
      </c>
      <c r="F194" s="715"/>
      <c r="G194" s="715"/>
      <c r="H194" s="715"/>
      <c r="I194" s="715"/>
      <c r="J194" s="715"/>
      <c r="K194" s="715"/>
      <c r="L194" s="715"/>
      <c r="M194" s="715"/>
      <c r="N194" s="715"/>
      <c r="O194" s="715"/>
      <c r="P194" s="715"/>
      <c r="Q194" s="715"/>
      <c r="R194" s="715"/>
      <c r="S194" s="715"/>
      <c r="T194" s="735"/>
      <c r="U194" s="249"/>
      <c r="V194" s="909"/>
      <c r="W194" s="910"/>
      <c r="X194" s="910"/>
      <c r="Y194" s="911"/>
    </row>
    <row r="195" spans="1:25" ht="30" customHeight="1" x14ac:dyDescent="0.4">
      <c r="A195" s="234" t="s">
        <v>8</v>
      </c>
      <c r="B195" s="235"/>
      <c r="C195" s="236"/>
      <c r="D195" s="237"/>
      <c r="E195" s="290">
        <v>20</v>
      </c>
      <c r="F195" s="237"/>
      <c r="G195" s="237"/>
      <c r="H195" s="237"/>
      <c r="I195" s="237"/>
      <c r="J195" s="237"/>
      <c r="K195" s="238" t="s">
        <v>9</v>
      </c>
      <c r="L195" s="291">
        <f>IF(R195=X195,1,0)</f>
        <v>0</v>
      </c>
      <c r="M195" s="239"/>
      <c r="N195" s="237"/>
      <c r="O195" s="237"/>
      <c r="P195" s="237"/>
      <c r="Q195" s="322" t="s">
        <v>10</v>
      </c>
      <c r="R195" s="291"/>
      <c r="S195" s="240"/>
      <c r="T195" s="237"/>
      <c r="U195" s="237"/>
      <c r="V195" s="291">
        <f>COUNT(U197:U197)</f>
        <v>0</v>
      </c>
      <c r="W195" s="237" t="s">
        <v>595</v>
      </c>
      <c r="X195" s="290">
        <v>1</v>
      </c>
      <c r="Y195" s="241"/>
    </row>
    <row r="196" spans="1:25" s="244" customFormat="1" ht="15" customHeight="1" x14ac:dyDescent="0.4">
      <c r="A196" s="662" t="s">
        <v>12</v>
      </c>
      <c r="B196" s="651"/>
      <c r="C196" s="651"/>
      <c r="D196" s="651" t="s">
        <v>13</v>
      </c>
      <c r="E196" s="651"/>
      <c r="F196" s="651"/>
      <c r="G196" s="651"/>
      <c r="H196" s="651"/>
      <c r="I196" s="651"/>
      <c r="J196" s="651"/>
      <c r="K196" s="651"/>
      <c r="L196" s="651"/>
      <c r="M196" s="651"/>
      <c r="N196" s="651"/>
      <c r="O196" s="651"/>
      <c r="P196" s="651"/>
      <c r="Q196" s="651"/>
      <c r="R196" s="651"/>
      <c r="S196" s="651"/>
      <c r="T196" s="652"/>
      <c r="U196" s="294" t="s">
        <v>596</v>
      </c>
      <c r="V196" s="662" t="s">
        <v>15</v>
      </c>
      <c r="W196" s="651"/>
      <c r="X196" s="651"/>
      <c r="Y196" s="740"/>
    </row>
    <row r="197" spans="1:25" s="272" customFormat="1" ht="105" customHeight="1" x14ac:dyDescent="0.4">
      <c r="A197" s="951" t="s">
        <v>708</v>
      </c>
      <c r="B197" s="952"/>
      <c r="C197" s="953"/>
      <c r="D197" s="302"/>
      <c r="E197" s="954" t="s">
        <v>597</v>
      </c>
      <c r="F197" s="954"/>
      <c r="G197" s="954"/>
      <c r="H197" s="954"/>
      <c r="I197" s="954"/>
      <c r="J197" s="954"/>
      <c r="K197" s="954"/>
      <c r="L197" s="954"/>
      <c r="M197" s="954"/>
      <c r="N197" s="954"/>
      <c r="O197" s="954"/>
      <c r="P197" s="954"/>
      <c r="Q197" s="954"/>
      <c r="R197" s="954"/>
      <c r="S197" s="954"/>
      <c r="T197" s="954"/>
      <c r="U197" s="245"/>
      <c r="V197" s="955" t="s">
        <v>598</v>
      </c>
      <c r="W197" s="956"/>
      <c r="X197" s="956"/>
      <c r="Y197" s="957"/>
    </row>
    <row r="198" spans="1:25" ht="30" customHeight="1" x14ac:dyDescent="0.4">
      <c r="A198" s="234" t="s">
        <v>8</v>
      </c>
      <c r="B198" s="235"/>
      <c r="C198" s="236"/>
      <c r="D198" s="237"/>
      <c r="E198" s="290">
        <v>21</v>
      </c>
      <c r="F198" s="237"/>
      <c r="G198" s="237"/>
      <c r="H198" s="237"/>
      <c r="I198" s="237"/>
      <c r="J198" s="237"/>
      <c r="K198" s="238" t="s">
        <v>9</v>
      </c>
      <c r="L198" s="291">
        <f>IF(R198=X198,1,0)</f>
        <v>0</v>
      </c>
      <c r="M198" s="239"/>
      <c r="N198" s="237"/>
      <c r="O198" s="237"/>
      <c r="P198" s="237"/>
      <c r="Q198" s="238" t="s">
        <v>10</v>
      </c>
      <c r="R198" s="291"/>
      <c r="S198" s="240"/>
      <c r="T198" s="237"/>
      <c r="U198" s="237"/>
      <c r="V198" s="291">
        <f>COUNT(U200:U207)</f>
        <v>0</v>
      </c>
      <c r="W198" s="237" t="s">
        <v>40</v>
      </c>
      <c r="X198" s="290">
        <v>8</v>
      </c>
      <c r="Y198" s="241"/>
    </row>
    <row r="199" spans="1:25" s="244" customFormat="1" ht="15" customHeight="1" x14ac:dyDescent="0.4">
      <c r="A199" s="662" t="s">
        <v>12</v>
      </c>
      <c r="B199" s="651"/>
      <c r="C199" s="651"/>
      <c r="D199" s="651" t="s">
        <v>13</v>
      </c>
      <c r="E199" s="651"/>
      <c r="F199" s="651"/>
      <c r="G199" s="651"/>
      <c r="H199" s="651"/>
      <c r="I199" s="651"/>
      <c r="J199" s="651"/>
      <c r="K199" s="651"/>
      <c r="L199" s="651"/>
      <c r="M199" s="651"/>
      <c r="N199" s="651"/>
      <c r="O199" s="651"/>
      <c r="P199" s="651"/>
      <c r="Q199" s="651"/>
      <c r="R199" s="651"/>
      <c r="S199" s="651"/>
      <c r="T199" s="652"/>
      <c r="U199" s="242" t="s">
        <v>24</v>
      </c>
      <c r="V199" s="653" t="s">
        <v>15</v>
      </c>
      <c r="W199" s="654"/>
      <c r="X199" s="654"/>
      <c r="Y199" s="655"/>
    </row>
    <row r="200" spans="1:25" ht="30" customHeight="1" x14ac:dyDescent="0.4">
      <c r="A200" s="712" t="s">
        <v>498</v>
      </c>
      <c r="B200" s="713"/>
      <c r="C200" s="714"/>
      <c r="D200" s="301" t="s">
        <v>760</v>
      </c>
      <c r="E200" s="732" t="s">
        <v>570</v>
      </c>
      <c r="F200" s="732"/>
      <c r="G200" s="732"/>
      <c r="H200" s="732"/>
      <c r="I200" s="732"/>
      <c r="J200" s="732"/>
      <c r="K200" s="732"/>
      <c r="L200" s="732"/>
      <c r="M200" s="732"/>
      <c r="N200" s="732"/>
      <c r="O200" s="732"/>
      <c r="P200" s="732"/>
      <c r="Q200" s="732"/>
      <c r="R200" s="732"/>
      <c r="S200" s="732"/>
      <c r="T200" s="733"/>
      <c r="U200" s="245"/>
      <c r="V200" s="741" t="s">
        <v>682</v>
      </c>
      <c r="W200" s="915"/>
      <c r="X200" s="915"/>
      <c r="Y200" s="916"/>
    </row>
    <row r="201" spans="1:25" ht="45" customHeight="1" x14ac:dyDescent="0.4">
      <c r="A201" s="723"/>
      <c r="B201" s="724"/>
      <c r="C201" s="725"/>
      <c r="D201" s="301" t="s">
        <v>761</v>
      </c>
      <c r="E201" s="732" t="s">
        <v>95</v>
      </c>
      <c r="F201" s="732"/>
      <c r="G201" s="732"/>
      <c r="H201" s="732"/>
      <c r="I201" s="732"/>
      <c r="J201" s="732"/>
      <c r="K201" s="732"/>
      <c r="L201" s="732"/>
      <c r="M201" s="732"/>
      <c r="N201" s="732"/>
      <c r="O201" s="732"/>
      <c r="P201" s="732"/>
      <c r="Q201" s="732"/>
      <c r="R201" s="732"/>
      <c r="S201" s="732"/>
      <c r="T201" s="733"/>
      <c r="U201" s="245"/>
      <c r="V201" s="917"/>
      <c r="W201" s="918"/>
      <c r="X201" s="918"/>
      <c r="Y201" s="919"/>
    </row>
    <row r="202" spans="1:25" ht="60" customHeight="1" x14ac:dyDescent="0.4">
      <c r="A202" s="723"/>
      <c r="B202" s="724"/>
      <c r="C202" s="725"/>
      <c r="D202" s="301" t="s">
        <v>762</v>
      </c>
      <c r="E202" s="733" t="s">
        <v>571</v>
      </c>
      <c r="F202" s="923"/>
      <c r="G202" s="923"/>
      <c r="H202" s="923"/>
      <c r="I202" s="923"/>
      <c r="J202" s="923"/>
      <c r="K202" s="923"/>
      <c r="L202" s="923"/>
      <c r="M202" s="923"/>
      <c r="N202" s="923"/>
      <c r="O202" s="923"/>
      <c r="P202" s="923"/>
      <c r="Q202" s="923"/>
      <c r="R202" s="923"/>
      <c r="S202" s="923"/>
      <c r="T202" s="923"/>
      <c r="U202" s="245"/>
      <c r="V202" s="917"/>
      <c r="W202" s="918"/>
      <c r="X202" s="918"/>
      <c r="Y202" s="919"/>
    </row>
    <row r="203" spans="1:25" ht="30" customHeight="1" x14ac:dyDescent="0.4">
      <c r="A203" s="699"/>
      <c r="B203" s="700"/>
      <c r="C203" s="701"/>
      <c r="D203" s="301" t="s">
        <v>763</v>
      </c>
      <c r="E203" s="733" t="s">
        <v>425</v>
      </c>
      <c r="F203" s="923"/>
      <c r="G203" s="923"/>
      <c r="H203" s="923"/>
      <c r="I203" s="923"/>
      <c r="J203" s="923"/>
      <c r="K203" s="923"/>
      <c r="L203" s="923"/>
      <c r="M203" s="923"/>
      <c r="N203" s="923"/>
      <c r="O203" s="923"/>
      <c r="P203" s="923"/>
      <c r="Q203" s="923"/>
      <c r="R203" s="923"/>
      <c r="S203" s="923"/>
      <c r="T203" s="923"/>
      <c r="U203" s="245"/>
      <c r="V203" s="917"/>
      <c r="W203" s="918"/>
      <c r="X203" s="918"/>
      <c r="Y203" s="919"/>
    </row>
    <row r="204" spans="1:25" ht="45" customHeight="1" x14ac:dyDescent="0.4">
      <c r="A204" s="699"/>
      <c r="B204" s="700"/>
      <c r="C204" s="701"/>
      <c r="D204" s="301" t="s">
        <v>764</v>
      </c>
      <c r="E204" s="882" t="s">
        <v>569</v>
      </c>
      <c r="F204" s="882"/>
      <c r="G204" s="882"/>
      <c r="H204" s="882"/>
      <c r="I204" s="882"/>
      <c r="J204" s="882"/>
      <c r="K204" s="882"/>
      <c r="L204" s="882"/>
      <c r="M204" s="882"/>
      <c r="N204" s="882"/>
      <c r="O204" s="882"/>
      <c r="P204" s="882"/>
      <c r="Q204" s="882"/>
      <c r="R204" s="882"/>
      <c r="S204" s="882"/>
      <c r="T204" s="883"/>
      <c r="U204" s="259"/>
      <c r="V204" s="917"/>
      <c r="W204" s="918"/>
      <c r="X204" s="918"/>
      <c r="Y204" s="919"/>
    </row>
    <row r="205" spans="1:25" ht="30" customHeight="1" x14ac:dyDescent="0.4">
      <c r="A205" s="699"/>
      <c r="B205" s="700"/>
      <c r="C205" s="701"/>
      <c r="D205" s="301" t="s">
        <v>765</v>
      </c>
      <c r="E205" s="882" t="s">
        <v>1045</v>
      </c>
      <c r="F205" s="882"/>
      <c r="G205" s="882"/>
      <c r="H205" s="882"/>
      <c r="I205" s="882"/>
      <c r="J205" s="882"/>
      <c r="K205" s="882"/>
      <c r="L205" s="882"/>
      <c r="M205" s="882"/>
      <c r="N205" s="882"/>
      <c r="O205" s="882"/>
      <c r="P205" s="882"/>
      <c r="Q205" s="882"/>
      <c r="R205" s="882"/>
      <c r="S205" s="882"/>
      <c r="T205" s="883"/>
      <c r="U205" s="259"/>
      <c r="V205" s="917"/>
      <c r="W205" s="918"/>
      <c r="X205" s="918"/>
      <c r="Y205" s="919"/>
    </row>
    <row r="206" spans="1:25" ht="180" customHeight="1" x14ac:dyDescent="0.15">
      <c r="A206" s="924"/>
      <c r="B206" s="925"/>
      <c r="C206" s="926"/>
      <c r="D206" s="301" t="s">
        <v>766</v>
      </c>
      <c r="E206" s="882" t="s">
        <v>572</v>
      </c>
      <c r="F206" s="882"/>
      <c r="G206" s="882"/>
      <c r="H206" s="882"/>
      <c r="I206" s="882"/>
      <c r="J206" s="882"/>
      <c r="K206" s="882"/>
      <c r="L206" s="882"/>
      <c r="M206" s="882"/>
      <c r="N206" s="882"/>
      <c r="O206" s="882"/>
      <c r="P206" s="882"/>
      <c r="Q206" s="882"/>
      <c r="R206" s="882"/>
      <c r="S206" s="882"/>
      <c r="T206" s="883"/>
      <c r="U206" s="259"/>
      <c r="V206" s="917"/>
      <c r="W206" s="918"/>
      <c r="X206" s="918"/>
      <c r="Y206" s="919"/>
    </row>
    <row r="207" spans="1:25" ht="45" customHeight="1" x14ac:dyDescent="0.4">
      <c r="A207" s="800"/>
      <c r="B207" s="801"/>
      <c r="C207" s="802"/>
      <c r="D207" s="301" t="s">
        <v>767</v>
      </c>
      <c r="E207" s="882" t="s">
        <v>573</v>
      </c>
      <c r="F207" s="882"/>
      <c r="G207" s="882"/>
      <c r="H207" s="882"/>
      <c r="I207" s="882"/>
      <c r="J207" s="882"/>
      <c r="K207" s="882"/>
      <c r="L207" s="882"/>
      <c r="M207" s="882"/>
      <c r="N207" s="882"/>
      <c r="O207" s="882"/>
      <c r="P207" s="882"/>
      <c r="Q207" s="882"/>
      <c r="R207" s="882"/>
      <c r="S207" s="882"/>
      <c r="T207" s="883"/>
      <c r="U207" s="259"/>
      <c r="V207" s="920"/>
      <c r="W207" s="921"/>
      <c r="X207" s="921"/>
      <c r="Y207" s="922"/>
    </row>
    <row r="208" spans="1:25" ht="30" customHeight="1" x14ac:dyDescent="0.4">
      <c r="A208" s="234" t="s">
        <v>8</v>
      </c>
      <c r="B208" s="235"/>
      <c r="C208" s="236"/>
      <c r="D208" s="237"/>
      <c r="E208" s="290">
        <v>22</v>
      </c>
      <c r="F208" s="237"/>
      <c r="G208" s="237"/>
      <c r="H208" s="237"/>
      <c r="I208" s="237"/>
      <c r="J208" s="237"/>
      <c r="K208" s="238" t="s">
        <v>9</v>
      </c>
      <c r="L208" s="291">
        <f>IF(R208=X208,1,0)</f>
        <v>0</v>
      </c>
      <c r="M208" s="239"/>
      <c r="N208" s="237"/>
      <c r="O208" s="237"/>
      <c r="P208" s="237"/>
      <c r="Q208" s="238" t="s">
        <v>10</v>
      </c>
      <c r="R208" s="291"/>
      <c r="S208" s="240"/>
      <c r="T208" s="237"/>
      <c r="U208" s="237"/>
      <c r="V208" s="291">
        <f>COUNT(U210:U212)</f>
        <v>0</v>
      </c>
      <c r="W208" s="237" t="s">
        <v>48</v>
      </c>
      <c r="X208" s="290">
        <v>3</v>
      </c>
      <c r="Y208" s="241"/>
    </row>
    <row r="209" spans="1:25" s="244" customFormat="1" ht="15" customHeight="1" x14ac:dyDescent="0.4">
      <c r="A209" s="662" t="s">
        <v>12</v>
      </c>
      <c r="B209" s="651"/>
      <c r="C209" s="651"/>
      <c r="D209" s="651" t="s">
        <v>13</v>
      </c>
      <c r="E209" s="651"/>
      <c r="F209" s="651"/>
      <c r="G209" s="651"/>
      <c r="H209" s="651"/>
      <c r="I209" s="651"/>
      <c r="J209" s="651"/>
      <c r="K209" s="651"/>
      <c r="L209" s="651"/>
      <c r="M209" s="651"/>
      <c r="N209" s="651"/>
      <c r="O209" s="651"/>
      <c r="P209" s="651"/>
      <c r="Q209" s="651"/>
      <c r="R209" s="651"/>
      <c r="S209" s="651"/>
      <c r="T209" s="652"/>
      <c r="U209" s="242" t="s">
        <v>41</v>
      </c>
      <c r="V209" s="653" t="s">
        <v>15</v>
      </c>
      <c r="W209" s="654"/>
      <c r="X209" s="654"/>
      <c r="Y209" s="655"/>
    </row>
    <row r="210" spans="1:25" s="247" customFormat="1" ht="30" customHeight="1" x14ac:dyDescent="0.4">
      <c r="A210" s="656" t="s">
        <v>499</v>
      </c>
      <c r="B210" s="657"/>
      <c r="C210" s="658"/>
      <c r="D210" s="302" t="s">
        <v>768</v>
      </c>
      <c r="E210" s="789" t="s">
        <v>482</v>
      </c>
      <c r="F210" s="789"/>
      <c r="G210" s="789"/>
      <c r="H210" s="789"/>
      <c r="I210" s="789"/>
      <c r="J210" s="789"/>
      <c r="K210" s="789"/>
      <c r="L210" s="789"/>
      <c r="M210" s="789"/>
      <c r="N210" s="789"/>
      <c r="O210" s="789"/>
      <c r="P210" s="789"/>
      <c r="Q210" s="789"/>
      <c r="R210" s="789"/>
      <c r="S210" s="789"/>
      <c r="T210" s="789"/>
      <c r="U210" s="258"/>
      <c r="V210" s="898" t="s">
        <v>683</v>
      </c>
      <c r="W210" s="899"/>
      <c r="X210" s="899"/>
      <c r="Y210" s="900"/>
    </row>
    <row r="211" spans="1:25" s="247" customFormat="1" ht="45" customHeight="1" x14ac:dyDescent="0.4">
      <c r="A211" s="773"/>
      <c r="B211" s="774"/>
      <c r="C211" s="775"/>
      <c r="D211" s="302" t="s">
        <v>769</v>
      </c>
      <c r="E211" s="719" t="s">
        <v>575</v>
      </c>
      <c r="F211" s="719"/>
      <c r="G211" s="719"/>
      <c r="H211" s="719"/>
      <c r="I211" s="719"/>
      <c r="J211" s="719"/>
      <c r="K211" s="719"/>
      <c r="L211" s="719"/>
      <c r="M211" s="719"/>
      <c r="N211" s="719"/>
      <c r="O211" s="719"/>
      <c r="P211" s="719"/>
      <c r="Q211" s="719"/>
      <c r="R211" s="719"/>
      <c r="S211" s="719"/>
      <c r="T211" s="719"/>
      <c r="U211" s="245"/>
      <c r="V211" s="901"/>
      <c r="W211" s="902"/>
      <c r="X211" s="902"/>
      <c r="Y211" s="903"/>
    </row>
    <row r="212" spans="1:25" s="247" customFormat="1" ht="45" customHeight="1" x14ac:dyDescent="0.4">
      <c r="A212" s="776"/>
      <c r="B212" s="777"/>
      <c r="C212" s="778"/>
      <c r="D212" s="302" t="s">
        <v>770</v>
      </c>
      <c r="E212" s="719" t="s">
        <v>483</v>
      </c>
      <c r="F212" s="719"/>
      <c r="G212" s="719"/>
      <c r="H212" s="719"/>
      <c r="I212" s="719"/>
      <c r="J212" s="719"/>
      <c r="K212" s="719"/>
      <c r="L212" s="719"/>
      <c r="M212" s="719"/>
      <c r="N212" s="719"/>
      <c r="O212" s="719"/>
      <c r="P212" s="719"/>
      <c r="Q212" s="719"/>
      <c r="R212" s="719"/>
      <c r="S212" s="719"/>
      <c r="T212" s="719"/>
      <c r="U212" s="245"/>
      <c r="V212" s="904"/>
      <c r="W212" s="905"/>
      <c r="X212" s="905"/>
      <c r="Y212" s="906"/>
    </row>
    <row r="213" spans="1:25" ht="30" customHeight="1" x14ac:dyDescent="0.4">
      <c r="A213" s="234" t="s">
        <v>8</v>
      </c>
      <c r="B213" s="235"/>
      <c r="C213" s="236"/>
      <c r="D213" s="237"/>
      <c r="E213" s="290">
        <v>23</v>
      </c>
      <c r="F213" s="237"/>
      <c r="G213" s="237"/>
      <c r="H213" s="237"/>
      <c r="I213" s="237"/>
      <c r="J213" s="237"/>
      <c r="K213" s="238" t="s">
        <v>9</v>
      </c>
      <c r="L213" s="291">
        <f>IF(R213=X213,1,0)</f>
        <v>0</v>
      </c>
      <c r="M213" s="303"/>
      <c r="N213" s="237"/>
      <c r="O213" s="237"/>
      <c r="P213" s="237"/>
      <c r="Q213" s="238" t="s">
        <v>10</v>
      </c>
      <c r="R213" s="291"/>
      <c r="S213" s="240"/>
      <c r="T213" s="237"/>
      <c r="U213" s="237"/>
      <c r="V213" s="291">
        <f>COUNT(U215)</f>
        <v>0</v>
      </c>
      <c r="W213" s="237" t="s">
        <v>40</v>
      </c>
      <c r="X213" s="290">
        <v>1</v>
      </c>
      <c r="Y213" s="241"/>
    </row>
    <row r="214" spans="1:25" s="244" customFormat="1" ht="15" customHeight="1" x14ac:dyDescent="0.4">
      <c r="A214" s="662" t="s">
        <v>12</v>
      </c>
      <c r="B214" s="651"/>
      <c r="C214" s="651"/>
      <c r="D214" s="651" t="s">
        <v>96</v>
      </c>
      <c r="E214" s="651"/>
      <c r="F214" s="651"/>
      <c r="G214" s="651"/>
      <c r="H214" s="651"/>
      <c r="I214" s="651"/>
      <c r="J214" s="651"/>
      <c r="K214" s="651"/>
      <c r="L214" s="651"/>
      <c r="M214" s="651"/>
      <c r="N214" s="651"/>
      <c r="O214" s="651"/>
      <c r="P214" s="651"/>
      <c r="Q214" s="651"/>
      <c r="R214" s="651"/>
      <c r="S214" s="651"/>
      <c r="T214" s="652"/>
      <c r="U214" s="242" t="s">
        <v>41</v>
      </c>
      <c r="V214" s="653" t="s">
        <v>97</v>
      </c>
      <c r="W214" s="654"/>
      <c r="X214" s="654"/>
      <c r="Y214" s="655"/>
    </row>
    <row r="215" spans="1:25" s="247" customFormat="1" ht="45" customHeight="1" x14ac:dyDescent="0.4">
      <c r="A215" s="896" t="s">
        <v>574</v>
      </c>
      <c r="B215" s="896"/>
      <c r="C215" s="896"/>
      <c r="D215" s="301"/>
      <c r="E215" s="822" t="s">
        <v>98</v>
      </c>
      <c r="F215" s="822"/>
      <c r="G215" s="822"/>
      <c r="H215" s="822"/>
      <c r="I215" s="822"/>
      <c r="J215" s="822"/>
      <c r="K215" s="822"/>
      <c r="L215" s="822"/>
      <c r="M215" s="822"/>
      <c r="N215" s="822"/>
      <c r="O215" s="822"/>
      <c r="P215" s="822"/>
      <c r="Q215" s="822"/>
      <c r="R215" s="822"/>
      <c r="S215" s="822"/>
      <c r="T215" s="822"/>
      <c r="U215" s="249"/>
      <c r="V215" s="897" t="s">
        <v>684</v>
      </c>
      <c r="W215" s="897"/>
      <c r="X215" s="897"/>
      <c r="Y215" s="897"/>
    </row>
    <row r="216" spans="1:25" ht="30" customHeight="1" x14ac:dyDescent="0.4">
      <c r="A216" s="234" t="s">
        <v>8</v>
      </c>
      <c r="B216" s="235"/>
      <c r="C216" s="236"/>
      <c r="D216" s="237"/>
      <c r="E216" s="290">
        <v>24</v>
      </c>
      <c r="F216" s="237"/>
      <c r="G216" s="237"/>
      <c r="H216" s="237"/>
      <c r="I216" s="237"/>
      <c r="J216" s="237"/>
      <c r="K216" s="238" t="s">
        <v>9</v>
      </c>
      <c r="L216" s="291">
        <f>IF(R216=X216,1,0)</f>
        <v>0</v>
      </c>
      <c r="M216" s="239"/>
      <c r="N216" s="237"/>
      <c r="O216" s="237"/>
      <c r="P216" s="237"/>
      <c r="Q216" s="238" t="s">
        <v>10</v>
      </c>
      <c r="R216" s="291"/>
      <c r="S216" s="240"/>
      <c r="T216" s="237"/>
      <c r="U216" s="237"/>
      <c r="V216" s="291">
        <f>COUNT(U218:U225)</f>
        <v>0</v>
      </c>
      <c r="W216" s="237" t="s">
        <v>99</v>
      </c>
      <c r="X216" s="290">
        <v>7</v>
      </c>
      <c r="Y216" s="241"/>
    </row>
    <row r="217" spans="1:25" s="244" customFormat="1" ht="15" customHeight="1" x14ac:dyDescent="0.4">
      <c r="A217" s="662" t="s">
        <v>12</v>
      </c>
      <c r="B217" s="651"/>
      <c r="C217" s="651"/>
      <c r="D217" s="651" t="s">
        <v>13</v>
      </c>
      <c r="E217" s="651"/>
      <c r="F217" s="651"/>
      <c r="G217" s="651"/>
      <c r="H217" s="651"/>
      <c r="I217" s="651"/>
      <c r="J217" s="651"/>
      <c r="K217" s="651"/>
      <c r="L217" s="651"/>
      <c r="M217" s="651"/>
      <c r="N217" s="651"/>
      <c r="O217" s="651"/>
      <c r="P217" s="651"/>
      <c r="Q217" s="651"/>
      <c r="R217" s="651"/>
      <c r="S217" s="651"/>
      <c r="T217" s="652"/>
      <c r="U217" s="242" t="s">
        <v>41</v>
      </c>
      <c r="V217" s="653" t="s">
        <v>15</v>
      </c>
      <c r="W217" s="654"/>
      <c r="X217" s="654"/>
      <c r="Y217" s="655"/>
    </row>
    <row r="218" spans="1:25" s="247" customFormat="1" ht="30" customHeight="1" x14ac:dyDescent="0.4">
      <c r="A218" s="656" t="s">
        <v>500</v>
      </c>
      <c r="B218" s="657"/>
      <c r="C218" s="658"/>
      <c r="D218" s="949" t="s">
        <v>103</v>
      </c>
      <c r="E218" s="816" t="s">
        <v>1015</v>
      </c>
      <c r="F218" s="816"/>
      <c r="G218" s="816"/>
      <c r="H218" s="816"/>
      <c r="I218" s="816"/>
      <c r="J218" s="816"/>
      <c r="K218" s="816"/>
      <c r="L218" s="816"/>
      <c r="M218" s="816"/>
      <c r="N218" s="816"/>
      <c r="O218" s="816"/>
      <c r="P218" s="816"/>
      <c r="Q218" s="816"/>
      <c r="R218" s="816"/>
      <c r="S218" s="816"/>
      <c r="T218" s="816"/>
      <c r="U218" s="685"/>
      <c r="V218" s="656" t="s">
        <v>685</v>
      </c>
      <c r="W218" s="657"/>
      <c r="X218" s="657"/>
      <c r="Y218" s="658"/>
    </row>
    <row r="219" spans="1:25" s="247" customFormat="1" ht="90" customHeight="1" x14ac:dyDescent="0.4">
      <c r="A219" s="773"/>
      <c r="B219" s="774"/>
      <c r="C219" s="775"/>
      <c r="D219" s="950"/>
      <c r="E219" s="687" t="s">
        <v>1016</v>
      </c>
      <c r="F219" s="688"/>
      <c r="G219" s="688"/>
      <c r="H219" s="688"/>
      <c r="I219" s="688"/>
      <c r="J219" s="688"/>
      <c r="K219" s="688"/>
      <c r="L219" s="688"/>
      <c r="M219" s="688"/>
      <c r="N219" s="688"/>
      <c r="O219" s="688"/>
      <c r="P219" s="688"/>
      <c r="Q219" s="688"/>
      <c r="R219" s="688"/>
      <c r="S219" s="688"/>
      <c r="T219" s="689"/>
      <c r="U219" s="686"/>
      <c r="V219" s="773"/>
      <c r="W219" s="774"/>
      <c r="X219" s="774"/>
      <c r="Y219" s="775"/>
    </row>
    <row r="220" spans="1:25" s="247" customFormat="1" ht="30" customHeight="1" x14ac:dyDescent="0.4">
      <c r="A220" s="699"/>
      <c r="B220" s="700"/>
      <c r="C220" s="701"/>
      <c r="D220" s="301" t="s">
        <v>104</v>
      </c>
      <c r="E220" s="719" t="s">
        <v>576</v>
      </c>
      <c r="F220" s="719"/>
      <c r="G220" s="719"/>
      <c r="H220" s="719"/>
      <c r="I220" s="719"/>
      <c r="J220" s="719"/>
      <c r="K220" s="719"/>
      <c r="L220" s="719"/>
      <c r="M220" s="719"/>
      <c r="N220" s="719"/>
      <c r="O220" s="719"/>
      <c r="P220" s="719"/>
      <c r="Q220" s="719"/>
      <c r="R220" s="719"/>
      <c r="S220" s="719"/>
      <c r="T220" s="719"/>
      <c r="U220" s="245"/>
      <c r="V220" s="773"/>
      <c r="W220" s="774"/>
      <c r="X220" s="774"/>
      <c r="Y220" s="775"/>
    </row>
    <row r="221" spans="1:25" s="247" customFormat="1" ht="45" customHeight="1" x14ac:dyDescent="0.4">
      <c r="A221" s="699"/>
      <c r="B221" s="700"/>
      <c r="C221" s="701"/>
      <c r="D221" s="301" t="s">
        <v>697</v>
      </c>
      <c r="E221" s="719" t="s">
        <v>577</v>
      </c>
      <c r="F221" s="719"/>
      <c r="G221" s="719"/>
      <c r="H221" s="719"/>
      <c r="I221" s="719"/>
      <c r="J221" s="719"/>
      <c r="K221" s="719"/>
      <c r="L221" s="719"/>
      <c r="M221" s="719"/>
      <c r="N221" s="719"/>
      <c r="O221" s="719"/>
      <c r="P221" s="719"/>
      <c r="Q221" s="719"/>
      <c r="R221" s="719"/>
      <c r="S221" s="719"/>
      <c r="T221" s="719"/>
      <c r="U221" s="245"/>
      <c r="V221" s="773"/>
      <c r="W221" s="774"/>
      <c r="X221" s="774"/>
      <c r="Y221" s="775"/>
    </row>
    <row r="222" spans="1:25" s="247" customFormat="1" ht="90" customHeight="1" x14ac:dyDescent="0.4">
      <c r="A222" s="699"/>
      <c r="B222" s="700"/>
      <c r="C222" s="701"/>
      <c r="D222" s="301" t="s">
        <v>771</v>
      </c>
      <c r="E222" s="719" t="s">
        <v>1017</v>
      </c>
      <c r="F222" s="719"/>
      <c r="G222" s="719"/>
      <c r="H222" s="719"/>
      <c r="I222" s="719"/>
      <c r="J222" s="719"/>
      <c r="K222" s="719"/>
      <c r="L222" s="719"/>
      <c r="M222" s="719"/>
      <c r="N222" s="719"/>
      <c r="O222" s="719"/>
      <c r="P222" s="719"/>
      <c r="Q222" s="719"/>
      <c r="R222" s="719"/>
      <c r="S222" s="719"/>
      <c r="T222" s="719"/>
      <c r="U222" s="245"/>
      <c r="V222" s="773"/>
      <c r="W222" s="774"/>
      <c r="X222" s="774"/>
      <c r="Y222" s="775"/>
    </row>
    <row r="223" spans="1:25" s="247" customFormat="1" ht="15" customHeight="1" x14ac:dyDescent="0.4">
      <c r="A223" s="699"/>
      <c r="B223" s="700"/>
      <c r="C223" s="701"/>
      <c r="D223" s="301" t="s">
        <v>698</v>
      </c>
      <c r="E223" s="719" t="s">
        <v>426</v>
      </c>
      <c r="F223" s="719"/>
      <c r="G223" s="719"/>
      <c r="H223" s="719"/>
      <c r="I223" s="719"/>
      <c r="J223" s="719"/>
      <c r="K223" s="719"/>
      <c r="L223" s="719"/>
      <c r="M223" s="719"/>
      <c r="N223" s="719"/>
      <c r="O223" s="719"/>
      <c r="P223" s="719"/>
      <c r="Q223" s="719"/>
      <c r="R223" s="719"/>
      <c r="S223" s="719"/>
      <c r="T223" s="719"/>
      <c r="U223" s="245"/>
      <c r="V223" s="773"/>
      <c r="W223" s="774"/>
      <c r="X223" s="774"/>
      <c r="Y223" s="775"/>
    </row>
    <row r="224" spans="1:25" s="247" customFormat="1" ht="60" customHeight="1" x14ac:dyDescent="0.4">
      <c r="A224" s="699"/>
      <c r="B224" s="700"/>
      <c r="C224" s="701"/>
      <c r="D224" s="301" t="s">
        <v>699</v>
      </c>
      <c r="E224" s="789" t="s">
        <v>1018</v>
      </c>
      <c r="F224" s="789"/>
      <c r="G224" s="789"/>
      <c r="H224" s="789"/>
      <c r="I224" s="789"/>
      <c r="J224" s="789"/>
      <c r="K224" s="789"/>
      <c r="L224" s="789"/>
      <c r="M224" s="789"/>
      <c r="N224" s="789"/>
      <c r="O224" s="789"/>
      <c r="P224" s="789"/>
      <c r="Q224" s="789"/>
      <c r="R224" s="789"/>
      <c r="S224" s="789"/>
      <c r="T224" s="789"/>
      <c r="U224" s="258"/>
      <c r="V224" s="773"/>
      <c r="W224" s="774"/>
      <c r="X224" s="774"/>
      <c r="Y224" s="775"/>
    </row>
    <row r="225" spans="1:25" s="247" customFormat="1" ht="30" customHeight="1" x14ac:dyDescent="0.4">
      <c r="A225" s="716"/>
      <c r="B225" s="717"/>
      <c r="C225" s="718"/>
      <c r="D225" s="301" t="s">
        <v>772</v>
      </c>
      <c r="E225" s="719" t="s">
        <v>427</v>
      </c>
      <c r="F225" s="719"/>
      <c r="G225" s="719"/>
      <c r="H225" s="719"/>
      <c r="I225" s="719"/>
      <c r="J225" s="719"/>
      <c r="K225" s="719"/>
      <c r="L225" s="719"/>
      <c r="M225" s="719"/>
      <c r="N225" s="719"/>
      <c r="O225" s="719"/>
      <c r="P225" s="719"/>
      <c r="Q225" s="719"/>
      <c r="R225" s="719"/>
      <c r="S225" s="719"/>
      <c r="T225" s="719"/>
      <c r="U225" s="245"/>
      <c r="V225" s="776"/>
      <c r="W225" s="777"/>
      <c r="X225" s="777"/>
      <c r="Y225" s="778"/>
    </row>
    <row r="226" spans="1:25" ht="30" customHeight="1" x14ac:dyDescent="0.4">
      <c r="A226" s="234" t="s">
        <v>8</v>
      </c>
      <c r="B226" s="235"/>
      <c r="C226" s="236"/>
      <c r="D226" s="237"/>
      <c r="E226" s="290">
        <v>25</v>
      </c>
      <c r="F226" s="237"/>
      <c r="G226" s="237"/>
      <c r="H226" s="237"/>
      <c r="I226" s="237"/>
      <c r="J226" s="237"/>
      <c r="K226" s="238" t="s">
        <v>9</v>
      </c>
      <c r="L226" s="291">
        <f>IF(R226=X226,1,0)</f>
        <v>0</v>
      </c>
      <c r="M226" s="239"/>
      <c r="N226" s="237"/>
      <c r="O226" s="237"/>
      <c r="P226" s="237"/>
      <c r="Q226" s="238" t="s">
        <v>10</v>
      </c>
      <c r="R226" s="291"/>
      <c r="S226" s="240"/>
      <c r="T226" s="237"/>
      <c r="U226" s="237"/>
      <c r="V226" s="291">
        <f>COUNT(U228:U235)</f>
        <v>0</v>
      </c>
      <c r="W226" s="237" t="s">
        <v>100</v>
      </c>
      <c r="X226" s="320">
        <v>7</v>
      </c>
      <c r="Y226" s="241"/>
    </row>
    <row r="227" spans="1:25" s="244" customFormat="1" ht="15" customHeight="1" x14ac:dyDescent="0.4">
      <c r="A227" s="662" t="s">
        <v>12</v>
      </c>
      <c r="B227" s="651"/>
      <c r="C227" s="651"/>
      <c r="D227" s="651" t="s">
        <v>13</v>
      </c>
      <c r="E227" s="651"/>
      <c r="F227" s="651"/>
      <c r="G227" s="651"/>
      <c r="H227" s="651"/>
      <c r="I227" s="651"/>
      <c r="J227" s="651"/>
      <c r="K227" s="651"/>
      <c r="L227" s="651"/>
      <c r="M227" s="651"/>
      <c r="N227" s="651"/>
      <c r="O227" s="651"/>
      <c r="P227" s="651"/>
      <c r="Q227" s="651"/>
      <c r="R227" s="651"/>
      <c r="S227" s="651"/>
      <c r="T227" s="652"/>
      <c r="U227" s="242" t="s">
        <v>41</v>
      </c>
      <c r="V227" s="653" t="s">
        <v>15</v>
      </c>
      <c r="W227" s="654"/>
      <c r="X227" s="654"/>
      <c r="Y227" s="655"/>
    </row>
    <row r="228" spans="1:25" s="247" customFormat="1" ht="90" customHeight="1" x14ac:dyDescent="0.4">
      <c r="A228" s="712" t="s">
        <v>501</v>
      </c>
      <c r="B228" s="713"/>
      <c r="C228" s="714"/>
      <c r="D228" s="293" t="s">
        <v>773</v>
      </c>
      <c r="E228" s="715" t="s">
        <v>578</v>
      </c>
      <c r="F228" s="715"/>
      <c r="G228" s="715"/>
      <c r="H228" s="715"/>
      <c r="I228" s="715"/>
      <c r="J228" s="715"/>
      <c r="K228" s="715"/>
      <c r="L228" s="715"/>
      <c r="M228" s="715"/>
      <c r="N228" s="715"/>
      <c r="O228" s="715"/>
      <c r="P228" s="715"/>
      <c r="Q228" s="715"/>
      <c r="R228" s="715"/>
      <c r="S228" s="715"/>
      <c r="T228" s="715"/>
      <c r="U228" s="249"/>
      <c r="V228" s="656" t="s">
        <v>686</v>
      </c>
      <c r="W228" s="657"/>
      <c r="X228" s="657"/>
      <c r="Y228" s="658"/>
    </row>
    <row r="229" spans="1:25" s="247" customFormat="1" ht="60" customHeight="1" x14ac:dyDescent="0.4">
      <c r="A229" s="699"/>
      <c r="B229" s="700"/>
      <c r="C229" s="701"/>
      <c r="D229" s="293" t="s">
        <v>774</v>
      </c>
      <c r="E229" s="715" t="s">
        <v>579</v>
      </c>
      <c r="F229" s="715"/>
      <c r="G229" s="715"/>
      <c r="H229" s="715"/>
      <c r="I229" s="715"/>
      <c r="J229" s="715"/>
      <c r="K229" s="715"/>
      <c r="L229" s="715"/>
      <c r="M229" s="715"/>
      <c r="N229" s="715"/>
      <c r="O229" s="715"/>
      <c r="P229" s="715"/>
      <c r="Q229" s="715"/>
      <c r="R229" s="715"/>
      <c r="S229" s="715"/>
      <c r="T229" s="715"/>
      <c r="U229" s="249"/>
      <c r="V229" s="705"/>
      <c r="W229" s="706"/>
      <c r="X229" s="706"/>
      <c r="Y229" s="707"/>
    </row>
    <row r="230" spans="1:25" s="247" customFormat="1" ht="15" customHeight="1" x14ac:dyDescent="0.4">
      <c r="A230" s="662" t="s">
        <v>12</v>
      </c>
      <c r="B230" s="651"/>
      <c r="C230" s="651"/>
      <c r="D230" s="651" t="s">
        <v>13</v>
      </c>
      <c r="E230" s="651"/>
      <c r="F230" s="651"/>
      <c r="G230" s="651"/>
      <c r="H230" s="651"/>
      <c r="I230" s="651"/>
      <c r="J230" s="651"/>
      <c r="K230" s="651"/>
      <c r="L230" s="651"/>
      <c r="M230" s="651"/>
      <c r="N230" s="651"/>
      <c r="O230" s="651"/>
      <c r="P230" s="651"/>
      <c r="Q230" s="651"/>
      <c r="R230" s="651"/>
      <c r="S230" s="651"/>
      <c r="T230" s="652"/>
      <c r="U230" s="451" t="s">
        <v>24</v>
      </c>
      <c r="V230" s="653" t="s">
        <v>15</v>
      </c>
      <c r="W230" s="654"/>
      <c r="X230" s="654"/>
      <c r="Y230" s="655"/>
    </row>
    <row r="231" spans="1:25" s="247" customFormat="1" ht="75" customHeight="1" x14ac:dyDescent="0.4">
      <c r="A231" s="663"/>
      <c r="B231" s="664"/>
      <c r="C231" s="665"/>
      <c r="D231" s="304" t="s">
        <v>775</v>
      </c>
      <c r="E231" s="715" t="s">
        <v>462</v>
      </c>
      <c r="F231" s="715"/>
      <c r="G231" s="715"/>
      <c r="H231" s="715"/>
      <c r="I231" s="715"/>
      <c r="J231" s="715"/>
      <c r="K231" s="715"/>
      <c r="L231" s="715"/>
      <c r="M231" s="715"/>
      <c r="N231" s="715"/>
      <c r="O231" s="715"/>
      <c r="P231" s="715"/>
      <c r="Q231" s="715"/>
      <c r="R231" s="715"/>
      <c r="S231" s="715"/>
      <c r="T231" s="715"/>
      <c r="U231" s="249"/>
      <c r="V231" s="666"/>
      <c r="W231" s="667"/>
      <c r="X231" s="667"/>
      <c r="Y231" s="668"/>
    </row>
    <row r="232" spans="1:25" s="247" customFormat="1" ht="30" customHeight="1" x14ac:dyDescent="0.4">
      <c r="A232" s="663"/>
      <c r="B232" s="664"/>
      <c r="C232" s="665"/>
      <c r="D232" s="304" t="s">
        <v>776</v>
      </c>
      <c r="E232" s="715" t="s">
        <v>580</v>
      </c>
      <c r="F232" s="715"/>
      <c r="G232" s="715"/>
      <c r="H232" s="715"/>
      <c r="I232" s="715"/>
      <c r="J232" s="715"/>
      <c r="K232" s="715"/>
      <c r="L232" s="715"/>
      <c r="M232" s="715"/>
      <c r="N232" s="715"/>
      <c r="O232" s="715"/>
      <c r="P232" s="715"/>
      <c r="Q232" s="715"/>
      <c r="R232" s="715"/>
      <c r="S232" s="715"/>
      <c r="T232" s="715"/>
      <c r="U232" s="249"/>
      <c r="V232" s="666"/>
      <c r="W232" s="667"/>
      <c r="X232" s="667"/>
      <c r="Y232" s="668"/>
    </row>
    <row r="233" spans="1:25" s="247" customFormat="1" ht="30" customHeight="1" x14ac:dyDescent="0.4">
      <c r="A233" s="663"/>
      <c r="B233" s="664"/>
      <c r="C233" s="665"/>
      <c r="D233" s="304" t="s">
        <v>777</v>
      </c>
      <c r="E233" s="715" t="s">
        <v>101</v>
      </c>
      <c r="F233" s="715"/>
      <c r="G233" s="715"/>
      <c r="H233" s="715"/>
      <c r="I233" s="715"/>
      <c r="J233" s="715"/>
      <c r="K233" s="715"/>
      <c r="L233" s="715"/>
      <c r="M233" s="715"/>
      <c r="N233" s="715"/>
      <c r="O233" s="715"/>
      <c r="P233" s="715"/>
      <c r="Q233" s="715"/>
      <c r="R233" s="715"/>
      <c r="S233" s="715"/>
      <c r="T233" s="715"/>
      <c r="U233" s="249"/>
      <c r="V233" s="666"/>
      <c r="W233" s="667"/>
      <c r="X233" s="667"/>
      <c r="Y233" s="668"/>
    </row>
    <row r="234" spans="1:25" s="247" customFormat="1" ht="45" customHeight="1" x14ac:dyDescent="0.4">
      <c r="A234" s="663"/>
      <c r="B234" s="664"/>
      <c r="C234" s="665"/>
      <c r="D234" s="305" t="s">
        <v>778</v>
      </c>
      <c r="E234" s="715" t="s">
        <v>581</v>
      </c>
      <c r="F234" s="715"/>
      <c r="G234" s="715"/>
      <c r="H234" s="715"/>
      <c r="I234" s="715"/>
      <c r="J234" s="715"/>
      <c r="K234" s="715"/>
      <c r="L234" s="715"/>
      <c r="M234" s="715"/>
      <c r="N234" s="715"/>
      <c r="O234" s="715"/>
      <c r="P234" s="715"/>
      <c r="Q234" s="715"/>
      <c r="R234" s="715"/>
      <c r="S234" s="715"/>
      <c r="T234" s="715"/>
      <c r="U234" s="249"/>
      <c r="V234" s="666"/>
      <c r="W234" s="667"/>
      <c r="X234" s="667"/>
      <c r="Y234" s="668"/>
    </row>
    <row r="235" spans="1:25" s="247" customFormat="1" ht="45" customHeight="1" x14ac:dyDescent="0.4">
      <c r="A235" s="675"/>
      <c r="B235" s="676"/>
      <c r="C235" s="677"/>
      <c r="D235" s="293" t="s">
        <v>779</v>
      </c>
      <c r="E235" s="715" t="s">
        <v>582</v>
      </c>
      <c r="F235" s="715"/>
      <c r="G235" s="715"/>
      <c r="H235" s="715"/>
      <c r="I235" s="715"/>
      <c r="J235" s="715"/>
      <c r="K235" s="715"/>
      <c r="L235" s="715"/>
      <c r="M235" s="715"/>
      <c r="N235" s="715"/>
      <c r="O235" s="715"/>
      <c r="P235" s="715"/>
      <c r="Q235" s="715"/>
      <c r="R235" s="715"/>
      <c r="S235" s="715"/>
      <c r="T235" s="715"/>
      <c r="U235" s="249"/>
      <c r="V235" s="696"/>
      <c r="W235" s="697"/>
      <c r="X235" s="697"/>
      <c r="Y235" s="698"/>
    </row>
    <row r="236" spans="1:25" ht="30" customHeight="1" x14ac:dyDescent="0.4">
      <c r="A236" s="234" t="s">
        <v>8</v>
      </c>
      <c r="B236" s="235"/>
      <c r="C236" s="236"/>
      <c r="D236" s="237"/>
      <c r="E236" s="290">
        <v>26</v>
      </c>
      <c r="F236" s="237"/>
      <c r="G236" s="237"/>
      <c r="H236" s="237"/>
      <c r="I236" s="237"/>
      <c r="J236" s="237"/>
      <c r="K236" s="238" t="s">
        <v>9</v>
      </c>
      <c r="L236" s="291">
        <f>IF(R236=X236,1,0)</f>
        <v>0</v>
      </c>
      <c r="M236" s="239"/>
      <c r="N236" s="237"/>
      <c r="O236" s="237"/>
      <c r="P236" s="237"/>
      <c r="Q236" s="238" t="s">
        <v>10</v>
      </c>
      <c r="R236" s="291"/>
      <c r="S236" s="240"/>
      <c r="T236" s="237"/>
      <c r="U236" s="237"/>
      <c r="V236" s="291">
        <f>COUNT(U238:U241)</f>
        <v>0</v>
      </c>
      <c r="W236" s="237" t="s">
        <v>40</v>
      </c>
      <c r="X236" s="290">
        <v>4</v>
      </c>
      <c r="Y236" s="241"/>
    </row>
    <row r="237" spans="1:25" s="244" customFormat="1" ht="15" customHeight="1" x14ac:dyDescent="0.4">
      <c r="A237" s="662" t="s">
        <v>12</v>
      </c>
      <c r="B237" s="651"/>
      <c r="C237" s="651"/>
      <c r="D237" s="651" t="s">
        <v>13</v>
      </c>
      <c r="E237" s="651"/>
      <c r="F237" s="651"/>
      <c r="G237" s="651"/>
      <c r="H237" s="651"/>
      <c r="I237" s="651"/>
      <c r="J237" s="651"/>
      <c r="K237" s="651"/>
      <c r="L237" s="651"/>
      <c r="M237" s="651"/>
      <c r="N237" s="651"/>
      <c r="O237" s="651"/>
      <c r="P237" s="651"/>
      <c r="Q237" s="651"/>
      <c r="R237" s="651"/>
      <c r="S237" s="651"/>
      <c r="T237" s="652"/>
      <c r="U237" s="242" t="s">
        <v>102</v>
      </c>
      <c r="V237" s="653" t="s">
        <v>15</v>
      </c>
      <c r="W237" s="654"/>
      <c r="X237" s="654"/>
      <c r="Y237" s="655"/>
    </row>
    <row r="238" spans="1:25" s="247" customFormat="1" ht="90" customHeight="1" x14ac:dyDescent="0.4">
      <c r="A238" s="656" t="s">
        <v>502</v>
      </c>
      <c r="B238" s="657"/>
      <c r="C238" s="658"/>
      <c r="D238" s="292" t="s">
        <v>780</v>
      </c>
      <c r="E238" s="735" t="s">
        <v>1019</v>
      </c>
      <c r="F238" s="719"/>
      <c r="G238" s="719"/>
      <c r="H238" s="719"/>
      <c r="I238" s="719"/>
      <c r="J238" s="719"/>
      <c r="K238" s="719"/>
      <c r="L238" s="719"/>
      <c r="M238" s="719"/>
      <c r="N238" s="719"/>
      <c r="O238" s="719"/>
      <c r="P238" s="719"/>
      <c r="Q238" s="719"/>
      <c r="R238" s="719"/>
      <c r="S238" s="719"/>
      <c r="T238" s="719"/>
      <c r="U238" s="245"/>
      <c r="V238" s="898" t="s">
        <v>687</v>
      </c>
      <c r="W238" s="899"/>
      <c r="X238" s="899"/>
      <c r="Y238" s="900"/>
    </row>
    <row r="239" spans="1:25" s="247" customFormat="1" ht="30" customHeight="1" x14ac:dyDescent="0.4">
      <c r="A239" s="773"/>
      <c r="B239" s="774"/>
      <c r="C239" s="775"/>
      <c r="D239" s="293" t="s">
        <v>113</v>
      </c>
      <c r="E239" s="735" t="s">
        <v>1020</v>
      </c>
      <c r="F239" s="719"/>
      <c r="G239" s="719"/>
      <c r="H239" s="719"/>
      <c r="I239" s="719"/>
      <c r="J239" s="719"/>
      <c r="K239" s="719"/>
      <c r="L239" s="719"/>
      <c r="M239" s="719"/>
      <c r="N239" s="719"/>
      <c r="O239" s="719"/>
      <c r="P239" s="719"/>
      <c r="Q239" s="719"/>
      <c r="R239" s="719"/>
      <c r="S239" s="719"/>
      <c r="T239" s="719"/>
      <c r="U239" s="245"/>
      <c r="V239" s="901"/>
      <c r="W239" s="902"/>
      <c r="X239" s="902"/>
      <c r="Y239" s="903"/>
    </row>
    <row r="240" spans="1:25" s="247" customFormat="1" ht="30" customHeight="1" x14ac:dyDescent="0.4">
      <c r="A240" s="875"/>
      <c r="B240" s="876"/>
      <c r="C240" s="877"/>
      <c r="D240" s="293" t="s">
        <v>114</v>
      </c>
      <c r="E240" s="735" t="s">
        <v>583</v>
      </c>
      <c r="F240" s="719"/>
      <c r="G240" s="719"/>
      <c r="H240" s="719"/>
      <c r="I240" s="719"/>
      <c r="J240" s="719"/>
      <c r="K240" s="719"/>
      <c r="L240" s="719"/>
      <c r="M240" s="719"/>
      <c r="N240" s="719"/>
      <c r="O240" s="719"/>
      <c r="P240" s="719"/>
      <c r="Q240" s="719"/>
      <c r="R240" s="719"/>
      <c r="S240" s="719"/>
      <c r="T240" s="719"/>
      <c r="U240" s="245"/>
      <c r="V240" s="901"/>
      <c r="W240" s="902"/>
      <c r="X240" s="902"/>
      <c r="Y240" s="903"/>
    </row>
    <row r="241" spans="1:25" s="247" customFormat="1" ht="45" customHeight="1" x14ac:dyDescent="0.4">
      <c r="A241" s="878"/>
      <c r="B241" s="879"/>
      <c r="C241" s="880"/>
      <c r="D241" s="293" t="s">
        <v>781</v>
      </c>
      <c r="E241" s="735" t="s">
        <v>428</v>
      </c>
      <c r="F241" s="719"/>
      <c r="G241" s="719"/>
      <c r="H241" s="719"/>
      <c r="I241" s="719"/>
      <c r="J241" s="719"/>
      <c r="K241" s="719"/>
      <c r="L241" s="719"/>
      <c r="M241" s="719"/>
      <c r="N241" s="719"/>
      <c r="O241" s="719"/>
      <c r="P241" s="719"/>
      <c r="Q241" s="719"/>
      <c r="R241" s="719"/>
      <c r="S241" s="719"/>
      <c r="T241" s="719"/>
      <c r="U241" s="245"/>
      <c r="V241" s="930"/>
      <c r="W241" s="931"/>
      <c r="X241" s="931"/>
      <c r="Y241" s="932"/>
    </row>
    <row r="242" spans="1:25" ht="30" customHeight="1" x14ac:dyDescent="0.4">
      <c r="A242" s="234" t="s">
        <v>8</v>
      </c>
      <c r="B242" s="235"/>
      <c r="C242" s="236"/>
      <c r="D242" s="237"/>
      <c r="E242" s="290">
        <v>27</v>
      </c>
      <c r="F242" s="237"/>
      <c r="G242" s="237"/>
      <c r="H242" s="237"/>
      <c r="I242" s="237"/>
      <c r="J242" s="237"/>
      <c r="K242" s="238" t="s">
        <v>9</v>
      </c>
      <c r="L242" s="291">
        <f>IF(R242=X242,1,0)</f>
        <v>0</v>
      </c>
      <c r="M242" s="239"/>
      <c r="N242" s="237"/>
      <c r="O242" s="237"/>
      <c r="P242" s="237"/>
      <c r="Q242" s="238" t="s">
        <v>10</v>
      </c>
      <c r="R242" s="291"/>
      <c r="S242" s="240"/>
      <c r="T242" s="237"/>
      <c r="U242" s="237"/>
      <c r="V242" s="291">
        <f>COUNT(U244:U249)</f>
        <v>0</v>
      </c>
      <c r="W242" s="237" t="s">
        <v>40</v>
      </c>
      <c r="X242" s="290">
        <v>5</v>
      </c>
      <c r="Y242" s="241"/>
    </row>
    <row r="243" spans="1:25" s="257" customFormat="1" ht="15" customHeight="1" x14ac:dyDescent="0.4">
      <c r="A243" s="737" t="s">
        <v>12</v>
      </c>
      <c r="B243" s="738"/>
      <c r="C243" s="738"/>
      <c r="D243" s="738" t="s">
        <v>13</v>
      </c>
      <c r="E243" s="738"/>
      <c r="F243" s="738"/>
      <c r="G243" s="738"/>
      <c r="H243" s="738"/>
      <c r="I243" s="738"/>
      <c r="J243" s="738"/>
      <c r="K243" s="738"/>
      <c r="L243" s="738"/>
      <c r="M243" s="738"/>
      <c r="N243" s="738"/>
      <c r="O243" s="738"/>
      <c r="P243" s="738"/>
      <c r="Q243" s="738"/>
      <c r="R243" s="738"/>
      <c r="S243" s="738"/>
      <c r="T243" s="739"/>
      <c r="U243" s="256" t="s">
        <v>41</v>
      </c>
      <c r="V243" s="662" t="s">
        <v>86</v>
      </c>
      <c r="W243" s="651"/>
      <c r="X243" s="651"/>
      <c r="Y243" s="740"/>
    </row>
    <row r="244" spans="1:25" ht="210" customHeight="1" x14ac:dyDescent="0.4">
      <c r="A244" s="955" t="s">
        <v>584</v>
      </c>
      <c r="B244" s="956"/>
      <c r="C244" s="957"/>
      <c r="D244" s="321" t="s">
        <v>782</v>
      </c>
      <c r="E244" s="881" t="s">
        <v>585</v>
      </c>
      <c r="F244" s="882"/>
      <c r="G244" s="882"/>
      <c r="H244" s="882"/>
      <c r="I244" s="882"/>
      <c r="J244" s="882"/>
      <c r="K244" s="882"/>
      <c r="L244" s="882"/>
      <c r="M244" s="882"/>
      <c r="N244" s="882"/>
      <c r="O244" s="882"/>
      <c r="P244" s="882"/>
      <c r="Q244" s="882"/>
      <c r="R244" s="882"/>
      <c r="S244" s="882"/>
      <c r="T244" s="883"/>
      <c r="U244" s="295"/>
      <c r="V244" s="1075" t="s">
        <v>688</v>
      </c>
      <c r="W244" s="1076"/>
      <c r="X244" s="1076"/>
      <c r="Y244" s="1077"/>
    </row>
    <row r="245" spans="1:25" ht="15" customHeight="1" x14ac:dyDescent="0.4">
      <c r="A245" s="737" t="s">
        <v>107</v>
      </c>
      <c r="B245" s="738"/>
      <c r="C245" s="738"/>
      <c r="D245" s="738" t="s">
        <v>108</v>
      </c>
      <c r="E245" s="738"/>
      <c r="F245" s="738"/>
      <c r="G245" s="738"/>
      <c r="H245" s="738"/>
      <c r="I245" s="738"/>
      <c r="J245" s="738"/>
      <c r="K245" s="738"/>
      <c r="L245" s="738"/>
      <c r="M245" s="738"/>
      <c r="N245" s="738"/>
      <c r="O245" s="738"/>
      <c r="P245" s="738"/>
      <c r="Q245" s="738"/>
      <c r="R245" s="738"/>
      <c r="S245" s="738"/>
      <c r="T245" s="739"/>
      <c r="U245" s="270" t="s">
        <v>36</v>
      </c>
      <c r="V245" s="653" t="s">
        <v>15</v>
      </c>
      <c r="W245" s="654"/>
      <c r="X245" s="654"/>
      <c r="Y245" s="655"/>
    </row>
    <row r="246" spans="1:25" ht="174.95" customHeight="1" x14ac:dyDescent="0.4">
      <c r="A246" s="1046"/>
      <c r="B246" s="1047"/>
      <c r="C246" s="1047"/>
      <c r="D246" s="321" t="s">
        <v>783</v>
      </c>
      <c r="E246" s="881" t="s">
        <v>1031</v>
      </c>
      <c r="F246" s="882"/>
      <c r="G246" s="882"/>
      <c r="H246" s="882"/>
      <c r="I246" s="882"/>
      <c r="J246" s="882"/>
      <c r="K246" s="882"/>
      <c r="L246" s="882"/>
      <c r="M246" s="882"/>
      <c r="N246" s="882"/>
      <c r="O246" s="882"/>
      <c r="P246" s="882"/>
      <c r="Q246" s="882"/>
      <c r="R246" s="882"/>
      <c r="S246" s="882"/>
      <c r="T246" s="883"/>
      <c r="U246" s="295"/>
      <c r="V246" s="1069"/>
      <c r="W246" s="1070"/>
      <c r="X246" s="1070"/>
      <c r="Y246" s="1071"/>
    </row>
    <row r="247" spans="1:25" ht="45" customHeight="1" x14ac:dyDescent="0.4">
      <c r="A247" s="1046"/>
      <c r="B247" s="1047"/>
      <c r="C247" s="1047"/>
      <c r="D247" s="321" t="s">
        <v>784</v>
      </c>
      <c r="E247" s="881" t="s">
        <v>105</v>
      </c>
      <c r="F247" s="882"/>
      <c r="G247" s="882"/>
      <c r="H247" s="882"/>
      <c r="I247" s="882"/>
      <c r="J247" s="882"/>
      <c r="K247" s="882"/>
      <c r="L247" s="882"/>
      <c r="M247" s="882"/>
      <c r="N247" s="882"/>
      <c r="O247" s="882"/>
      <c r="P247" s="882"/>
      <c r="Q247" s="882"/>
      <c r="R247" s="882"/>
      <c r="S247" s="882"/>
      <c r="T247" s="883"/>
      <c r="U247" s="295"/>
      <c r="V247" s="1069"/>
      <c r="W247" s="1070"/>
      <c r="X247" s="1070"/>
      <c r="Y247" s="1071"/>
    </row>
    <row r="248" spans="1:25" ht="30" customHeight="1" x14ac:dyDescent="0.4">
      <c r="A248" s="1046"/>
      <c r="B248" s="1047"/>
      <c r="C248" s="1047"/>
      <c r="D248" s="321" t="s">
        <v>785</v>
      </c>
      <c r="E248" s="881" t="s">
        <v>429</v>
      </c>
      <c r="F248" s="882"/>
      <c r="G248" s="882"/>
      <c r="H248" s="882"/>
      <c r="I248" s="882"/>
      <c r="J248" s="882"/>
      <c r="K248" s="882"/>
      <c r="L248" s="882"/>
      <c r="M248" s="882"/>
      <c r="N248" s="882"/>
      <c r="O248" s="882"/>
      <c r="P248" s="882"/>
      <c r="Q248" s="882"/>
      <c r="R248" s="882"/>
      <c r="S248" s="882"/>
      <c r="T248" s="883"/>
      <c r="U248" s="295"/>
      <c r="V248" s="1069"/>
      <c r="W248" s="1070"/>
      <c r="X248" s="1070"/>
      <c r="Y248" s="1071"/>
    </row>
    <row r="249" spans="1:25" ht="15" customHeight="1" x14ac:dyDescent="0.4">
      <c r="A249" s="1063"/>
      <c r="B249" s="1064"/>
      <c r="C249" s="1064"/>
      <c r="D249" s="321" t="s">
        <v>786</v>
      </c>
      <c r="E249" s="893" t="s">
        <v>586</v>
      </c>
      <c r="F249" s="894"/>
      <c r="G249" s="894"/>
      <c r="H249" s="894"/>
      <c r="I249" s="894"/>
      <c r="J249" s="894"/>
      <c r="K249" s="894"/>
      <c r="L249" s="894"/>
      <c r="M249" s="894"/>
      <c r="N249" s="894"/>
      <c r="O249" s="894"/>
      <c r="P249" s="894"/>
      <c r="Q249" s="894"/>
      <c r="R249" s="894"/>
      <c r="S249" s="894"/>
      <c r="T249" s="895"/>
      <c r="U249" s="295"/>
      <c r="V249" s="1072"/>
      <c r="W249" s="1073"/>
      <c r="X249" s="1073"/>
      <c r="Y249" s="1074"/>
    </row>
    <row r="250" spans="1:25" ht="15" customHeight="1" x14ac:dyDescent="0.4">
      <c r="A250" s="229" t="s">
        <v>463</v>
      </c>
      <c r="B250" s="229"/>
    </row>
    <row r="251" spans="1:25" ht="30" customHeight="1" x14ac:dyDescent="0.4">
      <c r="A251" s="261" t="s">
        <v>8</v>
      </c>
      <c r="B251" s="262"/>
      <c r="C251" s="263"/>
      <c r="D251" s="264"/>
      <c r="E251" s="306">
        <v>28</v>
      </c>
      <c r="F251" s="264"/>
      <c r="G251" s="264"/>
      <c r="H251" s="264"/>
      <c r="I251" s="264"/>
      <c r="J251" s="264"/>
      <c r="K251" s="265" t="s">
        <v>9</v>
      </c>
      <c r="L251" s="308">
        <f>IF(R251=X251,1,0)</f>
        <v>0</v>
      </c>
      <c r="M251" s="266"/>
      <c r="N251" s="264"/>
      <c r="O251" s="264"/>
      <c r="P251" s="264"/>
      <c r="Q251" s="265" t="s">
        <v>106</v>
      </c>
      <c r="R251" s="308"/>
      <c r="S251" s="267"/>
      <c r="T251" s="264"/>
      <c r="U251" s="268"/>
      <c r="V251" s="291">
        <f>COUNT(U253)</f>
        <v>0</v>
      </c>
      <c r="W251" s="264" t="s">
        <v>40</v>
      </c>
      <c r="X251" s="306">
        <v>1</v>
      </c>
      <c r="Y251" s="269"/>
    </row>
    <row r="252" spans="1:25" s="257" customFormat="1" ht="15" customHeight="1" x14ac:dyDescent="0.4">
      <c r="A252" s="737" t="s">
        <v>107</v>
      </c>
      <c r="B252" s="738"/>
      <c r="C252" s="738"/>
      <c r="D252" s="738" t="s">
        <v>108</v>
      </c>
      <c r="E252" s="738"/>
      <c r="F252" s="738"/>
      <c r="G252" s="738"/>
      <c r="H252" s="738"/>
      <c r="I252" s="738"/>
      <c r="J252" s="738"/>
      <c r="K252" s="738"/>
      <c r="L252" s="738"/>
      <c r="M252" s="738"/>
      <c r="N252" s="738"/>
      <c r="O252" s="738"/>
      <c r="P252" s="738"/>
      <c r="Q252" s="738"/>
      <c r="R252" s="738"/>
      <c r="S252" s="738"/>
      <c r="T252" s="739"/>
      <c r="U252" s="270" t="s">
        <v>36</v>
      </c>
      <c r="V252" s="653" t="s">
        <v>15</v>
      </c>
      <c r="W252" s="654"/>
      <c r="X252" s="654"/>
      <c r="Y252" s="655"/>
    </row>
    <row r="253" spans="1:25" s="272" customFormat="1" ht="45" customHeight="1" x14ac:dyDescent="0.4">
      <c r="A253" s="869" t="s">
        <v>588</v>
      </c>
      <c r="B253" s="870"/>
      <c r="C253" s="871"/>
      <c r="D253" s="302"/>
      <c r="E253" s="719" t="s">
        <v>589</v>
      </c>
      <c r="F253" s="719"/>
      <c r="G253" s="719"/>
      <c r="H253" s="719"/>
      <c r="I253" s="719"/>
      <c r="J253" s="719"/>
      <c r="K253" s="719"/>
      <c r="L253" s="719"/>
      <c r="M253" s="719"/>
      <c r="N253" s="719"/>
      <c r="O253" s="719"/>
      <c r="P253" s="719"/>
      <c r="Q253" s="719"/>
      <c r="R253" s="719"/>
      <c r="S253" s="719"/>
      <c r="T253" s="719"/>
      <c r="U253" s="271"/>
      <c r="V253" s="872"/>
      <c r="W253" s="873"/>
      <c r="X253" s="873"/>
      <c r="Y253" s="874"/>
    </row>
    <row r="254" spans="1:25" ht="30" customHeight="1" x14ac:dyDescent="0.4">
      <c r="A254" s="261" t="s">
        <v>8</v>
      </c>
      <c r="B254" s="262"/>
      <c r="C254" s="263"/>
      <c r="D254" s="264"/>
      <c r="E254" s="307">
        <v>28</v>
      </c>
      <c r="F254" s="264"/>
      <c r="G254" s="264"/>
      <c r="H254" s="264"/>
      <c r="I254" s="264"/>
      <c r="J254" s="264"/>
      <c r="K254" s="265" t="s">
        <v>9</v>
      </c>
      <c r="L254" s="308">
        <f>IF(R254=X254,1,0)</f>
        <v>0</v>
      </c>
      <c r="M254" s="266"/>
      <c r="N254" s="264"/>
      <c r="O254" s="264"/>
      <c r="P254" s="264"/>
      <c r="Q254" s="265" t="s">
        <v>106</v>
      </c>
      <c r="R254" s="308"/>
      <c r="S254" s="267"/>
      <c r="T254" s="264"/>
      <c r="U254" s="273"/>
      <c r="V254" s="291">
        <f>COUNT(U256)</f>
        <v>0</v>
      </c>
      <c r="W254" s="264" t="s">
        <v>40</v>
      </c>
      <c r="X254" s="306">
        <v>1</v>
      </c>
      <c r="Y254" s="269"/>
    </row>
    <row r="255" spans="1:25" s="257" customFormat="1" ht="15" customHeight="1" x14ac:dyDescent="0.4">
      <c r="A255" s="737" t="s">
        <v>107</v>
      </c>
      <c r="B255" s="738"/>
      <c r="C255" s="738"/>
      <c r="D255" s="738" t="s">
        <v>109</v>
      </c>
      <c r="E255" s="738"/>
      <c r="F255" s="738"/>
      <c r="G255" s="738"/>
      <c r="H255" s="738"/>
      <c r="I255" s="738"/>
      <c r="J255" s="738"/>
      <c r="K255" s="738"/>
      <c r="L255" s="738"/>
      <c r="M255" s="738"/>
      <c r="N255" s="738"/>
      <c r="O255" s="738"/>
      <c r="P255" s="738"/>
      <c r="Q255" s="738"/>
      <c r="R255" s="738"/>
      <c r="S255" s="738"/>
      <c r="T255" s="739"/>
      <c r="U255" s="270" t="s">
        <v>41</v>
      </c>
      <c r="V255" s="653" t="s">
        <v>15</v>
      </c>
      <c r="W255" s="654"/>
      <c r="X255" s="654"/>
      <c r="Y255" s="655"/>
    </row>
    <row r="256" spans="1:25" s="272" customFormat="1" ht="45" customHeight="1" x14ac:dyDescent="0.4">
      <c r="A256" s="869" t="s">
        <v>587</v>
      </c>
      <c r="B256" s="870"/>
      <c r="C256" s="871"/>
      <c r="D256" s="302"/>
      <c r="E256" s="719" t="s">
        <v>590</v>
      </c>
      <c r="F256" s="719"/>
      <c r="G256" s="719"/>
      <c r="H256" s="719"/>
      <c r="I256" s="719"/>
      <c r="J256" s="719"/>
      <c r="K256" s="719"/>
      <c r="L256" s="719"/>
      <c r="M256" s="719"/>
      <c r="N256" s="719"/>
      <c r="O256" s="719"/>
      <c r="P256" s="719"/>
      <c r="Q256" s="719"/>
      <c r="R256" s="719"/>
      <c r="S256" s="719"/>
      <c r="T256" s="719"/>
      <c r="U256" s="271"/>
      <c r="V256" s="872"/>
      <c r="W256" s="873"/>
      <c r="X256" s="873"/>
      <c r="Y256" s="874"/>
    </row>
    <row r="257" spans="1:25" ht="30" customHeight="1" x14ac:dyDescent="0.4">
      <c r="A257" s="234" t="s">
        <v>8</v>
      </c>
      <c r="B257" s="235"/>
      <c r="C257" s="236"/>
      <c r="D257" s="237"/>
      <c r="E257" s="290">
        <v>29</v>
      </c>
      <c r="F257" s="237"/>
      <c r="G257" s="237"/>
      <c r="H257" s="237"/>
      <c r="I257" s="237"/>
      <c r="J257" s="237"/>
      <c r="K257" s="238" t="s">
        <v>9</v>
      </c>
      <c r="L257" s="291">
        <f>IF(R257=X257,1,0)</f>
        <v>0</v>
      </c>
      <c r="M257" s="239"/>
      <c r="N257" s="237"/>
      <c r="O257" s="237"/>
      <c r="P257" s="237"/>
      <c r="Q257" s="238" t="s">
        <v>10</v>
      </c>
      <c r="R257" s="291"/>
      <c r="S257" s="240"/>
      <c r="T257" s="237"/>
      <c r="U257" s="237"/>
      <c r="V257" s="291">
        <f>COUNT(U259:U263)</f>
        <v>0</v>
      </c>
      <c r="W257" s="237" t="s">
        <v>44</v>
      </c>
      <c r="X257" s="290">
        <v>5</v>
      </c>
      <c r="Y257" s="241"/>
    </row>
    <row r="258" spans="1:25" s="244" customFormat="1" ht="15" customHeight="1" x14ac:dyDescent="0.4">
      <c r="A258" s="653" t="s">
        <v>110</v>
      </c>
      <c r="B258" s="654"/>
      <c r="C258" s="654"/>
      <c r="D258" s="654" t="s">
        <v>111</v>
      </c>
      <c r="E258" s="654"/>
      <c r="F258" s="654"/>
      <c r="G258" s="654"/>
      <c r="H258" s="654"/>
      <c r="I258" s="654"/>
      <c r="J258" s="654"/>
      <c r="K258" s="654"/>
      <c r="L258" s="654"/>
      <c r="M258" s="654"/>
      <c r="N258" s="654"/>
      <c r="O258" s="654"/>
      <c r="P258" s="654"/>
      <c r="Q258" s="654"/>
      <c r="R258" s="654"/>
      <c r="S258" s="654"/>
      <c r="T258" s="823"/>
      <c r="U258" s="242" t="s">
        <v>14</v>
      </c>
      <c r="V258" s="653" t="s">
        <v>15</v>
      </c>
      <c r="W258" s="654"/>
      <c r="X258" s="654"/>
      <c r="Y258" s="655"/>
    </row>
    <row r="259" spans="1:25" ht="45" customHeight="1" x14ac:dyDescent="0.4">
      <c r="A259" s="865" t="s">
        <v>112</v>
      </c>
      <c r="B259" s="866"/>
      <c r="C259" s="867"/>
      <c r="D259" s="309" t="s">
        <v>787</v>
      </c>
      <c r="E259" s="851" t="s">
        <v>591</v>
      </c>
      <c r="F259" s="852"/>
      <c r="G259" s="852"/>
      <c r="H259" s="852"/>
      <c r="I259" s="852"/>
      <c r="J259" s="852"/>
      <c r="K259" s="852"/>
      <c r="L259" s="852"/>
      <c r="M259" s="852"/>
      <c r="N259" s="852"/>
      <c r="O259" s="852"/>
      <c r="P259" s="852"/>
      <c r="Q259" s="852"/>
      <c r="R259" s="852"/>
      <c r="S259" s="852"/>
      <c r="T259" s="852"/>
      <c r="U259" s="274"/>
      <c r="V259" s="868"/>
      <c r="W259" s="868"/>
      <c r="X259" s="868"/>
      <c r="Y259" s="868"/>
    </row>
    <row r="260" spans="1:25" ht="15" customHeight="1" x14ac:dyDescent="0.4">
      <c r="A260" s="275"/>
      <c r="B260" s="276"/>
      <c r="C260" s="277"/>
      <c r="D260" s="309" t="s">
        <v>788</v>
      </c>
      <c r="E260" s="854" t="s">
        <v>592</v>
      </c>
      <c r="F260" s="855"/>
      <c r="G260" s="855"/>
      <c r="H260" s="855"/>
      <c r="I260" s="855"/>
      <c r="J260" s="855"/>
      <c r="K260" s="855"/>
      <c r="L260" s="855"/>
      <c r="M260" s="855"/>
      <c r="N260" s="855"/>
      <c r="O260" s="855"/>
      <c r="P260" s="855"/>
      <c r="Q260" s="855"/>
      <c r="R260" s="855"/>
      <c r="S260" s="855"/>
      <c r="T260" s="851"/>
      <c r="U260" s="274"/>
      <c r="V260" s="856"/>
      <c r="W260" s="857"/>
      <c r="X260" s="857"/>
      <c r="Y260" s="858"/>
    </row>
    <row r="261" spans="1:25" ht="30" customHeight="1" x14ac:dyDescent="0.4">
      <c r="A261" s="275"/>
      <c r="B261" s="276"/>
      <c r="C261" s="277"/>
      <c r="D261" s="309" t="s">
        <v>789</v>
      </c>
      <c r="E261" s="854" t="s">
        <v>593</v>
      </c>
      <c r="F261" s="855"/>
      <c r="G261" s="855"/>
      <c r="H261" s="855"/>
      <c r="I261" s="855"/>
      <c r="J261" s="855"/>
      <c r="K261" s="855"/>
      <c r="L261" s="855"/>
      <c r="M261" s="855"/>
      <c r="N261" s="855"/>
      <c r="O261" s="855"/>
      <c r="P261" s="855"/>
      <c r="Q261" s="855"/>
      <c r="R261" s="855"/>
      <c r="S261" s="855"/>
      <c r="T261" s="851"/>
      <c r="U261" s="274"/>
      <c r="V261" s="856"/>
      <c r="W261" s="857"/>
      <c r="X261" s="857"/>
      <c r="Y261" s="858"/>
    </row>
    <row r="262" spans="1:25" ht="15" customHeight="1" x14ac:dyDescent="0.4">
      <c r="A262" s="859"/>
      <c r="B262" s="860"/>
      <c r="C262" s="861"/>
      <c r="D262" s="309" t="s">
        <v>790</v>
      </c>
      <c r="E262" s="862" t="s">
        <v>594</v>
      </c>
      <c r="F262" s="863"/>
      <c r="G262" s="863"/>
      <c r="H262" s="863"/>
      <c r="I262" s="863"/>
      <c r="J262" s="863"/>
      <c r="K262" s="863"/>
      <c r="L262" s="863"/>
      <c r="M262" s="863"/>
      <c r="N262" s="863"/>
      <c r="O262" s="863"/>
      <c r="P262" s="863"/>
      <c r="Q262" s="863"/>
      <c r="R262" s="863"/>
      <c r="S262" s="863"/>
      <c r="T262" s="863"/>
      <c r="U262" s="274"/>
      <c r="V262" s="864"/>
      <c r="W262" s="864"/>
      <c r="X262" s="864"/>
      <c r="Y262" s="864"/>
    </row>
    <row r="263" spans="1:25" ht="30" customHeight="1" x14ac:dyDescent="0.4">
      <c r="A263" s="848"/>
      <c r="B263" s="849"/>
      <c r="C263" s="850"/>
      <c r="D263" s="309" t="s">
        <v>791</v>
      </c>
      <c r="E263" s="851" t="s">
        <v>472</v>
      </c>
      <c r="F263" s="852"/>
      <c r="G263" s="852"/>
      <c r="H263" s="852"/>
      <c r="I263" s="852"/>
      <c r="J263" s="852"/>
      <c r="K263" s="852"/>
      <c r="L263" s="852"/>
      <c r="M263" s="852"/>
      <c r="N263" s="852"/>
      <c r="O263" s="852"/>
      <c r="P263" s="852"/>
      <c r="Q263" s="852"/>
      <c r="R263" s="852"/>
      <c r="S263" s="852"/>
      <c r="T263" s="852"/>
      <c r="U263" s="274"/>
      <c r="V263" s="853"/>
      <c r="W263" s="853"/>
      <c r="X263" s="853"/>
      <c r="Y263" s="853"/>
    </row>
    <row r="264" spans="1:25" ht="15" customHeight="1" x14ac:dyDescent="0.4">
      <c r="A264" s="229" t="s">
        <v>115</v>
      </c>
      <c r="B264" s="251"/>
      <c r="C264" s="251"/>
      <c r="D264" s="252"/>
    </row>
    <row r="265" spans="1:25" ht="30" customHeight="1" x14ac:dyDescent="0.4">
      <c r="A265" s="234" t="s">
        <v>8</v>
      </c>
      <c r="B265" s="235"/>
      <c r="C265" s="236"/>
      <c r="D265" s="237"/>
      <c r="E265" s="290">
        <v>30</v>
      </c>
      <c r="F265" s="237"/>
      <c r="G265" s="237"/>
      <c r="H265" s="237"/>
      <c r="I265" s="237"/>
      <c r="J265" s="237"/>
      <c r="K265" s="238" t="s">
        <v>9</v>
      </c>
      <c r="L265" s="291">
        <f>IF(R265=X265,1,0)</f>
        <v>0</v>
      </c>
      <c r="M265" s="239"/>
      <c r="N265" s="237"/>
      <c r="O265" s="237"/>
      <c r="P265" s="237"/>
      <c r="Q265" s="238" t="s">
        <v>10</v>
      </c>
      <c r="R265" s="291"/>
      <c r="S265" s="240"/>
      <c r="T265" s="237"/>
      <c r="U265" s="237"/>
      <c r="V265" s="291">
        <f>COUNT(U267)</f>
        <v>0</v>
      </c>
      <c r="W265" s="237" t="s">
        <v>44</v>
      </c>
      <c r="X265" s="290">
        <v>1</v>
      </c>
      <c r="Y265" s="241"/>
    </row>
    <row r="266" spans="1:25" s="257" customFormat="1" ht="15" customHeight="1" x14ac:dyDescent="0.4">
      <c r="A266" s="662" t="s">
        <v>12</v>
      </c>
      <c r="B266" s="651"/>
      <c r="C266" s="651"/>
      <c r="D266" s="651" t="s">
        <v>111</v>
      </c>
      <c r="E266" s="651"/>
      <c r="F266" s="651"/>
      <c r="G266" s="651"/>
      <c r="H266" s="651"/>
      <c r="I266" s="651"/>
      <c r="J266" s="651"/>
      <c r="K266" s="651"/>
      <c r="L266" s="651"/>
      <c r="M266" s="651"/>
      <c r="N266" s="651"/>
      <c r="O266" s="651"/>
      <c r="P266" s="651"/>
      <c r="Q266" s="651"/>
      <c r="R266" s="651"/>
      <c r="S266" s="651"/>
      <c r="T266" s="740"/>
      <c r="U266" s="256" t="s">
        <v>116</v>
      </c>
      <c r="V266" s="662" t="s">
        <v>117</v>
      </c>
      <c r="W266" s="651"/>
      <c r="X266" s="651"/>
      <c r="Y266" s="740"/>
    </row>
    <row r="267" spans="1:25" s="247" customFormat="1" ht="60" customHeight="1" x14ac:dyDescent="0.4">
      <c r="A267" s="809" t="s">
        <v>503</v>
      </c>
      <c r="B267" s="810"/>
      <c r="C267" s="811"/>
      <c r="D267" s="310"/>
      <c r="E267" s="762" t="s">
        <v>118</v>
      </c>
      <c r="F267" s="763"/>
      <c r="G267" s="763"/>
      <c r="H267" s="763"/>
      <c r="I267" s="763"/>
      <c r="J267" s="763"/>
      <c r="K267" s="763"/>
      <c r="L267" s="763"/>
      <c r="M267" s="763"/>
      <c r="N267" s="763"/>
      <c r="O267" s="763"/>
      <c r="P267" s="763"/>
      <c r="Q267" s="763"/>
      <c r="R267" s="763"/>
      <c r="S267" s="763"/>
      <c r="T267" s="764"/>
      <c r="U267" s="245"/>
      <c r="V267" s="809"/>
      <c r="W267" s="810"/>
      <c r="X267" s="810"/>
      <c r="Y267" s="811"/>
    </row>
    <row r="268" spans="1:25" ht="32.1" customHeight="1" x14ac:dyDescent="0.4">
      <c r="A268" s="234" t="s">
        <v>8</v>
      </c>
      <c r="B268" s="235"/>
      <c r="C268" s="236"/>
      <c r="D268" s="237"/>
      <c r="E268" s="296">
        <v>30</v>
      </c>
      <c r="F268" s="237"/>
      <c r="G268" s="237"/>
      <c r="H268" s="237"/>
      <c r="I268" s="237"/>
      <c r="J268" s="237"/>
      <c r="K268" s="238" t="s">
        <v>9</v>
      </c>
      <c r="L268" s="291">
        <f>IF(R268=X268,1,0)</f>
        <v>0</v>
      </c>
      <c r="M268" s="239"/>
      <c r="N268" s="237"/>
      <c r="O268" s="237"/>
      <c r="P268" s="237"/>
      <c r="Q268" s="238" t="s">
        <v>10</v>
      </c>
      <c r="R268" s="291"/>
      <c r="S268" s="240"/>
      <c r="T268" s="237"/>
      <c r="U268" s="237"/>
      <c r="V268" s="291">
        <f>COUNT(U270)</f>
        <v>0</v>
      </c>
      <c r="W268" s="237" t="s">
        <v>11</v>
      </c>
      <c r="X268" s="290">
        <v>1</v>
      </c>
      <c r="Y268" s="241"/>
    </row>
    <row r="269" spans="1:25" s="257" customFormat="1" ht="15" customHeight="1" x14ac:dyDescent="0.4">
      <c r="A269" s="737" t="s">
        <v>12</v>
      </c>
      <c r="B269" s="738"/>
      <c r="C269" s="738"/>
      <c r="D269" s="738" t="s">
        <v>111</v>
      </c>
      <c r="E269" s="738"/>
      <c r="F269" s="738"/>
      <c r="G269" s="738"/>
      <c r="H269" s="738"/>
      <c r="I269" s="738"/>
      <c r="J269" s="738"/>
      <c r="K269" s="738"/>
      <c r="L269" s="738"/>
      <c r="M269" s="738"/>
      <c r="N269" s="738"/>
      <c r="O269" s="738"/>
      <c r="P269" s="738"/>
      <c r="Q269" s="738"/>
      <c r="R269" s="738"/>
      <c r="S269" s="738"/>
      <c r="T269" s="739"/>
      <c r="U269" s="256" t="s">
        <v>119</v>
      </c>
      <c r="V269" s="662" t="s">
        <v>117</v>
      </c>
      <c r="W269" s="651"/>
      <c r="X269" s="651"/>
      <c r="Y269" s="740"/>
    </row>
    <row r="270" spans="1:25" s="247" customFormat="1" ht="75" customHeight="1" x14ac:dyDescent="0.4">
      <c r="A270" s="809" t="s">
        <v>504</v>
      </c>
      <c r="B270" s="810"/>
      <c r="C270" s="811"/>
      <c r="D270" s="293"/>
      <c r="E270" s="752" t="s">
        <v>120</v>
      </c>
      <c r="F270" s="752"/>
      <c r="G270" s="752"/>
      <c r="H270" s="752"/>
      <c r="I270" s="752"/>
      <c r="J270" s="752"/>
      <c r="K270" s="752"/>
      <c r="L270" s="752"/>
      <c r="M270" s="752"/>
      <c r="N270" s="752"/>
      <c r="O270" s="752"/>
      <c r="P270" s="752"/>
      <c r="Q270" s="752"/>
      <c r="R270" s="752"/>
      <c r="S270" s="752"/>
      <c r="T270" s="752"/>
      <c r="U270" s="245"/>
      <c r="V270" s="809"/>
      <c r="W270" s="810"/>
      <c r="X270" s="810"/>
      <c r="Y270" s="811"/>
    </row>
    <row r="271" spans="1:25" s="272" customFormat="1" ht="15" customHeight="1" x14ac:dyDescent="0.15">
      <c r="A271" s="278" t="s">
        <v>7</v>
      </c>
      <c r="D271" s="279"/>
    </row>
    <row r="272" spans="1:25" ht="30" customHeight="1" x14ac:dyDescent="0.4">
      <c r="A272" s="234" t="s">
        <v>8</v>
      </c>
      <c r="B272" s="235"/>
      <c r="C272" s="236"/>
      <c r="D272" s="237"/>
      <c r="E272" s="290">
        <v>31</v>
      </c>
      <c r="F272" s="237"/>
      <c r="G272" s="237"/>
      <c r="H272" s="237"/>
      <c r="I272" s="237"/>
      <c r="J272" s="237"/>
      <c r="K272" s="238" t="s">
        <v>9</v>
      </c>
      <c r="L272" s="291">
        <f>IF(R272=X272,1,0)</f>
        <v>0</v>
      </c>
      <c r="M272" s="239"/>
      <c r="N272" s="237"/>
      <c r="O272" s="237"/>
      <c r="P272" s="237"/>
      <c r="Q272" s="238" t="s">
        <v>10</v>
      </c>
      <c r="R272" s="291"/>
      <c r="S272" s="240"/>
      <c r="T272" s="237"/>
      <c r="U272" s="237"/>
      <c r="V272" s="291">
        <f>COUNT(U274:U275)</f>
        <v>0</v>
      </c>
      <c r="W272" s="237" t="s">
        <v>121</v>
      </c>
      <c r="X272" s="290">
        <v>2</v>
      </c>
      <c r="Y272" s="241"/>
    </row>
    <row r="273" spans="1:26" s="257" customFormat="1" ht="15" customHeight="1" x14ac:dyDescent="0.4">
      <c r="A273" s="737" t="s">
        <v>12</v>
      </c>
      <c r="B273" s="738"/>
      <c r="C273" s="738"/>
      <c r="D273" s="738" t="s">
        <v>111</v>
      </c>
      <c r="E273" s="738"/>
      <c r="F273" s="738"/>
      <c r="G273" s="738"/>
      <c r="H273" s="738"/>
      <c r="I273" s="738"/>
      <c r="J273" s="738"/>
      <c r="K273" s="738"/>
      <c r="L273" s="738"/>
      <c r="M273" s="738"/>
      <c r="N273" s="738"/>
      <c r="O273" s="738"/>
      <c r="P273" s="738"/>
      <c r="Q273" s="738"/>
      <c r="R273" s="738"/>
      <c r="S273" s="738"/>
      <c r="T273" s="739"/>
      <c r="U273" s="256" t="s">
        <v>119</v>
      </c>
      <c r="V273" s="662" t="s">
        <v>122</v>
      </c>
      <c r="W273" s="651"/>
      <c r="X273" s="651"/>
      <c r="Y273" s="740"/>
    </row>
    <row r="274" spans="1:26" s="247" customFormat="1" ht="45" customHeight="1" x14ac:dyDescent="0.4">
      <c r="A274" s="712" t="s">
        <v>505</v>
      </c>
      <c r="B274" s="713"/>
      <c r="C274" s="714"/>
      <c r="D274" s="292" t="s">
        <v>793</v>
      </c>
      <c r="E274" s="719" t="s">
        <v>1021</v>
      </c>
      <c r="F274" s="719"/>
      <c r="G274" s="719"/>
      <c r="H274" s="719"/>
      <c r="I274" s="719"/>
      <c r="J274" s="719"/>
      <c r="K274" s="719"/>
      <c r="L274" s="719"/>
      <c r="M274" s="719"/>
      <c r="N274" s="719"/>
      <c r="O274" s="719"/>
      <c r="P274" s="719"/>
      <c r="Q274" s="719"/>
      <c r="R274" s="719"/>
      <c r="S274" s="719"/>
      <c r="T274" s="719"/>
      <c r="U274" s="245"/>
      <c r="V274" s="824"/>
      <c r="W274" s="824"/>
      <c r="X274" s="824"/>
      <c r="Y274" s="824"/>
      <c r="Z274" s="246"/>
    </row>
    <row r="275" spans="1:26" s="247" customFormat="1" ht="30" customHeight="1" x14ac:dyDescent="0.4">
      <c r="A275" s="845"/>
      <c r="B275" s="846"/>
      <c r="C275" s="847"/>
      <c r="D275" s="292" t="s">
        <v>794</v>
      </c>
      <c r="E275" s="719" t="s">
        <v>599</v>
      </c>
      <c r="F275" s="719"/>
      <c r="G275" s="719"/>
      <c r="H275" s="719"/>
      <c r="I275" s="719"/>
      <c r="J275" s="719"/>
      <c r="K275" s="719"/>
      <c r="L275" s="719"/>
      <c r="M275" s="719"/>
      <c r="N275" s="719"/>
      <c r="O275" s="719"/>
      <c r="P275" s="719"/>
      <c r="Q275" s="719"/>
      <c r="R275" s="719"/>
      <c r="S275" s="719"/>
      <c r="T275" s="719"/>
      <c r="U275" s="245"/>
      <c r="V275" s="824"/>
      <c r="W275" s="824"/>
      <c r="X275" s="824"/>
      <c r="Y275" s="824"/>
      <c r="Z275" s="246"/>
    </row>
    <row r="276" spans="1:26" ht="15" customHeight="1" x14ac:dyDescent="0.4">
      <c r="A276" s="229" t="s">
        <v>27</v>
      </c>
      <c r="B276" s="251"/>
      <c r="C276" s="251"/>
      <c r="D276" s="252"/>
    </row>
    <row r="277" spans="1:26" ht="30" customHeight="1" x14ac:dyDescent="0.4">
      <c r="A277" s="234" t="s">
        <v>8</v>
      </c>
      <c r="B277" s="235"/>
      <c r="C277" s="236"/>
      <c r="D277" s="237"/>
      <c r="E277" s="290">
        <v>32</v>
      </c>
      <c r="F277" s="237"/>
      <c r="G277" s="237"/>
      <c r="H277" s="237"/>
      <c r="I277" s="237"/>
      <c r="J277" s="237"/>
      <c r="K277" s="238" t="s">
        <v>9</v>
      </c>
      <c r="L277" s="291">
        <f>IF(R277=X277,1,0)</f>
        <v>0</v>
      </c>
      <c r="M277" s="239"/>
      <c r="N277" s="237"/>
      <c r="O277" s="237"/>
      <c r="P277" s="237"/>
      <c r="Q277" s="238" t="s">
        <v>10</v>
      </c>
      <c r="R277" s="291"/>
      <c r="S277" s="240"/>
      <c r="T277" s="237"/>
      <c r="U277" s="237"/>
      <c r="V277" s="291">
        <f>COUNT(U279:U281)</f>
        <v>0</v>
      </c>
      <c r="W277" s="237" t="s">
        <v>121</v>
      </c>
      <c r="X277" s="290">
        <v>3</v>
      </c>
      <c r="Y277" s="241"/>
    </row>
    <row r="278" spans="1:26" s="244" customFormat="1" ht="15" customHeight="1" x14ac:dyDescent="0.4">
      <c r="A278" s="662" t="s">
        <v>12</v>
      </c>
      <c r="B278" s="651"/>
      <c r="C278" s="651"/>
      <c r="D278" s="651" t="s">
        <v>109</v>
      </c>
      <c r="E278" s="651"/>
      <c r="F278" s="651"/>
      <c r="G278" s="651"/>
      <c r="H278" s="651"/>
      <c r="I278" s="651"/>
      <c r="J278" s="651"/>
      <c r="K278" s="651"/>
      <c r="L278" s="651"/>
      <c r="M278" s="651"/>
      <c r="N278" s="651"/>
      <c r="O278" s="651"/>
      <c r="P278" s="651"/>
      <c r="Q278" s="651"/>
      <c r="R278" s="651"/>
      <c r="S278" s="651"/>
      <c r="T278" s="652"/>
      <c r="U278" s="242" t="s">
        <v>41</v>
      </c>
      <c r="V278" s="653" t="s">
        <v>117</v>
      </c>
      <c r="W278" s="654"/>
      <c r="X278" s="654"/>
      <c r="Y278" s="655"/>
    </row>
    <row r="279" spans="1:26" s="247" customFormat="1" ht="15" customHeight="1" x14ac:dyDescent="0.4">
      <c r="A279" s="824" t="s">
        <v>506</v>
      </c>
      <c r="B279" s="824"/>
      <c r="C279" s="824"/>
      <c r="D279" s="292" t="s">
        <v>795</v>
      </c>
      <c r="E279" s="719" t="s">
        <v>123</v>
      </c>
      <c r="F279" s="719"/>
      <c r="G279" s="719"/>
      <c r="H279" s="719"/>
      <c r="I279" s="719"/>
      <c r="J279" s="719"/>
      <c r="K279" s="719"/>
      <c r="L279" s="719"/>
      <c r="M279" s="719"/>
      <c r="N279" s="719"/>
      <c r="O279" s="719"/>
      <c r="P279" s="719"/>
      <c r="Q279" s="719"/>
      <c r="R279" s="719"/>
      <c r="S279" s="719"/>
      <c r="T279" s="719"/>
      <c r="U279" s="249"/>
      <c r="V279" s="824"/>
      <c r="W279" s="824"/>
      <c r="X279" s="824"/>
      <c r="Y279" s="824"/>
    </row>
    <row r="280" spans="1:26" s="247" customFormat="1" ht="45" customHeight="1" x14ac:dyDescent="0.4">
      <c r="A280" s="824"/>
      <c r="B280" s="824"/>
      <c r="C280" s="824"/>
      <c r="D280" s="292" t="s">
        <v>796</v>
      </c>
      <c r="E280" s="719" t="s">
        <v>601</v>
      </c>
      <c r="F280" s="719"/>
      <c r="G280" s="719"/>
      <c r="H280" s="719"/>
      <c r="I280" s="719"/>
      <c r="J280" s="719"/>
      <c r="K280" s="719"/>
      <c r="L280" s="719"/>
      <c r="M280" s="719"/>
      <c r="N280" s="719"/>
      <c r="O280" s="719"/>
      <c r="P280" s="719"/>
      <c r="Q280" s="719"/>
      <c r="R280" s="719"/>
      <c r="S280" s="719"/>
      <c r="T280" s="719"/>
      <c r="U280" s="249"/>
      <c r="V280" s="824"/>
      <c r="W280" s="824"/>
      <c r="X280" s="824"/>
      <c r="Y280" s="824"/>
    </row>
    <row r="281" spans="1:26" s="247" customFormat="1" ht="30" customHeight="1" x14ac:dyDescent="0.4">
      <c r="A281" s="824"/>
      <c r="B281" s="824"/>
      <c r="C281" s="824"/>
      <c r="D281" s="292" t="s">
        <v>797</v>
      </c>
      <c r="E281" s="719" t="s">
        <v>600</v>
      </c>
      <c r="F281" s="719"/>
      <c r="G281" s="719"/>
      <c r="H281" s="719"/>
      <c r="I281" s="719"/>
      <c r="J281" s="719"/>
      <c r="K281" s="719"/>
      <c r="L281" s="719"/>
      <c r="M281" s="719"/>
      <c r="N281" s="719"/>
      <c r="O281" s="719"/>
      <c r="P281" s="719"/>
      <c r="Q281" s="719"/>
      <c r="R281" s="719"/>
      <c r="S281" s="719"/>
      <c r="T281" s="719"/>
      <c r="U281" s="249"/>
      <c r="V281" s="824"/>
      <c r="W281" s="824"/>
      <c r="X281" s="824"/>
      <c r="Y281" s="824"/>
    </row>
    <row r="282" spans="1:26" ht="15" customHeight="1" x14ac:dyDescent="0.4">
      <c r="A282" s="280" t="s">
        <v>35</v>
      </c>
      <c r="B282" s="251"/>
      <c r="C282" s="251"/>
      <c r="D282" s="252"/>
    </row>
    <row r="283" spans="1:26" ht="30" customHeight="1" x14ac:dyDescent="0.4">
      <c r="A283" s="234" t="s">
        <v>8</v>
      </c>
      <c r="B283" s="235"/>
      <c r="C283" s="236"/>
      <c r="D283" s="237"/>
      <c r="E283" s="290">
        <v>33</v>
      </c>
      <c r="F283" s="237"/>
      <c r="G283" s="237"/>
      <c r="H283" s="237"/>
      <c r="I283" s="237"/>
      <c r="J283" s="237"/>
      <c r="K283" s="238" t="s">
        <v>9</v>
      </c>
      <c r="L283" s="291">
        <f>IF(R283=X283,1,0)</f>
        <v>0</v>
      </c>
      <c r="M283" s="239"/>
      <c r="N283" s="237"/>
      <c r="O283" s="237"/>
      <c r="P283" s="237"/>
      <c r="Q283" s="238" t="s">
        <v>10</v>
      </c>
      <c r="R283" s="291"/>
      <c r="S283" s="240"/>
      <c r="T283" s="237"/>
      <c r="U283" s="237"/>
      <c r="V283" s="291">
        <f>COUNT(U285)</f>
        <v>0</v>
      </c>
      <c r="W283" s="237" t="s">
        <v>44</v>
      </c>
      <c r="X283" s="290">
        <v>1</v>
      </c>
      <c r="Y283" s="241"/>
    </row>
    <row r="284" spans="1:26" s="257" customFormat="1" ht="15" customHeight="1" x14ac:dyDescent="0.4">
      <c r="A284" s="737" t="s">
        <v>12</v>
      </c>
      <c r="B284" s="738"/>
      <c r="C284" s="738"/>
      <c r="D284" s="738" t="s">
        <v>111</v>
      </c>
      <c r="E284" s="738"/>
      <c r="F284" s="738"/>
      <c r="G284" s="738"/>
      <c r="H284" s="738"/>
      <c r="I284" s="738"/>
      <c r="J284" s="738"/>
      <c r="K284" s="738"/>
      <c r="L284" s="738"/>
      <c r="M284" s="738"/>
      <c r="N284" s="738"/>
      <c r="O284" s="738"/>
      <c r="P284" s="738"/>
      <c r="Q284" s="738"/>
      <c r="R284" s="738"/>
      <c r="S284" s="738"/>
      <c r="T284" s="739"/>
      <c r="U284" s="256" t="s">
        <v>119</v>
      </c>
      <c r="V284" s="662" t="s">
        <v>122</v>
      </c>
      <c r="W284" s="651"/>
      <c r="X284" s="651"/>
      <c r="Y284" s="740"/>
    </row>
    <row r="285" spans="1:26" s="247" customFormat="1" ht="54.95" customHeight="1" x14ac:dyDescent="0.4">
      <c r="A285" s="765" t="s">
        <v>603</v>
      </c>
      <c r="B285" s="765"/>
      <c r="C285" s="769"/>
      <c r="D285" s="310"/>
      <c r="E285" s="752" t="s">
        <v>1022</v>
      </c>
      <c r="F285" s="752"/>
      <c r="G285" s="752"/>
      <c r="H285" s="752"/>
      <c r="I285" s="752"/>
      <c r="J285" s="752"/>
      <c r="K285" s="752"/>
      <c r="L285" s="752"/>
      <c r="M285" s="752"/>
      <c r="N285" s="752"/>
      <c r="O285" s="752"/>
      <c r="P285" s="752"/>
      <c r="Q285" s="752"/>
      <c r="R285" s="752"/>
      <c r="S285" s="752"/>
      <c r="T285" s="752"/>
      <c r="U285" s="249"/>
      <c r="V285" s="844"/>
      <c r="W285" s="844"/>
      <c r="X285" s="844"/>
      <c r="Y285" s="844"/>
    </row>
    <row r="286" spans="1:26" ht="30" customHeight="1" x14ac:dyDescent="0.4">
      <c r="A286" s="234" t="s">
        <v>8</v>
      </c>
      <c r="B286" s="235"/>
      <c r="C286" s="236"/>
      <c r="D286" s="237"/>
      <c r="E286" s="290">
        <v>34</v>
      </c>
      <c r="F286" s="237"/>
      <c r="G286" s="237"/>
      <c r="H286" s="237"/>
      <c r="I286" s="237"/>
      <c r="J286" s="237"/>
      <c r="K286" s="238" t="s">
        <v>9</v>
      </c>
      <c r="L286" s="291">
        <f>IF(R286=X286,1,0)</f>
        <v>0</v>
      </c>
      <c r="M286" s="239"/>
      <c r="N286" s="237"/>
      <c r="O286" s="237"/>
      <c r="P286" s="237"/>
      <c r="Q286" s="238" t="s">
        <v>10</v>
      </c>
      <c r="R286" s="291"/>
      <c r="S286" s="240"/>
      <c r="T286" s="237"/>
      <c r="U286" s="237"/>
      <c r="V286" s="291">
        <f>COUNT(U288)</f>
        <v>0</v>
      </c>
      <c r="W286" s="237" t="s">
        <v>40</v>
      </c>
      <c r="X286" s="290">
        <v>1</v>
      </c>
      <c r="Y286" s="241"/>
    </row>
    <row r="287" spans="1:26" s="257" customFormat="1" ht="15" customHeight="1" x14ac:dyDescent="0.4">
      <c r="A287" s="737" t="s">
        <v>12</v>
      </c>
      <c r="B287" s="738"/>
      <c r="C287" s="738"/>
      <c r="D287" s="738" t="s">
        <v>111</v>
      </c>
      <c r="E287" s="738"/>
      <c r="F287" s="738"/>
      <c r="G287" s="738"/>
      <c r="H287" s="738"/>
      <c r="I287" s="738"/>
      <c r="J287" s="738"/>
      <c r="K287" s="738"/>
      <c r="L287" s="738"/>
      <c r="M287" s="738"/>
      <c r="N287" s="738"/>
      <c r="O287" s="738"/>
      <c r="P287" s="738"/>
      <c r="Q287" s="738"/>
      <c r="R287" s="738"/>
      <c r="S287" s="738"/>
      <c r="T287" s="739"/>
      <c r="U287" s="256" t="s">
        <v>119</v>
      </c>
      <c r="V287" s="662" t="s">
        <v>122</v>
      </c>
      <c r="W287" s="651"/>
      <c r="X287" s="651"/>
      <c r="Y287" s="740"/>
    </row>
    <row r="288" spans="1:26" s="247" customFormat="1" ht="60" customHeight="1" x14ac:dyDescent="0.4">
      <c r="A288" s="765" t="s">
        <v>604</v>
      </c>
      <c r="B288" s="765"/>
      <c r="C288" s="769"/>
      <c r="D288" s="310"/>
      <c r="E288" s="752" t="s">
        <v>602</v>
      </c>
      <c r="F288" s="752"/>
      <c r="G288" s="752"/>
      <c r="H288" s="752"/>
      <c r="I288" s="752"/>
      <c r="J288" s="752"/>
      <c r="K288" s="752"/>
      <c r="L288" s="752"/>
      <c r="M288" s="752"/>
      <c r="N288" s="752"/>
      <c r="O288" s="752"/>
      <c r="P288" s="752"/>
      <c r="Q288" s="752"/>
      <c r="R288" s="752"/>
      <c r="S288" s="752"/>
      <c r="T288" s="752"/>
      <c r="U288" s="249"/>
      <c r="V288" s="844"/>
      <c r="W288" s="844"/>
      <c r="X288" s="844"/>
      <c r="Y288" s="844"/>
    </row>
    <row r="289" spans="1:25" ht="30" customHeight="1" x14ac:dyDescent="0.4">
      <c r="A289" s="234" t="s">
        <v>8</v>
      </c>
      <c r="B289" s="235"/>
      <c r="C289" s="236"/>
      <c r="D289" s="237"/>
      <c r="E289" s="290">
        <v>35</v>
      </c>
      <c r="F289" s="237"/>
      <c r="G289" s="237"/>
      <c r="H289" s="237"/>
      <c r="I289" s="237"/>
      <c r="J289" s="237"/>
      <c r="K289" s="238" t="s">
        <v>9</v>
      </c>
      <c r="L289" s="291">
        <f>IF(R289=X289,1,0)</f>
        <v>0</v>
      </c>
      <c r="M289" s="239"/>
      <c r="N289" s="237"/>
      <c r="O289" s="237"/>
      <c r="P289" s="237"/>
      <c r="Q289" s="238" t="s">
        <v>10</v>
      </c>
      <c r="R289" s="291"/>
      <c r="S289" s="240"/>
      <c r="T289" s="237"/>
      <c r="U289" s="237"/>
      <c r="V289" s="291">
        <f>COUNT(U291:U293)</f>
        <v>0</v>
      </c>
      <c r="W289" s="237" t="s">
        <v>11</v>
      </c>
      <c r="X289" s="290">
        <v>3</v>
      </c>
      <c r="Y289" s="241"/>
    </row>
    <row r="290" spans="1:25" s="257" customFormat="1" ht="15" customHeight="1" x14ac:dyDescent="0.4">
      <c r="A290" s="737" t="s">
        <v>12</v>
      </c>
      <c r="B290" s="738"/>
      <c r="C290" s="738"/>
      <c r="D290" s="738" t="s">
        <v>111</v>
      </c>
      <c r="E290" s="738"/>
      <c r="F290" s="738"/>
      <c r="G290" s="738"/>
      <c r="H290" s="738"/>
      <c r="I290" s="738"/>
      <c r="J290" s="738"/>
      <c r="K290" s="738"/>
      <c r="L290" s="738"/>
      <c r="M290" s="738"/>
      <c r="N290" s="738"/>
      <c r="O290" s="738"/>
      <c r="P290" s="738"/>
      <c r="Q290" s="738"/>
      <c r="R290" s="738"/>
      <c r="S290" s="738"/>
      <c r="T290" s="739"/>
      <c r="U290" s="256" t="s">
        <v>119</v>
      </c>
      <c r="V290" s="662" t="s">
        <v>122</v>
      </c>
      <c r="W290" s="651"/>
      <c r="X290" s="651"/>
      <c r="Y290" s="740"/>
    </row>
    <row r="291" spans="1:25" s="247" customFormat="1" ht="30" customHeight="1" x14ac:dyDescent="0.4">
      <c r="A291" s="741" t="s">
        <v>605</v>
      </c>
      <c r="B291" s="742"/>
      <c r="C291" s="837"/>
      <c r="D291" s="310" t="s">
        <v>700</v>
      </c>
      <c r="E291" s="704" t="s">
        <v>1023</v>
      </c>
      <c r="F291" s="704"/>
      <c r="G291" s="704"/>
      <c r="H291" s="704"/>
      <c r="I291" s="704"/>
      <c r="J291" s="704"/>
      <c r="K291" s="704"/>
      <c r="L291" s="704"/>
      <c r="M291" s="704"/>
      <c r="N291" s="704"/>
      <c r="O291" s="704"/>
      <c r="P291" s="704"/>
      <c r="Q291" s="704"/>
      <c r="R291" s="704"/>
      <c r="S291" s="704"/>
      <c r="T291" s="704"/>
      <c r="U291" s="245"/>
      <c r="V291" s="842"/>
      <c r="W291" s="842"/>
      <c r="X291" s="842"/>
      <c r="Y291" s="842"/>
    </row>
    <row r="292" spans="1:25" s="247" customFormat="1" ht="30" customHeight="1" x14ac:dyDescent="0.4">
      <c r="A292" s="838"/>
      <c r="B292" s="839"/>
      <c r="C292" s="840"/>
      <c r="D292" s="310" t="s">
        <v>701</v>
      </c>
      <c r="E292" s="704" t="s">
        <v>465</v>
      </c>
      <c r="F292" s="704"/>
      <c r="G292" s="704"/>
      <c r="H292" s="704"/>
      <c r="I292" s="704"/>
      <c r="J292" s="704"/>
      <c r="K292" s="704"/>
      <c r="L292" s="704"/>
      <c r="M292" s="704"/>
      <c r="N292" s="704"/>
      <c r="O292" s="704"/>
      <c r="P292" s="704"/>
      <c r="Q292" s="704"/>
      <c r="R292" s="704"/>
      <c r="S292" s="704"/>
      <c r="T292" s="704"/>
      <c r="U292" s="245"/>
      <c r="V292" s="663"/>
      <c r="W292" s="664"/>
      <c r="X292" s="664"/>
      <c r="Y292" s="665"/>
    </row>
    <row r="293" spans="1:25" s="247" customFormat="1" ht="30" customHeight="1" x14ac:dyDescent="0.4">
      <c r="A293" s="743"/>
      <c r="B293" s="744"/>
      <c r="C293" s="841"/>
      <c r="D293" s="293" t="s">
        <v>798</v>
      </c>
      <c r="E293" s="704" t="s">
        <v>466</v>
      </c>
      <c r="F293" s="704"/>
      <c r="G293" s="704"/>
      <c r="H293" s="704"/>
      <c r="I293" s="704"/>
      <c r="J293" s="704"/>
      <c r="K293" s="704"/>
      <c r="L293" s="704"/>
      <c r="M293" s="704"/>
      <c r="N293" s="704"/>
      <c r="O293" s="704"/>
      <c r="P293" s="704"/>
      <c r="Q293" s="704"/>
      <c r="R293" s="704"/>
      <c r="S293" s="704"/>
      <c r="T293" s="704"/>
      <c r="U293" s="245"/>
      <c r="V293" s="843"/>
      <c r="W293" s="843"/>
      <c r="X293" s="843"/>
      <c r="Y293" s="843"/>
    </row>
    <row r="294" spans="1:25" ht="30" customHeight="1" x14ac:dyDescent="0.4">
      <c r="A294" s="234" t="s">
        <v>8</v>
      </c>
      <c r="B294" s="235"/>
      <c r="C294" s="236"/>
      <c r="D294" s="237"/>
      <c r="E294" s="290">
        <v>36</v>
      </c>
      <c r="F294" s="237"/>
      <c r="G294" s="237"/>
      <c r="H294" s="237"/>
      <c r="I294" s="237"/>
      <c r="J294" s="237"/>
      <c r="K294" s="238" t="s">
        <v>9</v>
      </c>
      <c r="L294" s="291">
        <f>IF(R294=X294,1,0)</f>
        <v>0</v>
      </c>
      <c r="M294" s="239"/>
      <c r="N294" s="237"/>
      <c r="O294" s="237"/>
      <c r="P294" s="237"/>
      <c r="Q294" s="238" t="s">
        <v>10</v>
      </c>
      <c r="R294" s="291"/>
      <c r="S294" s="240"/>
      <c r="T294" s="237"/>
      <c r="U294" s="237"/>
      <c r="V294" s="291">
        <f>COUNT(U296:U298)</f>
        <v>0</v>
      </c>
      <c r="W294" s="237" t="s">
        <v>40</v>
      </c>
      <c r="X294" s="290">
        <v>3</v>
      </c>
      <c r="Y294" s="241"/>
    </row>
    <row r="295" spans="1:25" s="244" customFormat="1" ht="15" customHeight="1" x14ac:dyDescent="0.4">
      <c r="A295" s="662" t="s">
        <v>12</v>
      </c>
      <c r="B295" s="651"/>
      <c r="C295" s="651"/>
      <c r="D295" s="651" t="s">
        <v>124</v>
      </c>
      <c r="E295" s="651"/>
      <c r="F295" s="651"/>
      <c r="G295" s="651"/>
      <c r="H295" s="651"/>
      <c r="I295" s="651"/>
      <c r="J295" s="651"/>
      <c r="K295" s="651"/>
      <c r="L295" s="651"/>
      <c r="M295" s="651"/>
      <c r="N295" s="651"/>
      <c r="O295" s="651"/>
      <c r="P295" s="651"/>
      <c r="Q295" s="651"/>
      <c r="R295" s="651"/>
      <c r="S295" s="651"/>
      <c r="T295" s="652"/>
      <c r="U295" s="242" t="s">
        <v>41</v>
      </c>
      <c r="V295" s="653" t="s">
        <v>117</v>
      </c>
      <c r="W295" s="654"/>
      <c r="X295" s="654"/>
      <c r="Y295" s="655"/>
    </row>
    <row r="296" spans="1:25" s="247" customFormat="1" ht="45" customHeight="1" x14ac:dyDescent="0.4">
      <c r="A296" s="656" t="s">
        <v>507</v>
      </c>
      <c r="B296" s="657"/>
      <c r="C296" s="658"/>
      <c r="D296" s="292" t="s">
        <v>799</v>
      </c>
      <c r="E296" s="719" t="s">
        <v>691</v>
      </c>
      <c r="F296" s="719"/>
      <c r="G296" s="719"/>
      <c r="H296" s="719"/>
      <c r="I296" s="719"/>
      <c r="J296" s="719"/>
      <c r="K296" s="719"/>
      <c r="L296" s="719"/>
      <c r="M296" s="719"/>
      <c r="N296" s="719"/>
      <c r="O296" s="719"/>
      <c r="P296" s="719"/>
      <c r="Q296" s="719"/>
      <c r="R296" s="719"/>
      <c r="S296" s="719"/>
      <c r="T296" s="719"/>
      <c r="U296" s="245"/>
      <c r="V296" s="773"/>
      <c r="W296" s="774"/>
      <c r="X296" s="774"/>
      <c r="Y296" s="775"/>
    </row>
    <row r="297" spans="1:25" s="247" customFormat="1" ht="30" customHeight="1" x14ac:dyDescent="0.4">
      <c r="A297" s="773"/>
      <c r="B297" s="774"/>
      <c r="C297" s="775"/>
      <c r="D297" s="293" t="s">
        <v>800</v>
      </c>
      <c r="E297" s="816" t="s">
        <v>606</v>
      </c>
      <c r="F297" s="816"/>
      <c r="G297" s="816"/>
      <c r="H297" s="816"/>
      <c r="I297" s="816"/>
      <c r="J297" s="816"/>
      <c r="K297" s="816"/>
      <c r="L297" s="816"/>
      <c r="M297" s="816"/>
      <c r="N297" s="816"/>
      <c r="O297" s="816"/>
      <c r="P297" s="816"/>
      <c r="Q297" s="816"/>
      <c r="R297" s="816"/>
      <c r="S297" s="816"/>
      <c r="T297" s="816"/>
      <c r="U297" s="245"/>
      <c r="V297" s="773"/>
      <c r="W297" s="774"/>
      <c r="X297" s="774"/>
      <c r="Y297" s="775"/>
    </row>
    <row r="298" spans="1:25" s="247" customFormat="1" ht="60" customHeight="1" x14ac:dyDescent="0.4">
      <c r="A298" s="776"/>
      <c r="B298" s="777"/>
      <c r="C298" s="778"/>
      <c r="D298" s="311" t="s">
        <v>801</v>
      </c>
      <c r="E298" s="734" t="s">
        <v>430</v>
      </c>
      <c r="F298" s="715"/>
      <c r="G298" s="715"/>
      <c r="H298" s="715"/>
      <c r="I298" s="715"/>
      <c r="J298" s="715"/>
      <c r="K298" s="715"/>
      <c r="L298" s="715"/>
      <c r="M298" s="715"/>
      <c r="N298" s="715"/>
      <c r="O298" s="715"/>
      <c r="P298" s="715"/>
      <c r="Q298" s="715"/>
      <c r="R298" s="715"/>
      <c r="S298" s="715"/>
      <c r="T298" s="735"/>
      <c r="U298" s="245"/>
      <c r="V298" s="776"/>
      <c r="W298" s="777"/>
      <c r="X298" s="777"/>
      <c r="Y298" s="778"/>
    </row>
    <row r="299" spans="1:25" ht="30" customHeight="1" x14ac:dyDescent="0.4">
      <c r="A299" s="234" t="s">
        <v>8</v>
      </c>
      <c r="B299" s="235"/>
      <c r="C299" s="236"/>
      <c r="D299" s="237"/>
      <c r="E299" s="290">
        <v>37</v>
      </c>
      <c r="F299" s="237"/>
      <c r="G299" s="237"/>
      <c r="H299" s="237"/>
      <c r="I299" s="237"/>
      <c r="J299" s="237"/>
      <c r="K299" s="238" t="s">
        <v>9</v>
      </c>
      <c r="L299" s="291">
        <f>IF(R299=X299,1,0)</f>
        <v>0</v>
      </c>
      <c r="M299" s="239"/>
      <c r="N299" s="237"/>
      <c r="O299" s="237"/>
      <c r="P299" s="237"/>
      <c r="Q299" s="238" t="s">
        <v>10</v>
      </c>
      <c r="R299" s="291"/>
      <c r="S299" s="240"/>
      <c r="T299" s="237"/>
      <c r="U299" s="237"/>
      <c r="V299" s="291">
        <f>COUNT(U301)</f>
        <v>0</v>
      </c>
      <c r="W299" s="237" t="s">
        <v>40</v>
      </c>
      <c r="X299" s="290">
        <v>1</v>
      </c>
      <c r="Y299" s="241"/>
    </row>
    <row r="300" spans="1:25" s="257" customFormat="1" ht="15" customHeight="1" x14ac:dyDescent="0.4">
      <c r="A300" s="737" t="s">
        <v>12</v>
      </c>
      <c r="B300" s="738"/>
      <c r="C300" s="738"/>
      <c r="D300" s="738" t="s">
        <v>111</v>
      </c>
      <c r="E300" s="738"/>
      <c r="F300" s="738"/>
      <c r="G300" s="738"/>
      <c r="H300" s="738"/>
      <c r="I300" s="738"/>
      <c r="J300" s="738"/>
      <c r="K300" s="738"/>
      <c r="L300" s="738"/>
      <c r="M300" s="738"/>
      <c r="N300" s="738"/>
      <c r="O300" s="738"/>
      <c r="P300" s="738"/>
      <c r="Q300" s="738"/>
      <c r="R300" s="738"/>
      <c r="S300" s="738"/>
      <c r="T300" s="739"/>
      <c r="U300" s="256" t="s">
        <v>41</v>
      </c>
      <c r="V300" s="662" t="s">
        <v>122</v>
      </c>
      <c r="W300" s="651"/>
      <c r="X300" s="651"/>
      <c r="Y300" s="740"/>
    </row>
    <row r="301" spans="1:25" s="247" customFormat="1" ht="54.95" customHeight="1" x14ac:dyDescent="0.4">
      <c r="A301" s="828" t="s">
        <v>607</v>
      </c>
      <c r="B301" s="829"/>
      <c r="C301" s="830"/>
      <c r="D301" s="293"/>
      <c r="E301" s="762" t="s">
        <v>608</v>
      </c>
      <c r="F301" s="763"/>
      <c r="G301" s="763"/>
      <c r="H301" s="763"/>
      <c r="I301" s="763"/>
      <c r="J301" s="763"/>
      <c r="K301" s="763"/>
      <c r="L301" s="763"/>
      <c r="M301" s="763"/>
      <c r="N301" s="763"/>
      <c r="O301" s="763"/>
      <c r="P301" s="763"/>
      <c r="Q301" s="763"/>
      <c r="R301" s="763"/>
      <c r="S301" s="763"/>
      <c r="T301" s="764"/>
      <c r="U301" s="249"/>
      <c r="V301" s="831"/>
      <c r="W301" s="832"/>
      <c r="X301" s="832"/>
      <c r="Y301" s="833"/>
    </row>
    <row r="302" spans="1:25" ht="30" customHeight="1" x14ac:dyDescent="0.4">
      <c r="A302" s="234" t="s">
        <v>8</v>
      </c>
      <c r="B302" s="235"/>
      <c r="C302" s="236"/>
      <c r="D302" s="237"/>
      <c r="E302" s="290">
        <v>38</v>
      </c>
      <c r="F302" s="237"/>
      <c r="G302" s="237"/>
      <c r="H302" s="237"/>
      <c r="I302" s="237"/>
      <c r="J302" s="237"/>
      <c r="K302" s="238" t="s">
        <v>9</v>
      </c>
      <c r="L302" s="291">
        <f>IF(R302=X302,1,0)</f>
        <v>0</v>
      </c>
      <c r="M302" s="239"/>
      <c r="N302" s="237"/>
      <c r="O302" s="237"/>
      <c r="P302" s="237"/>
      <c r="Q302" s="238" t="s">
        <v>10</v>
      </c>
      <c r="R302" s="291"/>
      <c r="S302" s="240"/>
      <c r="T302" s="237"/>
      <c r="U302" s="237"/>
      <c r="V302" s="291">
        <f>COUNT(U304)</f>
        <v>0</v>
      </c>
      <c r="W302" s="237" t="s">
        <v>11</v>
      </c>
      <c r="X302" s="290">
        <v>1</v>
      </c>
      <c r="Y302" s="241"/>
    </row>
    <row r="303" spans="1:25" s="257" customFormat="1" ht="15" customHeight="1" x14ac:dyDescent="0.4">
      <c r="A303" s="737" t="s">
        <v>12</v>
      </c>
      <c r="B303" s="738"/>
      <c r="C303" s="738"/>
      <c r="D303" s="738" t="s">
        <v>111</v>
      </c>
      <c r="E303" s="738"/>
      <c r="F303" s="738"/>
      <c r="G303" s="738"/>
      <c r="H303" s="738"/>
      <c r="I303" s="738"/>
      <c r="J303" s="738"/>
      <c r="K303" s="738"/>
      <c r="L303" s="738"/>
      <c r="M303" s="738"/>
      <c r="N303" s="738"/>
      <c r="O303" s="738"/>
      <c r="P303" s="738"/>
      <c r="Q303" s="738"/>
      <c r="R303" s="738"/>
      <c r="S303" s="738"/>
      <c r="T303" s="739"/>
      <c r="U303" s="256" t="s">
        <v>36</v>
      </c>
      <c r="V303" s="662" t="s">
        <v>122</v>
      </c>
      <c r="W303" s="651"/>
      <c r="X303" s="651"/>
      <c r="Y303" s="740"/>
    </row>
    <row r="304" spans="1:25" s="247" customFormat="1" ht="60" customHeight="1" x14ac:dyDescent="0.4">
      <c r="A304" s="787" t="s">
        <v>609</v>
      </c>
      <c r="B304" s="788"/>
      <c r="C304" s="788"/>
      <c r="D304" s="292"/>
      <c r="E304" s="789" t="s">
        <v>431</v>
      </c>
      <c r="F304" s="789"/>
      <c r="G304" s="789"/>
      <c r="H304" s="789"/>
      <c r="I304" s="789"/>
      <c r="J304" s="789"/>
      <c r="K304" s="789"/>
      <c r="L304" s="789"/>
      <c r="M304" s="789"/>
      <c r="N304" s="789"/>
      <c r="O304" s="789"/>
      <c r="P304" s="789"/>
      <c r="Q304" s="789"/>
      <c r="R304" s="789"/>
      <c r="S304" s="789"/>
      <c r="T304" s="789"/>
      <c r="U304" s="258"/>
      <c r="V304" s="834"/>
      <c r="W304" s="835"/>
      <c r="X304" s="835"/>
      <c r="Y304" s="836"/>
    </row>
    <row r="305" spans="1:25" ht="30" customHeight="1" x14ac:dyDescent="0.4">
      <c r="A305" s="234" t="s">
        <v>8</v>
      </c>
      <c r="B305" s="235"/>
      <c r="C305" s="236"/>
      <c r="D305" s="237"/>
      <c r="E305" s="290">
        <v>39</v>
      </c>
      <c r="F305" s="237"/>
      <c r="G305" s="237"/>
      <c r="H305" s="237"/>
      <c r="I305" s="237"/>
      <c r="J305" s="237"/>
      <c r="K305" s="238" t="s">
        <v>9</v>
      </c>
      <c r="L305" s="291">
        <f>IF(R305=X305,1,0)</f>
        <v>0</v>
      </c>
      <c r="M305" s="239"/>
      <c r="N305" s="237"/>
      <c r="O305" s="237"/>
      <c r="P305" s="237"/>
      <c r="Q305" s="238" t="s">
        <v>10</v>
      </c>
      <c r="R305" s="291"/>
      <c r="S305" s="240"/>
      <c r="T305" s="237"/>
      <c r="U305" s="237"/>
      <c r="V305" s="291">
        <f>COUNT(U307:U308)</f>
        <v>0</v>
      </c>
      <c r="W305" s="237" t="s">
        <v>44</v>
      </c>
      <c r="X305" s="290">
        <v>2</v>
      </c>
      <c r="Y305" s="241"/>
    </row>
    <row r="306" spans="1:25" s="257" customFormat="1" ht="15" customHeight="1" x14ac:dyDescent="0.4">
      <c r="A306" s="737" t="s">
        <v>12</v>
      </c>
      <c r="B306" s="738"/>
      <c r="C306" s="738"/>
      <c r="D306" s="738" t="s">
        <v>111</v>
      </c>
      <c r="E306" s="738"/>
      <c r="F306" s="738"/>
      <c r="G306" s="738"/>
      <c r="H306" s="738"/>
      <c r="I306" s="738"/>
      <c r="J306" s="738"/>
      <c r="K306" s="738"/>
      <c r="L306" s="738"/>
      <c r="M306" s="738"/>
      <c r="N306" s="738"/>
      <c r="O306" s="738"/>
      <c r="P306" s="738"/>
      <c r="Q306" s="738"/>
      <c r="R306" s="738"/>
      <c r="S306" s="738"/>
      <c r="T306" s="739"/>
      <c r="U306" s="256" t="s">
        <v>119</v>
      </c>
      <c r="V306" s="662" t="s">
        <v>122</v>
      </c>
      <c r="W306" s="651"/>
      <c r="X306" s="651"/>
      <c r="Y306" s="740"/>
    </row>
    <row r="307" spans="1:25" s="247" customFormat="1" ht="35.1" customHeight="1" x14ac:dyDescent="0.4">
      <c r="A307" s="824" t="s">
        <v>508</v>
      </c>
      <c r="B307" s="824"/>
      <c r="C307" s="824"/>
      <c r="D307" s="292" t="s">
        <v>802</v>
      </c>
      <c r="E307" s="825" t="s">
        <v>125</v>
      </c>
      <c r="F307" s="826"/>
      <c r="G307" s="826"/>
      <c r="H307" s="826"/>
      <c r="I307" s="826"/>
      <c r="J307" s="826"/>
      <c r="K307" s="826"/>
      <c r="L307" s="826"/>
      <c r="M307" s="826"/>
      <c r="N307" s="826"/>
      <c r="O307" s="826"/>
      <c r="P307" s="826"/>
      <c r="Q307" s="826"/>
      <c r="R307" s="826"/>
      <c r="S307" s="826"/>
      <c r="T307" s="827"/>
      <c r="U307" s="245"/>
      <c r="V307" s="656"/>
      <c r="W307" s="657"/>
      <c r="X307" s="657"/>
      <c r="Y307" s="658"/>
    </row>
    <row r="308" spans="1:25" s="247" customFormat="1" ht="35.1" customHeight="1" x14ac:dyDescent="0.4">
      <c r="A308" s="824"/>
      <c r="B308" s="824"/>
      <c r="C308" s="824"/>
      <c r="D308" s="292" t="s">
        <v>803</v>
      </c>
      <c r="E308" s="734" t="s">
        <v>467</v>
      </c>
      <c r="F308" s="715"/>
      <c r="G308" s="715"/>
      <c r="H308" s="715"/>
      <c r="I308" s="715"/>
      <c r="J308" s="715"/>
      <c r="K308" s="715"/>
      <c r="L308" s="715"/>
      <c r="M308" s="715"/>
      <c r="N308" s="715"/>
      <c r="O308" s="715"/>
      <c r="P308" s="715"/>
      <c r="Q308" s="715"/>
      <c r="R308" s="715"/>
      <c r="S308" s="715"/>
      <c r="T308" s="735"/>
      <c r="U308" s="245"/>
      <c r="V308" s="776"/>
      <c r="W308" s="777"/>
      <c r="X308" s="777"/>
      <c r="Y308" s="778"/>
    </row>
    <row r="309" spans="1:25" ht="30" customHeight="1" x14ac:dyDescent="0.4">
      <c r="A309" s="234" t="s">
        <v>8</v>
      </c>
      <c r="B309" s="235"/>
      <c r="C309" s="236"/>
      <c r="D309" s="237"/>
      <c r="E309" s="296">
        <v>39</v>
      </c>
      <c r="F309" s="237"/>
      <c r="G309" s="237"/>
      <c r="H309" s="237"/>
      <c r="I309" s="237"/>
      <c r="J309" s="237"/>
      <c r="K309" s="238" t="s">
        <v>9</v>
      </c>
      <c r="L309" s="291">
        <f>IF(R309=X309,1,0)</f>
        <v>0</v>
      </c>
      <c r="M309" s="239"/>
      <c r="N309" s="237"/>
      <c r="O309" s="237"/>
      <c r="P309" s="237"/>
      <c r="Q309" s="238" t="s">
        <v>10</v>
      </c>
      <c r="R309" s="291"/>
      <c r="S309" s="240"/>
      <c r="T309" s="237"/>
      <c r="U309" s="237"/>
      <c r="V309" s="291">
        <f>COUNT(U311:U315)</f>
        <v>0</v>
      </c>
      <c r="W309" s="237" t="s">
        <v>40</v>
      </c>
      <c r="X309" s="290">
        <v>5</v>
      </c>
      <c r="Y309" s="241"/>
    </row>
    <row r="310" spans="1:25" s="257" customFormat="1" ht="15" customHeight="1" x14ac:dyDescent="0.4">
      <c r="A310" s="737" t="s">
        <v>12</v>
      </c>
      <c r="B310" s="738"/>
      <c r="C310" s="738"/>
      <c r="D310" s="738" t="s">
        <v>111</v>
      </c>
      <c r="E310" s="738"/>
      <c r="F310" s="738"/>
      <c r="G310" s="738"/>
      <c r="H310" s="738"/>
      <c r="I310" s="738"/>
      <c r="J310" s="738"/>
      <c r="K310" s="738"/>
      <c r="L310" s="738"/>
      <c r="M310" s="738"/>
      <c r="N310" s="738"/>
      <c r="O310" s="738"/>
      <c r="P310" s="738"/>
      <c r="Q310" s="738"/>
      <c r="R310" s="738"/>
      <c r="S310" s="738"/>
      <c r="T310" s="739"/>
      <c r="U310" s="256" t="s">
        <v>41</v>
      </c>
      <c r="V310" s="662" t="s">
        <v>122</v>
      </c>
      <c r="W310" s="651"/>
      <c r="X310" s="651"/>
      <c r="Y310" s="740"/>
    </row>
    <row r="311" spans="1:25" s="247" customFormat="1" ht="15" customHeight="1" x14ac:dyDescent="0.4">
      <c r="A311" s="656" t="s">
        <v>509</v>
      </c>
      <c r="B311" s="657"/>
      <c r="C311" s="658"/>
      <c r="D311" s="292" t="s">
        <v>804</v>
      </c>
      <c r="E311" s="734" t="s">
        <v>126</v>
      </c>
      <c r="F311" s="715"/>
      <c r="G311" s="715"/>
      <c r="H311" s="715"/>
      <c r="I311" s="715"/>
      <c r="J311" s="715"/>
      <c r="K311" s="715"/>
      <c r="L311" s="715"/>
      <c r="M311" s="715"/>
      <c r="N311" s="715"/>
      <c r="O311" s="715"/>
      <c r="P311" s="715"/>
      <c r="Q311" s="715"/>
      <c r="R311" s="715"/>
      <c r="S311" s="715"/>
      <c r="T311" s="735"/>
      <c r="U311" s="245"/>
      <c r="V311" s="656"/>
      <c r="W311" s="657"/>
      <c r="X311" s="657"/>
      <c r="Y311" s="658"/>
    </row>
    <row r="312" spans="1:25" s="247" customFormat="1" ht="30" customHeight="1" x14ac:dyDescent="0.4">
      <c r="A312" s="773"/>
      <c r="B312" s="774"/>
      <c r="C312" s="775"/>
      <c r="D312" s="292" t="s">
        <v>805</v>
      </c>
      <c r="E312" s="734" t="s">
        <v>127</v>
      </c>
      <c r="F312" s="715"/>
      <c r="G312" s="715"/>
      <c r="H312" s="715"/>
      <c r="I312" s="715"/>
      <c r="J312" s="715"/>
      <c r="K312" s="715"/>
      <c r="L312" s="715"/>
      <c r="M312" s="715"/>
      <c r="N312" s="715"/>
      <c r="O312" s="715"/>
      <c r="P312" s="715"/>
      <c r="Q312" s="715"/>
      <c r="R312" s="715"/>
      <c r="S312" s="715"/>
      <c r="T312" s="735"/>
      <c r="U312" s="245"/>
      <c r="V312" s="773"/>
      <c r="W312" s="774"/>
      <c r="X312" s="774"/>
      <c r="Y312" s="775"/>
    </row>
    <row r="313" spans="1:25" s="247" customFormat="1" ht="45" customHeight="1" x14ac:dyDescent="0.4">
      <c r="A313" s="773"/>
      <c r="B313" s="774"/>
      <c r="C313" s="775"/>
      <c r="D313" s="292" t="s">
        <v>806</v>
      </c>
      <c r="E313" s="734" t="s">
        <v>610</v>
      </c>
      <c r="F313" s="715"/>
      <c r="G313" s="715"/>
      <c r="H313" s="715"/>
      <c r="I313" s="715"/>
      <c r="J313" s="715"/>
      <c r="K313" s="715"/>
      <c r="L313" s="715"/>
      <c r="M313" s="715"/>
      <c r="N313" s="715"/>
      <c r="O313" s="715"/>
      <c r="P313" s="715"/>
      <c r="Q313" s="715"/>
      <c r="R313" s="715"/>
      <c r="S313" s="715"/>
      <c r="T313" s="735"/>
      <c r="U313" s="245"/>
      <c r="V313" s="773"/>
      <c r="W313" s="774"/>
      <c r="X313" s="774"/>
      <c r="Y313" s="775"/>
    </row>
    <row r="314" spans="1:25" s="247" customFormat="1" ht="45" customHeight="1" x14ac:dyDescent="0.4">
      <c r="A314" s="773"/>
      <c r="B314" s="774"/>
      <c r="C314" s="775"/>
      <c r="D314" s="292" t="s">
        <v>807</v>
      </c>
      <c r="E314" s="734" t="s">
        <v>128</v>
      </c>
      <c r="F314" s="715"/>
      <c r="G314" s="715"/>
      <c r="H314" s="715"/>
      <c r="I314" s="715"/>
      <c r="J314" s="715"/>
      <c r="K314" s="715"/>
      <c r="L314" s="715"/>
      <c r="M314" s="715"/>
      <c r="N314" s="715"/>
      <c r="O314" s="715"/>
      <c r="P314" s="715"/>
      <c r="Q314" s="715"/>
      <c r="R314" s="715"/>
      <c r="S314" s="715"/>
      <c r="T314" s="735"/>
      <c r="U314" s="245"/>
      <c r="V314" s="773"/>
      <c r="W314" s="774"/>
      <c r="X314" s="774"/>
      <c r="Y314" s="775"/>
    </row>
    <row r="315" spans="1:25" s="247" customFormat="1" ht="45" customHeight="1" x14ac:dyDescent="0.4">
      <c r="A315" s="776"/>
      <c r="B315" s="777"/>
      <c r="C315" s="778"/>
      <c r="D315" s="292" t="s">
        <v>808</v>
      </c>
      <c r="E315" s="734" t="s">
        <v>129</v>
      </c>
      <c r="F315" s="715"/>
      <c r="G315" s="715"/>
      <c r="H315" s="715"/>
      <c r="I315" s="715"/>
      <c r="J315" s="715"/>
      <c r="K315" s="715"/>
      <c r="L315" s="715"/>
      <c r="M315" s="715"/>
      <c r="N315" s="715"/>
      <c r="O315" s="715"/>
      <c r="P315" s="715"/>
      <c r="Q315" s="715"/>
      <c r="R315" s="715"/>
      <c r="S315" s="715"/>
      <c r="T315" s="735"/>
      <c r="U315" s="245"/>
      <c r="V315" s="776"/>
      <c r="W315" s="777"/>
      <c r="X315" s="777"/>
      <c r="Y315" s="778"/>
    </row>
    <row r="316" spans="1:25" ht="30" customHeight="1" x14ac:dyDescent="0.4">
      <c r="A316" s="234" t="s">
        <v>8</v>
      </c>
      <c r="B316" s="235"/>
      <c r="C316" s="236"/>
      <c r="D316" s="237"/>
      <c r="E316" s="290">
        <v>40</v>
      </c>
      <c r="F316" s="237"/>
      <c r="G316" s="237"/>
      <c r="H316" s="237"/>
      <c r="I316" s="237"/>
      <c r="J316" s="237"/>
      <c r="K316" s="238" t="s">
        <v>9</v>
      </c>
      <c r="L316" s="291">
        <f>IF(R316=X316,1,0)</f>
        <v>0</v>
      </c>
      <c r="M316" s="239"/>
      <c r="N316" s="237"/>
      <c r="O316" s="237"/>
      <c r="P316" s="237"/>
      <c r="Q316" s="238" t="s">
        <v>10</v>
      </c>
      <c r="R316" s="291"/>
      <c r="S316" s="240"/>
      <c r="T316" s="237"/>
      <c r="U316" s="237"/>
      <c r="V316" s="291">
        <f>COUNT(U318)</f>
        <v>0</v>
      </c>
      <c r="W316" s="237" t="s">
        <v>133</v>
      </c>
      <c r="X316" s="290">
        <v>1</v>
      </c>
      <c r="Y316" s="241"/>
    </row>
    <row r="317" spans="1:25" s="257" customFormat="1" ht="15" customHeight="1" x14ac:dyDescent="0.4">
      <c r="A317" s="737" t="s">
        <v>12</v>
      </c>
      <c r="B317" s="738"/>
      <c r="C317" s="738"/>
      <c r="D317" s="738" t="s">
        <v>111</v>
      </c>
      <c r="E317" s="738"/>
      <c r="F317" s="738"/>
      <c r="G317" s="738"/>
      <c r="H317" s="738"/>
      <c r="I317" s="738"/>
      <c r="J317" s="738"/>
      <c r="K317" s="738"/>
      <c r="L317" s="738"/>
      <c r="M317" s="738"/>
      <c r="N317" s="738"/>
      <c r="O317" s="738"/>
      <c r="P317" s="738"/>
      <c r="Q317" s="738"/>
      <c r="R317" s="738"/>
      <c r="S317" s="738"/>
      <c r="T317" s="739"/>
      <c r="U317" s="256" t="s">
        <v>119</v>
      </c>
      <c r="V317" s="662" t="s">
        <v>122</v>
      </c>
      <c r="W317" s="651"/>
      <c r="X317" s="651"/>
      <c r="Y317" s="740"/>
    </row>
    <row r="318" spans="1:25" s="247" customFormat="1" ht="75" customHeight="1" x14ac:dyDescent="0.4">
      <c r="A318" s="809" t="s">
        <v>511</v>
      </c>
      <c r="B318" s="810"/>
      <c r="C318" s="811"/>
      <c r="D318" s="310"/>
      <c r="E318" s="812" t="s">
        <v>464</v>
      </c>
      <c r="F318" s="813"/>
      <c r="G318" s="813"/>
      <c r="H318" s="813"/>
      <c r="I318" s="813"/>
      <c r="J318" s="813"/>
      <c r="K318" s="813"/>
      <c r="L318" s="813"/>
      <c r="M318" s="813"/>
      <c r="N318" s="813"/>
      <c r="O318" s="813"/>
      <c r="P318" s="813"/>
      <c r="Q318" s="813"/>
      <c r="R318" s="813"/>
      <c r="S318" s="813"/>
      <c r="T318" s="814"/>
      <c r="U318" s="282"/>
      <c r="V318" s="815"/>
      <c r="W318" s="815"/>
      <c r="X318" s="815"/>
      <c r="Y318" s="815"/>
    </row>
    <row r="319" spans="1:25" ht="30" customHeight="1" x14ac:dyDescent="0.4">
      <c r="A319" s="234" t="s">
        <v>8</v>
      </c>
      <c r="B319" s="235"/>
      <c r="C319" s="236"/>
      <c r="D319" s="237"/>
      <c r="E319" s="290">
        <v>41</v>
      </c>
      <c r="F319" s="237"/>
      <c r="G319" s="237"/>
      <c r="H319" s="237"/>
      <c r="I319" s="237"/>
      <c r="J319" s="237"/>
      <c r="K319" s="238" t="s">
        <v>9</v>
      </c>
      <c r="L319" s="291">
        <f>IF(R319=X319,1,0)</f>
        <v>0</v>
      </c>
      <c r="M319" s="239"/>
      <c r="N319" s="237"/>
      <c r="O319" s="237"/>
      <c r="P319" s="237"/>
      <c r="Q319" s="238" t="s">
        <v>10</v>
      </c>
      <c r="R319" s="291"/>
      <c r="S319" s="240"/>
      <c r="T319" s="237"/>
      <c r="U319" s="237"/>
      <c r="V319" s="291">
        <f>COUNT(U321)</f>
        <v>0</v>
      </c>
      <c r="W319" s="237" t="s">
        <v>11</v>
      </c>
      <c r="X319" s="290">
        <v>1</v>
      </c>
      <c r="Y319" s="241"/>
    </row>
    <row r="320" spans="1:25" s="257" customFormat="1" ht="15" customHeight="1" x14ac:dyDescent="0.4">
      <c r="A320" s="737" t="s">
        <v>12</v>
      </c>
      <c r="B320" s="738"/>
      <c r="C320" s="738"/>
      <c r="D320" s="738" t="s">
        <v>111</v>
      </c>
      <c r="E320" s="738"/>
      <c r="F320" s="738"/>
      <c r="G320" s="738"/>
      <c r="H320" s="738"/>
      <c r="I320" s="738"/>
      <c r="J320" s="738"/>
      <c r="K320" s="738"/>
      <c r="L320" s="738"/>
      <c r="M320" s="738"/>
      <c r="N320" s="738"/>
      <c r="O320" s="738"/>
      <c r="P320" s="738"/>
      <c r="Q320" s="738"/>
      <c r="R320" s="738"/>
      <c r="S320" s="738"/>
      <c r="T320" s="739"/>
      <c r="U320" s="256" t="s">
        <v>41</v>
      </c>
      <c r="V320" s="662" t="s">
        <v>122</v>
      </c>
      <c r="W320" s="651"/>
      <c r="X320" s="651"/>
      <c r="Y320" s="740"/>
    </row>
    <row r="321" spans="1:25" s="247" customFormat="1" ht="90" customHeight="1" x14ac:dyDescent="0.4">
      <c r="A321" s="803" t="s">
        <v>649</v>
      </c>
      <c r="B321" s="804"/>
      <c r="C321" s="805"/>
      <c r="D321" s="292"/>
      <c r="E321" s="734" t="s">
        <v>432</v>
      </c>
      <c r="F321" s="715"/>
      <c r="G321" s="715"/>
      <c r="H321" s="715"/>
      <c r="I321" s="715"/>
      <c r="J321" s="715"/>
      <c r="K321" s="715"/>
      <c r="L321" s="715"/>
      <c r="M321" s="715"/>
      <c r="N321" s="715"/>
      <c r="O321" s="715"/>
      <c r="P321" s="715"/>
      <c r="Q321" s="715"/>
      <c r="R321" s="715"/>
      <c r="S321" s="715"/>
      <c r="T321" s="735"/>
      <c r="U321" s="249"/>
      <c r="V321" s="806"/>
      <c r="W321" s="807"/>
      <c r="X321" s="807"/>
      <c r="Y321" s="808"/>
    </row>
    <row r="322" spans="1:25" ht="30" customHeight="1" x14ac:dyDescent="0.4">
      <c r="A322" s="234" t="s">
        <v>8</v>
      </c>
      <c r="B322" s="235"/>
      <c r="C322" s="236"/>
      <c r="D322" s="237"/>
      <c r="E322" s="290">
        <v>42</v>
      </c>
      <c r="F322" s="237"/>
      <c r="G322" s="237"/>
      <c r="H322" s="237"/>
      <c r="I322" s="237"/>
      <c r="J322" s="237"/>
      <c r="K322" s="238" t="s">
        <v>9</v>
      </c>
      <c r="L322" s="291">
        <f>IF(R322=X322,1,0)</f>
        <v>0</v>
      </c>
      <c r="M322" s="239"/>
      <c r="N322" s="237"/>
      <c r="O322" s="237"/>
      <c r="P322" s="237"/>
      <c r="Q322" s="238" t="s">
        <v>10</v>
      </c>
      <c r="R322" s="291"/>
      <c r="S322" s="240"/>
      <c r="T322" s="237"/>
      <c r="U322" s="237"/>
      <c r="V322" s="291">
        <f>COUNT(U324:U326)</f>
        <v>0</v>
      </c>
      <c r="W322" s="237" t="s">
        <v>11</v>
      </c>
      <c r="X322" s="290">
        <v>3</v>
      </c>
      <c r="Y322" s="241"/>
    </row>
    <row r="323" spans="1:25" s="257" customFormat="1" ht="15" customHeight="1" x14ac:dyDescent="0.4">
      <c r="A323" s="737" t="s">
        <v>12</v>
      </c>
      <c r="B323" s="738"/>
      <c r="C323" s="738"/>
      <c r="D323" s="738" t="s">
        <v>111</v>
      </c>
      <c r="E323" s="738"/>
      <c r="F323" s="738"/>
      <c r="G323" s="738"/>
      <c r="H323" s="738"/>
      <c r="I323" s="738"/>
      <c r="J323" s="738"/>
      <c r="K323" s="738"/>
      <c r="L323" s="738"/>
      <c r="M323" s="738"/>
      <c r="N323" s="738"/>
      <c r="O323" s="738"/>
      <c r="P323" s="738"/>
      <c r="Q323" s="738"/>
      <c r="R323" s="738"/>
      <c r="S323" s="738"/>
      <c r="T323" s="739"/>
      <c r="U323" s="256" t="s">
        <v>119</v>
      </c>
      <c r="V323" s="662" t="s">
        <v>122</v>
      </c>
      <c r="W323" s="651"/>
      <c r="X323" s="651"/>
      <c r="Y323" s="740"/>
    </row>
    <row r="324" spans="1:25" s="247" customFormat="1" ht="30" customHeight="1" x14ac:dyDescent="0.4">
      <c r="A324" s="656" t="s">
        <v>512</v>
      </c>
      <c r="B324" s="657"/>
      <c r="C324" s="658"/>
      <c r="D324" s="292" t="s">
        <v>809</v>
      </c>
      <c r="E324" s="734" t="s">
        <v>134</v>
      </c>
      <c r="F324" s="715"/>
      <c r="G324" s="715"/>
      <c r="H324" s="715"/>
      <c r="I324" s="715"/>
      <c r="J324" s="715"/>
      <c r="K324" s="715"/>
      <c r="L324" s="715"/>
      <c r="M324" s="715"/>
      <c r="N324" s="715"/>
      <c r="O324" s="715"/>
      <c r="P324" s="715"/>
      <c r="Q324" s="715"/>
      <c r="R324" s="715"/>
      <c r="S324" s="715"/>
      <c r="T324" s="735"/>
      <c r="U324" s="258"/>
      <c r="V324" s="794"/>
      <c r="W324" s="795"/>
      <c r="X324" s="795"/>
      <c r="Y324" s="796"/>
    </row>
    <row r="325" spans="1:25" s="247" customFormat="1" ht="45" customHeight="1" x14ac:dyDescent="0.4">
      <c r="A325" s="773"/>
      <c r="B325" s="774"/>
      <c r="C325" s="775"/>
      <c r="D325" s="292" t="s">
        <v>810</v>
      </c>
      <c r="E325" s="734" t="s">
        <v>650</v>
      </c>
      <c r="F325" s="715"/>
      <c r="G325" s="715"/>
      <c r="H325" s="715"/>
      <c r="I325" s="715"/>
      <c r="J325" s="715"/>
      <c r="K325" s="715"/>
      <c r="L325" s="715"/>
      <c r="M325" s="715"/>
      <c r="N325" s="715"/>
      <c r="O325" s="715"/>
      <c r="P325" s="715"/>
      <c r="Q325" s="715"/>
      <c r="R325" s="715"/>
      <c r="S325" s="715"/>
      <c r="T325" s="735"/>
      <c r="U325" s="258"/>
      <c r="V325" s="797"/>
      <c r="W325" s="798"/>
      <c r="X325" s="798"/>
      <c r="Y325" s="799"/>
    </row>
    <row r="326" spans="1:25" s="247" customFormat="1" ht="30" customHeight="1" x14ac:dyDescent="0.4">
      <c r="A326" s="776"/>
      <c r="B326" s="777"/>
      <c r="C326" s="778"/>
      <c r="D326" s="292" t="s">
        <v>811</v>
      </c>
      <c r="E326" s="734" t="s">
        <v>651</v>
      </c>
      <c r="F326" s="715"/>
      <c r="G326" s="715"/>
      <c r="H326" s="715"/>
      <c r="I326" s="715"/>
      <c r="J326" s="715"/>
      <c r="K326" s="715"/>
      <c r="L326" s="715"/>
      <c r="M326" s="715"/>
      <c r="N326" s="715"/>
      <c r="O326" s="715"/>
      <c r="P326" s="715"/>
      <c r="Q326" s="715"/>
      <c r="R326" s="715"/>
      <c r="S326" s="715"/>
      <c r="T326" s="735"/>
      <c r="U326" s="258"/>
      <c r="V326" s="800"/>
      <c r="W326" s="801"/>
      <c r="X326" s="801"/>
      <c r="Y326" s="802"/>
    </row>
    <row r="327" spans="1:25" ht="30" customHeight="1" x14ac:dyDescent="0.4">
      <c r="A327" s="234" t="s">
        <v>8</v>
      </c>
      <c r="B327" s="235"/>
      <c r="C327" s="236"/>
      <c r="D327" s="237"/>
      <c r="E327" s="290">
        <v>43</v>
      </c>
      <c r="F327" s="237"/>
      <c r="G327" s="237"/>
      <c r="H327" s="237"/>
      <c r="I327" s="237"/>
      <c r="J327" s="237"/>
      <c r="K327" s="238" t="s">
        <v>9</v>
      </c>
      <c r="L327" s="291">
        <f>IF(R327=X327,1,0)</f>
        <v>0</v>
      </c>
      <c r="M327" s="239"/>
      <c r="N327" s="237"/>
      <c r="O327" s="237"/>
      <c r="P327" s="237"/>
      <c r="Q327" s="238" t="s">
        <v>10</v>
      </c>
      <c r="R327" s="291"/>
      <c r="S327" s="240"/>
      <c r="T327" s="237"/>
      <c r="U327" s="237"/>
      <c r="V327" s="291">
        <f>COUNT(U329:U329)</f>
        <v>0</v>
      </c>
      <c r="W327" s="237" t="s">
        <v>23</v>
      </c>
      <c r="X327" s="320">
        <v>1</v>
      </c>
      <c r="Y327" s="241"/>
    </row>
    <row r="328" spans="1:25" s="257" customFormat="1" ht="15" customHeight="1" x14ac:dyDescent="0.4">
      <c r="A328" s="737" t="s">
        <v>12</v>
      </c>
      <c r="B328" s="738"/>
      <c r="C328" s="738"/>
      <c r="D328" s="738" t="s">
        <v>111</v>
      </c>
      <c r="E328" s="738"/>
      <c r="F328" s="738"/>
      <c r="G328" s="738"/>
      <c r="H328" s="738"/>
      <c r="I328" s="738"/>
      <c r="J328" s="738"/>
      <c r="K328" s="738"/>
      <c r="L328" s="738"/>
      <c r="M328" s="738"/>
      <c r="N328" s="738"/>
      <c r="O328" s="738"/>
      <c r="P328" s="738"/>
      <c r="Q328" s="738"/>
      <c r="R328" s="738"/>
      <c r="S328" s="738"/>
      <c r="T328" s="739"/>
      <c r="U328" s="256" t="s">
        <v>119</v>
      </c>
      <c r="V328" s="662" t="s">
        <v>122</v>
      </c>
      <c r="W328" s="651"/>
      <c r="X328" s="651"/>
      <c r="Y328" s="740"/>
    </row>
    <row r="329" spans="1:25" s="247" customFormat="1" ht="90" customHeight="1" x14ac:dyDescent="0.4">
      <c r="A329" s="785" t="s">
        <v>653</v>
      </c>
      <c r="B329" s="786"/>
      <c r="C329" s="793"/>
      <c r="D329" s="292"/>
      <c r="E329" s="719" t="s">
        <v>652</v>
      </c>
      <c r="F329" s="719"/>
      <c r="G329" s="719"/>
      <c r="H329" s="719"/>
      <c r="I329" s="719"/>
      <c r="J329" s="719"/>
      <c r="K329" s="719"/>
      <c r="L329" s="719"/>
      <c r="M329" s="719"/>
      <c r="N329" s="719"/>
      <c r="O329" s="719"/>
      <c r="P329" s="719"/>
      <c r="Q329" s="719"/>
      <c r="R329" s="719"/>
      <c r="S329" s="719"/>
      <c r="T329" s="719"/>
      <c r="U329" s="245"/>
      <c r="V329" s="790"/>
      <c r="W329" s="791"/>
      <c r="X329" s="791"/>
      <c r="Y329" s="792"/>
    </row>
    <row r="330" spans="1:25" ht="30" customHeight="1" x14ac:dyDescent="0.4">
      <c r="A330" s="234" t="s">
        <v>8</v>
      </c>
      <c r="B330" s="235"/>
      <c r="C330" s="236"/>
      <c r="D330" s="237"/>
      <c r="E330" s="290">
        <v>44</v>
      </c>
      <c r="F330" s="237"/>
      <c r="G330" s="237"/>
      <c r="H330" s="237"/>
      <c r="I330" s="237"/>
      <c r="J330" s="237"/>
      <c r="K330" s="238" t="s">
        <v>9</v>
      </c>
      <c r="L330" s="291">
        <f>IF(R330=X330,1,0)</f>
        <v>0</v>
      </c>
      <c r="M330" s="239"/>
      <c r="N330" s="237"/>
      <c r="O330" s="237"/>
      <c r="P330" s="237"/>
      <c r="Q330" s="238" t="s">
        <v>10</v>
      </c>
      <c r="R330" s="291"/>
      <c r="S330" s="240"/>
      <c r="T330" s="237"/>
      <c r="U330" s="237"/>
      <c r="V330" s="291">
        <f>COUNT(U332:U333)</f>
        <v>0</v>
      </c>
      <c r="W330" s="237" t="s">
        <v>23</v>
      </c>
      <c r="X330" s="290">
        <v>2</v>
      </c>
      <c r="Y330" s="241"/>
    </row>
    <row r="331" spans="1:25" s="257" customFormat="1" ht="15" customHeight="1" x14ac:dyDescent="0.4">
      <c r="A331" s="737" t="s">
        <v>12</v>
      </c>
      <c r="B331" s="738"/>
      <c r="C331" s="738"/>
      <c r="D331" s="738" t="s">
        <v>111</v>
      </c>
      <c r="E331" s="738"/>
      <c r="F331" s="738"/>
      <c r="G331" s="738"/>
      <c r="H331" s="738"/>
      <c r="I331" s="738"/>
      <c r="J331" s="738"/>
      <c r="K331" s="738"/>
      <c r="L331" s="738"/>
      <c r="M331" s="738"/>
      <c r="N331" s="738"/>
      <c r="O331" s="738"/>
      <c r="P331" s="738"/>
      <c r="Q331" s="738"/>
      <c r="R331" s="738"/>
      <c r="S331" s="738"/>
      <c r="T331" s="739"/>
      <c r="U331" s="256" t="s">
        <v>24</v>
      </c>
      <c r="V331" s="662" t="s">
        <v>122</v>
      </c>
      <c r="W331" s="651"/>
      <c r="X331" s="651"/>
      <c r="Y331" s="740"/>
    </row>
    <row r="332" spans="1:25" s="247" customFormat="1" ht="30" customHeight="1" x14ac:dyDescent="0.4">
      <c r="A332" s="785" t="s">
        <v>654</v>
      </c>
      <c r="B332" s="786"/>
      <c r="C332" s="786"/>
      <c r="D332" s="292" t="s">
        <v>812</v>
      </c>
      <c r="E332" s="719" t="s">
        <v>468</v>
      </c>
      <c r="F332" s="719"/>
      <c r="G332" s="719"/>
      <c r="H332" s="719"/>
      <c r="I332" s="719"/>
      <c r="J332" s="719"/>
      <c r="K332" s="719"/>
      <c r="L332" s="719"/>
      <c r="M332" s="719"/>
      <c r="N332" s="719"/>
      <c r="O332" s="719"/>
      <c r="P332" s="719"/>
      <c r="Q332" s="719"/>
      <c r="R332" s="719"/>
      <c r="S332" s="719"/>
      <c r="T332" s="719"/>
      <c r="U332" s="249"/>
      <c r="V332" s="720"/>
      <c r="W332" s="721"/>
      <c r="X332" s="721"/>
      <c r="Y332" s="722"/>
    </row>
    <row r="333" spans="1:25" s="247" customFormat="1" ht="30" customHeight="1" x14ac:dyDescent="0.4">
      <c r="A333" s="787"/>
      <c r="B333" s="788"/>
      <c r="C333" s="788"/>
      <c r="D333" s="292" t="s">
        <v>813</v>
      </c>
      <c r="E333" s="789" t="s">
        <v>469</v>
      </c>
      <c r="F333" s="789"/>
      <c r="G333" s="789"/>
      <c r="H333" s="789"/>
      <c r="I333" s="789"/>
      <c r="J333" s="789"/>
      <c r="K333" s="789"/>
      <c r="L333" s="789"/>
      <c r="M333" s="789"/>
      <c r="N333" s="789"/>
      <c r="O333" s="789"/>
      <c r="P333" s="789"/>
      <c r="Q333" s="789"/>
      <c r="R333" s="789"/>
      <c r="S333" s="789"/>
      <c r="T333" s="789"/>
      <c r="U333" s="258"/>
      <c r="V333" s="779"/>
      <c r="W333" s="780"/>
      <c r="X333" s="780"/>
      <c r="Y333" s="781"/>
    </row>
    <row r="334" spans="1:25" ht="30" customHeight="1" x14ac:dyDescent="0.4">
      <c r="A334" s="234" t="s">
        <v>8</v>
      </c>
      <c r="B334" s="235"/>
      <c r="C334" s="236"/>
      <c r="D334" s="237"/>
      <c r="E334" s="290">
        <v>45</v>
      </c>
      <c r="F334" s="237"/>
      <c r="G334" s="237"/>
      <c r="H334" s="237"/>
      <c r="I334" s="237"/>
      <c r="J334" s="237"/>
      <c r="K334" s="238" t="s">
        <v>9</v>
      </c>
      <c r="L334" s="291">
        <f>IF(R334=X334,1,0)</f>
        <v>0</v>
      </c>
      <c r="M334" s="239"/>
      <c r="N334" s="237"/>
      <c r="O334" s="237"/>
      <c r="P334" s="237"/>
      <c r="Q334" s="238" t="s">
        <v>10</v>
      </c>
      <c r="R334" s="291"/>
      <c r="S334" s="240"/>
      <c r="T334" s="237"/>
      <c r="U334" s="237"/>
      <c r="V334" s="291">
        <f>COUNT(U336:U337)</f>
        <v>0</v>
      </c>
      <c r="W334" s="237" t="s">
        <v>11</v>
      </c>
      <c r="X334" s="290">
        <v>3</v>
      </c>
      <c r="Y334" s="241"/>
    </row>
    <row r="335" spans="1:25" s="257" customFormat="1" ht="15" customHeight="1" x14ac:dyDescent="0.4">
      <c r="A335" s="737" t="s">
        <v>12</v>
      </c>
      <c r="B335" s="738"/>
      <c r="C335" s="738"/>
      <c r="D335" s="738" t="s">
        <v>111</v>
      </c>
      <c r="E335" s="738"/>
      <c r="F335" s="738"/>
      <c r="G335" s="738"/>
      <c r="H335" s="738"/>
      <c r="I335" s="738"/>
      <c r="J335" s="738"/>
      <c r="K335" s="738"/>
      <c r="L335" s="738"/>
      <c r="M335" s="738"/>
      <c r="N335" s="738"/>
      <c r="O335" s="738"/>
      <c r="P335" s="738"/>
      <c r="Q335" s="738"/>
      <c r="R335" s="738"/>
      <c r="S335" s="738"/>
      <c r="T335" s="739"/>
      <c r="U335" s="256" t="s">
        <v>135</v>
      </c>
      <c r="V335" s="662" t="s">
        <v>122</v>
      </c>
      <c r="W335" s="651"/>
      <c r="X335" s="651"/>
      <c r="Y335" s="740"/>
    </row>
    <row r="336" spans="1:25" s="272" customFormat="1" ht="30" customHeight="1" x14ac:dyDescent="0.4">
      <c r="A336" s="656" t="s">
        <v>655</v>
      </c>
      <c r="B336" s="657"/>
      <c r="C336" s="658"/>
      <c r="D336" s="302" t="s">
        <v>702</v>
      </c>
      <c r="E336" s="734" t="s">
        <v>136</v>
      </c>
      <c r="F336" s="715"/>
      <c r="G336" s="715"/>
      <c r="H336" s="715"/>
      <c r="I336" s="715"/>
      <c r="J336" s="715"/>
      <c r="K336" s="715"/>
      <c r="L336" s="715"/>
      <c r="M336" s="715"/>
      <c r="N336" s="715"/>
      <c r="O336" s="715"/>
      <c r="P336" s="715"/>
      <c r="Q336" s="715"/>
      <c r="R336" s="715"/>
      <c r="S336" s="715"/>
      <c r="T336" s="735"/>
      <c r="U336" s="283"/>
      <c r="V336" s="720"/>
      <c r="W336" s="721"/>
      <c r="X336" s="721"/>
      <c r="Y336" s="722"/>
    </row>
    <row r="337" spans="1:26" s="272" customFormat="1" ht="15" customHeight="1" x14ac:dyDescent="0.4">
      <c r="A337" s="773"/>
      <c r="B337" s="774"/>
      <c r="C337" s="775"/>
      <c r="D337" s="315" t="s">
        <v>814</v>
      </c>
      <c r="E337" s="782" t="s">
        <v>137</v>
      </c>
      <c r="F337" s="783"/>
      <c r="G337" s="783"/>
      <c r="H337" s="783"/>
      <c r="I337" s="783"/>
      <c r="J337" s="783"/>
      <c r="K337" s="783"/>
      <c r="L337" s="783"/>
      <c r="M337" s="783"/>
      <c r="N337" s="783"/>
      <c r="O337" s="783"/>
      <c r="P337" s="783"/>
      <c r="Q337" s="783"/>
      <c r="R337" s="783"/>
      <c r="S337" s="783"/>
      <c r="T337" s="784"/>
      <c r="U337" s="284"/>
      <c r="V337" s="705"/>
      <c r="W337" s="706"/>
      <c r="X337" s="706"/>
      <c r="Y337" s="707"/>
    </row>
    <row r="338" spans="1:26" s="272" customFormat="1" ht="45" customHeight="1" x14ac:dyDescent="0.4">
      <c r="A338" s="776"/>
      <c r="B338" s="777"/>
      <c r="C338" s="778"/>
      <c r="D338" s="302" t="s">
        <v>815</v>
      </c>
      <c r="E338" s="734" t="s">
        <v>138</v>
      </c>
      <c r="F338" s="715"/>
      <c r="G338" s="715"/>
      <c r="H338" s="715"/>
      <c r="I338" s="715"/>
      <c r="J338" s="715"/>
      <c r="K338" s="715"/>
      <c r="L338" s="715"/>
      <c r="M338" s="715"/>
      <c r="N338" s="715"/>
      <c r="O338" s="715"/>
      <c r="P338" s="715"/>
      <c r="Q338" s="715"/>
      <c r="R338" s="715"/>
      <c r="S338" s="715"/>
      <c r="T338" s="735"/>
      <c r="U338" s="283"/>
      <c r="V338" s="779"/>
      <c r="W338" s="780"/>
      <c r="X338" s="780"/>
      <c r="Y338" s="781"/>
    </row>
    <row r="339" spans="1:26" ht="30" customHeight="1" x14ac:dyDescent="0.4">
      <c r="A339" s="234" t="s">
        <v>8</v>
      </c>
      <c r="B339" s="235"/>
      <c r="C339" s="236"/>
      <c r="D339" s="237"/>
      <c r="E339" s="290">
        <v>46</v>
      </c>
      <c r="F339" s="237"/>
      <c r="G339" s="237"/>
      <c r="H339" s="237"/>
      <c r="I339" s="237"/>
      <c r="J339" s="237"/>
      <c r="K339" s="238" t="s">
        <v>9</v>
      </c>
      <c r="L339" s="291">
        <f>IF(R339=X339,1,0)</f>
        <v>0</v>
      </c>
      <c r="M339" s="239"/>
      <c r="N339" s="237"/>
      <c r="O339" s="237"/>
      <c r="P339" s="237"/>
      <c r="Q339" s="238" t="s">
        <v>10</v>
      </c>
      <c r="R339" s="291"/>
      <c r="S339" s="240"/>
      <c r="T339" s="237"/>
      <c r="U339" s="237"/>
      <c r="V339" s="291">
        <f>COUNT(U341)</f>
        <v>0</v>
      </c>
      <c r="W339" s="237" t="s">
        <v>23</v>
      </c>
      <c r="X339" s="320">
        <v>2</v>
      </c>
      <c r="Y339" s="241"/>
    </row>
    <row r="340" spans="1:26" s="257" customFormat="1" ht="15" customHeight="1" x14ac:dyDescent="0.4">
      <c r="A340" s="737" t="s">
        <v>12</v>
      </c>
      <c r="B340" s="738"/>
      <c r="C340" s="738"/>
      <c r="D340" s="738" t="s">
        <v>111</v>
      </c>
      <c r="E340" s="738"/>
      <c r="F340" s="738"/>
      <c r="G340" s="738"/>
      <c r="H340" s="738"/>
      <c r="I340" s="738"/>
      <c r="J340" s="738"/>
      <c r="K340" s="738"/>
      <c r="L340" s="738"/>
      <c r="M340" s="738"/>
      <c r="N340" s="738"/>
      <c r="O340" s="738"/>
      <c r="P340" s="738"/>
      <c r="Q340" s="738"/>
      <c r="R340" s="738"/>
      <c r="S340" s="738"/>
      <c r="T340" s="739"/>
      <c r="U340" s="256" t="s">
        <v>24</v>
      </c>
      <c r="V340" s="662" t="s">
        <v>122</v>
      </c>
      <c r="W340" s="651"/>
      <c r="X340" s="651"/>
      <c r="Y340" s="740"/>
    </row>
    <row r="341" spans="1:26" ht="60" customHeight="1" x14ac:dyDescent="0.4">
      <c r="A341" s="958" t="s">
        <v>656</v>
      </c>
      <c r="B341" s="958"/>
      <c r="C341" s="958"/>
      <c r="D341" s="292" t="s">
        <v>816</v>
      </c>
      <c r="E341" s="719" t="s">
        <v>657</v>
      </c>
      <c r="F341" s="719"/>
      <c r="G341" s="719"/>
      <c r="H341" s="719"/>
      <c r="I341" s="719"/>
      <c r="J341" s="719"/>
      <c r="K341" s="719"/>
      <c r="L341" s="719"/>
      <c r="M341" s="719"/>
      <c r="N341" s="719"/>
      <c r="O341" s="719"/>
      <c r="P341" s="719"/>
      <c r="Q341" s="719"/>
      <c r="R341" s="719"/>
      <c r="S341" s="719"/>
      <c r="T341" s="719"/>
      <c r="U341" s="325"/>
      <c r="V341" s="959"/>
      <c r="W341" s="959"/>
      <c r="X341" s="959"/>
      <c r="Y341" s="959"/>
    </row>
    <row r="342" spans="1:26" ht="30" customHeight="1" x14ac:dyDescent="0.4">
      <c r="A342" s="958"/>
      <c r="B342" s="958"/>
      <c r="C342" s="958"/>
      <c r="D342" s="292" t="s">
        <v>817</v>
      </c>
      <c r="E342" s="719" t="s">
        <v>1024</v>
      </c>
      <c r="F342" s="719"/>
      <c r="G342" s="719"/>
      <c r="H342" s="719"/>
      <c r="I342" s="719"/>
      <c r="J342" s="719"/>
      <c r="K342" s="719"/>
      <c r="L342" s="719"/>
      <c r="M342" s="719"/>
      <c r="N342" s="719"/>
      <c r="O342" s="719"/>
      <c r="P342" s="719"/>
      <c r="Q342" s="719"/>
      <c r="R342" s="719"/>
      <c r="S342" s="719"/>
      <c r="T342" s="719"/>
      <c r="U342" s="325"/>
      <c r="V342" s="959"/>
      <c r="W342" s="959"/>
      <c r="X342" s="959"/>
      <c r="Y342" s="959"/>
    </row>
    <row r="343" spans="1:26" ht="30" customHeight="1" x14ac:dyDescent="0.4">
      <c r="A343" s="234" t="s">
        <v>8</v>
      </c>
      <c r="B343" s="235"/>
      <c r="C343" s="236"/>
      <c r="D343" s="237"/>
      <c r="E343" s="290">
        <v>47</v>
      </c>
      <c r="F343" s="237"/>
      <c r="G343" s="237"/>
      <c r="H343" s="237"/>
      <c r="I343" s="237"/>
      <c r="J343" s="237"/>
      <c r="K343" s="238" t="s">
        <v>9</v>
      </c>
      <c r="L343" s="291">
        <f>IF(R343=X343,1,0)</f>
        <v>0</v>
      </c>
      <c r="M343" s="239"/>
      <c r="N343" s="237"/>
      <c r="O343" s="237"/>
      <c r="P343" s="237"/>
      <c r="Q343" s="238" t="s">
        <v>10</v>
      </c>
      <c r="R343" s="291"/>
      <c r="S343" s="240"/>
      <c r="T343" s="237"/>
      <c r="U343" s="237"/>
      <c r="V343" s="291">
        <f>COUNT(U345)</f>
        <v>0</v>
      </c>
      <c r="W343" s="237" t="s">
        <v>40</v>
      </c>
      <c r="X343" s="290">
        <v>1</v>
      </c>
      <c r="Y343" s="241"/>
    </row>
    <row r="344" spans="1:26" s="257" customFormat="1" ht="15" customHeight="1" x14ac:dyDescent="0.4">
      <c r="A344" s="737" t="s">
        <v>12</v>
      </c>
      <c r="B344" s="738"/>
      <c r="C344" s="738"/>
      <c r="D344" s="738" t="s">
        <v>111</v>
      </c>
      <c r="E344" s="738"/>
      <c r="F344" s="738"/>
      <c r="G344" s="738"/>
      <c r="H344" s="738"/>
      <c r="I344" s="738"/>
      <c r="J344" s="738"/>
      <c r="K344" s="738"/>
      <c r="L344" s="738"/>
      <c r="M344" s="738"/>
      <c r="N344" s="738"/>
      <c r="O344" s="738"/>
      <c r="P344" s="738"/>
      <c r="Q344" s="738"/>
      <c r="R344" s="738"/>
      <c r="S344" s="738"/>
      <c r="T344" s="739"/>
      <c r="U344" s="256" t="s">
        <v>24</v>
      </c>
      <c r="V344" s="662" t="s">
        <v>122</v>
      </c>
      <c r="W344" s="651"/>
      <c r="X344" s="651"/>
      <c r="Y344" s="740"/>
    </row>
    <row r="345" spans="1:26" ht="75" customHeight="1" x14ac:dyDescent="0.4">
      <c r="A345" s="769" t="s">
        <v>658</v>
      </c>
      <c r="B345" s="770"/>
      <c r="C345" s="770"/>
      <c r="D345" s="310"/>
      <c r="E345" s="752" t="s">
        <v>659</v>
      </c>
      <c r="F345" s="752"/>
      <c r="G345" s="752"/>
      <c r="H345" s="752"/>
      <c r="I345" s="752"/>
      <c r="J345" s="752"/>
      <c r="K345" s="752"/>
      <c r="L345" s="752"/>
      <c r="M345" s="752"/>
      <c r="N345" s="752"/>
      <c r="O345" s="752"/>
      <c r="P345" s="752"/>
      <c r="Q345" s="752"/>
      <c r="R345" s="752"/>
      <c r="S345" s="752"/>
      <c r="T345" s="752"/>
      <c r="U345" s="260"/>
      <c r="V345" s="771"/>
      <c r="W345" s="771"/>
      <c r="X345" s="771"/>
      <c r="Y345" s="772"/>
      <c r="Z345" s="285"/>
    </row>
    <row r="346" spans="1:26" ht="30" customHeight="1" x14ac:dyDescent="0.4">
      <c r="A346" s="234" t="s">
        <v>8</v>
      </c>
      <c r="B346" s="235"/>
      <c r="C346" s="236"/>
      <c r="D346" s="237"/>
      <c r="E346" s="290">
        <v>48</v>
      </c>
      <c r="F346" s="237"/>
      <c r="G346" s="237"/>
      <c r="H346" s="237"/>
      <c r="I346" s="237"/>
      <c r="J346" s="237"/>
      <c r="K346" s="238" t="s">
        <v>9</v>
      </c>
      <c r="L346" s="291">
        <f>IF(R346=X346,1,0)</f>
        <v>0</v>
      </c>
      <c r="M346" s="239"/>
      <c r="N346" s="237"/>
      <c r="O346" s="237"/>
      <c r="P346" s="237"/>
      <c r="Q346" s="238" t="s">
        <v>10</v>
      </c>
      <c r="R346" s="291"/>
      <c r="S346" s="240"/>
      <c r="T346" s="237"/>
      <c r="U346" s="237"/>
      <c r="V346" s="291">
        <f>COUNT(U348)</f>
        <v>0</v>
      </c>
      <c r="W346" s="237" t="s">
        <v>139</v>
      </c>
      <c r="X346" s="290">
        <v>1</v>
      </c>
      <c r="Y346" s="241"/>
    </row>
    <row r="347" spans="1:26" s="257" customFormat="1" ht="15" customHeight="1" x14ac:dyDescent="0.4">
      <c r="A347" s="737" t="s">
        <v>12</v>
      </c>
      <c r="B347" s="738"/>
      <c r="C347" s="738"/>
      <c r="D347" s="738" t="s">
        <v>111</v>
      </c>
      <c r="E347" s="738"/>
      <c r="F347" s="738"/>
      <c r="G347" s="738"/>
      <c r="H347" s="738"/>
      <c r="I347" s="738"/>
      <c r="J347" s="738"/>
      <c r="K347" s="738"/>
      <c r="L347" s="738"/>
      <c r="M347" s="738"/>
      <c r="N347" s="738"/>
      <c r="O347" s="738"/>
      <c r="P347" s="738"/>
      <c r="Q347" s="738"/>
      <c r="R347" s="738"/>
      <c r="S347" s="738"/>
      <c r="T347" s="739"/>
      <c r="U347" s="256" t="s">
        <v>140</v>
      </c>
      <c r="V347" s="662" t="s">
        <v>122</v>
      </c>
      <c r="W347" s="651"/>
      <c r="X347" s="651"/>
      <c r="Y347" s="740"/>
    </row>
    <row r="348" spans="1:26" ht="60" customHeight="1" x14ac:dyDescent="0.4">
      <c r="A348" s="765" t="s">
        <v>707</v>
      </c>
      <c r="B348" s="765"/>
      <c r="C348" s="765"/>
      <c r="D348" s="310"/>
      <c r="E348" s="715" t="s">
        <v>470</v>
      </c>
      <c r="F348" s="715"/>
      <c r="G348" s="715"/>
      <c r="H348" s="715"/>
      <c r="I348" s="715"/>
      <c r="J348" s="715"/>
      <c r="K348" s="715"/>
      <c r="L348" s="715"/>
      <c r="M348" s="715"/>
      <c r="N348" s="715"/>
      <c r="O348" s="715"/>
      <c r="P348" s="715"/>
      <c r="Q348" s="715"/>
      <c r="R348" s="715"/>
      <c r="S348" s="715"/>
      <c r="T348" s="715"/>
      <c r="U348" s="286"/>
      <c r="V348" s="766"/>
      <c r="W348" s="767"/>
      <c r="X348" s="767"/>
      <c r="Y348" s="768"/>
    </row>
    <row r="349" spans="1:26" ht="30" customHeight="1" x14ac:dyDescent="0.4">
      <c r="A349" s="234" t="s">
        <v>8</v>
      </c>
      <c r="B349" s="235"/>
      <c r="C349" s="236"/>
      <c r="D349" s="237"/>
      <c r="E349" s="290">
        <v>49</v>
      </c>
      <c r="F349" s="237"/>
      <c r="G349" s="237"/>
      <c r="H349" s="237"/>
      <c r="I349" s="237"/>
      <c r="J349" s="237"/>
      <c r="K349" s="238" t="s">
        <v>9</v>
      </c>
      <c r="L349" s="291">
        <f>IF(R349=X349,1,0)</f>
        <v>0</v>
      </c>
      <c r="M349" s="239"/>
      <c r="N349" s="237"/>
      <c r="O349" s="237"/>
      <c r="P349" s="237"/>
      <c r="Q349" s="238" t="s">
        <v>10</v>
      </c>
      <c r="R349" s="291"/>
      <c r="S349" s="240"/>
      <c r="T349" s="237"/>
      <c r="U349" s="237"/>
      <c r="V349" s="291">
        <f>COUNT(U351)</f>
        <v>0</v>
      </c>
      <c r="W349" s="237" t="s">
        <v>40</v>
      </c>
      <c r="X349" s="290">
        <v>1</v>
      </c>
      <c r="Y349" s="241"/>
    </row>
    <row r="350" spans="1:26" s="257" customFormat="1" ht="15" customHeight="1" x14ac:dyDescent="0.4">
      <c r="A350" s="737" t="s">
        <v>12</v>
      </c>
      <c r="B350" s="738"/>
      <c r="C350" s="738"/>
      <c r="D350" s="738" t="s">
        <v>111</v>
      </c>
      <c r="E350" s="738"/>
      <c r="F350" s="738"/>
      <c r="G350" s="738"/>
      <c r="H350" s="738"/>
      <c r="I350" s="738"/>
      <c r="J350" s="738"/>
      <c r="K350" s="738"/>
      <c r="L350" s="738"/>
      <c r="M350" s="738"/>
      <c r="N350" s="738"/>
      <c r="O350" s="738"/>
      <c r="P350" s="738"/>
      <c r="Q350" s="738"/>
      <c r="R350" s="738"/>
      <c r="S350" s="738"/>
      <c r="T350" s="739"/>
      <c r="U350" s="256" t="s">
        <v>141</v>
      </c>
      <c r="V350" s="662" t="s">
        <v>122</v>
      </c>
      <c r="W350" s="651"/>
      <c r="X350" s="651"/>
      <c r="Y350" s="740"/>
    </row>
    <row r="351" spans="1:26" ht="75" customHeight="1" x14ac:dyDescent="0.4">
      <c r="A351" s="759" t="s">
        <v>662</v>
      </c>
      <c r="B351" s="760"/>
      <c r="C351" s="761"/>
      <c r="D351" s="310"/>
      <c r="E351" s="762" t="s">
        <v>661</v>
      </c>
      <c r="F351" s="763"/>
      <c r="G351" s="763"/>
      <c r="H351" s="763"/>
      <c r="I351" s="763"/>
      <c r="J351" s="763"/>
      <c r="K351" s="763"/>
      <c r="L351" s="763"/>
      <c r="M351" s="763"/>
      <c r="N351" s="763"/>
      <c r="O351" s="763"/>
      <c r="P351" s="763"/>
      <c r="Q351" s="763"/>
      <c r="R351" s="763"/>
      <c r="S351" s="763"/>
      <c r="T351" s="764"/>
      <c r="U351" s="286"/>
      <c r="V351" s="749"/>
      <c r="W351" s="750"/>
      <c r="X351" s="750"/>
      <c r="Y351" s="751"/>
    </row>
    <row r="352" spans="1:26" ht="30" customHeight="1" x14ac:dyDescent="0.4">
      <c r="A352" s="234" t="s">
        <v>8</v>
      </c>
      <c r="B352" s="235"/>
      <c r="C352" s="236"/>
      <c r="D352" s="237"/>
      <c r="E352" s="290">
        <v>50</v>
      </c>
      <c r="F352" s="237"/>
      <c r="G352" s="237"/>
      <c r="H352" s="237"/>
      <c r="I352" s="237"/>
      <c r="J352" s="237"/>
      <c r="K352" s="238" t="s">
        <v>9</v>
      </c>
      <c r="L352" s="291">
        <f>IF(R352=X352,1,0)</f>
        <v>0</v>
      </c>
      <c r="M352" s="239"/>
      <c r="N352" s="237"/>
      <c r="O352" s="237"/>
      <c r="P352" s="237"/>
      <c r="Q352" s="238" t="s">
        <v>10</v>
      </c>
      <c r="R352" s="291"/>
      <c r="S352" s="240"/>
      <c r="T352" s="237"/>
      <c r="U352" s="237"/>
      <c r="V352" s="291">
        <f>COUNT(U354:U355)</f>
        <v>0</v>
      </c>
      <c r="W352" s="237" t="s">
        <v>142</v>
      </c>
      <c r="X352" s="290">
        <v>2</v>
      </c>
      <c r="Y352" s="241"/>
    </row>
    <row r="353" spans="1:25" s="257" customFormat="1" ht="15" customHeight="1" x14ac:dyDescent="0.4">
      <c r="A353" s="737" t="s">
        <v>12</v>
      </c>
      <c r="B353" s="738"/>
      <c r="C353" s="738"/>
      <c r="D353" s="738" t="s">
        <v>111</v>
      </c>
      <c r="E353" s="738"/>
      <c r="F353" s="738"/>
      <c r="G353" s="738"/>
      <c r="H353" s="738"/>
      <c r="I353" s="738"/>
      <c r="J353" s="738"/>
      <c r="K353" s="738"/>
      <c r="L353" s="738"/>
      <c r="M353" s="738"/>
      <c r="N353" s="738"/>
      <c r="O353" s="738"/>
      <c r="P353" s="738"/>
      <c r="Q353" s="738"/>
      <c r="R353" s="738"/>
      <c r="S353" s="738"/>
      <c r="T353" s="739"/>
      <c r="U353" s="256" t="s">
        <v>119</v>
      </c>
      <c r="V353" s="662" t="s">
        <v>122</v>
      </c>
      <c r="W353" s="651"/>
      <c r="X353" s="651"/>
      <c r="Y353" s="740"/>
    </row>
    <row r="354" spans="1:25" ht="30" customHeight="1" x14ac:dyDescent="0.4">
      <c r="A354" s="741" t="s">
        <v>513</v>
      </c>
      <c r="B354" s="742"/>
      <c r="C354" s="742"/>
      <c r="D354" s="310" t="s">
        <v>703</v>
      </c>
      <c r="E354" s="752" t="s">
        <v>471</v>
      </c>
      <c r="F354" s="752"/>
      <c r="G354" s="752"/>
      <c r="H354" s="752"/>
      <c r="I354" s="752"/>
      <c r="J354" s="752"/>
      <c r="K354" s="752"/>
      <c r="L354" s="752"/>
      <c r="M354" s="752"/>
      <c r="N354" s="752"/>
      <c r="O354" s="752"/>
      <c r="P354" s="752"/>
      <c r="Q354" s="752"/>
      <c r="R354" s="752"/>
      <c r="S354" s="752"/>
      <c r="T354" s="752"/>
      <c r="U354" s="286"/>
      <c r="V354" s="753"/>
      <c r="W354" s="754"/>
      <c r="X354" s="754"/>
      <c r="Y354" s="755"/>
    </row>
    <row r="355" spans="1:25" ht="75" customHeight="1" x14ac:dyDescent="0.4">
      <c r="A355" s="743"/>
      <c r="B355" s="744"/>
      <c r="C355" s="744"/>
      <c r="D355" s="310" t="s">
        <v>704</v>
      </c>
      <c r="E355" s="752" t="s">
        <v>433</v>
      </c>
      <c r="F355" s="752"/>
      <c r="G355" s="752"/>
      <c r="H355" s="752"/>
      <c r="I355" s="752"/>
      <c r="J355" s="752"/>
      <c r="K355" s="752"/>
      <c r="L355" s="752"/>
      <c r="M355" s="752"/>
      <c r="N355" s="752"/>
      <c r="O355" s="752"/>
      <c r="P355" s="752"/>
      <c r="Q355" s="752"/>
      <c r="R355" s="752"/>
      <c r="S355" s="752"/>
      <c r="T355" s="752"/>
      <c r="U355" s="286"/>
      <c r="V355" s="756"/>
      <c r="W355" s="757"/>
      <c r="X355" s="757"/>
      <c r="Y355" s="758"/>
    </row>
    <row r="356" spans="1:25" ht="30" customHeight="1" x14ac:dyDescent="0.4">
      <c r="A356" s="234" t="s">
        <v>8</v>
      </c>
      <c r="B356" s="235"/>
      <c r="C356" s="236"/>
      <c r="D356" s="237"/>
      <c r="E356" s="290">
        <v>51</v>
      </c>
      <c r="F356" s="237"/>
      <c r="G356" s="237"/>
      <c r="H356" s="237"/>
      <c r="I356" s="237"/>
      <c r="J356" s="237"/>
      <c r="K356" s="238" t="s">
        <v>9</v>
      </c>
      <c r="L356" s="291">
        <f>IF(R356=X356,1,0)</f>
        <v>0</v>
      </c>
      <c r="M356" s="239"/>
      <c r="N356" s="237"/>
      <c r="O356" s="237"/>
      <c r="P356" s="237"/>
      <c r="Q356" s="238" t="s">
        <v>10</v>
      </c>
      <c r="R356" s="291"/>
      <c r="S356" s="240"/>
      <c r="T356" s="237"/>
      <c r="U356" s="237"/>
      <c r="V356" s="291">
        <f>COUNT(U358:U359)</f>
        <v>0</v>
      </c>
      <c r="W356" s="237" t="s">
        <v>23</v>
      </c>
      <c r="X356" s="290">
        <v>2</v>
      </c>
      <c r="Y356" s="241"/>
    </row>
    <row r="357" spans="1:25" s="257" customFormat="1" ht="15" customHeight="1" x14ac:dyDescent="0.4">
      <c r="A357" s="737" t="s">
        <v>12</v>
      </c>
      <c r="B357" s="738"/>
      <c r="C357" s="738"/>
      <c r="D357" s="738" t="s">
        <v>111</v>
      </c>
      <c r="E357" s="738"/>
      <c r="F357" s="738"/>
      <c r="G357" s="738"/>
      <c r="H357" s="738"/>
      <c r="I357" s="738"/>
      <c r="J357" s="738"/>
      <c r="K357" s="738"/>
      <c r="L357" s="738"/>
      <c r="M357" s="738"/>
      <c r="N357" s="738"/>
      <c r="O357" s="738"/>
      <c r="P357" s="738"/>
      <c r="Q357" s="738"/>
      <c r="R357" s="738"/>
      <c r="S357" s="738"/>
      <c r="T357" s="739"/>
      <c r="U357" s="256" t="s">
        <v>24</v>
      </c>
      <c r="V357" s="662" t="s">
        <v>122</v>
      </c>
      <c r="W357" s="651"/>
      <c r="X357" s="651"/>
      <c r="Y357" s="740"/>
    </row>
    <row r="358" spans="1:25" ht="15" customHeight="1" x14ac:dyDescent="0.4">
      <c r="A358" s="741" t="s">
        <v>514</v>
      </c>
      <c r="B358" s="742"/>
      <c r="C358" s="742"/>
      <c r="D358" s="316" t="s">
        <v>818</v>
      </c>
      <c r="E358" s="745" t="s">
        <v>660</v>
      </c>
      <c r="F358" s="745"/>
      <c r="G358" s="745"/>
      <c r="H358" s="745"/>
      <c r="I358" s="745"/>
      <c r="J358" s="745"/>
      <c r="K358" s="745"/>
      <c r="L358" s="745"/>
      <c r="M358" s="745"/>
      <c r="N358" s="745"/>
      <c r="O358" s="745"/>
      <c r="P358" s="745"/>
      <c r="Q358" s="745"/>
      <c r="R358" s="745"/>
      <c r="S358" s="745"/>
      <c r="T358" s="745"/>
      <c r="U358" s="286"/>
      <c r="V358" s="746"/>
      <c r="W358" s="747"/>
      <c r="X358" s="747"/>
      <c r="Y358" s="748"/>
    </row>
    <row r="359" spans="1:25" ht="165" customHeight="1" x14ac:dyDescent="0.4">
      <c r="A359" s="743"/>
      <c r="B359" s="744"/>
      <c r="C359" s="744"/>
      <c r="D359" s="316" t="s">
        <v>819</v>
      </c>
      <c r="E359" s="745" t="s">
        <v>663</v>
      </c>
      <c r="F359" s="745"/>
      <c r="G359" s="745"/>
      <c r="H359" s="745"/>
      <c r="I359" s="745"/>
      <c r="J359" s="745"/>
      <c r="K359" s="745"/>
      <c r="L359" s="745"/>
      <c r="M359" s="745"/>
      <c r="N359" s="745"/>
      <c r="O359" s="745"/>
      <c r="P359" s="745"/>
      <c r="Q359" s="745"/>
      <c r="R359" s="745"/>
      <c r="S359" s="745"/>
      <c r="T359" s="745"/>
      <c r="U359" s="286"/>
      <c r="V359" s="749"/>
      <c r="W359" s="750"/>
      <c r="X359" s="750"/>
      <c r="Y359" s="751"/>
    </row>
    <row r="360" spans="1:25" ht="22.5" customHeight="1" x14ac:dyDescent="0.4">
      <c r="A360" s="261" t="s">
        <v>8</v>
      </c>
      <c r="B360" s="287"/>
      <c r="C360" s="263"/>
      <c r="D360" s="264"/>
      <c r="E360" s="264" t="s">
        <v>143</v>
      </c>
      <c r="F360" s="264"/>
      <c r="G360" s="264"/>
      <c r="H360" s="264"/>
      <c r="I360" s="264"/>
      <c r="J360" s="264"/>
      <c r="K360" s="288" t="s">
        <v>144</v>
      </c>
      <c r="L360" s="317">
        <f>SUM(L15:L67,L105:L251,L257:L265,L272:L305,L316:L356)</f>
        <v>0</v>
      </c>
      <c r="M360" s="318" t="s">
        <v>820</v>
      </c>
      <c r="N360" s="736">
        <f>L360/50</f>
        <v>0</v>
      </c>
      <c r="O360" s="736"/>
      <c r="P360" s="264"/>
      <c r="Q360" s="264"/>
      <c r="R360" s="288" t="s">
        <v>146</v>
      </c>
      <c r="S360" s="317">
        <f>SUM(R15:R67,R153:R251,R257:R265,R272:R305,R316:R356)</f>
        <v>0</v>
      </c>
      <c r="T360" s="267"/>
      <c r="U360" s="289"/>
      <c r="V360" s="268"/>
      <c r="W360" s="317">
        <f>SUM(V15:V67,V153:V251,V257:V265,V272:V305,V316:V356)</f>
        <v>0</v>
      </c>
      <c r="X360" s="264" t="s">
        <v>40</v>
      </c>
      <c r="Y360" s="319">
        <f>SUM(X15:X67,X105,X153:X251,X257:X265,X272:X305,X316:X356)</f>
        <v>177</v>
      </c>
    </row>
    <row r="361" spans="1:25" ht="22.5" customHeight="1" x14ac:dyDescent="0.4">
      <c r="A361" s="261" t="s">
        <v>8</v>
      </c>
      <c r="B361" s="287"/>
      <c r="C361" s="263"/>
      <c r="D361" s="264"/>
      <c r="E361" s="264" t="s">
        <v>143</v>
      </c>
      <c r="F361" s="264"/>
      <c r="G361" s="264"/>
      <c r="H361" s="264"/>
      <c r="I361" s="264"/>
      <c r="J361" s="264"/>
      <c r="K361" s="288" t="s">
        <v>147</v>
      </c>
      <c r="L361" s="317">
        <f>SUM(L15:L56,L81:L98,L162:L242,L254:L257,L268:L302,L309,L316:L356)</f>
        <v>0</v>
      </c>
      <c r="M361" s="318" t="s">
        <v>145</v>
      </c>
      <c r="N361" s="736">
        <f>L361/49</f>
        <v>0</v>
      </c>
      <c r="O361" s="736"/>
      <c r="P361" s="264"/>
      <c r="Q361" s="264"/>
      <c r="R361" s="288" t="s">
        <v>146</v>
      </c>
      <c r="S361" s="317">
        <f>SUM(R15:R56,R81:R98,R162:R242,R254:R257,R268:R302,R309:R356)</f>
        <v>0</v>
      </c>
      <c r="T361" s="267"/>
      <c r="U361" s="289"/>
      <c r="V361" s="268"/>
      <c r="W361" s="317">
        <f>SUM(V15:V56,V81:V98,V162:V242,V254:V257,V268:V302,V309:V356)</f>
        <v>0</v>
      </c>
      <c r="X361" s="264" t="s">
        <v>11</v>
      </c>
      <c r="Y361" s="319">
        <f>SUM(X15:X56,X81:X98,X162:X242,X254:X257,X268:X302,X309,X316:X356)</f>
        <v>152</v>
      </c>
    </row>
  </sheetData>
  <sheetProtection formatCells="0" formatColumns="0" formatRows="0" insertRows="0" insertHyperlinks="0" deleteRows="0" sort="0" autoFilter="0" pivotTables="0"/>
  <mergeCells count="692">
    <mergeCell ref="A129:C129"/>
    <mergeCell ref="D129:T129"/>
    <mergeCell ref="V129:Y129"/>
    <mergeCell ref="A230:C230"/>
    <mergeCell ref="D230:T230"/>
    <mergeCell ref="V230:Y230"/>
    <mergeCell ref="A244:C244"/>
    <mergeCell ref="V244:Y244"/>
    <mergeCell ref="A245:C245"/>
    <mergeCell ref="D245:T245"/>
    <mergeCell ref="V245:Y245"/>
    <mergeCell ref="D119:T119"/>
    <mergeCell ref="V119:Y119"/>
    <mergeCell ref="A65:C65"/>
    <mergeCell ref="D65:T65"/>
    <mergeCell ref="V65:Y65"/>
    <mergeCell ref="A69:C76"/>
    <mergeCell ref="V69:Y76"/>
    <mergeCell ref="A77:C77"/>
    <mergeCell ref="D77:T77"/>
    <mergeCell ref="V77:Y77"/>
    <mergeCell ref="A93:C93"/>
    <mergeCell ref="D93:T93"/>
    <mergeCell ref="V93:Y93"/>
    <mergeCell ref="D112:T112"/>
    <mergeCell ref="V112:Y112"/>
    <mergeCell ref="A107:C111"/>
    <mergeCell ref="V107:Y111"/>
    <mergeCell ref="E342:T342"/>
    <mergeCell ref="A341:C342"/>
    <mergeCell ref="V341:Y342"/>
    <mergeCell ref="V83:Y86"/>
    <mergeCell ref="A142:C142"/>
    <mergeCell ref="D142:T142"/>
    <mergeCell ref="V142:Y142"/>
    <mergeCell ref="A150:C150"/>
    <mergeCell ref="D150:T150"/>
    <mergeCell ref="V150:Y150"/>
    <mergeCell ref="A131:C131"/>
    <mergeCell ref="V131:Y131"/>
    <mergeCell ref="D147:D149"/>
    <mergeCell ref="A222:C222"/>
    <mergeCell ref="E222:T222"/>
    <mergeCell ref="A223:C223"/>
    <mergeCell ref="E223:T223"/>
    <mergeCell ref="A224:C224"/>
    <mergeCell ref="E224:T224"/>
    <mergeCell ref="V227:Y227"/>
    <mergeCell ref="A147:C149"/>
    <mergeCell ref="V147:Y149"/>
    <mergeCell ref="U147:U149"/>
    <mergeCell ref="E219:T219"/>
    <mergeCell ref="U218:U219"/>
    <mergeCell ref="D218:D219"/>
    <mergeCell ref="A218:C219"/>
    <mergeCell ref="A196:C196"/>
    <mergeCell ref="D196:T196"/>
    <mergeCell ref="V196:Y196"/>
    <mergeCell ref="A197:C197"/>
    <mergeCell ref="E197:T197"/>
    <mergeCell ref="V197:Y197"/>
    <mergeCell ref="A154:C154"/>
    <mergeCell ref="D154:T154"/>
    <mergeCell ref="V154:Y154"/>
    <mergeCell ref="A155:C161"/>
    <mergeCell ref="E31:T31"/>
    <mergeCell ref="A34:C34"/>
    <mergeCell ref="A221:C221"/>
    <mergeCell ref="E221:T221"/>
    <mergeCell ref="E155:T155"/>
    <mergeCell ref="V155:Y161"/>
    <mergeCell ref="E156:T156"/>
    <mergeCell ref="E157:T157"/>
    <mergeCell ref="E158:T158"/>
    <mergeCell ref="E160:T160"/>
    <mergeCell ref="E161:T161"/>
    <mergeCell ref="D41:T41"/>
    <mergeCell ref="V41:Y41"/>
    <mergeCell ref="A28:C31"/>
    <mergeCell ref="E38:T38"/>
    <mergeCell ref="A51:C51"/>
    <mergeCell ref="E51:T51"/>
    <mergeCell ref="V51:Y51"/>
    <mergeCell ref="A53:C53"/>
    <mergeCell ref="D53:T53"/>
    <mergeCell ref="V53:Y53"/>
    <mergeCell ref="A47:C48"/>
    <mergeCell ref="E47:T47"/>
    <mergeCell ref="V47:Y48"/>
    <mergeCell ref="A16:C16"/>
    <mergeCell ref="D16:T16"/>
    <mergeCell ref="A13:Y13"/>
    <mergeCell ref="D23:D24"/>
    <mergeCell ref="U23:U24"/>
    <mergeCell ref="V237:Y237"/>
    <mergeCell ref="A238:C239"/>
    <mergeCell ref="E238:T238"/>
    <mergeCell ref="V238:Y241"/>
    <mergeCell ref="E239:T239"/>
    <mergeCell ref="A27:C27"/>
    <mergeCell ref="D27:T27"/>
    <mergeCell ref="V27:Y27"/>
    <mergeCell ref="E28:T28"/>
    <mergeCell ref="E29:T29"/>
    <mergeCell ref="E30:T30"/>
    <mergeCell ref="E37:T37"/>
    <mergeCell ref="V28:Y31"/>
    <mergeCell ref="D28:D29"/>
    <mergeCell ref="A42:C44"/>
    <mergeCell ref="E42:T42"/>
    <mergeCell ref="V42:Y44"/>
    <mergeCell ref="E43:T43"/>
    <mergeCell ref="E44:T44"/>
    <mergeCell ref="A1:Y1"/>
    <mergeCell ref="A3:Y3"/>
    <mergeCell ref="A5:Y5"/>
    <mergeCell ref="A6:Y6"/>
    <mergeCell ref="A7:Y7"/>
    <mergeCell ref="A8:Y8"/>
    <mergeCell ref="A17:C22"/>
    <mergeCell ref="E17:T17"/>
    <mergeCell ref="V17:Y25"/>
    <mergeCell ref="E18:T18"/>
    <mergeCell ref="E19:T19"/>
    <mergeCell ref="E20:T20"/>
    <mergeCell ref="E21:T21"/>
    <mergeCell ref="E22:T22"/>
    <mergeCell ref="A23:C25"/>
    <mergeCell ref="E23:T23"/>
    <mergeCell ref="E24:T24"/>
    <mergeCell ref="E25:T25"/>
    <mergeCell ref="A4:Y4"/>
    <mergeCell ref="V16:Y16"/>
    <mergeCell ref="A9:Y9"/>
    <mergeCell ref="A10:Y10"/>
    <mergeCell ref="A11:Y11"/>
    <mergeCell ref="A12:Y12"/>
    <mergeCell ref="E48:T48"/>
    <mergeCell ref="A50:C50"/>
    <mergeCell ref="D50:T50"/>
    <mergeCell ref="V50:Y50"/>
    <mergeCell ref="D34:T34"/>
    <mergeCell ref="V34:Y34"/>
    <mergeCell ref="A35:C35"/>
    <mergeCell ref="E35:T35"/>
    <mergeCell ref="V35:Y38"/>
    <mergeCell ref="A36:C36"/>
    <mergeCell ref="E36:T36"/>
    <mergeCell ref="A37:C38"/>
    <mergeCell ref="A41:C41"/>
    <mergeCell ref="A46:C46"/>
    <mergeCell ref="D46:T46"/>
    <mergeCell ref="V46:Y46"/>
    <mergeCell ref="A54:C55"/>
    <mergeCell ref="E54:T54"/>
    <mergeCell ref="V54:Y55"/>
    <mergeCell ref="E55:T55"/>
    <mergeCell ref="A57:C57"/>
    <mergeCell ref="D57:T57"/>
    <mergeCell ref="V57:Y57"/>
    <mergeCell ref="E58:T58"/>
    <mergeCell ref="E59:T59"/>
    <mergeCell ref="A58:C64"/>
    <mergeCell ref="V58:Y64"/>
    <mergeCell ref="A80:C80"/>
    <mergeCell ref="A79:C79"/>
    <mergeCell ref="V80:Y80"/>
    <mergeCell ref="E60:T60"/>
    <mergeCell ref="E61:T61"/>
    <mergeCell ref="E62:T62"/>
    <mergeCell ref="E63:T63"/>
    <mergeCell ref="E64:T64"/>
    <mergeCell ref="E66:T66"/>
    <mergeCell ref="A68:C68"/>
    <mergeCell ref="D68:T68"/>
    <mergeCell ref="V68:Y68"/>
    <mergeCell ref="E69:T69"/>
    <mergeCell ref="E70:T70"/>
    <mergeCell ref="A91:C91"/>
    <mergeCell ref="A82:C82"/>
    <mergeCell ref="D82:T82"/>
    <mergeCell ref="V82:Y82"/>
    <mergeCell ref="V90:Y90"/>
    <mergeCell ref="V89:Y89"/>
    <mergeCell ref="V88:Y88"/>
    <mergeCell ref="V87:Y87"/>
    <mergeCell ref="E83:T83"/>
    <mergeCell ref="E84:T84"/>
    <mergeCell ref="E85:T85"/>
    <mergeCell ref="E86:T86"/>
    <mergeCell ref="E87:T87"/>
    <mergeCell ref="A83:C84"/>
    <mergeCell ref="E88:T88"/>
    <mergeCell ref="E89:T89"/>
    <mergeCell ref="E90:T90"/>
    <mergeCell ref="A168:C168"/>
    <mergeCell ref="D168:T168"/>
    <mergeCell ref="V168:Y168"/>
    <mergeCell ref="A169:C169"/>
    <mergeCell ref="E169:T169"/>
    <mergeCell ref="V169:Y169"/>
    <mergeCell ref="E100:T100"/>
    <mergeCell ref="E101:T101"/>
    <mergeCell ref="E91:T91"/>
    <mergeCell ref="E92:T92"/>
    <mergeCell ref="E94:T94"/>
    <mergeCell ref="E95:T95"/>
    <mergeCell ref="E96:T96"/>
    <mergeCell ref="E97:T97"/>
    <mergeCell ref="V97:Y97"/>
    <mergeCell ref="V95:Y95"/>
    <mergeCell ref="V94:Y94"/>
    <mergeCell ref="V92:Y92"/>
    <mergeCell ref="V91:Y91"/>
    <mergeCell ref="A97:C97"/>
    <mergeCell ref="A96:C96"/>
    <mergeCell ref="A95:C95"/>
    <mergeCell ref="A94:C94"/>
    <mergeCell ref="A92:C92"/>
    <mergeCell ref="E159:T159"/>
    <mergeCell ref="A163:C163"/>
    <mergeCell ref="D163:T163"/>
    <mergeCell ref="V163:Y163"/>
    <mergeCell ref="A164:C166"/>
    <mergeCell ref="E164:T164"/>
    <mergeCell ref="V164:Y166"/>
    <mergeCell ref="E165:T165"/>
    <mergeCell ref="E166:T166"/>
    <mergeCell ref="V184:Y184"/>
    <mergeCell ref="A185:C185"/>
    <mergeCell ref="E185:T185"/>
    <mergeCell ref="V185:Y185"/>
    <mergeCell ref="A171:C171"/>
    <mergeCell ref="D171:T171"/>
    <mergeCell ref="V171:Y171"/>
    <mergeCell ref="A174:C174"/>
    <mergeCell ref="D174:T174"/>
    <mergeCell ref="V174:Y174"/>
    <mergeCell ref="A175:C176"/>
    <mergeCell ref="E175:T175"/>
    <mergeCell ref="V175:Y182"/>
    <mergeCell ref="A177:C177"/>
    <mergeCell ref="E177:T177"/>
    <mergeCell ref="A181:C181"/>
    <mergeCell ref="E181:T181"/>
    <mergeCell ref="A182:C182"/>
    <mergeCell ref="E182:T182"/>
    <mergeCell ref="A178:C178"/>
    <mergeCell ref="E176:T176"/>
    <mergeCell ref="A172:C172"/>
    <mergeCell ref="E172:T172"/>
    <mergeCell ref="V172:Y172"/>
    <mergeCell ref="A187:C187"/>
    <mergeCell ref="D187:T187"/>
    <mergeCell ref="V187:Y187"/>
    <mergeCell ref="A184:C184"/>
    <mergeCell ref="D184:T184"/>
    <mergeCell ref="E206:T206"/>
    <mergeCell ref="A207:C207"/>
    <mergeCell ref="E207:T207"/>
    <mergeCell ref="E178:T178"/>
    <mergeCell ref="A179:C179"/>
    <mergeCell ref="E179:T179"/>
    <mergeCell ref="A180:C180"/>
    <mergeCell ref="E180:T180"/>
    <mergeCell ref="E204:T204"/>
    <mergeCell ref="V200:Y207"/>
    <mergeCell ref="E201:T201"/>
    <mergeCell ref="E202:T202"/>
    <mergeCell ref="A203:C203"/>
    <mergeCell ref="E203:T203"/>
    <mergeCell ref="A204:C204"/>
    <mergeCell ref="A206:C206"/>
    <mergeCell ref="V188:Y190"/>
    <mergeCell ref="E189:T189"/>
    <mergeCell ref="E190:T190"/>
    <mergeCell ref="A188:C190"/>
    <mergeCell ref="E188:T188"/>
    <mergeCell ref="A215:C215"/>
    <mergeCell ref="E215:T215"/>
    <mergeCell ref="V215:Y215"/>
    <mergeCell ref="V209:Y209"/>
    <mergeCell ref="A210:C212"/>
    <mergeCell ref="E210:T210"/>
    <mergeCell ref="V210:Y211"/>
    <mergeCell ref="E211:T211"/>
    <mergeCell ref="E212:T212"/>
    <mergeCell ref="V212:Y212"/>
    <mergeCell ref="A192:C192"/>
    <mergeCell ref="D192:T192"/>
    <mergeCell ref="V192:Y192"/>
    <mergeCell ref="A205:C205"/>
    <mergeCell ref="A193:C194"/>
    <mergeCell ref="E193:T193"/>
    <mergeCell ref="V193:Y194"/>
    <mergeCell ref="E194:T194"/>
    <mergeCell ref="A199:C199"/>
    <mergeCell ref="D199:T199"/>
    <mergeCell ref="V199:Y199"/>
    <mergeCell ref="E205:T205"/>
    <mergeCell ref="A240:C240"/>
    <mergeCell ref="E240:T240"/>
    <mergeCell ref="A241:C241"/>
    <mergeCell ref="E241:T241"/>
    <mergeCell ref="A237:C237"/>
    <mergeCell ref="D237:T237"/>
    <mergeCell ref="A253:C253"/>
    <mergeCell ref="E253:T253"/>
    <mergeCell ref="V253:Y253"/>
    <mergeCell ref="A243:C243"/>
    <mergeCell ref="D243:T243"/>
    <mergeCell ref="V243:Y243"/>
    <mergeCell ref="E244:T244"/>
    <mergeCell ref="E246:T246"/>
    <mergeCell ref="E247:T247"/>
    <mergeCell ref="E248:T248"/>
    <mergeCell ref="E249:T249"/>
    <mergeCell ref="A252:C252"/>
    <mergeCell ref="D252:T252"/>
    <mergeCell ref="V252:Y252"/>
    <mergeCell ref="A258:C258"/>
    <mergeCell ref="D258:T258"/>
    <mergeCell ref="V258:Y258"/>
    <mergeCell ref="A259:C259"/>
    <mergeCell ref="E259:T259"/>
    <mergeCell ref="V259:Y259"/>
    <mergeCell ref="A255:C255"/>
    <mergeCell ref="D255:T255"/>
    <mergeCell ref="V255:Y255"/>
    <mergeCell ref="A256:C256"/>
    <mergeCell ref="E256:T256"/>
    <mergeCell ref="V256:Y256"/>
    <mergeCell ref="A263:C263"/>
    <mergeCell ref="E263:T263"/>
    <mergeCell ref="V263:Y263"/>
    <mergeCell ref="E260:T260"/>
    <mergeCell ref="V260:Y260"/>
    <mergeCell ref="E261:T261"/>
    <mergeCell ref="V261:Y261"/>
    <mergeCell ref="A262:C262"/>
    <mergeCell ref="E262:T262"/>
    <mergeCell ref="V262:Y262"/>
    <mergeCell ref="A269:C269"/>
    <mergeCell ref="D269:T269"/>
    <mergeCell ref="V269:Y269"/>
    <mergeCell ref="A270:C270"/>
    <mergeCell ref="E270:T270"/>
    <mergeCell ref="V270:Y270"/>
    <mergeCell ref="A266:C266"/>
    <mergeCell ref="D266:T266"/>
    <mergeCell ref="V266:Y266"/>
    <mergeCell ref="A267:C267"/>
    <mergeCell ref="E267:T267"/>
    <mergeCell ref="V267:Y267"/>
    <mergeCell ref="A278:C278"/>
    <mergeCell ref="D278:T278"/>
    <mergeCell ref="V278:Y278"/>
    <mergeCell ref="A279:C281"/>
    <mergeCell ref="E279:T279"/>
    <mergeCell ref="V279:Y281"/>
    <mergeCell ref="E280:T280"/>
    <mergeCell ref="E281:T281"/>
    <mergeCell ref="A273:C273"/>
    <mergeCell ref="D273:T273"/>
    <mergeCell ref="V273:Y273"/>
    <mergeCell ref="A274:C275"/>
    <mergeCell ref="E274:T274"/>
    <mergeCell ref="V274:Y275"/>
    <mergeCell ref="E275:T275"/>
    <mergeCell ref="A287:C287"/>
    <mergeCell ref="D287:T287"/>
    <mergeCell ref="V287:Y287"/>
    <mergeCell ref="A288:C288"/>
    <mergeCell ref="E288:T288"/>
    <mergeCell ref="V288:Y288"/>
    <mergeCell ref="A284:C284"/>
    <mergeCell ref="D284:T284"/>
    <mergeCell ref="V284:Y284"/>
    <mergeCell ref="A285:C285"/>
    <mergeCell ref="E285:T285"/>
    <mergeCell ref="V285:Y285"/>
    <mergeCell ref="A295:C295"/>
    <mergeCell ref="D295:T295"/>
    <mergeCell ref="V295:Y295"/>
    <mergeCell ref="A296:C298"/>
    <mergeCell ref="E296:T296"/>
    <mergeCell ref="V296:Y298"/>
    <mergeCell ref="E297:T297"/>
    <mergeCell ref="E298:T298"/>
    <mergeCell ref="A290:C290"/>
    <mergeCell ref="D290:T290"/>
    <mergeCell ref="V290:Y290"/>
    <mergeCell ref="A291:C293"/>
    <mergeCell ref="E291:T291"/>
    <mergeCell ref="V291:Y291"/>
    <mergeCell ref="E292:T292"/>
    <mergeCell ref="V292:Y292"/>
    <mergeCell ref="E293:T293"/>
    <mergeCell ref="V293:Y293"/>
    <mergeCell ref="V310:Y310"/>
    <mergeCell ref="A300:C300"/>
    <mergeCell ref="D300:T300"/>
    <mergeCell ref="V300:Y300"/>
    <mergeCell ref="A301:C301"/>
    <mergeCell ref="E301:T301"/>
    <mergeCell ref="V301:Y301"/>
    <mergeCell ref="A303:C303"/>
    <mergeCell ref="D303:T303"/>
    <mergeCell ref="V303:Y303"/>
    <mergeCell ref="A304:C304"/>
    <mergeCell ref="E304:T304"/>
    <mergeCell ref="V304:Y304"/>
    <mergeCell ref="A306:C306"/>
    <mergeCell ref="D306:T306"/>
    <mergeCell ref="V306:Y306"/>
    <mergeCell ref="A311:C315"/>
    <mergeCell ref="E311:T311"/>
    <mergeCell ref="V311:Y315"/>
    <mergeCell ref="E312:T312"/>
    <mergeCell ref="E313:T313"/>
    <mergeCell ref="E314:T314"/>
    <mergeCell ref="E315:T315"/>
    <mergeCell ref="V231:Y231"/>
    <mergeCell ref="A231:C231"/>
    <mergeCell ref="A234:C234"/>
    <mergeCell ref="E234:T234"/>
    <mergeCell ref="E235:T235"/>
    <mergeCell ref="E231:T231"/>
    <mergeCell ref="E232:T232"/>
    <mergeCell ref="E233:T233"/>
    <mergeCell ref="A235:C235"/>
    <mergeCell ref="A233:C233"/>
    <mergeCell ref="A232:C232"/>
    <mergeCell ref="A307:C308"/>
    <mergeCell ref="E307:T307"/>
    <mergeCell ref="V307:Y308"/>
    <mergeCell ref="E308:T308"/>
    <mergeCell ref="A310:C310"/>
    <mergeCell ref="D310:T310"/>
    <mergeCell ref="V106:Y106"/>
    <mergeCell ref="E122:T122"/>
    <mergeCell ref="A121:C121"/>
    <mergeCell ref="A120:C120"/>
    <mergeCell ref="A123:C123"/>
    <mergeCell ref="E127:T127"/>
    <mergeCell ref="E128:T128"/>
    <mergeCell ref="E120:T120"/>
    <mergeCell ref="E121:T121"/>
    <mergeCell ref="D122:D123"/>
    <mergeCell ref="E107:T107"/>
    <mergeCell ref="E108:T108"/>
    <mergeCell ref="D109:D110"/>
    <mergeCell ref="E109:T109"/>
    <mergeCell ref="U109:U110"/>
    <mergeCell ref="E110:T110"/>
    <mergeCell ref="A106:C106"/>
    <mergeCell ref="D106:T106"/>
    <mergeCell ref="V123:Y123"/>
    <mergeCell ref="V122:Y122"/>
    <mergeCell ref="V121:Y121"/>
    <mergeCell ref="V317:Y317"/>
    <mergeCell ref="A318:C318"/>
    <mergeCell ref="E318:T318"/>
    <mergeCell ref="V318:Y318"/>
    <mergeCell ref="A320:C320"/>
    <mergeCell ref="D320:T320"/>
    <mergeCell ref="V320:Y320"/>
    <mergeCell ref="E147:T147"/>
    <mergeCell ref="E151:T151"/>
    <mergeCell ref="E152:T152"/>
    <mergeCell ref="A317:C317"/>
    <mergeCell ref="D317:T317"/>
    <mergeCell ref="V152:Y152"/>
    <mergeCell ref="V151:Y151"/>
    <mergeCell ref="A152:C152"/>
    <mergeCell ref="A151:C151"/>
    <mergeCell ref="E218:T218"/>
    <mergeCell ref="V218:Y225"/>
    <mergeCell ref="A220:C220"/>
    <mergeCell ref="E220:T220"/>
    <mergeCell ref="V235:Y235"/>
    <mergeCell ref="V234:Y234"/>
    <mergeCell ref="V233:Y233"/>
    <mergeCell ref="V232:Y232"/>
    <mergeCell ref="A324:C326"/>
    <mergeCell ref="E324:T324"/>
    <mergeCell ref="V324:Y326"/>
    <mergeCell ref="E325:T325"/>
    <mergeCell ref="E326:T326"/>
    <mergeCell ref="A328:C328"/>
    <mergeCell ref="D328:T328"/>
    <mergeCell ref="V328:Y328"/>
    <mergeCell ref="A321:C321"/>
    <mergeCell ref="E321:T321"/>
    <mergeCell ref="V321:Y321"/>
    <mergeCell ref="A323:C323"/>
    <mergeCell ref="D323:T323"/>
    <mergeCell ref="V323:Y323"/>
    <mergeCell ref="A332:C333"/>
    <mergeCell ref="E332:T332"/>
    <mergeCell ref="V332:Y333"/>
    <mergeCell ref="E333:T333"/>
    <mergeCell ref="A335:C335"/>
    <mergeCell ref="D335:T335"/>
    <mergeCell ref="V335:Y335"/>
    <mergeCell ref="E329:T329"/>
    <mergeCell ref="V329:Y329"/>
    <mergeCell ref="A331:C331"/>
    <mergeCell ref="D331:T331"/>
    <mergeCell ref="V331:Y331"/>
    <mergeCell ref="A329:C329"/>
    <mergeCell ref="A340:C340"/>
    <mergeCell ref="D340:T340"/>
    <mergeCell ref="V340:Y340"/>
    <mergeCell ref="E341:T341"/>
    <mergeCell ref="A336:C338"/>
    <mergeCell ref="E336:T336"/>
    <mergeCell ref="V336:Y338"/>
    <mergeCell ref="E337:T337"/>
    <mergeCell ref="E338:T338"/>
    <mergeCell ref="A347:C347"/>
    <mergeCell ref="D347:T347"/>
    <mergeCell ref="V347:Y347"/>
    <mergeCell ref="A348:C348"/>
    <mergeCell ref="E348:T348"/>
    <mergeCell ref="V348:Y348"/>
    <mergeCell ref="A344:C344"/>
    <mergeCell ref="D344:T344"/>
    <mergeCell ref="V344:Y344"/>
    <mergeCell ref="A345:C345"/>
    <mergeCell ref="E345:T345"/>
    <mergeCell ref="V345:Y345"/>
    <mergeCell ref="A353:C353"/>
    <mergeCell ref="D353:T353"/>
    <mergeCell ref="V353:Y353"/>
    <mergeCell ref="A354:C355"/>
    <mergeCell ref="E354:T354"/>
    <mergeCell ref="V354:Y355"/>
    <mergeCell ref="E355:T355"/>
    <mergeCell ref="A350:C350"/>
    <mergeCell ref="D350:T350"/>
    <mergeCell ref="V350:Y350"/>
    <mergeCell ref="A351:C351"/>
    <mergeCell ref="E351:T351"/>
    <mergeCell ref="V351:Y351"/>
    <mergeCell ref="N360:O360"/>
    <mergeCell ref="N361:O361"/>
    <mergeCell ref="A357:C357"/>
    <mergeCell ref="D357:T357"/>
    <mergeCell ref="V357:Y357"/>
    <mergeCell ref="A358:C359"/>
    <mergeCell ref="E358:T358"/>
    <mergeCell ref="V358:Y359"/>
    <mergeCell ref="E359:T359"/>
    <mergeCell ref="E71:T71"/>
    <mergeCell ref="E72:T72"/>
    <mergeCell ref="E73:T73"/>
    <mergeCell ref="E74:T74"/>
    <mergeCell ref="E79:T79"/>
    <mergeCell ref="E80:T80"/>
    <mergeCell ref="E75:T75"/>
    <mergeCell ref="E76:T76"/>
    <mergeCell ref="E78:T78"/>
    <mergeCell ref="A78:C78"/>
    <mergeCell ref="A217:C217"/>
    <mergeCell ref="D217:T217"/>
    <mergeCell ref="V217:Y217"/>
    <mergeCell ref="A102:C102"/>
    <mergeCell ref="A101:C101"/>
    <mergeCell ref="A104:C104"/>
    <mergeCell ref="V104:Y104"/>
    <mergeCell ref="V103:Y103"/>
    <mergeCell ref="V102:Y102"/>
    <mergeCell ref="V101:Y101"/>
    <mergeCell ref="A209:C209"/>
    <mergeCell ref="D209:T209"/>
    <mergeCell ref="A200:C202"/>
    <mergeCell ref="E200:T200"/>
    <mergeCell ref="A214:C214"/>
    <mergeCell ref="D214:T214"/>
    <mergeCell ref="V214:Y214"/>
    <mergeCell ref="A85:C85"/>
    <mergeCell ref="V96:Y96"/>
    <mergeCell ref="E104:T104"/>
    <mergeCell ref="E103:T103"/>
    <mergeCell ref="E102:T102"/>
    <mergeCell ref="A103:C103"/>
    <mergeCell ref="V228:Y228"/>
    <mergeCell ref="A229:C229"/>
    <mergeCell ref="A228:C228"/>
    <mergeCell ref="E228:T228"/>
    <mergeCell ref="A225:C225"/>
    <mergeCell ref="E225:T225"/>
    <mergeCell ref="A227:C227"/>
    <mergeCell ref="D227:T227"/>
    <mergeCell ref="E229:T229"/>
    <mergeCell ref="V229:Y229"/>
    <mergeCell ref="A112:C112"/>
    <mergeCell ref="E111:T111"/>
    <mergeCell ref="E113:T113"/>
    <mergeCell ref="A122:C122"/>
    <mergeCell ref="A125:C125"/>
    <mergeCell ref="A124:C124"/>
    <mergeCell ref="E115:T115"/>
    <mergeCell ref="D114:D115"/>
    <mergeCell ref="E114:T114"/>
    <mergeCell ref="U114:U115"/>
    <mergeCell ref="E116:T116"/>
    <mergeCell ref="E117:T117"/>
    <mergeCell ref="E118:T118"/>
    <mergeCell ref="E124:T124"/>
    <mergeCell ref="E125:T125"/>
    <mergeCell ref="V120:Y120"/>
    <mergeCell ref="U122:U123"/>
    <mergeCell ref="E123:T123"/>
    <mergeCell ref="A119:C119"/>
    <mergeCell ref="A130:C130"/>
    <mergeCell ref="V130:Y130"/>
    <mergeCell ref="V126:Y126"/>
    <mergeCell ref="V125:Y125"/>
    <mergeCell ref="V124:Y124"/>
    <mergeCell ref="A126:C126"/>
    <mergeCell ref="V128:Y128"/>
    <mergeCell ref="A135:C135"/>
    <mergeCell ref="A134:C134"/>
    <mergeCell ref="A133:C133"/>
    <mergeCell ref="A132:C132"/>
    <mergeCell ref="A128:C128"/>
    <mergeCell ref="A127:C127"/>
    <mergeCell ref="E126:T126"/>
    <mergeCell ref="V127:Y127"/>
    <mergeCell ref="D132:D133"/>
    <mergeCell ref="E132:T132"/>
    <mergeCell ref="U132:U133"/>
    <mergeCell ref="E133:T133"/>
    <mergeCell ref="E134:T134"/>
    <mergeCell ref="E135:T135"/>
    <mergeCell ref="D130:D131"/>
    <mergeCell ref="U130:U131"/>
    <mergeCell ref="E145:T145"/>
    <mergeCell ref="E146:T146"/>
    <mergeCell ref="V137:Y137"/>
    <mergeCell ref="V136:Y136"/>
    <mergeCell ref="A137:C137"/>
    <mergeCell ref="A136:C136"/>
    <mergeCell ref="E136:T136"/>
    <mergeCell ref="E137:T137"/>
    <mergeCell ref="V143:Y143"/>
    <mergeCell ref="V141:Y141"/>
    <mergeCell ref="A145:C145"/>
    <mergeCell ref="E130:T130"/>
    <mergeCell ref="E131:T131"/>
    <mergeCell ref="A144:C144"/>
    <mergeCell ref="A143:C143"/>
    <mergeCell ref="A141:C141"/>
    <mergeCell ref="E141:T141"/>
    <mergeCell ref="D143:D146"/>
    <mergeCell ref="V135:Y135"/>
    <mergeCell ref="V134:Y134"/>
    <mergeCell ref="V133:Y133"/>
    <mergeCell ref="V132:Y132"/>
    <mergeCell ref="A140:C140"/>
    <mergeCell ref="A139:C139"/>
    <mergeCell ref="A138:C138"/>
    <mergeCell ref="U139:U140"/>
    <mergeCell ref="E140:T140"/>
    <mergeCell ref="D139:D140"/>
    <mergeCell ref="E139:T139"/>
    <mergeCell ref="E138:T138"/>
    <mergeCell ref="V140:Y140"/>
    <mergeCell ref="V139:Y139"/>
    <mergeCell ref="V138:Y138"/>
    <mergeCell ref="E143:T143"/>
    <mergeCell ref="E144:T144"/>
    <mergeCell ref="E149:T149"/>
    <mergeCell ref="E148:T148"/>
    <mergeCell ref="A100:C100"/>
    <mergeCell ref="V100:Y100"/>
    <mergeCell ref="A99:C99"/>
    <mergeCell ref="D99:T99"/>
    <mergeCell ref="V99:Y99"/>
    <mergeCell ref="V79:Y79"/>
    <mergeCell ref="V78:Y78"/>
    <mergeCell ref="A90:C90"/>
    <mergeCell ref="A89:C89"/>
    <mergeCell ref="A88:C88"/>
    <mergeCell ref="A87:C87"/>
    <mergeCell ref="A86:C86"/>
    <mergeCell ref="V146:Y146"/>
    <mergeCell ref="A146:C146"/>
    <mergeCell ref="V145:Y145"/>
    <mergeCell ref="V144:Y144"/>
  </mergeCells>
  <phoneticPr fontId="3"/>
  <printOptions horizontalCentered="1"/>
  <pageMargins left="0.25" right="0.25" top="0.75" bottom="0.75" header="0.3" footer="0.3"/>
  <pageSetup paperSize="9" fitToHeight="0" orientation="portrait" horizontalDpi="300" verticalDpi="300" r:id="rId1"/>
  <headerFooter>
    <oddFooter>&amp;R　　　　　　　&amp;A（&amp;P/&amp;N）</oddFooter>
  </headerFooter>
  <rowBreaks count="15" manualBreakCount="15">
    <brk id="25" max="16383" man="1"/>
    <brk id="44" max="16383" man="1"/>
    <brk id="64" max="24" man="1"/>
    <brk id="76" max="24" man="1"/>
    <brk id="92" max="24" man="1"/>
    <brk id="111" max="24" man="1"/>
    <brk id="118" max="24" man="1"/>
    <brk id="141" max="24" man="1"/>
    <brk id="169" max="24" man="1"/>
    <brk id="185" max="24" man="1"/>
    <brk id="212" max="24" man="1"/>
    <brk id="244" max="24" man="1"/>
    <brk id="263" max="24" man="1"/>
    <brk id="308" max="24" man="1"/>
    <brk id="326" max="24" man="1"/>
  </rowBreaks>
  <ignoredErrors>
    <ignoredError sqref="D164:D166 D175:D182 D188:D190 D193:D194 D200:D207 D210:D212 D219 D218 D220:D225 D231:D235 D238:D241 D246:D249 D259:D263 D274:D275 D279:D281 D291:D293 D296:D298 D307:D308 D311:D315 D324:D326 D332:D333 D336:D338 D341:D342 D354:D355 D358:D359 D228:D229 D244"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20</xdr:col>
                    <xdr:colOff>0</xdr:colOff>
                    <xdr:row>361</xdr:row>
                    <xdr:rowOff>0</xdr:rowOff>
                  </from>
                  <to>
                    <xdr:col>20</xdr:col>
                    <xdr:colOff>295275</xdr:colOff>
                    <xdr:row>365</xdr:row>
                    <xdr:rowOff>161925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20</xdr:col>
                    <xdr:colOff>0</xdr:colOff>
                    <xdr:row>353</xdr:row>
                    <xdr:rowOff>0</xdr:rowOff>
                  </from>
                  <to>
                    <xdr:col>20</xdr:col>
                    <xdr:colOff>295275</xdr:colOff>
                    <xdr:row>354</xdr:row>
                    <xdr:rowOff>542925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20</xdr:col>
                    <xdr:colOff>0</xdr:colOff>
                    <xdr:row>351</xdr:row>
                    <xdr:rowOff>0</xdr:rowOff>
                  </from>
                  <to>
                    <xdr:col>20</xdr:col>
                    <xdr:colOff>295275</xdr:colOff>
                    <xdr:row>353</xdr:row>
                    <xdr:rowOff>333375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171"/>
  <sheetViews>
    <sheetView view="pageBreakPreview" topLeftCell="A58" zoomScale="98" zoomScaleNormal="100" zoomScaleSheetLayoutView="98" workbookViewId="0">
      <selection activeCell="G59" sqref="G59:X59"/>
    </sheetView>
  </sheetViews>
  <sheetFormatPr defaultRowHeight="18.75" customHeight="1" x14ac:dyDescent="0.4"/>
  <cols>
    <col min="1" max="5" width="3.625" style="331" customWidth="1"/>
    <col min="6" max="6" width="3.625" style="332" customWidth="1"/>
    <col min="7" max="7" width="3.625" style="331" customWidth="1"/>
    <col min="8" max="25" width="3.625" style="333" customWidth="1"/>
    <col min="26" max="26" width="3.625" style="328" customWidth="1"/>
    <col min="27" max="16384" width="9" style="328"/>
  </cols>
  <sheetData>
    <row r="1" spans="1:25" ht="21" customHeight="1" x14ac:dyDescent="0.4">
      <c r="A1" s="1040" t="s">
        <v>1044</v>
      </c>
      <c r="B1" s="1041"/>
      <c r="C1" s="1041"/>
      <c r="D1" s="1041"/>
      <c r="E1" s="1041"/>
      <c r="F1" s="1041"/>
      <c r="G1" s="1041"/>
      <c r="H1" s="1041"/>
      <c r="I1" s="1041"/>
      <c r="J1" s="1041"/>
      <c r="K1" s="1041"/>
      <c r="L1" s="1041"/>
      <c r="M1" s="1041"/>
      <c r="N1" s="1041"/>
      <c r="O1" s="1041"/>
      <c r="P1" s="1041"/>
      <c r="Q1" s="1041"/>
      <c r="R1" s="1041"/>
      <c r="S1" s="1041"/>
      <c r="T1" s="1041"/>
      <c r="U1" s="1041"/>
      <c r="V1" s="1041"/>
      <c r="W1" s="1041"/>
      <c r="X1" s="1041"/>
      <c r="Y1" s="1041"/>
    </row>
    <row r="2" spans="1:25" s="329" customFormat="1" ht="45" customHeight="1" x14ac:dyDescent="0.4">
      <c r="A2" s="1042" t="s">
        <v>821</v>
      </c>
      <c r="B2" s="1042"/>
      <c r="C2" s="1042"/>
      <c r="D2" s="1042"/>
      <c r="E2" s="1042"/>
      <c r="F2" s="1042"/>
      <c r="G2" s="1042"/>
      <c r="H2" s="1042"/>
      <c r="I2" s="1042"/>
      <c r="J2" s="1042"/>
      <c r="K2" s="1042"/>
      <c r="L2" s="1042"/>
      <c r="M2" s="1042"/>
      <c r="N2" s="1042"/>
      <c r="O2" s="1042"/>
      <c r="P2" s="1042"/>
      <c r="Q2" s="1042"/>
      <c r="R2" s="1042"/>
      <c r="S2" s="1042"/>
      <c r="T2" s="1042"/>
      <c r="U2" s="1042"/>
      <c r="V2" s="1042"/>
      <c r="W2" s="1042"/>
      <c r="X2" s="1042"/>
      <c r="Y2" s="1042"/>
    </row>
    <row r="3" spans="1:25" s="329" customFormat="1" ht="15" customHeight="1" x14ac:dyDescent="0.4">
      <c r="A3" s="1043" t="s">
        <v>822</v>
      </c>
      <c r="B3" s="1043"/>
      <c r="C3" s="1043"/>
      <c r="D3" s="1043"/>
      <c r="E3" s="1043"/>
      <c r="F3" s="1043"/>
      <c r="G3" s="1043"/>
      <c r="H3" s="1043"/>
      <c r="I3" s="1043"/>
      <c r="J3" s="1043"/>
      <c r="K3" s="1043"/>
      <c r="L3" s="1043"/>
      <c r="M3" s="1043"/>
      <c r="N3" s="1043"/>
      <c r="O3" s="1043"/>
      <c r="P3" s="1043"/>
      <c r="Q3" s="1043"/>
      <c r="R3" s="1043"/>
      <c r="S3" s="1043"/>
      <c r="T3" s="1043"/>
      <c r="U3" s="1043"/>
      <c r="V3" s="1043"/>
      <c r="W3" s="1043"/>
      <c r="X3" s="1043"/>
    </row>
    <row r="4" spans="1:25" s="330" customFormat="1" ht="15" customHeight="1" x14ac:dyDescent="0.4">
      <c r="A4" s="1044" t="s">
        <v>823</v>
      </c>
      <c r="B4" s="1044"/>
      <c r="C4" s="1044"/>
      <c r="D4" s="1044"/>
      <c r="E4" s="1044"/>
      <c r="F4" s="1044"/>
      <c r="G4" s="1044"/>
      <c r="H4" s="1044"/>
      <c r="I4" s="1044"/>
      <c r="J4" s="1044"/>
      <c r="K4" s="1044"/>
      <c r="L4" s="1044"/>
      <c r="M4" s="1044"/>
      <c r="N4" s="1044"/>
      <c r="O4" s="1044"/>
      <c r="P4" s="1044"/>
      <c r="Q4" s="1044"/>
      <c r="R4" s="1044"/>
      <c r="S4" s="1044"/>
      <c r="T4" s="1044"/>
      <c r="U4" s="1044"/>
      <c r="V4" s="1044"/>
      <c r="W4" s="1044"/>
      <c r="X4" s="1044"/>
      <c r="Y4" s="1044"/>
    </row>
    <row r="5" spans="1:25" s="330" customFormat="1" ht="45" customHeight="1" x14ac:dyDescent="0.4">
      <c r="A5" s="1044" t="s">
        <v>148</v>
      </c>
      <c r="B5" s="1044"/>
      <c r="C5" s="1044"/>
      <c r="D5" s="1044"/>
      <c r="E5" s="1044"/>
      <c r="F5" s="1044"/>
      <c r="G5" s="1044"/>
      <c r="H5" s="1044"/>
      <c r="I5" s="1044"/>
      <c r="J5" s="1044"/>
      <c r="K5" s="1044"/>
      <c r="L5" s="1044"/>
      <c r="M5" s="1044"/>
      <c r="N5" s="1044"/>
      <c r="O5" s="1044"/>
      <c r="P5" s="1044"/>
      <c r="Q5" s="1044"/>
      <c r="R5" s="1044"/>
      <c r="S5" s="1044"/>
      <c r="T5" s="1044"/>
      <c r="U5" s="1044"/>
      <c r="V5" s="1044"/>
      <c r="W5" s="1044"/>
      <c r="X5" s="1044"/>
      <c r="Y5" s="1044"/>
    </row>
    <row r="6" spans="1:25" ht="12" customHeight="1" x14ac:dyDescent="0.4"/>
    <row r="7" spans="1:25" s="337" customFormat="1" ht="14.25" customHeight="1" x14ac:dyDescent="0.4">
      <c r="A7" s="960" t="s">
        <v>149</v>
      </c>
      <c r="B7" s="960"/>
      <c r="C7" s="960"/>
      <c r="D7" s="960"/>
      <c r="E7" s="334" t="s">
        <v>824</v>
      </c>
      <c r="F7" s="335"/>
      <c r="G7" s="961" t="s">
        <v>150</v>
      </c>
      <c r="H7" s="961"/>
      <c r="I7" s="961"/>
      <c r="J7" s="961"/>
      <c r="K7" s="961"/>
      <c r="L7" s="961"/>
      <c r="M7" s="961"/>
      <c r="N7" s="961"/>
      <c r="O7" s="961"/>
      <c r="P7" s="961"/>
      <c r="Q7" s="961"/>
      <c r="R7" s="961"/>
      <c r="S7" s="961"/>
      <c r="T7" s="961"/>
      <c r="U7" s="961"/>
      <c r="V7" s="961"/>
      <c r="W7" s="961"/>
      <c r="X7" s="961"/>
      <c r="Y7" s="334" t="s">
        <v>151</v>
      </c>
    </row>
    <row r="8" spans="1:25" s="247" customFormat="1" ht="30" customHeight="1" x14ac:dyDescent="0.4">
      <c r="A8" s="1000" t="s">
        <v>825</v>
      </c>
      <c r="B8" s="1001"/>
      <c r="C8" s="1001"/>
      <c r="D8" s="1002"/>
      <c r="E8" s="1003"/>
      <c r="F8" s="338">
        <v>1</v>
      </c>
      <c r="G8" s="678" t="s">
        <v>826</v>
      </c>
      <c r="H8" s="678"/>
      <c r="I8" s="678"/>
      <c r="J8" s="678"/>
      <c r="K8" s="678"/>
      <c r="L8" s="678"/>
      <c r="M8" s="678"/>
      <c r="N8" s="678"/>
      <c r="O8" s="678"/>
      <c r="P8" s="678"/>
      <c r="Q8" s="678"/>
      <c r="R8" s="678"/>
      <c r="S8" s="678"/>
      <c r="T8" s="678"/>
      <c r="U8" s="678"/>
      <c r="V8" s="678"/>
      <c r="W8" s="678"/>
      <c r="X8" s="678"/>
      <c r="Y8" s="339"/>
    </row>
    <row r="9" spans="1:25" s="247" customFormat="1" ht="30" customHeight="1" x14ac:dyDescent="0.4">
      <c r="A9" s="1005"/>
      <c r="B9" s="1006"/>
      <c r="C9" s="1006"/>
      <c r="D9" s="1007"/>
      <c r="E9" s="1008"/>
      <c r="F9" s="340">
        <v>2</v>
      </c>
      <c r="G9" s="1039" t="s">
        <v>1046</v>
      </c>
      <c r="H9" s="1039"/>
      <c r="I9" s="1039"/>
      <c r="J9" s="1039"/>
      <c r="K9" s="1039"/>
      <c r="L9" s="1039"/>
      <c r="M9" s="1039"/>
      <c r="N9" s="1039"/>
      <c r="O9" s="1039"/>
      <c r="P9" s="1039"/>
      <c r="Q9" s="1039"/>
      <c r="R9" s="1039"/>
      <c r="S9" s="1039"/>
      <c r="T9" s="1039"/>
      <c r="U9" s="1039"/>
      <c r="V9" s="1039"/>
      <c r="W9" s="1039"/>
      <c r="X9" s="1039"/>
      <c r="Y9" s="341"/>
    </row>
    <row r="10" spans="1:25" s="247" customFormat="1" ht="30" customHeight="1" x14ac:dyDescent="0.4">
      <c r="A10" s="1005"/>
      <c r="B10" s="1006"/>
      <c r="C10" s="1006"/>
      <c r="D10" s="1007"/>
      <c r="E10" s="1008"/>
      <c r="F10" s="342">
        <v>3</v>
      </c>
      <c r="G10" s="1039" t="s">
        <v>1047</v>
      </c>
      <c r="H10" s="1039"/>
      <c r="I10" s="1039"/>
      <c r="J10" s="1039"/>
      <c r="K10" s="1039"/>
      <c r="L10" s="1039"/>
      <c r="M10" s="1039"/>
      <c r="N10" s="1039"/>
      <c r="O10" s="1039"/>
      <c r="P10" s="1039"/>
      <c r="Q10" s="1039"/>
      <c r="R10" s="1039"/>
      <c r="S10" s="1039"/>
      <c r="T10" s="1039"/>
      <c r="U10" s="1039"/>
      <c r="V10" s="1039"/>
      <c r="W10" s="1039"/>
      <c r="X10" s="1039"/>
      <c r="Y10" s="339"/>
    </row>
    <row r="11" spans="1:25" s="247" customFormat="1" ht="15" customHeight="1" x14ac:dyDescent="0.4">
      <c r="A11" s="669"/>
      <c r="B11" s="670"/>
      <c r="C11" s="670"/>
      <c r="D11" s="671"/>
      <c r="E11" s="1004"/>
      <c r="F11" s="338">
        <v>4</v>
      </c>
      <c r="G11" s="678" t="s">
        <v>913</v>
      </c>
      <c r="H11" s="678"/>
      <c r="I11" s="678"/>
      <c r="J11" s="678"/>
      <c r="K11" s="678"/>
      <c r="L11" s="678"/>
      <c r="M11" s="678"/>
      <c r="N11" s="678"/>
      <c r="O11" s="678"/>
      <c r="P11" s="678"/>
      <c r="Q11" s="678"/>
      <c r="R11" s="678"/>
      <c r="S11" s="678"/>
      <c r="T11" s="678"/>
      <c r="U11" s="678"/>
      <c r="V11" s="678"/>
      <c r="W11" s="678"/>
      <c r="X11" s="678"/>
      <c r="Y11" s="339"/>
    </row>
    <row r="12" spans="1:25" s="247" customFormat="1" ht="60" customHeight="1" x14ac:dyDescent="0.4">
      <c r="A12" s="1000" t="s">
        <v>152</v>
      </c>
      <c r="B12" s="1001"/>
      <c r="C12" s="1001"/>
      <c r="D12" s="1002"/>
      <c r="E12" s="1003"/>
      <c r="F12" s="338">
        <v>1</v>
      </c>
      <c r="G12" s="912" t="s">
        <v>1025</v>
      </c>
      <c r="H12" s="913"/>
      <c r="I12" s="913"/>
      <c r="J12" s="913"/>
      <c r="K12" s="913"/>
      <c r="L12" s="913"/>
      <c r="M12" s="913"/>
      <c r="N12" s="913"/>
      <c r="O12" s="913"/>
      <c r="P12" s="913"/>
      <c r="Q12" s="913"/>
      <c r="R12" s="913"/>
      <c r="S12" s="913"/>
      <c r="T12" s="913"/>
      <c r="U12" s="913"/>
      <c r="V12" s="913"/>
      <c r="W12" s="913"/>
      <c r="X12" s="914"/>
      <c r="Y12" s="339"/>
    </row>
    <row r="13" spans="1:25" s="247" customFormat="1" ht="15" customHeight="1" x14ac:dyDescent="0.4">
      <c r="A13" s="1005"/>
      <c r="B13" s="1006"/>
      <c r="C13" s="1006"/>
      <c r="D13" s="1007"/>
      <c r="E13" s="1008"/>
      <c r="F13" s="338">
        <v>2</v>
      </c>
      <c r="G13" s="912" t="s">
        <v>916</v>
      </c>
      <c r="H13" s="913"/>
      <c r="I13" s="913"/>
      <c r="J13" s="913"/>
      <c r="K13" s="913"/>
      <c r="L13" s="913"/>
      <c r="M13" s="913"/>
      <c r="N13" s="913"/>
      <c r="O13" s="913"/>
      <c r="P13" s="913"/>
      <c r="Q13" s="913"/>
      <c r="R13" s="913"/>
      <c r="S13" s="913"/>
      <c r="T13" s="913"/>
      <c r="U13" s="913"/>
      <c r="V13" s="913"/>
      <c r="W13" s="913"/>
      <c r="X13" s="914"/>
      <c r="Y13" s="339"/>
    </row>
    <row r="14" spans="1:25" s="247" customFormat="1" ht="30" customHeight="1" x14ac:dyDescent="0.4">
      <c r="A14" s="1005"/>
      <c r="B14" s="1006"/>
      <c r="C14" s="1006"/>
      <c r="D14" s="1007"/>
      <c r="E14" s="1008"/>
      <c r="F14" s="338">
        <v>3</v>
      </c>
      <c r="G14" s="912" t="s">
        <v>915</v>
      </c>
      <c r="H14" s="913"/>
      <c r="I14" s="913"/>
      <c r="J14" s="913"/>
      <c r="K14" s="913"/>
      <c r="L14" s="913"/>
      <c r="M14" s="913"/>
      <c r="N14" s="913"/>
      <c r="O14" s="913"/>
      <c r="P14" s="913"/>
      <c r="Q14" s="913"/>
      <c r="R14" s="913"/>
      <c r="S14" s="913"/>
      <c r="T14" s="913"/>
      <c r="U14" s="913"/>
      <c r="V14" s="913"/>
      <c r="W14" s="913"/>
      <c r="X14" s="914"/>
      <c r="Y14" s="339"/>
    </row>
    <row r="15" spans="1:25" s="247" customFormat="1" ht="15" customHeight="1" x14ac:dyDescent="0.4">
      <c r="A15" s="669"/>
      <c r="B15" s="670"/>
      <c r="C15" s="670"/>
      <c r="D15" s="671"/>
      <c r="E15" s="1004"/>
      <c r="F15" s="338">
        <v>4</v>
      </c>
      <c r="G15" s="912" t="s">
        <v>914</v>
      </c>
      <c r="H15" s="913"/>
      <c r="I15" s="913"/>
      <c r="J15" s="913"/>
      <c r="K15" s="913"/>
      <c r="L15" s="913"/>
      <c r="M15" s="913"/>
      <c r="N15" s="913"/>
      <c r="O15" s="913"/>
      <c r="P15" s="913"/>
      <c r="Q15" s="913"/>
      <c r="R15" s="913"/>
      <c r="S15" s="913"/>
      <c r="T15" s="913"/>
      <c r="U15" s="913"/>
      <c r="V15" s="913"/>
      <c r="W15" s="913"/>
      <c r="X15" s="914"/>
      <c r="Y15" s="339"/>
    </row>
    <row r="16" spans="1:25" s="247" customFormat="1" ht="45" customHeight="1" x14ac:dyDescent="0.4">
      <c r="A16" s="1038" t="s">
        <v>917</v>
      </c>
      <c r="B16" s="1038"/>
      <c r="C16" s="1038"/>
      <c r="D16" s="1038"/>
      <c r="E16" s="343"/>
      <c r="F16" s="338">
        <v>1</v>
      </c>
      <c r="G16" s="822" t="s">
        <v>1032</v>
      </c>
      <c r="H16" s="822"/>
      <c r="I16" s="822"/>
      <c r="J16" s="822"/>
      <c r="K16" s="822"/>
      <c r="L16" s="822"/>
      <c r="M16" s="822"/>
      <c r="N16" s="822"/>
      <c r="O16" s="822"/>
      <c r="P16" s="822"/>
      <c r="Q16" s="822"/>
      <c r="R16" s="822"/>
      <c r="S16" s="822"/>
      <c r="T16" s="822"/>
      <c r="U16" s="822"/>
      <c r="V16" s="822"/>
      <c r="W16" s="822"/>
      <c r="X16" s="822"/>
      <c r="Y16" s="339"/>
    </row>
    <row r="17" spans="1:25" s="247" customFormat="1" ht="45" customHeight="1" x14ac:dyDescent="0.4">
      <c r="A17" s="822" t="s">
        <v>827</v>
      </c>
      <c r="B17" s="822"/>
      <c r="C17" s="822"/>
      <c r="D17" s="822"/>
      <c r="E17" s="326"/>
      <c r="F17" s="338">
        <v>1</v>
      </c>
      <c r="G17" s="822" t="s">
        <v>918</v>
      </c>
      <c r="H17" s="822"/>
      <c r="I17" s="822"/>
      <c r="J17" s="822"/>
      <c r="K17" s="822"/>
      <c r="L17" s="822"/>
      <c r="M17" s="822"/>
      <c r="N17" s="822"/>
      <c r="O17" s="822"/>
      <c r="P17" s="822"/>
      <c r="Q17" s="822"/>
      <c r="R17" s="822"/>
      <c r="S17" s="822"/>
      <c r="T17" s="822"/>
      <c r="U17" s="822"/>
      <c r="V17" s="822"/>
      <c r="W17" s="822"/>
      <c r="X17" s="822"/>
      <c r="Y17" s="339"/>
    </row>
    <row r="18" spans="1:25" s="247" customFormat="1" ht="30" customHeight="1" x14ac:dyDescent="0.4">
      <c r="A18" s="822" t="s">
        <v>828</v>
      </c>
      <c r="B18" s="822"/>
      <c r="C18" s="822"/>
      <c r="D18" s="822"/>
      <c r="E18" s="326"/>
      <c r="F18" s="338">
        <v>1</v>
      </c>
      <c r="G18" s="822" t="s">
        <v>1033</v>
      </c>
      <c r="H18" s="822"/>
      <c r="I18" s="822"/>
      <c r="J18" s="822"/>
      <c r="K18" s="822"/>
      <c r="L18" s="822"/>
      <c r="M18" s="822"/>
      <c r="N18" s="822"/>
      <c r="O18" s="822"/>
      <c r="P18" s="822"/>
      <c r="Q18" s="822"/>
      <c r="R18" s="822"/>
      <c r="S18" s="822"/>
      <c r="T18" s="822"/>
      <c r="U18" s="822"/>
      <c r="V18" s="822"/>
      <c r="W18" s="822"/>
      <c r="X18" s="822"/>
      <c r="Y18" s="339"/>
    </row>
    <row r="19" spans="1:25" s="247" customFormat="1" ht="30" customHeight="1" x14ac:dyDescent="0.4">
      <c r="A19" s="991" t="s">
        <v>919</v>
      </c>
      <c r="B19" s="992"/>
      <c r="C19" s="992"/>
      <c r="D19" s="993"/>
      <c r="E19" s="326"/>
      <c r="F19" s="338">
        <v>1</v>
      </c>
      <c r="G19" s="912" t="s">
        <v>920</v>
      </c>
      <c r="H19" s="913"/>
      <c r="I19" s="913"/>
      <c r="J19" s="913"/>
      <c r="K19" s="913"/>
      <c r="L19" s="913"/>
      <c r="M19" s="913"/>
      <c r="N19" s="913"/>
      <c r="O19" s="913"/>
      <c r="P19" s="913"/>
      <c r="Q19" s="913"/>
      <c r="R19" s="913"/>
      <c r="S19" s="913"/>
      <c r="T19" s="913"/>
      <c r="U19" s="913"/>
      <c r="V19" s="913"/>
      <c r="W19" s="913"/>
      <c r="X19" s="914"/>
      <c r="Y19" s="339"/>
    </row>
    <row r="20" spans="1:25" s="247" customFormat="1" ht="30" customHeight="1" x14ac:dyDescent="0.4">
      <c r="A20" s="991" t="s">
        <v>921</v>
      </c>
      <c r="B20" s="992"/>
      <c r="C20" s="992"/>
      <c r="D20" s="993"/>
      <c r="E20" s="326"/>
      <c r="F20" s="338">
        <v>1</v>
      </c>
      <c r="G20" s="912" t="s">
        <v>922</v>
      </c>
      <c r="H20" s="913"/>
      <c r="I20" s="913"/>
      <c r="J20" s="913"/>
      <c r="K20" s="913"/>
      <c r="L20" s="913"/>
      <c r="M20" s="913"/>
      <c r="N20" s="913"/>
      <c r="O20" s="913"/>
      <c r="P20" s="913"/>
      <c r="Q20" s="913"/>
      <c r="R20" s="913"/>
      <c r="S20" s="913"/>
      <c r="T20" s="913"/>
      <c r="U20" s="913"/>
      <c r="V20" s="913"/>
      <c r="W20" s="913"/>
      <c r="X20" s="914"/>
      <c r="Y20" s="339"/>
    </row>
    <row r="21" spans="1:25" s="247" customFormat="1" ht="23.1" customHeight="1" x14ac:dyDescent="0.4">
      <c r="A21" s="994" t="s">
        <v>474</v>
      </c>
      <c r="B21" s="995"/>
      <c r="C21" s="995"/>
      <c r="D21" s="996"/>
      <c r="E21" s="1003"/>
      <c r="F21" s="338">
        <v>1</v>
      </c>
      <c r="G21" s="912" t="s">
        <v>1034</v>
      </c>
      <c r="H21" s="913"/>
      <c r="I21" s="913"/>
      <c r="J21" s="913"/>
      <c r="K21" s="913"/>
      <c r="L21" s="913"/>
      <c r="M21" s="913"/>
      <c r="N21" s="913"/>
      <c r="O21" s="913"/>
      <c r="P21" s="913"/>
      <c r="Q21" s="913"/>
      <c r="R21" s="913"/>
      <c r="S21" s="913"/>
      <c r="T21" s="913"/>
      <c r="U21" s="913"/>
      <c r="V21" s="913"/>
      <c r="W21" s="913"/>
      <c r="X21" s="914"/>
      <c r="Y21" s="339"/>
    </row>
    <row r="22" spans="1:25" s="247" customFormat="1" ht="23.1" customHeight="1" x14ac:dyDescent="0.4">
      <c r="A22" s="997"/>
      <c r="B22" s="998"/>
      <c r="C22" s="998"/>
      <c r="D22" s="999"/>
      <c r="E22" s="1004"/>
      <c r="F22" s="338">
        <v>2</v>
      </c>
      <c r="G22" s="912" t="s">
        <v>924</v>
      </c>
      <c r="H22" s="913"/>
      <c r="I22" s="913"/>
      <c r="J22" s="913"/>
      <c r="K22" s="913"/>
      <c r="L22" s="913"/>
      <c r="M22" s="913"/>
      <c r="N22" s="913"/>
      <c r="O22" s="913"/>
      <c r="P22" s="913"/>
      <c r="Q22" s="913"/>
      <c r="R22" s="913"/>
      <c r="S22" s="913"/>
      <c r="T22" s="913"/>
      <c r="U22" s="913"/>
      <c r="V22" s="913"/>
      <c r="W22" s="913"/>
      <c r="X22" s="914"/>
      <c r="Y22" s="339"/>
    </row>
    <row r="23" spans="1:25" s="247" customFormat="1" ht="23.1" customHeight="1" x14ac:dyDescent="0.4">
      <c r="A23" s="1000" t="s">
        <v>153</v>
      </c>
      <c r="B23" s="1001"/>
      <c r="C23" s="1001"/>
      <c r="D23" s="1002"/>
      <c r="E23" s="1003"/>
      <c r="F23" s="338">
        <v>1</v>
      </c>
      <c r="G23" s="912" t="s">
        <v>923</v>
      </c>
      <c r="H23" s="913"/>
      <c r="I23" s="913"/>
      <c r="J23" s="913"/>
      <c r="K23" s="913"/>
      <c r="L23" s="913"/>
      <c r="M23" s="913"/>
      <c r="N23" s="913"/>
      <c r="O23" s="913"/>
      <c r="P23" s="913"/>
      <c r="Q23" s="913"/>
      <c r="R23" s="913"/>
      <c r="S23" s="913"/>
      <c r="T23" s="913"/>
      <c r="U23" s="913"/>
      <c r="V23" s="913"/>
      <c r="W23" s="913"/>
      <c r="X23" s="914"/>
      <c r="Y23" s="339"/>
    </row>
    <row r="24" spans="1:25" s="247" customFormat="1" ht="23.1" customHeight="1" x14ac:dyDescent="0.4">
      <c r="A24" s="669"/>
      <c r="B24" s="670"/>
      <c r="C24" s="670"/>
      <c r="D24" s="671"/>
      <c r="E24" s="1004"/>
      <c r="F24" s="338">
        <v>2</v>
      </c>
      <c r="G24" s="912" t="s">
        <v>925</v>
      </c>
      <c r="H24" s="913"/>
      <c r="I24" s="913"/>
      <c r="J24" s="913"/>
      <c r="K24" s="913"/>
      <c r="L24" s="913"/>
      <c r="M24" s="913"/>
      <c r="N24" s="913"/>
      <c r="O24" s="913"/>
      <c r="P24" s="913"/>
      <c r="Q24" s="913"/>
      <c r="R24" s="913"/>
      <c r="S24" s="913"/>
      <c r="T24" s="913"/>
      <c r="U24" s="913"/>
      <c r="V24" s="913"/>
      <c r="W24" s="913"/>
      <c r="X24" s="914"/>
      <c r="Y24" s="339"/>
    </row>
    <row r="25" spans="1:25" ht="15" customHeight="1" x14ac:dyDescent="0.4">
      <c r="A25" s="987" t="s">
        <v>833</v>
      </c>
      <c r="B25" s="988"/>
      <c r="C25" s="988"/>
      <c r="D25" s="989"/>
      <c r="E25" s="370"/>
      <c r="F25" s="356">
        <v>1</v>
      </c>
      <c r="G25" s="984" t="s">
        <v>926</v>
      </c>
      <c r="H25" s="984"/>
      <c r="I25" s="984"/>
      <c r="J25" s="984"/>
      <c r="K25" s="984"/>
      <c r="L25" s="984"/>
      <c r="M25" s="984"/>
      <c r="N25" s="984"/>
      <c r="O25" s="984"/>
      <c r="P25" s="984"/>
      <c r="Q25" s="984"/>
      <c r="R25" s="984"/>
      <c r="S25" s="984"/>
      <c r="T25" s="984"/>
      <c r="U25" s="984"/>
      <c r="V25" s="984"/>
      <c r="W25" s="984"/>
      <c r="X25" s="984"/>
      <c r="Y25" s="357"/>
    </row>
    <row r="26" spans="1:25" s="337" customFormat="1" ht="14.25" customHeight="1" x14ac:dyDescent="0.4">
      <c r="A26" s="960" t="s">
        <v>149</v>
      </c>
      <c r="B26" s="960"/>
      <c r="C26" s="960"/>
      <c r="D26" s="960"/>
      <c r="E26" s="344"/>
      <c r="F26" s="345"/>
      <c r="G26" s="961" t="s">
        <v>150</v>
      </c>
      <c r="H26" s="961"/>
      <c r="I26" s="961"/>
      <c r="J26" s="961"/>
      <c r="K26" s="961"/>
      <c r="L26" s="961"/>
      <c r="M26" s="961"/>
      <c r="N26" s="961"/>
      <c r="O26" s="961"/>
      <c r="P26" s="961"/>
      <c r="Q26" s="961"/>
      <c r="R26" s="961"/>
      <c r="S26" s="961"/>
      <c r="T26" s="961"/>
      <c r="U26" s="961"/>
      <c r="V26" s="961"/>
      <c r="W26" s="961"/>
      <c r="X26" s="961"/>
      <c r="Y26" s="334" t="s">
        <v>151</v>
      </c>
    </row>
    <row r="27" spans="1:25" s="348" customFormat="1" ht="30" customHeight="1" x14ac:dyDescent="0.4">
      <c r="A27" s="984" t="s">
        <v>932</v>
      </c>
      <c r="B27" s="984"/>
      <c r="C27" s="984"/>
      <c r="D27" s="984"/>
      <c r="E27" s="962"/>
      <c r="F27" s="349">
        <v>1</v>
      </c>
      <c r="G27" s="965" t="s">
        <v>930</v>
      </c>
      <c r="H27" s="966"/>
      <c r="I27" s="966"/>
      <c r="J27" s="966"/>
      <c r="K27" s="966"/>
      <c r="L27" s="966"/>
      <c r="M27" s="966"/>
      <c r="N27" s="966"/>
      <c r="O27" s="966"/>
      <c r="P27" s="966"/>
      <c r="Q27" s="966"/>
      <c r="R27" s="966"/>
      <c r="S27" s="966"/>
      <c r="T27" s="966"/>
      <c r="U27" s="966"/>
      <c r="V27" s="966"/>
      <c r="W27" s="966"/>
      <c r="X27" s="967"/>
      <c r="Y27" s="350"/>
    </row>
    <row r="28" spans="1:25" s="348" customFormat="1" ht="45" customHeight="1" x14ac:dyDescent="0.4">
      <c r="A28" s="984"/>
      <c r="B28" s="984"/>
      <c r="C28" s="984"/>
      <c r="D28" s="984"/>
      <c r="E28" s="963"/>
      <c r="F28" s="349">
        <v>2</v>
      </c>
      <c r="G28" s="965" t="s">
        <v>931</v>
      </c>
      <c r="H28" s="966"/>
      <c r="I28" s="966"/>
      <c r="J28" s="966"/>
      <c r="K28" s="966"/>
      <c r="L28" s="966"/>
      <c r="M28" s="966"/>
      <c r="N28" s="966"/>
      <c r="O28" s="966"/>
      <c r="P28" s="966"/>
      <c r="Q28" s="966"/>
      <c r="R28" s="966"/>
      <c r="S28" s="966"/>
      <c r="T28" s="966"/>
      <c r="U28" s="966"/>
      <c r="V28" s="966"/>
      <c r="W28" s="966"/>
      <c r="X28" s="967"/>
      <c r="Y28" s="350"/>
    </row>
    <row r="29" spans="1:25" s="348" customFormat="1" ht="30" customHeight="1" x14ac:dyDescent="0.4">
      <c r="A29" s="984"/>
      <c r="B29" s="984"/>
      <c r="C29" s="984"/>
      <c r="D29" s="984"/>
      <c r="E29" s="964"/>
      <c r="F29" s="349">
        <v>3</v>
      </c>
      <c r="G29" s="965" t="s">
        <v>927</v>
      </c>
      <c r="H29" s="966"/>
      <c r="I29" s="966"/>
      <c r="J29" s="966"/>
      <c r="K29" s="966"/>
      <c r="L29" s="966"/>
      <c r="M29" s="966"/>
      <c r="N29" s="966"/>
      <c r="O29" s="966"/>
      <c r="P29" s="966"/>
      <c r="Q29" s="966"/>
      <c r="R29" s="966"/>
      <c r="S29" s="966"/>
      <c r="T29" s="966"/>
      <c r="U29" s="966"/>
      <c r="V29" s="966"/>
      <c r="W29" s="966"/>
      <c r="X29" s="967"/>
      <c r="Y29" s="350"/>
    </row>
    <row r="30" spans="1:25" s="348" customFormat="1" ht="30" customHeight="1" x14ac:dyDescent="0.4">
      <c r="A30" s="984" t="s">
        <v>933</v>
      </c>
      <c r="B30" s="984"/>
      <c r="C30" s="984"/>
      <c r="D30" s="984"/>
      <c r="E30" s="962"/>
      <c r="F30" s="349">
        <v>1</v>
      </c>
      <c r="G30" s="965" t="s">
        <v>928</v>
      </c>
      <c r="H30" s="966"/>
      <c r="I30" s="966"/>
      <c r="J30" s="966"/>
      <c r="K30" s="966"/>
      <c r="L30" s="966"/>
      <c r="M30" s="966"/>
      <c r="N30" s="966"/>
      <c r="O30" s="966"/>
      <c r="P30" s="966"/>
      <c r="Q30" s="966"/>
      <c r="R30" s="966"/>
      <c r="S30" s="966"/>
      <c r="T30" s="966"/>
      <c r="U30" s="966"/>
      <c r="V30" s="966"/>
      <c r="W30" s="966"/>
      <c r="X30" s="967"/>
      <c r="Y30" s="350"/>
    </row>
    <row r="31" spans="1:25" s="348" customFormat="1" ht="30" customHeight="1" x14ac:dyDescent="0.4">
      <c r="A31" s="984"/>
      <c r="B31" s="984"/>
      <c r="C31" s="984"/>
      <c r="D31" s="984"/>
      <c r="E31" s="963"/>
      <c r="F31" s="349">
        <v>2</v>
      </c>
      <c r="G31" s="965" t="s">
        <v>929</v>
      </c>
      <c r="H31" s="966"/>
      <c r="I31" s="966"/>
      <c r="J31" s="966"/>
      <c r="K31" s="966"/>
      <c r="L31" s="966"/>
      <c r="M31" s="966"/>
      <c r="N31" s="966"/>
      <c r="O31" s="966"/>
      <c r="P31" s="966"/>
      <c r="Q31" s="966"/>
      <c r="R31" s="966"/>
      <c r="S31" s="966"/>
      <c r="T31" s="966"/>
      <c r="U31" s="966"/>
      <c r="V31" s="966"/>
      <c r="W31" s="966"/>
      <c r="X31" s="967"/>
      <c r="Y31" s="350"/>
    </row>
    <row r="32" spans="1:25" s="348" customFormat="1" ht="15" customHeight="1" x14ac:dyDescent="0.4">
      <c r="A32" s="984" t="s">
        <v>934</v>
      </c>
      <c r="B32" s="984"/>
      <c r="C32" s="984"/>
      <c r="D32" s="984"/>
      <c r="E32" s="376"/>
      <c r="F32" s="346">
        <v>1</v>
      </c>
      <c r="G32" s="1032" t="s">
        <v>936</v>
      </c>
      <c r="H32" s="1032"/>
      <c r="I32" s="1032"/>
      <c r="J32" s="1032"/>
      <c r="K32" s="1032"/>
      <c r="L32" s="1032"/>
      <c r="M32" s="1032"/>
      <c r="N32" s="1032"/>
      <c r="O32" s="1032"/>
      <c r="P32" s="1032"/>
      <c r="Q32" s="1032"/>
      <c r="R32" s="1032"/>
      <c r="S32" s="1032"/>
      <c r="T32" s="1032"/>
      <c r="U32" s="1032"/>
      <c r="V32" s="1032"/>
      <c r="W32" s="1032"/>
      <c r="X32" s="1032"/>
      <c r="Y32" s="347"/>
    </row>
    <row r="33" spans="1:25" s="348" customFormat="1" ht="30" customHeight="1" x14ac:dyDescent="0.4">
      <c r="A33" s="984" t="s">
        <v>935</v>
      </c>
      <c r="B33" s="984"/>
      <c r="C33" s="984"/>
      <c r="D33" s="984"/>
      <c r="E33" s="377"/>
      <c r="F33" s="346">
        <v>1</v>
      </c>
      <c r="G33" s="1037" t="s">
        <v>937</v>
      </c>
      <c r="H33" s="1037"/>
      <c r="I33" s="1037"/>
      <c r="J33" s="1037"/>
      <c r="K33" s="1037"/>
      <c r="L33" s="1037"/>
      <c r="M33" s="1037"/>
      <c r="N33" s="1037"/>
      <c r="O33" s="1037"/>
      <c r="P33" s="1037"/>
      <c r="Q33" s="1037"/>
      <c r="R33" s="1037"/>
      <c r="S33" s="1037"/>
      <c r="T33" s="1037"/>
      <c r="U33" s="1037"/>
      <c r="V33" s="1037"/>
      <c r="W33" s="1037"/>
      <c r="X33" s="1037"/>
      <c r="Y33" s="347"/>
    </row>
    <row r="34" spans="1:25" s="348" customFormat="1" ht="45" customHeight="1" x14ac:dyDescent="0.4">
      <c r="A34" s="1009" t="s">
        <v>829</v>
      </c>
      <c r="B34" s="1010"/>
      <c r="C34" s="1010"/>
      <c r="D34" s="1011"/>
      <c r="E34" s="1018"/>
      <c r="F34" s="345">
        <v>1</v>
      </c>
      <c r="G34" s="984" t="s">
        <v>999</v>
      </c>
      <c r="H34" s="984"/>
      <c r="I34" s="984"/>
      <c r="J34" s="984"/>
      <c r="K34" s="984"/>
      <c r="L34" s="984"/>
      <c r="M34" s="984"/>
      <c r="N34" s="984"/>
      <c r="O34" s="984"/>
      <c r="P34" s="984"/>
      <c r="Q34" s="984"/>
      <c r="R34" s="984"/>
      <c r="S34" s="984"/>
      <c r="T34" s="984"/>
      <c r="U34" s="984"/>
      <c r="V34" s="984"/>
      <c r="W34" s="984"/>
      <c r="X34" s="984"/>
      <c r="Y34" s="347"/>
    </row>
    <row r="35" spans="1:25" s="348" customFormat="1" ht="15" customHeight="1" x14ac:dyDescent="0.4">
      <c r="A35" s="1012"/>
      <c r="B35" s="1013"/>
      <c r="C35" s="1013"/>
      <c r="D35" s="1014"/>
      <c r="E35" s="1019"/>
      <c r="F35" s="345">
        <v>2</v>
      </c>
      <c r="G35" s="984" t="s">
        <v>477</v>
      </c>
      <c r="H35" s="984"/>
      <c r="I35" s="984"/>
      <c r="J35" s="984"/>
      <c r="K35" s="984"/>
      <c r="L35" s="984"/>
      <c r="M35" s="984"/>
      <c r="N35" s="984"/>
      <c r="O35" s="984"/>
      <c r="P35" s="984"/>
      <c r="Q35" s="984"/>
      <c r="R35" s="984"/>
      <c r="S35" s="984"/>
      <c r="T35" s="984"/>
      <c r="U35" s="984"/>
      <c r="V35" s="984"/>
      <c r="W35" s="984"/>
      <c r="X35" s="984"/>
      <c r="Y35" s="347"/>
    </row>
    <row r="36" spans="1:25" s="348" customFormat="1" ht="75" customHeight="1" x14ac:dyDescent="0.4">
      <c r="A36" s="1012"/>
      <c r="B36" s="1013"/>
      <c r="C36" s="1013"/>
      <c r="D36" s="1014"/>
      <c r="E36" s="1019"/>
      <c r="F36" s="345">
        <v>3</v>
      </c>
      <c r="G36" s="984" t="s">
        <v>1035</v>
      </c>
      <c r="H36" s="984"/>
      <c r="I36" s="984"/>
      <c r="J36" s="984"/>
      <c r="K36" s="984"/>
      <c r="L36" s="984"/>
      <c r="M36" s="984"/>
      <c r="N36" s="984"/>
      <c r="O36" s="984"/>
      <c r="P36" s="984"/>
      <c r="Q36" s="984"/>
      <c r="R36" s="984"/>
      <c r="S36" s="984"/>
      <c r="T36" s="984"/>
      <c r="U36" s="984"/>
      <c r="V36" s="984"/>
      <c r="W36" s="984"/>
      <c r="X36" s="984"/>
      <c r="Y36" s="347"/>
    </row>
    <row r="37" spans="1:25" s="348" customFormat="1" ht="30" customHeight="1" x14ac:dyDescent="0.4">
      <c r="A37" s="1012"/>
      <c r="B37" s="1013"/>
      <c r="C37" s="1013"/>
      <c r="D37" s="1014"/>
      <c r="E37" s="1019"/>
      <c r="F37" s="345">
        <v>4</v>
      </c>
      <c r="G37" s="984" t="s">
        <v>478</v>
      </c>
      <c r="H37" s="984"/>
      <c r="I37" s="984"/>
      <c r="J37" s="984"/>
      <c r="K37" s="984"/>
      <c r="L37" s="984"/>
      <c r="M37" s="984"/>
      <c r="N37" s="984"/>
      <c r="O37" s="984"/>
      <c r="P37" s="984"/>
      <c r="Q37" s="984"/>
      <c r="R37" s="984"/>
      <c r="S37" s="984"/>
      <c r="T37" s="984"/>
      <c r="U37" s="984"/>
      <c r="V37" s="984"/>
      <c r="W37" s="984"/>
      <c r="X37" s="984"/>
      <c r="Y37" s="347"/>
    </row>
    <row r="38" spans="1:25" s="352" customFormat="1" ht="15.95" customHeight="1" x14ac:dyDescent="0.4">
      <c r="A38" s="1015"/>
      <c r="B38" s="1016"/>
      <c r="C38" s="1016"/>
      <c r="D38" s="1017"/>
      <c r="E38" s="1020"/>
      <c r="F38" s="345">
        <v>5</v>
      </c>
      <c r="G38" s="984" t="s">
        <v>830</v>
      </c>
      <c r="H38" s="984"/>
      <c r="I38" s="984"/>
      <c r="J38" s="984"/>
      <c r="K38" s="984"/>
      <c r="L38" s="984"/>
      <c r="M38" s="984"/>
      <c r="N38" s="984"/>
      <c r="O38" s="984"/>
      <c r="P38" s="984"/>
      <c r="Q38" s="984"/>
      <c r="R38" s="984"/>
      <c r="S38" s="984"/>
      <c r="T38" s="984"/>
      <c r="U38" s="984"/>
      <c r="V38" s="984"/>
      <c r="W38" s="984"/>
      <c r="X38" s="984"/>
      <c r="Y38" s="351"/>
    </row>
    <row r="39" spans="1:25" s="348" customFormat="1" ht="15" customHeight="1" x14ac:dyDescent="0.4">
      <c r="A39" s="975" t="s">
        <v>154</v>
      </c>
      <c r="B39" s="976"/>
      <c r="C39" s="976"/>
      <c r="D39" s="977"/>
      <c r="E39" s="990"/>
      <c r="F39" s="354">
        <v>1</v>
      </c>
      <c r="G39" s="986" t="s">
        <v>831</v>
      </c>
      <c r="H39" s="986"/>
      <c r="I39" s="986"/>
      <c r="J39" s="986"/>
      <c r="K39" s="986"/>
      <c r="L39" s="986"/>
      <c r="M39" s="986"/>
      <c r="N39" s="986"/>
      <c r="O39" s="986"/>
      <c r="P39" s="986"/>
      <c r="Q39" s="986"/>
      <c r="R39" s="986"/>
      <c r="S39" s="986"/>
      <c r="T39" s="986"/>
      <c r="U39" s="986"/>
      <c r="V39" s="986"/>
      <c r="W39" s="986"/>
      <c r="X39" s="986"/>
      <c r="Y39" s="347"/>
    </row>
    <row r="40" spans="1:25" s="348" customFormat="1" ht="15" customHeight="1" x14ac:dyDescent="0.4">
      <c r="A40" s="978"/>
      <c r="B40" s="979"/>
      <c r="C40" s="979"/>
      <c r="D40" s="980"/>
      <c r="E40" s="973"/>
      <c r="F40" s="354">
        <v>2</v>
      </c>
      <c r="G40" s="984" t="s">
        <v>832</v>
      </c>
      <c r="H40" s="984"/>
      <c r="I40" s="984"/>
      <c r="J40" s="984"/>
      <c r="K40" s="984"/>
      <c r="L40" s="984"/>
      <c r="M40" s="984"/>
      <c r="N40" s="984"/>
      <c r="O40" s="984"/>
      <c r="P40" s="984"/>
      <c r="Q40" s="984"/>
      <c r="R40" s="984"/>
      <c r="S40" s="984"/>
      <c r="T40" s="984"/>
      <c r="U40" s="984"/>
      <c r="V40" s="984"/>
      <c r="W40" s="984"/>
      <c r="X40" s="984"/>
      <c r="Y40" s="347"/>
    </row>
    <row r="41" spans="1:25" s="348" customFormat="1" ht="15" customHeight="1" x14ac:dyDescent="0.4">
      <c r="A41" s="981"/>
      <c r="B41" s="982"/>
      <c r="C41" s="982"/>
      <c r="D41" s="983"/>
      <c r="E41" s="974"/>
      <c r="F41" s="354">
        <v>3</v>
      </c>
      <c r="G41" s="987" t="s">
        <v>938</v>
      </c>
      <c r="H41" s="988"/>
      <c r="I41" s="988"/>
      <c r="J41" s="988"/>
      <c r="K41" s="988"/>
      <c r="L41" s="988"/>
      <c r="M41" s="988"/>
      <c r="N41" s="988"/>
      <c r="O41" s="988"/>
      <c r="P41" s="988"/>
      <c r="Q41" s="988"/>
      <c r="R41" s="988"/>
      <c r="S41" s="988"/>
      <c r="T41" s="988"/>
      <c r="U41" s="988"/>
      <c r="V41" s="988"/>
      <c r="W41" s="988"/>
      <c r="X41" s="989"/>
      <c r="Y41" s="347"/>
    </row>
    <row r="42" spans="1:25" s="348" customFormat="1" ht="15" customHeight="1" x14ac:dyDescent="0.4">
      <c r="A42" s="985" t="s">
        <v>944</v>
      </c>
      <c r="B42" s="985"/>
      <c r="C42" s="985"/>
      <c r="D42" s="985"/>
      <c r="E42" s="962"/>
      <c r="F42" s="354">
        <v>1</v>
      </c>
      <c r="G42" s="984" t="s">
        <v>940</v>
      </c>
      <c r="H42" s="984"/>
      <c r="I42" s="984"/>
      <c r="J42" s="984"/>
      <c r="K42" s="984"/>
      <c r="L42" s="984"/>
      <c r="M42" s="984"/>
      <c r="N42" s="984"/>
      <c r="O42" s="984"/>
      <c r="P42" s="984"/>
      <c r="Q42" s="984"/>
      <c r="R42" s="984"/>
      <c r="S42" s="984"/>
      <c r="T42" s="984"/>
      <c r="U42" s="984"/>
      <c r="V42" s="984"/>
      <c r="W42" s="984"/>
      <c r="X42" s="984"/>
      <c r="Y42" s="347"/>
    </row>
    <row r="43" spans="1:25" s="348" customFormat="1" ht="15" customHeight="1" x14ac:dyDescent="0.4">
      <c r="A43" s="985"/>
      <c r="B43" s="985"/>
      <c r="C43" s="985"/>
      <c r="D43" s="985"/>
      <c r="E43" s="963"/>
      <c r="F43" s="354">
        <v>2</v>
      </c>
      <c r="G43" s="984" t="s">
        <v>942</v>
      </c>
      <c r="H43" s="984"/>
      <c r="I43" s="984"/>
      <c r="J43" s="984"/>
      <c r="K43" s="984"/>
      <c r="L43" s="984"/>
      <c r="M43" s="984"/>
      <c r="N43" s="984"/>
      <c r="O43" s="984"/>
      <c r="P43" s="984"/>
      <c r="Q43" s="984"/>
      <c r="R43" s="984"/>
      <c r="S43" s="984"/>
      <c r="T43" s="984"/>
      <c r="U43" s="984"/>
      <c r="V43" s="984"/>
      <c r="W43" s="984"/>
      <c r="X43" s="984"/>
      <c r="Y43" s="347"/>
    </row>
    <row r="44" spans="1:25" s="348" customFormat="1" ht="15" customHeight="1" x14ac:dyDescent="0.4">
      <c r="A44" s="985" t="s">
        <v>945</v>
      </c>
      <c r="B44" s="985"/>
      <c r="C44" s="985"/>
      <c r="D44" s="985"/>
      <c r="E44" s="962"/>
      <c r="F44" s="354">
        <v>1</v>
      </c>
      <c r="G44" s="984" t="s">
        <v>941</v>
      </c>
      <c r="H44" s="984"/>
      <c r="I44" s="984"/>
      <c r="J44" s="984"/>
      <c r="K44" s="984"/>
      <c r="L44" s="984"/>
      <c r="M44" s="984"/>
      <c r="N44" s="984"/>
      <c r="O44" s="984"/>
      <c r="P44" s="984"/>
      <c r="Q44" s="984"/>
      <c r="R44" s="984"/>
      <c r="S44" s="984"/>
      <c r="T44" s="984"/>
      <c r="U44" s="984"/>
      <c r="V44" s="984"/>
      <c r="W44" s="984"/>
      <c r="X44" s="984"/>
      <c r="Y44" s="347"/>
    </row>
    <row r="45" spans="1:25" s="348" customFormat="1" ht="15" customHeight="1" x14ac:dyDescent="0.4">
      <c r="A45" s="985"/>
      <c r="B45" s="985"/>
      <c r="C45" s="985"/>
      <c r="D45" s="985"/>
      <c r="E45" s="963"/>
      <c r="F45" s="354">
        <v>2</v>
      </c>
      <c r="G45" s="984" t="s">
        <v>984</v>
      </c>
      <c r="H45" s="984"/>
      <c r="I45" s="984"/>
      <c r="J45" s="984"/>
      <c r="K45" s="984"/>
      <c r="L45" s="984"/>
      <c r="M45" s="984"/>
      <c r="N45" s="984"/>
      <c r="O45" s="984"/>
      <c r="P45" s="984"/>
      <c r="Q45" s="984"/>
      <c r="R45" s="984"/>
      <c r="S45" s="984"/>
      <c r="T45" s="984"/>
      <c r="U45" s="984"/>
      <c r="V45" s="984"/>
      <c r="W45" s="984"/>
      <c r="X45" s="984"/>
      <c r="Y45" s="347"/>
    </row>
    <row r="46" spans="1:25" s="348" customFormat="1" ht="15" customHeight="1" x14ac:dyDescent="0.4">
      <c r="A46" s="985" t="s">
        <v>946</v>
      </c>
      <c r="B46" s="985"/>
      <c r="C46" s="985"/>
      <c r="D46" s="985"/>
      <c r="E46" s="962"/>
      <c r="F46" s="354">
        <v>1</v>
      </c>
      <c r="G46" s="986" t="s">
        <v>943</v>
      </c>
      <c r="H46" s="986"/>
      <c r="I46" s="986"/>
      <c r="J46" s="986"/>
      <c r="K46" s="986"/>
      <c r="L46" s="986"/>
      <c r="M46" s="986"/>
      <c r="N46" s="986"/>
      <c r="O46" s="986"/>
      <c r="P46" s="986"/>
      <c r="Q46" s="986"/>
      <c r="R46" s="986"/>
      <c r="S46" s="986"/>
      <c r="T46" s="986"/>
      <c r="U46" s="986"/>
      <c r="V46" s="986"/>
      <c r="W46" s="986"/>
      <c r="X46" s="986"/>
      <c r="Y46" s="347"/>
    </row>
    <row r="47" spans="1:25" s="348" customFormat="1" ht="15.95" customHeight="1" x14ac:dyDescent="0.4">
      <c r="A47" s="985"/>
      <c r="B47" s="985"/>
      <c r="C47" s="985"/>
      <c r="D47" s="985"/>
      <c r="E47" s="964"/>
      <c r="F47" s="354">
        <v>2</v>
      </c>
      <c r="G47" s="984" t="s">
        <v>939</v>
      </c>
      <c r="H47" s="984"/>
      <c r="I47" s="984"/>
      <c r="J47" s="984"/>
      <c r="K47" s="984"/>
      <c r="L47" s="984"/>
      <c r="M47" s="984"/>
      <c r="N47" s="984"/>
      <c r="O47" s="984"/>
      <c r="P47" s="984"/>
      <c r="Q47" s="984"/>
      <c r="R47" s="984"/>
      <c r="S47" s="984"/>
      <c r="T47" s="984"/>
      <c r="U47" s="984"/>
      <c r="V47" s="984"/>
      <c r="W47" s="984"/>
      <c r="X47" s="984"/>
      <c r="Y47" s="347"/>
    </row>
    <row r="48" spans="1:25" s="337" customFormat="1" ht="14.25" customHeight="1" x14ac:dyDescent="0.4">
      <c r="A48" s="960" t="s">
        <v>149</v>
      </c>
      <c r="B48" s="960"/>
      <c r="C48" s="960"/>
      <c r="D48" s="960"/>
      <c r="E48" s="456"/>
      <c r="F48" s="345"/>
      <c r="G48" s="961" t="s">
        <v>150</v>
      </c>
      <c r="H48" s="961"/>
      <c r="I48" s="961"/>
      <c r="J48" s="961"/>
      <c r="K48" s="961"/>
      <c r="L48" s="961"/>
      <c r="M48" s="961"/>
      <c r="N48" s="961"/>
      <c r="O48" s="961"/>
      <c r="P48" s="961"/>
      <c r="Q48" s="961"/>
      <c r="R48" s="961"/>
      <c r="S48" s="961"/>
      <c r="T48" s="961"/>
      <c r="U48" s="961"/>
      <c r="V48" s="961"/>
      <c r="W48" s="961"/>
      <c r="X48" s="961"/>
      <c r="Y48" s="336" t="s">
        <v>151</v>
      </c>
    </row>
    <row r="49" spans="1:25" s="348" customFormat="1" ht="15" customHeight="1" x14ac:dyDescent="0.4">
      <c r="A49" s="975" t="s">
        <v>958</v>
      </c>
      <c r="B49" s="976"/>
      <c r="C49" s="976"/>
      <c r="D49" s="977"/>
      <c r="E49" s="1033"/>
      <c r="F49" s="354">
        <v>1</v>
      </c>
      <c r="G49" s="987" t="s">
        <v>948</v>
      </c>
      <c r="H49" s="988"/>
      <c r="I49" s="988"/>
      <c r="J49" s="988"/>
      <c r="K49" s="988"/>
      <c r="L49" s="988"/>
      <c r="M49" s="988"/>
      <c r="N49" s="988"/>
      <c r="O49" s="988"/>
      <c r="P49" s="988"/>
      <c r="Q49" s="988"/>
      <c r="R49" s="988"/>
      <c r="S49" s="988"/>
      <c r="T49" s="988"/>
      <c r="U49" s="988"/>
      <c r="V49" s="988"/>
      <c r="W49" s="988"/>
      <c r="X49" s="989"/>
      <c r="Y49" s="347"/>
    </row>
    <row r="50" spans="1:25" s="348" customFormat="1" ht="45" customHeight="1" x14ac:dyDescent="0.4">
      <c r="A50" s="978"/>
      <c r="B50" s="979"/>
      <c r="C50" s="979"/>
      <c r="D50" s="980"/>
      <c r="E50" s="1034"/>
      <c r="F50" s="354">
        <v>2</v>
      </c>
      <c r="G50" s="987" t="s">
        <v>953</v>
      </c>
      <c r="H50" s="988"/>
      <c r="I50" s="988"/>
      <c r="J50" s="988"/>
      <c r="K50" s="988"/>
      <c r="L50" s="988"/>
      <c r="M50" s="988"/>
      <c r="N50" s="988"/>
      <c r="O50" s="988"/>
      <c r="P50" s="988"/>
      <c r="Q50" s="988"/>
      <c r="R50" s="988"/>
      <c r="S50" s="988"/>
      <c r="T50" s="988"/>
      <c r="U50" s="988"/>
      <c r="V50" s="988"/>
      <c r="W50" s="988"/>
      <c r="X50" s="989"/>
      <c r="Y50" s="347"/>
    </row>
    <row r="51" spans="1:25" s="348" customFormat="1" ht="15" customHeight="1" x14ac:dyDescent="0.4">
      <c r="A51" s="978"/>
      <c r="B51" s="979"/>
      <c r="C51" s="979"/>
      <c r="D51" s="980"/>
      <c r="E51" s="1034"/>
      <c r="F51" s="354">
        <v>3</v>
      </c>
      <c r="G51" s="987" t="s">
        <v>947</v>
      </c>
      <c r="H51" s="988"/>
      <c r="I51" s="988"/>
      <c r="J51" s="988"/>
      <c r="K51" s="988"/>
      <c r="L51" s="988"/>
      <c r="M51" s="988"/>
      <c r="N51" s="988"/>
      <c r="O51" s="988"/>
      <c r="P51" s="988"/>
      <c r="Q51" s="988"/>
      <c r="R51" s="988"/>
      <c r="S51" s="988"/>
      <c r="T51" s="988"/>
      <c r="U51" s="988"/>
      <c r="V51" s="988"/>
      <c r="W51" s="988"/>
      <c r="X51" s="989"/>
      <c r="Y51" s="347"/>
    </row>
    <row r="52" spans="1:25" s="348" customFormat="1" ht="30" customHeight="1" x14ac:dyDescent="0.4">
      <c r="A52" s="978"/>
      <c r="B52" s="979"/>
      <c r="C52" s="979"/>
      <c r="D52" s="980"/>
      <c r="E52" s="1034"/>
      <c r="F52" s="354">
        <v>4</v>
      </c>
      <c r="G52" s="987" t="s">
        <v>1036</v>
      </c>
      <c r="H52" s="988"/>
      <c r="I52" s="988"/>
      <c r="J52" s="988"/>
      <c r="K52" s="988"/>
      <c r="L52" s="988"/>
      <c r="M52" s="988"/>
      <c r="N52" s="988"/>
      <c r="O52" s="988"/>
      <c r="P52" s="988"/>
      <c r="Q52" s="988"/>
      <c r="R52" s="988"/>
      <c r="S52" s="988"/>
      <c r="T52" s="988"/>
      <c r="U52" s="988"/>
      <c r="V52" s="988"/>
      <c r="W52" s="988"/>
      <c r="X52" s="989"/>
      <c r="Y52" s="347"/>
    </row>
    <row r="53" spans="1:25" s="348" customFormat="1" ht="90.75" customHeight="1" x14ac:dyDescent="0.4">
      <c r="A53" s="978"/>
      <c r="B53" s="979"/>
      <c r="C53" s="979"/>
      <c r="D53" s="980"/>
      <c r="E53" s="1034"/>
      <c r="F53" s="354">
        <v>5</v>
      </c>
      <c r="G53" s="965" t="s">
        <v>1037</v>
      </c>
      <c r="H53" s="966"/>
      <c r="I53" s="966"/>
      <c r="J53" s="966"/>
      <c r="K53" s="966"/>
      <c r="L53" s="966"/>
      <c r="M53" s="966"/>
      <c r="N53" s="966"/>
      <c r="O53" s="966"/>
      <c r="P53" s="966"/>
      <c r="Q53" s="966"/>
      <c r="R53" s="966"/>
      <c r="S53" s="966"/>
      <c r="T53" s="966"/>
      <c r="U53" s="966"/>
      <c r="V53" s="966"/>
      <c r="W53" s="966"/>
      <c r="X53" s="967"/>
      <c r="Y53" s="347"/>
    </row>
    <row r="54" spans="1:25" s="348" customFormat="1" ht="45" customHeight="1" x14ac:dyDescent="0.4">
      <c r="A54" s="978"/>
      <c r="B54" s="979"/>
      <c r="C54" s="979"/>
      <c r="D54" s="980"/>
      <c r="E54" s="1034"/>
      <c r="F54" s="354">
        <v>6</v>
      </c>
      <c r="G54" s="987" t="s">
        <v>950</v>
      </c>
      <c r="H54" s="988"/>
      <c r="I54" s="988"/>
      <c r="J54" s="988"/>
      <c r="K54" s="988"/>
      <c r="L54" s="988"/>
      <c r="M54" s="988"/>
      <c r="N54" s="988"/>
      <c r="O54" s="988"/>
      <c r="P54" s="988"/>
      <c r="Q54" s="988"/>
      <c r="R54" s="988"/>
      <c r="S54" s="988"/>
      <c r="T54" s="988"/>
      <c r="U54" s="988"/>
      <c r="V54" s="988"/>
      <c r="W54" s="988"/>
      <c r="X54" s="989"/>
      <c r="Y54" s="347"/>
    </row>
    <row r="55" spans="1:25" s="348" customFormat="1" ht="90" customHeight="1" x14ac:dyDescent="0.4">
      <c r="A55" s="978"/>
      <c r="B55" s="979"/>
      <c r="C55" s="979"/>
      <c r="D55" s="980"/>
      <c r="E55" s="1034"/>
      <c r="F55" s="354">
        <v>7</v>
      </c>
      <c r="G55" s="987" t="s">
        <v>949</v>
      </c>
      <c r="H55" s="988"/>
      <c r="I55" s="988"/>
      <c r="J55" s="988"/>
      <c r="K55" s="988"/>
      <c r="L55" s="988"/>
      <c r="M55" s="988"/>
      <c r="N55" s="988"/>
      <c r="O55" s="988"/>
      <c r="P55" s="988"/>
      <c r="Q55" s="988"/>
      <c r="R55" s="988"/>
      <c r="S55" s="988"/>
      <c r="T55" s="988"/>
      <c r="U55" s="988"/>
      <c r="V55" s="988"/>
      <c r="W55" s="988"/>
      <c r="X55" s="989"/>
      <c r="Y55" s="347"/>
    </row>
    <row r="56" spans="1:25" s="348" customFormat="1" ht="30" customHeight="1" x14ac:dyDescent="0.4">
      <c r="A56" s="978"/>
      <c r="B56" s="979"/>
      <c r="C56" s="979"/>
      <c r="D56" s="980"/>
      <c r="E56" s="1034"/>
      <c r="F56" s="354">
        <v>8</v>
      </c>
      <c r="G56" s="987" t="s">
        <v>951</v>
      </c>
      <c r="H56" s="988"/>
      <c r="I56" s="988"/>
      <c r="J56" s="988"/>
      <c r="K56" s="988"/>
      <c r="L56" s="988"/>
      <c r="M56" s="988"/>
      <c r="N56" s="988"/>
      <c r="O56" s="988"/>
      <c r="P56" s="988"/>
      <c r="Q56" s="988"/>
      <c r="R56" s="988"/>
      <c r="S56" s="988"/>
      <c r="T56" s="988"/>
      <c r="U56" s="988"/>
      <c r="V56" s="988"/>
      <c r="W56" s="988"/>
      <c r="X56" s="989"/>
      <c r="Y56" s="347"/>
    </row>
    <row r="57" spans="1:25" s="348" customFormat="1" ht="45" customHeight="1" x14ac:dyDescent="0.4">
      <c r="A57" s="978"/>
      <c r="B57" s="979"/>
      <c r="C57" s="979"/>
      <c r="D57" s="980"/>
      <c r="E57" s="1034"/>
      <c r="F57" s="354">
        <v>9</v>
      </c>
      <c r="G57" s="987" t="s">
        <v>952</v>
      </c>
      <c r="H57" s="988"/>
      <c r="I57" s="988"/>
      <c r="J57" s="988"/>
      <c r="K57" s="988"/>
      <c r="L57" s="988"/>
      <c r="M57" s="988"/>
      <c r="N57" s="988"/>
      <c r="O57" s="988"/>
      <c r="P57" s="988"/>
      <c r="Q57" s="988"/>
      <c r="R57" s="988"/>
      <c r="S57" s="988"/>
      <c r="T57" s="988"/>
      <c r="U57" s="988"/>
      <c r="V57" s="988"/>
      <c r="W57" s="988"/>
      <c r="X57" s="989"/>
      <c r="Y57" s="347"/>
    </row>
    <row r="58" spans="1:25" s="348" customFormat="1" ht="30" customHeight="1" x14ac:dyDescent="0.4">
      <c r="A58" s="978"/>
      <c r="B58" s="979"/>
      <c r="C58" s="979"/>
      <c r="D58" s="980"/>
      <c r="E58" s="1034"/>
      <c r="F58" s="354">
        <v>10</v>
      </c>
      <c r="G58" s="987" t="s">
        <v>954</v>
      </c>
      <c r="H58" s="988"/>
      <c r="I58" s="988"/>
      <c r="J58" s="988"/>
      <c r="K58" s="988"/>
      <c r="L58" s="988"/>
      <c r="M58" s="988"/>
      <c r="N58" s="988"/>
      <c r="O58" s="988"/>
      <c r="P58" s="988"/>
      <c r="Q58" s="988"/>
      <c r="R58" s="988"/>
      <c r="S58" s="988"/>
      <c r="T58" s="988"/>
      <c r="U58" s="988"/>
      <c r="V58" s="988"/>
      <c r="W58" s="988"/>
      <c r="X58" s="989"/>
      <c r="Y58" s="347"/>
    </row>
    <row r="59" spans="1:25" s="348" customFormat="1" ht="90" customHeight="1" x14ac:dyDescent="0.4">
      <c r="A59" s="978"/>
      <c r="B59" s="979"/>
      <c r="C59" s="979"/>
      <c r="D59" s="980"/>
      <c r="E59" s="1034"/>
      <c r="F59" s="354">
        <v>11</v>
      </c>
      <c r="G59" s="987" t="s">
        <v>955</v>
      </c>
      <c r="H59" s="988"/>
      <c r="I59" s="988"/>
      <c r="J59" s="988"/>
      <c r="K59" s="988"/>
      <c r="L59" s="988"/>
      <c r="M59" s="988"/>
      <c r="N59" s="988"/>
      <c r="O59" s="988"/>
      <c r="P59" s="988"/>
      <c r="Q59" s="988"/>
      <c r="R59" s="988"/>
      <c r="S59" s="988"/>
      <c r="T59" s="988"/>
      <c r="U59" s="988"/>
      <c r="V59" s="988"/>
      <c r="W59" s="988"/>
      <c r="X59" s="989"/>
      <c r="Y59" s="347"/>
    </row>
    <row r="60" spans="1:25" s="348" customFormat="1" ht="30" customHeight="1" x14ac:dyDescent="0.4">
      <c r="A60" s="978"/>
      <c r="B60" s="979"/>
      <c r="C60" s="979"/>
      <c r="D60" s="980"/>
      <c r="E60" s="1034"/>
      <c r="F60" s="346">
        <v>12</v>
      </c>
      <c r="G60" s="984" t="s">
        <v>956</v>
      </c>
      <c r="H60" s="984"/>
      <c r="I60" s="984"/>
      <c r="J60" s="984"/>
      <c r="K60" s="984"/>
      <c r="L60" s="984"/>
      <c r="M60" s="984"/>
      <c r="N60" s="984"/>
      <c r="O60" s="984"/>
      <c r="P60" s="984"/>
      <c r="Q60" s="984"/>
      <c r="R60" s="984"/>
      <c r="S60" s="984"/>
      <c r="T60" s="984"/>
      <c r="U60" s="984"/>
      <c r="V60" s="984"/>
      <c r="W60" s="984"/>
      <c r="X60" s="984"/>
      <c r="Y60" s="347"/>
    </row>
    <row r="61" spans="1:25" s="348" customFormat="1" ht="15" customHeight="1" x14ac:dyDescent="0.4">
      <c r="A61" s="978"/>
      <c r="B61" s="979"/>
      <c r="C61" s="979"/>
      <c r="D61" s="980"/>
      <c r="E61" s="1034"/>
      <c r="F61" s="346">
        <v>13</v>
      </c>
      <c r="G61" s="987" t="s">
        <v>957</v>
      </c>
      <c r="H61" s="988"/>
      <c r="I61" s="988"/>
      <c r="J61" s="988"/>
      <c r="K61" s="988"/>
      <c r="L61" s="988"/>
      <c r="M61" s="988"/>
      <c r="N61" s="988"/>
      <c r="O61" s="988"/>
      <c r="P61" s="988"/>
      <c r="Q61" s="988"/>
      <c r="R61" s="988"/>
      <c r="S61" s="988"/>
      <c r="T61" s="988"/>
      <c r="U61" s="988"/>
      <c r="V61" s="988"/>
      <c r="W61" s="988"/>
      <c r="X61" s="989"/>
      <c r="Y61" s="347"/>
    </row>
    <row r="62" spans="1:25" s="348" customFormat="1" ht="29.25" customHeight="1" x14ac:dyDescent="0.4">
      <c r="A62" s="981"/>
      <c r="B62" s="982"/>
      <c r="C62" s="982"/>
      <c r="D62" s="983"/>
      <c r="E62" s="1035"/>
      <c r="F62" s="346">
        <v>14</v>
      </c>
      <c r="G62" s="984" t="s">
        <v>1038</v>
      </c>
      <c r="H62" s="984"/>
      <c r="I62" s="984"/>
      <c r="J62" s="984"/>
      <c r="K62" s="984"/>
      <c r="L62" s="984"/>
      <c r="M62" s="984"/>
      <c r="N62" s="984"/>
      <c r="O62" s="984"/>
      <c r="P62" s="984"/>
      <c r="Q62" s="984"/>
      <c r="R62" s="984"/>
      <c r="S62" s="984"/>
      <c r="T62" s="984"/>
      <c r="U62" s="984"/>
      <c r="V62" s="984"/>
      <c r="W62" s="984"/>
      <c r="X62" s="984"/>
      <c r="Y62" s="347"/>
    </row>
    <row r="63" spans="1:25" s="337" customFormat="1" ht="15" customHeight="1" x14ac:dyDescent="0.4">
      <c r="A63" s="1009" t="s">
        <v>960</v>
      </c>
      <c r="B63" s="1010"/>
      <c r="C63" s="1010"/>
      <c r="D63" s="1011"/>
      <c r="E63" s="1036"/>
      <c r="F63" s="345">
        <v>1</v>
      </c>
      <c r="G63" s="822" t="s">
        <v>959</v>
      </c>
      <c r="H63" s="822"/>
      <c r="I63" s="822"/>
      <c r="J63" s="822"/>
      <c r="K63" s="822"/>
      <c r="L63" s="822"/>
      <c r="M63" s="822"/>
      <c r="N63" s="822"/>
      <c r="O63" s="822"/>
      <c r="P63" s="822"/>
      <c r="Q63" s="822"/>
      <c r="R63" s="822"/>
      <c r="S63" s="822"/>
      <c r="T63" s="822"/>
      <c r="U63" s="822"/>
      <c r="V63" s="822"/>
      <c r="W63" s="822"/>
      <c r="X63" s="822"/>
      <c r="Y63" s="457"/>
    </row>
    <row r="64" spans="1:25" s="337" customFormat="1" ht="99.95" customHeight="1" x14ac:dyDescent="0.4">
      <c r="A64" s="1012"/>
      <c r="B64" s="1013"/>
      <c r="C64" s="1013"/>
      <c r="D64" s="1014"/>
      <c r="E64" s="1036"/>
      <c r="F64" s="345">
        <v>2</v>
      </c>
      <c r="G64" s="987" t="s">
        <v>1039</v>
      </c>
      <c r="H64" s="988"/>
      <c r="I64" s="988"/>
      <c r="J64" s="988"/>
      <c r="K64" s="988"/>
      <c r="L64" s="988"/>
      <c r="M64" s="988"/>
      <c r="N64" s="988"/>
      <c r="O64" s="988"/>
      <c r="P64" s="988"/>
      <c r="Q64" s="988"/>
      <c r="R64" s="988"/>
      <c r="S64" s="988"/>
      <c r="T64" s="988"/>
      <c r="U64" s="988"/>
      <c r="V64" s="988"/>
      <c r="W64" s="988"/>
      <c r="X64" s="989"/>
      <c r="Y64" s="457"/>
    </row>
    <row r="65" spans="1:25" s="337" customFormat="1" ht="14.25" customHeight="1" x14ac:dyDescent="0.4">
      <c r="A65" s="1015"/>
      <c r="B65" s="1016"/>
      <c r="C65" s="1016"/>
      <c r="D65" s="1017"/>
      <c r="E65" s="1036"/>
      <c r="F65" s="345">
        <v>3</v>
      </c>
      <c r="G65" s="987" t="s">
        <v>961</v>
      </c>
      <c r="H65" s="988"/>
      <c r="I65" s="988"/>
      <c r="J65" s="988"/>
      <c r="K65" s="988"/>
      <c r="L65" s="988"/>
      <c r="M65" s="988"/>
      <c r="N65" s="988"/>
      <c r="O65" s="988"/>
      <c r="P65" s="988"/>
      <c r="Q65" s="988"/>
      <c r="R65" s="988"/>
      <c r="S65" s="988"/>
      <c r="T65" s="988"/>
      <c r="U65" s="988"/>
      <c r="V65" s="988"/>
      <c r="W65" s="988"/>
      <c r="X65" s="989"/>
      <c r="Y65" s="457"/>
    </row>
    <row r="66" spans="1:25" s="337" customFormat="1" ht="14.25" customHeight="1" x14ac:dyDescent="0.4">
      <c r="A66" s="960" t="s">
        <v>149</v>
      </c>
      <c r="B66" s="960"/>
      <c r="C66" s="960"/>
      <c r="D66" s="960"/>
      <c r="E66" s="456"/>
      <c r="F66" s="345"/>
      <c r="G66" s="961" t="s">
        <v>150</v>
      </c>
      <c r="H66" s="961"/>
      <c r="I66" s="961"/>
      <c r="J66" s="961"/>
      <c r="K66" s="961"/>
      <c r="L66" s="961"/>
      <c r="M66" s="961"/>
      <c r="N66" s="961"/>
      <c r="O66" s="961"/>
      <c r="P66" s="961"/>
      <c r="Q66" s="961"/>
      <c r="R66" s="961"/>
      <c r="S66" s="961"/>
      <c r="T66" s="961"/>
      <c r="U66" s="961"/>
      <c r="V66" s="961"/>
      <c r="W66" s="961"/>
      <c r="X66" s="961"/>
      <c r="Y66" s="457" t="s">
        <v>151</v>
      </c>
    </row>
    <row r="67" spans="1:25" s="348" customFormat="1" ht="45" customHeight="1" x14ac:dyDescent="0.4">
      <c r="A67" s="971" t="s">
        <v>985</v>
      </c>
      <c r="B67" s="971"/>
      <c r="C67" s="971"/>
      <c r="D67" s="971"/>
      <c r="E67" s="972"/>
      <c r="F67" s="358">
        <v>1</v>
      </c>
      <c r="G67" s="984" t="s">
        <v>982</v>
      </c>
      <c r="H67" s="984"/>
      <c r="I67" s="984"/>
      <c r="J67" s="984"/>
      <c r="K67" s="984"/>
      <c r="L67" s="984"/>
      <c r="M67" s="984"/>
      <c r="N67" s="984"/>
      <c r="O67" s="984"/>
      <c r="P67" s="984"/>
      <c r="Q67" s="984"/>
      <c r="R67" s="984"/>
      <c r="S67" s="984"/>
      <c r="T67" s="984"/>
      <c r="U67" s="984"/>
      <c r="V67" s="984"/>
      <c r="W67" s="984"/>
      <c r="X67" s="984"/>
      <c r="Y67" s="347"/>
    </row>
    <row r="68" spans="1:25" s="348" customFormat="1" ht="30" customHeight="1" x14ac:dyDescent="0.4">
      <c r="A68" s="971"/>
      <c r="B68" s="971"/>
      <c r="C68" s="971"/>
      <c r="D68" s="971"/>
      <c r="E68" s="972"/>
      <c r="F68" s="358">
        <v>2</v>
      </c>
      <c r="G68" s="984" t="s">
        <v>983</v>
      </c>
      <c r="H68" s="984"/>
      <c r="I68" s="984"/>
      <c r="J68" s="984"/>
      <c r="K68" s="984"/>
      <c r="L68" s="984"/>
      <c r="M68" s="984"/>
      <c r="N68" s="984"/>
      <c r="O68" s="984"/>
      <c r="P68" s="984"/>
      <c r="Q68" s="984"/>
      <c r="R68" s="984"/>
      <c r="S68" s="984"/>
      <c r="T68" s="984"/>
      <c r="U68" s="984"/>
      <c r="V68" s="984"/>
      <c r="W68" s="984"/>
      <c r="X68" s="984"/>
      <c r="Y68" s="347"/>
    </row>
    <row r="69" spans="1:25" s="348" customFormat="1" ht="15" customHeight="1" x14ac:dyDescent="0.4">
      <c r="A69" s="975" t="s">
        <v>994</v>
      </c>
      <c r="B69" s="976"/>
      <c r="C69" s="976"/>
      <c r="D69" s="977"/>
      <c r="E69" s="973"/>
      <c r="F69" s="373">
        <v>1</v>
      </c>
      <c r="G69" s="968" t="s">
        <v>986</v>
      </c>
      <c r="H69" s="969"/>
      <c r="I69" s="969"/>
      <c r="J69" s="969"/>
      <c r="K69" s="969"/>
      <c r="L69" s="969"/>
      <c r="M69" s="969"/>
      <c r="N69" s="969"/>
      <c r="O69" s="969"/>
      <c r="P69" s="969"/>
      <c r="Q69" s="969"/>
      <c r="R69" s="969"/>
      <c r="S69" s="969"/>
      <c r="T69" s="969"/>
      <c r="U69" s="969"/>
      <c r="V69" s="969"/>
      <c r="W69" s="969"/>
      <c r="X69" s="970"/>
      <c r="Y69" s="350"/>
    </row>
    <row r="70" spans="1:25" s="348" customFormat="1" ht="60" customHeight="1" x14ac:dyDescent="0.4">
      <c r="A70" s="978"/>
      <c r="B70" s="979"/>
      <c r="C70" s="979"/>
      <c r="D70" s="980"/>
      <c r="E70" s="973"/>
      <c r="F70" s="358">
        <v>2</v>
      </c>
      <c r="G70" s="965" t="s">
        <v>987</v>
      </c>
      <c r="H70" s="966"/>
      <c r="I70" s="966"/>
      <c r="J70" s="966"/>
      <c r="K70" s="966"/>
      <c r="L70" s="966"/>
      <c r="M70" s="966"/>
      <c r="N70" s="966"/>
      <c r="O70" s="966"/>
      <c r="P70" s="966"/>
      <c r="Q70" s="966"/>
      <c r="R70" s="966"/>
      <c r="S70" s="966"/>
      <c r="T70" s="966"/>
      <c r="U70" s="966"/>
      <c r="V70" s="966"/>
      <c r="W70" s="966"/>
      <c r="X70" s="967"/>
      <c r="Y70" s="347"/>
    </row>
    <row r="71" spans="1:25" s="348" customFormat="1" ht="15" customHeight="1" x14ac:dyDescent="0.4">
      <c r="A71" s="978"/>
      <c r="B71" s="979"/>
      <c r="C71" s="979"/>
      <c r="D71" s="980"/>
      <c r="E71" s="973"/>
      <c r="F71" s="358">
        <v>3</v>
      </c>
      <c r="G71" s="1032" t="s">
        <v>989</v>
      </c>
      <c r="H71" s="1032"/>
      <c r="I71" s="1032"/>
      <c r="J71" s="1032"/>
      <c r="K71" s="1032"/>
      <c r="L71" s="1032"/>
      <c r="M71" s="1032"/>
      <c r="N71" s="1032"/>
      <c r="O71" s="1032"/>
      <c r="P71" s="1032"/>
      <c r="Q71" s="1032"/>
      <c r="R71" s="1032"/>
      <c r="S71" s="1032"/>
      <c r="T71" s="1032"/>
      <c r="U71" s="1032"/>
      <c r="V71" s="1032"/>
      <c r="W71" s="1032"/>
      <c r="X71" s="1032"/>
      <c r="Y71" s="347"/>
    </row>
    <row r="72" spans="1:25" s="348" customFormat="1" ht="30" customHeight="1" x14ac:dyDescent="0.4">
      <c r="A72" s="978"/>
      <c r="B72" s="979"/>
      <c r="C72" s="979"/>
      <c r="D72" s="980"/>
      <c r="E72" s="973"/>
      <c r="F72" s="375" t="s">
        <v>990</v>
      </c>
      <c r="G72" s="1032" t="s">
        <v>995</v>
      </c>
      <c r="H72" s="1032"/>
      <c r="I72" s="1032"/>
      <c r="J72" s="1032"/>
      <c r="K72" s="1032"/>
      <c r="L72" s="1032"/>
      <c r="M72" s="1032"/>
      <c r="N72" s="1032"/>
      <c r="O72" s="1032"/>
      <c r="P72" s="1032"/>
      <c r="Q72" s="1032"/>
      <c r="R72" s="1032"/>
      <c r="S72" s="1032"/>
      <c r="T72" s="1032"/>
      <c r="U72" s="1032"/>
      <c r="V72" s="1032"/>
      <c r="W72" s="1032"/>
      <c r="X72" s="1032"/>
      <c r="Y72" s="347"/>
    </row>
    <row r="73" spans="1:25" s="348" customFormat="1" ht="30" customHeight="1" x14ac:dyDescent="0.4">
      <c r="A73" s="978"/>
      <c r="B73" s="979"/>
      <c r="C73" s="979"/>
      <c r="D73" s="980"/>
      <c r="E73" s="973"/>
      <c r="F73" s="375" t="s">
        <v>991</v>
      </c>
      <c r="G73" s="965" t="s">
        <v>996</v>
      </c>
      <c r="H73" s="966"/>
      <c r="I73" s="966"/>
      <c r="J73" s="966"/>
      <c r="K73" s="966"/>
      <c r="L73" s="966"/>
      <c r="M73" s="966"/>
      <c r="N73" s="966"/>
      <c r="O73" s="966"/>
      <c r="P73" s="966"/>
      <c r="Q73" s="966"/>
      <c r="R73" s="966"/>
      <c r="S73" s="966"/>
      <c r="T73" s="966"/>
      <c r="U73" s="966"/>
      <c r="V73" s="966"/>
      <c r="W73" s="966"/>
      <c r="X73" s="967"/>
      <c r="Y73" s="347"/>
    </row>
    <row r="74" spans="1:25" s="348" customFormat="1" ht="30" customHeight="1" x14ac:dyDescent="0.4">
      <c r="A74" s="978"/>
      <c r="B74" s="979"/>
      <c r="C74" s="979"/>
      <c r="D74" s="980"/>
      <c r="E74" s="973"/>
      <c r="F74" s="375" t="s">
        <v>992</v>
      </c>
      <c r="G74" s="965" t="s">
        <v>997</v>
      </c>
      <c r="H74" s="966"/>
      <c r="I74" s="966"/>
      <c r="J74" s="966"/>
      <c r="K74" s="966"/>
      <c r="L74" s="966"/>
      <c r="M74" s="966"/>
      <c r="N74" s="966"/>
      <c r="O74" s="966"/>
      <c r="P74" s="966"/>
      <c r="Q74" s="966"/>
      <c r="R74" s="966"/>
      <c r="S74" s="966"/>
      <c r="T74" s="966"/>
      <c r="U74" s="966"/>
      <c r="V74" s="966"/>
      <c r="W74" s="966"/>
      <c r="X74" s="967"/>
      <c r="Y74" s="347"/>
    </row>
    <row r="75" spans="1:25" s="348" customFormat="1" ht="45" customHeight="1" x14ac:dyDescent="0.4">
      <c r="A75" s="981"/>
      <c r="B75" s="982"/>
      <c r="C75" s="982"/>
      <c r="D75" s="983"/>
      <c r="E75" s="974"/>
      <c r="F75" s="375" t="s">
        <v>993</v>
      </c>
      <c r="G75" s="1032" t="s">
        <v>998</v>
      </c>
      <c r="H75" s="1032"/>
      <c r="I75" s="1032"/>
      <c r="J75" s="1032"/>
      <c r="K75" s="1032"/>
      <c r="L75" s="1032"/>
      <c r="M75" s="1032"/>
      <c r="N75" s="1032"/>
      <c r="O75" s="1032"/>
      <c r="P75" s="1032"/>
      <c r="Q75" s="1032"/>
      <c r="R75" s="1032"/>
      <c r="S75" s="1032"/>
      <c r="T75" s="1032"/>
      <c r="U75" s="1032"/>
      <c r="V75" s="1032"/>
      <c r="W75" s="1032"/>
      <c r="X75" s="1032"/>
      <c r="Y75" s="347"/>
    </row>
    <row r="76" spans="1:25" s="348" customFormat="1" ht="45" customHeight="1" x14ac:dyDescent="0.4">
      <c r="A76" s="975" t="s">
        <v>837</v>
      </c>
      <c r="B76" s="976"/>
      <c r="C76" s="976"/>
      <c r="D76" s="977"/>
      <c r="E76" s="990"/>
      <c r="F76" s="358">
        <v>1</v>
      </c>
      <c r="G76" s="1032" t="s">
        <v>1001</v>
      </c>
      <c r="H76" s="1032"/>
      <c r="I76" s="1032"/>
      <c r="J76" s="1032"/>
      <c r="K76" s="1032"/>
      <c r="L76" s="1032"/>
      <c r="M76" s="1032"/>
      <c r="N76" s="1032"/>
      <c r="O76" s="1032"/>
      <c r="P76" s="1032"/>
      <c r="Q76" s="1032"/>
      <c r="R76" s="1032"/>
      <c r="S76" s="1032"/>
      <c r="T76" s="1032"/>
      <c r="U76" s="1032"/>
      <c r="V76" s="1032"/>
      <c r="W76" s="1032"/>
      <c r="X76" s="1032"/>
      <c r="Y76" s="347"/>
    </row>
    <row r="77" spans="1:25" s="348" customFormat="1" ht="60" customHeight="1" x14ac:dyDescent="0.4">
      <c r="A77" s="978"/>
      <c r="B77" s="979"/>
      <c r="C77" s="979"/>
      <c r="D77" s="980"/>
      <c r="E77" s="973"/>
      <c r="F77" s="358">
        <v>2</v>
      </c>
      <c r="G77" s="1032" t="s">
        <v>838</v>
      </c>
      <c r="H77" s="1032"/>
      <c r="I77" s="1032"/>
      <c r="J77" s="1032"/>
      <c r="K77" s="1032"/>
      <c r="L77" s="1032"/>
      <c r="M77" s="1032"/>
      <c r="N77" s="1032"/>
      <c r="O77" s="1032"/>
      <c r="P77" s="1032"/>
      <c r="Q77" s="1032"/>
      <c r="R77" s="1032"/>
      <c r="S77" s="1032"/>
      <c r="T77" s="1032"/>
      <c r="U77" s="1032"/>
      <c r="V77" s="1032"/>
      <c r="W77" s="1032"/>
      <c r="X77" s="1032"/>
      <c r="Y77" s="347"/>
    </row>
    <row r="78" spans="1:25" s="348" customFormat="1" ht="60" customHeight="1" x14ac:dyDescent="0.4">
      <c r="A78" s="975" t="s">
        <v>834</v>
      </c>
      <c r="B78" s="976"/>
      <c r="C78" s="976"/>
      <c r="D78" s="977"/>
      <c r="E78" s="990"/>
      <c r="F78" s="358">
        <v>1</v>
      </c>
      <c r="G78" s="1032" t="s">
        <v>979</v>
      </c>
      <c r="H78" s="1032"/>
      <c r="I78" s="1032"/>
      <c r="J78" s="1032"/>
      <c r="K78" s="1032"/>
      <c r="L78" s="1032"/>
      <c r="M78" s="1032"/>
      <c r="N78" s="1032"/>
      <c r="O78" s="1032"/>
      <c r="P78" s="1032"/>
      <c r="Q78" s="1032"/>
      <c r="R78" s="1032"/>
      <c r="S78" s="1032"/>
      <c r="T78" s="1032"/>
      <c r="U78" s="1032"/>
      <c r="V78" s="1032"/>
      <c r="W78" s="1032"/>
      <c r="X78" s="1032"/>
      <c r="Y78" s="347"/>
    </row>
    <row r="79" spans="1:25" s="348" customFormat="1" ht="60" customHeight="1" x14ac:dyDescent="0.4">
      <c r="A79" s="978"/>
      <c r="B79" s="979"/>
      <c r="C79" s="979"/>
      <c r="D79" s="980"/>
      <c r="E79" s="973"/>
      <c r="F79" s="358">
        <v>2</v>
      </c>
      <c r="G79" s="965" t="s">
        <v>980</v>
      </c>
      <c r="H79" s="966"/>
      <c r="I79" s="966"/>
      <c r="J79" s="966"/>
      <c r="K79" s="966"/>
      <c r="L79" s="966"/>
      <c r="M79" s="966"/>
      <c r="N79" s="966"/>
      <c r="O79" s="966"/>
      <c r="P79" s="966"/>
      <c r="Q79" s="966"/>
      <c r="R79" s="966"/>
      <c r="S79" s="966"/>
      <c r="T79" s="966"/>
      <c r="U79" s="966"/>
      <c r="V79" s="966"/>
      <c r="W79" s="966"/>
      <c r="X79" s="967"/>
      <c r="Y79" s="347"/>
    </row>
    <row r="80" spans="1:25" s="348" customFormat="1" ht="15" customHeight="1" x14ac:dyDescent="0.4">
      <c r="A80" s="978"/>
      <c r="B80" s="979"/>
      <c r="C80" s="979"/>
      <c r="D80" s="980"/>
      <c r="E80" s="973"/>
      <c r="F80" s="358">
        <v>3</v>
      </c>
      <c r="G80" s="1032" t="s">
        <v>155</v>
      </c>
      <c r="H80" s="1032"/>
      <c r="I80" s="1032"/>
      <c r="J80" s="1032"/>
      <c r="K80" s="1032"/>
      <c r="L80" s="1032"/>
      <c r="M80" s="1032"/>
      <c r="N80" s="1032"/>
      <c r="O80" s="1032"/>
      <c r="P80" s="1032"/>
      <c r="Q80" s="1032"/>
      <c r="R80" s="1032"/>
      <c r="S80" s="1032"/>
      <c r="T80" s="1032"/>
      <c r="U80" s="1032"/>
      <c r="V80" s="1032"/>
      <c r="W80" s="1032"/>
      <c r="X80" s="1032"/>
      <c r="Y80" s="347"/>
    </row>
    <row r="81" spans="1:25" s="348" customFormat="1" ht="43.5" customHeight="1" x14ac:dyDescent="0.4">
      <c r="A81" s="981"/>
      <c r="B81" s="982"/>
      <c r="C81" s="982"/>
      <c r="D81" s="983"/>
      <c r="E81" s="974"/>
      <c r="F81" s="358">
        <v>4</v>
      </c>
      <c r="G81" s="965" t="s">
        <v>1041</v>
      </c>
      <c r="H81" s="966"/>
      <c r="I81" s="966"/>
      <c r="J81" s="966"/>
      <c r="K81" s="966"/>
      <c r="L81" s="966"/>
      <c r="M81" s="966"/>
      <c r="N81" s="966"/>
      <c r="O81" s="966"/>
      <c r="P81" s="966"/>
      <c r="Q81" s="966"/>
      <c r="R81" s="966"/>
      <c r="S81" s="966"/>
      <c r="T81" s="966"/>
      <c r="U81" s="966"/>
      <c r="V81" s="966"/>
      <c r="W81" s="966"/>
      <c r="X81" s="967"/>
      <c r="Y81" s="347"/>
    </row>
    <row r="82" spans="1:25" s="348" customFormat="1" ht="30" customHeight="1" x14ac:dyDescent="0.4">
      <c r="A82" s="975" t="s">
        <v>835</v>
      </c>
      <c r="B82" s="976"/>
      <c r="C82" s="976"/>
      <c r="D82" s="977"/>
      <c r="E82" s="990"/>
      <c r="F82" s="358">
        <v>1</v>
      </c>
      <c r="G82" s="1032" t="s">
        <v>1040</v>
      </c>
      <c r="H82" s="1032"/>
      <c r="I82" s="1032"/>
      <c r="J82" s="1032"/>
      <c r="K82" s="1032"/>
      <c r="L82" s="1032"/>
      <c r="M82" s="1032"/>
      <c r="N82" s="1032"/>
      <c r="O82" s="1032"/>
      <c r="P82" s="1032"/>
      <c r="Q82" s="1032"/>
      <c r="R82" s="1032"/>
      <c r="S82" s="1032"/>
      <c r="T82" s="1032"/>
      <c r="U82" s="1032"/>
      <c r="V82" s="1032"/>
      <c r="W82" s="1032"/>
      <c r="X82" s="1032"/>
      <c r="Y82" s="347"/>
    </row>
    <row r="83" spans="1:25" s="348" customFormat="1" ht="30" customHeight="1" x14ac:dyDescent="0.4">
      <c r="A83" s="978"/>
      <c r="B83" s="979"/>
      <c r="C83" s="979"/>
      <c r="D83" s="980"/>
      <c r="E83" s="973"/>
      <c r="F83" s="358">
        <v>2</v>
      </c>
      <c r="G83" s="965" t="s">
        <v>981</v>
      </c>
      <c r="H83" s="966"/>
      <c r="I83" s="966"/>
      <c r="J83" s="966"/>
      <c r="K83" s="966"/>
      <c r="L83" s="966"/>
      <c r="M83" s="966"/>
      <c r="N83" s="966"/>
      <c r="O83" s="966"/>
      <c r="P83" s="966"/>
      <c r="Q83" s="966"/>
      <c r="R83" s="966"/>
      <c r="S83" s="966"/>
      <c r="T83" s="966"/>
      <c r="U83" s="966"/>
      <c r="V83" s="966"/>
      <c r="W83" s="966"/>
      <c r="X83" s="967"/>
      <c r="Y83" s="347"/>
    </row>
    <row r="84" spans="1:25" s="348" customFormat="1" ht="30" customHeight="1" x14ac:dyDescent="0.4">
      <c r="A84" s="978"/>
      <c r="B84" s="979"/>
      <c r="C84" s="979"/>
      <c r="D84" s="980"/>
      <c r="E84" s="973"/>
      <c r="F84" s="358">
        <v>3</v>
      </c>
      <c r="G84" s="965" t="s">
        <v>1000</v>
      </c>
      <c r="H84" s="966"/>
      <c r="I84" s="966"/>
      <c r="J84" s="966"/>
      <c r="K84" s="966"/>
      <c r="L84" s="966"/>
      <c r="M84" s="966"/>
      <c r="N84" s="966"/>
      <c r="O84" s="966"/>
      <c r="P84" s="966"/>
      <c r="Q84" s="966"/>
      <c r="R84" s="966"/>
      <c r="S84" s="966"/>
      <c r="T84" s="966"/>
      <c r="U84" s="966"/>
      <c r="V84" s="966"/>
      <c r="W84" s="966"/>
      <c r="X84" s="967"/>
      <c r="Y84" s="347"/>
    </row>
    <row r="85" spans="1:25" s="348" customFormat="1" ht="15" customHeight="1" x14ac:dyDescent="0.4">
      <c r="A85" s="981"/>
      <c r="B85" s="982"/>
      <c r="C85" s="982"/>
      <c r="D85" s="983"/>
      <c r="E85" s="974"/>
      <c r="F85" s="358">
        <v>4</v>
      </c>
      <c r="G85" s="1045" t="s">
        <v>836</v>
      </c>
      <c r="H85" s="1045"/>
      <c r="I85" s="1045"/>
      <c r="J85" s="1045"/>
      <c r="K85" s="1045"/>
      <c r="L85" s="1045"/>
      <c r="M85" s="1045"/>
      <c r="N85" s="1045"/>
      <c r="O85" s="1045"/>
      <c r="P85" s="1045"/>
      <c r="Q85" s="1045"/>
      <c r="R85" s="1045"/>
      <c r="S85" s="1045"/>
      <c r="T85" s="1045"/>
      <c r="U85" s="1045"/>
      <c r="V85" s="1045"/>
      <c r="W85" s="1045"/>
      <c r="X85" s="1045"/>
      <c r="Y85" s="347"/>
    </row>
    <row r="86" spans="1:25" s="337" customFormat="1" ht="14.25" customHeight="1" x14ac:dyDescent="0.4">
      <c r="A86" s="960" t="s">
        <v>149</v>
      </c>
      <c r="B86" s="960"/>
      <c r="C86" s="960"/>
      <c r="D86" s="960"/>
      <c r="E86" s="371"/>
      <c r="F86" s="345"/>
      <c r="G86" s="961" t="s">
        <v>150</v>
      </c>
      <c r="H86" s="961"/>
      <c r="I86" s="961"/>
      <c r="J86" s="961"/>
      <c r="K86" s="961"/>
      <c r="L86" s="961"/>
      <c r="M86" s="961"/>
      <c r="N86" s="961"/>
      <c r="O86" s="961"/>
      <c r="P86" s="961"/>
      <c r="Q86" s="961"/>
      <c r="R86" s="961"/>
      <c r="S86" s="961"/>
      <c r="T86" s="961"/>
      <c r="U86" s="961"/>
      <c r="V86" s="961"/>
      <c r="W86" s="961"/>
      <c r="X86" s="961"/>
      <c r="Y86" s="372" t="s">
        <v>151</v>
      </c>
    </row>
    <row r="87" spans="1:25" s="348" customFormat="1" ht="30" customHeight="1" x14ac:dyDescent="0.4">
      <c r="A87" s="975" t="s">
        <v>156</v>
      </c>
      <c r="B87" s="976"/>
      <c r="C87" s="976"/>
      <c r="D87" s="977"/>
      <c r="E87" s="990"/>
      <c r="F87" s="358">
        <v>1</v>
      </c>
      <c r="G87" s="984" t="s">
        <v>978</v>
      </c>
      <c r="H87" s="984"/>
      <c r="I87" s="984"/>
      <c r="J87" s="984"/>
      <c r="K87" s="984"/>
      <c r="L87" s="984"/>
      <c r="M87" s="984"/>
      <c r="N87" s="984"/>
      <c r="O87" s="984"/>
      <c r="P87" s="984"/>
      <c r="Q87" s="984"/>
      <c r="R87" s="984"/>
      <c r="S87" s="984"/>
      <c r="T87" s="984"/>
      <c r="U87" s="984"/>
      <c r="V87" s="984"/>
      <c r="W87" s="984"/>
      <c r="X87" s="984"/>
      <c r="Y87" s="347"/>
    </row>
    <row r="88" spans="1:25" s="348" customFormat="1" ht="30" customHeight="1" x14ac:dyDescent="0.4">
      <c r="A88" s="978"/>
      <c r="B88" s="979"/>
      <c r="C88" s="979"/>
      <c r="D88" s="980"/>
      <c r="E88" s="973"/>
      <c r="F88" s="358">
        <v>2</v>
      </c>
      <c r="G88" s="984" t="s">
        <v>977</v>
      </c>
      <c r="H88" s="984"/>
      <c r="I88" s="984"/>
      <c r="J88" s="984"/>
      <c r="K88" s="984"/>
      <c r="L88" s="984"/>
      <c r="M88" s="984"/>
      <c r="N88" s="984"/>
      <c r="O88" s="984"/>
      <c r="P88" s="984"/>
      <c r="Q88" s="984"/>
      <c r="R88" s="984"/>
      <c r="S88" s="984"/>
      <c r="T88" s="984"/>
      <c r="U88" s="984"/>
      <c r="V88" s="984"/>
      <c r="W88" s="984"/>
      <c r="X88" s="984"/>
      <c r="Y88" s="347"/>
    </row>
    <row r="89" spans="1:25" s="348" customFormat="1" ht="15" customHeight="1" x14ac:dyDescent="0.4">
      <c r="A89" s="978"/>
      <c r="B89" s="979"/>
      <c r="C89" s="979"/>
      <c r="D89" s="980"/>
      <c r="E89" s="973"/>
      <c r="F89" s="358">
        <v>3</v>
      </c>
      <c r="G89" s="1023" t="s">
        <v>839</v>
      </c>
      <c r="H89" s="1023"/>
      <c r="I89" s="1023"/>
      <c r="J89" s="1023"/>
      <c r="K89" s="1023"/>
      <c r="L89" s="1023"/>
      <c r="M89" s="1023"/>
      <c r="N89" s="1023"/>
      <c r="O89" s="1023"/>
      <c r="P89" s="1023"/>
      <c r="Q89" s="1023"/>
      <c r="R89" s="1023"/>
      <c r="S89" s="1023"/>
      <c r="T89" s="1023"/>
      <c r="U89" s="1023"/>
      <c r="V89" s="1023"/>
      <c r="W89" s="1023"/>
      <c r="X89" s="1023"/>
      <c r="Y89" s="347"/>
    </row>
    <row r="90" spans="1:25" s="348" customFormat="1" ht="15" customHeight="1" x14ac:dyDescent="0.4">
      <c r="A90" s="981"/>
      <c r="B90" s="982"/>
      <c r="C90" s="982"/>
      <c r="D90" s="983"/>
      <c r="E90" s="974"/>
      <c r="F90" s="358">
        <v>4</v>
      </c>
      <c r="G90" s="1024" t="s">
        <v>939</v>
      </c>
      <c r="H90" s="1024"/>
      <c r="I90" s="1024"/>
      <c r="J90" s="1024"/>
      <c r="K90" s="1024"/>
      <c r="L90" s="1024"/>
      <c r="M90" s="1024"/>
      <c r="N90" s="1024"/>
      <c r="O90" s="1024"/>
      <c r="P90" s="1024"/>
      <c r="Q90" s="1024"/>
      <c r="R90" s="1024"/>
      <c r="S90" s="1024"/>
      <c r="T90" s="1024"/>
      <c r="U90" s="1024"/>
      <c r="V90" s="1024"/>
      <c r="W90" s="1024"/>
      <c r="X90" s="1024"/>
      <c r="Y90" s="347"/>
    </row>
    <row r="91" spans="1:25" s="361" customFormat="1" ht="30" customHeight="1" x14ac:dyDescent="0.4">
      <c r="A91" s="975" t="s">
        <v>157</v>
      </c>
      <c r="B91" s="976"/>
      <c r="C91" s="976"/>
      <c r="D91" s="977"/>
      <c r="E91" s="990"/>
      <c r="F91" s="359" t="s">
        <v>840</v>
      </c>
      <c r="G91" s="1024" t="s">
        <v>158</v>
      </c>
      <c r="H91" s="1024"/>
      <c r="I91" s="1024"/>
      <c r="J91" s="1024"/>
      <c r="K91" s="1024"/>
      <c r="L91" s="1024"/>
      <c r="M91" s="1024"/>
      <c r="N91" s="1024"/>
      <c r="O91" s="1024"/>
      <c r="P91" s="1024"/>
      <c r="Q91" s="1024"/>
      <c r="R91" s="1024"/>
      <c r="S91" s="1024"/>
      <c r="T91" s="1024"/>
      <c r="U91" s="1024"/>
      <c r="V91" s="1024"/>
      <c r="W91" s="1024"/>
      <c r="X91" s="1024"/>
      <c r="Y91" s="360"/>
    </row>
    <row r="92" spans="1:25" s="361" customFormat="1" ht="45" customHeight="1" x14ac:dyDescent="0.4">
      <c r="A92" s="978"/>
      <c r="B92" s="979"/>
      <c r="C92" s="979"/>
      <c r="D92" s="980"/>
      <c r="E92" s="973"/>
      <c r="F92" s="359" t="s">
        <v>841</v>
      </c>
      <c r="G92" s="1024" t="s">
        <v>842</v>
      </c>
      <c r="H92" s="1024"/>
      <c r="I92" s="1024"/>
      <c r="J92" s="1024"/>
      <c r="K92" s="1024"/>
      <c r="L92" s="1024"/>
      <c r="M92" s="1024"/>
      <c r="N92" s="1024"/>
      <c r="O92" s="1024"/>
      <c r="P92" s="1024"/>
      <c r="Q92" s="1024"/>
      <c r="R92" s="1024"/>
      <c r="S92" s="1024"/>
      <c r="T92" s="1024"/>
      <c r="U92" s="1024"/>
      <c r="V92" s="1024"/>
      <c r="W92" s="1024"/>
      <c r="X92" s="1024"/>
      <c r="Y92" s="362"/>
    </row>
    <row r="93" spans="1:25" s="361" customFormat="1" ht="15" customHeight="1" x14ac:dyDescent="0.4">
      <c r="A93" s="978"/>
      <c r="B93" s="979"/>
      <c r="C93" s="979"/>
      <c r="D93" s="980"/>
      <c r="E93" s="973"/>
      <c r="F93" s="359" t="s">
        <v>843</v>
      </c>
      <c r="G93" s="1024" t="s">
        <v>844</v>
      </c>
      <c r="H93" s="1024"/>
      <c r="I93" s="1024"/>
      <c r="J93" s="1024"/>
      <c r="K93" s="1024"/>
      <c r="L93" s="1024"/>
      <c r="M93" s="1024"/>
      <c r="N93" s="1024"/>
      <c r="O93" s="1024"/>
      <c r="P93" s="1024"/>
      <c r="Q93" s="1024"/>
      <c r="R93" s="1024"/>
      <c r="S93" s="1024"/>
      <c r="T93" s="1024"/>
      <c r="U93" s="1024"/>
      <c r="V93" s="1024"/>
      <c r="W93" s="1024"/>
      <c r="X93" s="1024"/>
      <c r="Y93" s="362"/>
    </row>
    <row r="94" spans="1:25" s="361" customFormat="1" ht="15" customHeight="1" x14ac:dyDescent="0.4">
      <c r="A94" s="978"/>
      <c r="B94" s="979"/>
      <c r="C94" s="979"/>
      <c r="D94" s="980"/>
      <c r="E94" s="973"/>
      <c r="F94" s="359" t="s">
        <v>845</v>
      </c>
      <c r="G94" s="1024" t="s">
        <v>846</v>
      </c>
      <c r="H94" s="1024"/>
      <c r="I94" s="1024"/>
      <c r="J94" s="1024"/>
      <c r="K94" s="1024"/>
      <c r="L94" s="1024"/>
      <c r="M94" s="1024"/>
      <c r="N94" s="1024"/>
      <c r="O94" s="1024"/>
      <c r="P94" s="1024"/>
      <c r="Q94" s="1024"/>
      <c r="R94" s="1024"/>
      <c r="S94" s="1024"/>
      <c r="T94" s="1024"/>
      <c r="U94" s="1024"/>
      <c r="V94" s="1024"/>
      <c r="W94" s="1024"/>
      <c r="X94" s="1024"/>
      <c r="Y94" s="362"/>
    </row>
    <row r="95" spans="1:25" s="361" customFormat="1" ht="30" customHeight="1" x14ac:dyDescent="0.4">
      <c r="A95" s="978"/>
      <c r="B95" s="979"/>
      <c r="C95" s="979"/>
      <c r="D95" s="980"/>
      <c r="E95" s="973"/>
      <c r="F95" s="359" t="s">
        <v>847</v>
      </c>
      <c r="G95" s="1024" t="s">
        <v>1042</v>
      </c>
      <c r="H95" s="1024"/>
      <c r="I95" s="1024"/>
      <c r="J95" s="1024"/>
      <c r="K95" s="1024"/>
      <c r="L95" s="1024"/>
      <c r="M95" s="1024"/>
      <c r="N95" s="1024"/>
      <c r="O95" s="1024"/>
      <c r="P95" s="1024"/>
      <c r="Q95" s="1024"/>
      <c r="R95" s="1024"/>
      <c r="S95" s="1024"/>
      <c r="T95" s="1024"/>
      <c r="U95" s="1024"/>
      <c r="V95" s="1024"/>
      <c r="W95" s="1024"/>
      <c r="X95" s="1024"/>
      <c r="Y95" s="362"/>
    </row>
    <row r="96" spans="1:25" s="361" customFormat="1" ht="30" customHeight="1" x14ac:dyDescent="0.4">
      <c r="A96" s="981"/>
      <c r="B96" s="982"/>
      <c r="C96" s="982"/>
      <c r="D96" s="983"/>
      <c r="E96" s="974"/>
      <c r="F96" s="359" t="s">
        <v>848</v>
      </c>
      <c r="G96" s="1024" t="s">
        <v>1043</v>
      </c>
      <c r="H96" s="1024"/>
      <c r="I96" s="1024"/>
      <c r="J96" s="1024"/>
      <c r="K96" s="1024"/>
      <c r="L96" s="1024"/>
      <c r="M96" s="1024"/>
      <c r="N96" s="1024"/>
      <c r="O96" s="1024"/>
      <c r="P96" s="1024"/>
      <c r="Q96" s="1024"/>
      <c r="R96" s="1024"/>
      <c r="S96" s="1024"/>
      <c r="T96" s="1024"/>
      <c r="U96" s="1024"/>
      <c r="V96" s="1024"/>
      <c r="W96" s="1024"/>
      <c r="X96" s="1024"/>
      <c r="Y96" s="362"/>
    </row>
    <row r="97" spans="1:25" s="361" customFormat="1" ht="45" customHeight="1" x14ac:dyDescent="0.4">
      <c r="A97" s="985" t="s">
        <v>849</v>
      </c>
      <c r="B97" s="985"/>
      <c r="C97" s="985"/>
      <c r="D97" s="985"/>
      <c r="E97" s="990"/>
      <c r="F97" s="359">
        <v>1</v>
      </c>
      <c r="G97" s="984" t="s">
        <v>850</v>
      </c>
      <c r="H97" s="984"/>
      <c r="I97" s="984"/>
      <c r="J97" s="984"/>
      <c r="K97" s="984"/>
      <c r="L97" s="984"/>
      <c r="M97" s="984"/>
      <c r="N97" s="984"/>
      <c r="O97" s="984"/>
      <c r="P97" s="984"/>
      <c r="Q97" s="984"/>
      <c r="R97" s="984"/>
      <c r="S97" s="984"/>
      <c r="T97" s="984"/>
      <c r="U97" s="984"/>
      <c r="V97" s="984"/>
      <c r="W97" s="984"/>
      <c r="X97" s="984"/>
      <c r="Y97" s="362"/>
    </row>
    <row r="98" spans="1:25" s="361" customFormat="1" ht="165" customHeight="1" x14ac:dyDescent="0.4">
      <c r="A98" s="985"/>
      <c r="B98" s="985"/>
      <c r="C98" s="985"/>
      <c r="D98" s="985"/>
      <c r="E98" s="973"/>
      <c r="F98" s="363" t="s">
        <v>851</v>
      </c>
      <c r="G98" s="984" t="s">
        <v>852</v>
      </c>
      <c r="H98" s="984"/>
      <c r="I98" s="984"/>
      <c r="J98" s="984"/>
      <c r="K98" s="984"/>
      <c r="L98" s="984"/>
      <c r="M98" s="984"/>
      <c r="N98" s="984"/>
      <c r="O98" s="984"/>
      <c r="P98" s="984"/>
      <c r="Q98" s="984"/>
      <c r="R98" s="984"/>
      <c r="S98" s="984"/>
      <c r="T98" s="984"/>
      <c r="U98" s="984"/>
      <c r="V98" s="984"/>
      <c r="W98" s="984"/>
      <c r="X98" s="984"/>
      <c r="Y98" s="362"/>
    </row>
    <row r="99" spans="1:25" s="361" customFormat="1" ht="75" customHeight="1" x14ac:dyDescent="0.4">
      <c r="A99" s="985"/>
      <c r="B99" s="985"/>
      <c r="C99" s="985"/>
      <c r="D99" s="985"/>
      <c r="E99" s="973"/>
      <c r="F99" s="363" t="s">
        <v>853</v>
      </c>
      <c r="G99" s="984" t="s">
        <v>854</v>
      </c>
      <c r="H99" s="984"/>
      <c r="I99" s="984"/>
      <c r="J99" s="984"/>
      <c r="K99" s="984"/>
      <c r="L99" s="984"/>
      <c r="M99" s="984"/>
      <c r="N99" s="984"/>
      <c r="O99" s="984"/>
      <c r="P99" s="984"/>
      <c r="Q99" s="984"/>
      <c r="R99" s="984"/>
      <c r="S99" s="984"/>
      <c r="T99" s="984"/>
      <c r="U99" s="984"/>
      <c r="V99" s="984"/>
      <c r="W99" s="984"/>
      <c r="X99" s="984"/>
      <c r="Y99" s="362"/>
    </row>
    <row r="100" spans="1:25" s="361" customFormat="1" ht="75" customHeight="1" x14ac:dyDescent="0.4">
      <c r="A100" s="985"/>
      <c r="B100" s="985"/>
      <c r="C100" s="985"/>
      <c r="D100" s="985"/>
      <c r="E100" s="973"/>
      <c r="F100" s="363" t="s">
        <v>855</v>
      </c>
      <c r="G100" s="984" t="s">
        <v>856</v>
      </c>
      <c r="H100" s="984"/>
      <c r="I100" s="984"/>
      <c r="J100" s="984"/>
      <c r="K100" s="984"/>
      <c r="L100" s="984"/>
      <c r="M100" s="984"/>
      <c r="N100" s="984"/>
      <c r="O100" s="984"/>
      <c r="P100" s="984"/>
      <c r="Q100" s="984"/>
      <c r="R100" s="984"/>
      <c r="S100" s="984"/>
      <c r="T100" s="984"/>
      <c r="U100" s="984"/>
      <c r="V100" s="984"/>
      <c r="W100" s="984"/>
      <c r="X100" s="984"/>
      <c r="Y100" s="362"/>
    </row>
    <row r="101" spans="1:25" s="361" customFormat="1" ht="60" customHeight="1" x14ac:dyDescent="0.4">
      <c r="A101" s="985"/>
      <c r="B101" s="985"/>
      <c r="C101" s="985"/>
      <c r="D101" s="985"/>
      <c r="E101" s="974"/>
      <c r="F101" s="363" t="s">
        <v>857</v>
      </c>
      <c r="G101" s="984" t="s">
        <v>858</v>
      </c>
      <c r="H101" s="984"/>
      <c r="I101" s="984"/>
      <c r="J101" s="984"/>
      <c r="K101" s="984"/>
      <c r="L101" s="984"/>
      <c r="M101" s="984"/>
      <c r="N101" s="984"/>
      <c r="O101" s="984"/>
      <c r="P101" s="984"/>
      <c r="Q101" s="984"/>
      <c r="R101" s="984"/>
      <c r="S101" s="984"/>
      <c r="T101" s="984"/>
      <c r="U101" s="984"/>
      <c r="V101" s="984"/>
      <c r="W101" s="984"/>
      <c r="X101" s="984"/>
      <c r="Y101" s="362"/>
    </row>
    <row r="102" spans="1:25" s="337" customFormat="1" ht="14.25" customHeight="1" x14ac:dyDescent="0.4">
      <c r="A102" s="960" t="s">
        <v>149</v>
      </c>
      <c r="B102" s="960"/>
      <c r="C102" s="960"/>
      <c r="D102" s="960"/>
      <c r="E102" s="344"/>
      <c r="F102" s="345"/>
      <c r="G102" s="961" t="s">
        <v>150</v>
      </c>
      <c r="H102" s="961"/>
      <c r="I102" s="961"/>
      <c r="J102" s="961"/>
      <c r="K102" s="961"/>
      <c r="L102" s="961"/>
      <c r="M102" s="961"/>
      <c r="N102" s="961"/>
      <c r="O102" s="961"/>
      <c r="P102" s="961"/>
      <c r="Q102" s="961"/>
      <c r="R102" s="961"/>
      <c r="S102" s="961"/>
      <c r="T102" s="961"/>
      <c r="U102" s="961"/>
      <c r="V102" s="961"/>
      <c r="W102" s="961"/>
      <c r="X102" s="961"/>
      <c r="Y102" s="334" t="s">
        <v>151</v>
      </c>
    </row>
    <row r="103" spans="1:25" s="361" customFormat="1" ht="30" customHeight="1" x14ac:dyDescent="0.4">
      <c r="A103" s="975" t="s">
        <v>859</v>
      </c>
      <c r="B103" s="976"/>
      <c r="C103" s="976"/>
      <c r="D103" s="977"/>
      <c r="E103" s="990"/>
      <c r="F103" s="359">
        <v>1</v>
      </c>
      <c r="G103" s="984" t="s">
        <v>860</v>
      </c>
      <c r="H103" s="984"/>
      <c r="I103" s="984"/>
      <c r="J103" s="984"/>
      <c r="K103" s="984"/>
      <c r="L103" s="984"/>
      <c r="M103" s="984"/>
      <c r="N103" s="984"/>
      <c r="O103" s="984"/>
      <c r="P103" s="984"/>
      <c r="Q103" s="984"/>
      <c r="R103" s="984"/>
      <c r="S103" s="984"/>
      <c r="T103" s="984"/>
      <c r="U103" s="984"/>
      <c r="V103" s="984"/>
      <c r="W103" s="984"/>
      <c r="X103" s="984"/>
      <c r="Y103" s="362"/>
    </row>
    <row r="104" spans="1:25" s="361" customFormat="1" ht="90" customHeight="1" x14ac:dyDescent="0.4">
      <c r="A104" s="978"/>
      <c r="B104" s="979"/>
      <c r="C104" s="979"/>
      <c r="D104" s="980"/>
      <c r="E104" s="973"/>
      <c r="F104" s="359">
        <v>2</v>
      </c>
      <c r="G104" s="987" t="s">
        <v>861</v>
      </c>
      <c r="H104" s="988"/>
      <c r="I104" s="988"/>
      <c r="J104" s="988"/>
      <c r="K104" s="988"/>
      <c r="L104" s="988"/>
      <c r="M104" s="988"/>
      <c r="N104" s="988"/>
      <c r="O104" s="988"/>
      <c r="P104" s="988"/>
      <c r="Q104" s="988"/>
      <c r="R104" s="988"/>
      <c r="S104" s="988"/>
      <c r="T104" s="988"/>
      <c r="U104" s="988"/>
      <c r="V104" s="988"/>
      <c r="W104" s="988"/>
      <c r="X104" s="989"/>
      <c r="Y104" s="362"/>
    </row>
    <row r="105" spans="1:25" s="361" customFormat="1" ht="45" customHeight="1" x14ac:dyDescent="0.4">
      <c r="A105" s="978"/>
      <c r="B105" s="979"/>
      <c r="C105" s="979"/>
      <c r="D105" s="980"/>
      <c r="E105" s="973"/>
      <c r="F105" s="359">
        <v>3</v>
      </c>
      <c r="G105" s="987" t="s">
        <v>862</v>
      </c>
      <c r="H105" s="988"/>
      <c r="I105" s="988"/>
      <c r="J105" s="988"/>
      <c r="K105" s="988"/>
      <c r="L105" s="988"/>
      <c r="M105" s="988"/>
      <c r="N105" s="988"/>
      <c r="O105" s="988"/>
      <c r="P105" s="988"/>
      <c r="Q105" s="988"/>
      <c r="R105" s="988"/>
      <c r="S105" s="988"/>
      <c r="T105" s="988"/>
      <c r="U105" s="988"/>
      <c r="V105" s="988"/>
      <c r="W105" s="988"/>
      <c r="X105" s="989"/>
      <c r="Y105" s="362"/>
    </row>
    <row r="106" spans="1:25" s="361" customFormat="1" ht="105" customHeight="1" x14ac:dyDescent="0.4">
      <c r="A106" s="981"/>
      <c r="B106" s="982"/>
      <c r="C106" s="982"/>
      <c r="D106" s="983"/>
      <c r="E106" s="974"/>
      <c r="F106" s="359">
        <v>4</v>
      </c>
      <c r="G106" s="987" t="s">
        <v>863</v>
      </c>
      <c r="H106" s="988"/>
      <c r="I106" s="988"/>
      <c r="J106" s="988"/>
      <c r="K106" s="988"/>
      <c r="L106" s="988"/>
      <c r="M106" s="988"/>
      <c r="N106" s="988"/>
      <c r="O106" s="988"/>
      <c r="P106" s="988"/>
      <c r="Q106" s="988"/>
      <c r="R106" s="988"/>
      <c r="S106" s="988"/>
      <c r="T106" s="988"/>
      <c r="U106" s="988"/>
      <c r="V106" s="988"/>
      <c r="W106" s="988"/>
      <c r="X106" s="989"/>
      <c r="Y106" s="362"/>
    </row>
    <row r="107" spans="1:25" s="361" customFormat="1" ht="90" customHeight="1" x14ac:dyDescent="0.4">
      <c r="A107" s="975" t="s">
        <v>864</v>
      </c>
      <c r="B107" s="976"/>
      <c r="C107" s="976"/>
      <c r="D107" s="977"/>
      <c r="E107" s="990"/>
      <c r="F107" s="359">
        <v>1</v>
      </c>
      <c r="G107" s="987" t="s">
        <v>865</v>
      </c>
      <c r="H107" s="988"/>
      <c r="I107" s="988"/>
      <c r="J107" s="988"/>
      <c r="K107" s="988"/>
      <c r="L107" s="988"/>
      <c r="M107" s="988"/>
      <c r="N107" s="988"/>
      <c r="O107" s="988"/>
      <c r="P107" s="988"/>
      <c r="Q107" s="988"/>
      <c r="R107" s="988"/>
      <c r="S107" s="988"/>
      <c r="T107" s="988"/>
      <c r="U107" s="988"/>
      <c r="V107" s="988"/>
      <c r="W107" s="988"/>
      <c r="X107" s="989"/>
      <c r="Y107" s="362"/>
    </row>
    <row r="108" spans="1:25" s="361" customFormat="1" ht="75" customHeight="1" x14ac:dyDescent="0.4">
      <c r="A108" s="978"/>
      <c r="B108" s="979"/>
      <c r="C108" s="979"/>
      <c r="D108" s="980"/>
      <c r="E108" s="974"/>
      <c r="F108" s="359">
        <v>2</v>
      </c>
      <c r="G108" s="987" t="s">
        <v>866</v>
      </c>
      <c r="H108" s="988"/>
      <c r="I108" s="988"/>
      <c r="J108" s="988"/>
      <c r="K108" s="988"/>
      <c r="L108" s="988"/>
      <c r="M108" s="988"/>
      <c r="N108" s="988"/>
      <c r="O108" s="988"/>
      <c r="P108" s="988"/>
      <c r="Q108" s="988"/>
      <c r="R108" s="988"/>
      <c r="S108" s="988"/>
      <c r="T108" s="988"/>
      <c r="U108" s="988"/>
      <c r="V108" s="988"/>
      <c r="W108" s="988"/>
      <c r="X108" s="989"/>
      <c r="Y108" s="362"/>
    </row>
    <row r="109" spans="1:25" s="348" customFormat="1" ht="77.25" customHeight="1" x14ac:dyDescent="0.4">
      <c r="A109" s="1029" t="s">
        <v>159</v>
      </c>
      <c r="B109" s="1030"/>
      <c r="C109" s="1030"/>
      <c r="D109" s="1031"/>
      <c r="E109" s="364"/>
      <c r="F109" s="358"/>
      <c r="G109" s="987" t="s">
        <v>160</v>
      </c>
      <c r="H109" s="988"/>
      <c r="I109" s="988"/>
      <c r="J109" s="988"/>
      <c r="K109" s="988"/>
      <c r="L109" s="988"/>
      <c r="M109" s="988"/>
      <c r="N109" s="988"/>
      <c r="O109" s="988"/>
      <c r="P109" s="988"/>
      <c r="Q109" s="988"/>
      <c r="R109" s="988"/>
      <c r="S109" s="988"/>
      <c r="T109" s="988"/>
      <c r="U109" s="988"/>
      <c r="V109" s="988"/>
      <c r="W109" s="988"/>
      <c r="X109" s="988"/>
      <c r="Y109" s="989"/>
    </row>
    <row r="110" spans="1:25" s="348" customFormat="1" ht="30" customHeight="1" x14ac:dyDescent="0.4">
      <c r="A110" s="972" t="s">
        <v>970</v>
      </c>
      <c r="B110" s="972"/>
      <c r="C110" s="972"/>
      <c r="D110" s="972"/>
      <c r="E110" s="990"/>
      <c r="F110" s="358">
        <v>1</v>
      </c>
      <c r="G110" s="984" t="s">
        <v>962</v>
      </c>
      <c r="H110" s="984"/>
      <c r="I110" s="984"/>
      <c r="J110" s="984"/>
      <c r="K110" s="984"/>
      <c r="L110" s="984"/>
      <c r="M110" s="984"/>
      <c r="N110" s="984"/>
      <c r="O110" s="984"/>
      <c r="P110" s="984"/>
      <c r="Q110" s="984"/>
      <c r="R110" s="984"/>
      <c r="S110" s="984"/>
      <c r="T110" s="984"/>
      <c r="U110" s="984"/>
      <c r="V110" s="984"/>
      <c r="W110" s="984"/>
      <c r="X110" s="984"/>
      <c r="Y110" s="365"/>
    </row>
    <row r="111" spans="1:25" s="348" customFormat="1" ht="45" customHeight="1" x14ac:dyDescent="0.4">
      <c r="A111" s="972"/>
      <c r="B111" s="972"/>
      <c r="C111" s="972"/>
      <c r="D111" s="972"/>
      <c r="E111" s="973"/>
      <c r="F111" s="358">
        <v>2</v>
      </c>
      <c r="G111" s="984" t="s">
        <v>963</v>
      </c>
      <c r="H111" s="984"/>
      <c r="I111" s="984"/>
      <c r="J111" s="984"/>
      <c r="K111" s="984"/>
      <c r="L111" s="984"/>
      <c r="M111" s="984"/>
      <c r="N111" s="984"/>
      <c r="O111" s="984"/>
      <c r="P111" s="984"/>
      <c r="Q111" s="984"/>
      <c r="R111" s="984"/>
      <c r="S111" s="984"/>
      <c r="T111" s="984"/>
      <c r="U111" s="984"/>
      <c r="V111" s="984"/>
      <c r="W111" s="984"/>
      <c r="X111" s="984"/>
      <c r="Y111" s="362"/>
    </row>
    <row r="112" spans="1:25" s="348" customFormat="1" ht="30" customHeight="1" x14ac:dyDescent="0.4">
      <c r="A112" s="972"/>
      <c r="B112" s="972"/>
      <c r="C112" s="972"/>
      <c r="D112" s="972"/>
      <c r="E112" s="973"/>
      <c r="F112" s="358">
        <v>3</v>
      </c>
      <c r="G112" s="984" t="s">
        <v>964</v>
      </c>
      <c r="H112" s="984"/>
      <c r="I112" s="984"/>
      <c r="J112" s="984"/>
      <c r="K112" s="984"/>
      <c r="L112" s="984"/>
      <c r="M112" s="984"/>
      <c r="N112" s="984"/>
      <c r="O112" s="984"/>
      <c r="P112" s="984"/>
      <c r="Q112" s="984"/>
      <c r="R112" s="984"/>
      <c r="S112" s="984"/>
      <c r="T112" s="984"/>
      <c r="U112" s="984"/>
      <c r="V112" s="984"/>
      <c r="W112" s="984"/>
      <c r="X112" s="984"/>
      <c r="Y112" s="362"/>
    </row>
    <row r="113" spans="1:25" s="348" customFormat="1" ht="60" customHeight="1" x14ac:dyDescent="0.4">
      <c r="A113" s="972"/>
      <c r="B113" s="972"/>
      <c r="C113" s="972"/>
      <c r="D113" s="972"/>
      <c r="E113" s="973"/>
      <c r="F113" s="358">
        <v>4</v>
      </c>
      <c r="G113" s="984" t="s">
        <v>965</v>
      </c>
      <c r="H113" s="984"/>
      <c r="I113" s="984"/>
      <c r="J113" s="984"/>
      <c r="K113" s="984"/>
      <c r="L113" s="984"/>
      <c r="M113" s="984"/>
      <c r="N113" s="984"/>
      <c r="O113" s="984"/>
      <c r="P113" s="984"/>
      <c r="Q113" s="984"/>
      <c r="R113" s="984"/>
      <c r="S113" s="984"/>
      <c r="T113" s="984"/>
      <c r="U113" s="984"/>
      <c r="V113" s="984"/>
      <c r="W113" s="984"/>
      <c r="X113" s="984"/>
      <c r="Y113" s="362"/>
    </row>
    <row r="114" spans="1:25" s="348" customFormat="1" ht="15" customHeight="1" x14ac:dyDescent="0.4">
      <c r="A114" s="972"/>
      <c r="B114" s="972"/>
      <c r="C114" s="972"/>
      <c r="D114" s="972"/>
      <c r="E114" s="974"/>
      <c r="F114" s="358">
        <v>5</v>
      </c>
      <c r="G114" s="984" t="s">
        <v>942</v>
      </c>
      <c r="H114" s="984"/>
      <c r="I114" s="984"/>
      <c r="J114" s="984"/>
      <c r="K114" s="984"/>
      <c r="L114" s="984"/>
      <c r="M114" s="984"/>
      <c r="N114" s="984"/>
      <c r="O114" s="984"/>
      <c r="P114" s="984"/>
      <c r="Q114" s="984"/>
      <c r="R114" s="984"/>
      <c r="S114" s="984"/>
      <c r="T114" s="984"/>
      <c r="U114" s="984"/>
      <c r="V114" s="984"/>
      <c r="W114" s="984"/>
      <c r="X114" s="984"/>
      <c r="Y114" s="362"/>
    </row>
    <row r="115" spans="1:25" s="337" customFormat="1" ht="14.25" customHeight="1" x14ac:dyDescent="0.4">
      <c r="A115" s="960" t="s">
        <v>149</v>
      </c>
      <c r="B115" s="960"/>
      <c r="C115" s="960"/>
      <c r="D115" s="960"/>
      <c r="E115" s="371"/>
      <c r="F115" s="345"/>
      <c r="G115" s="961" t="s">
        <v>150</v>
      </c>
      <c r="H115" s="961"/>
      <c r="I115" s="961"/>
      <c r="J115" s="961"/>
      <c r="K115" s="961"/>
      <c r="L115" s="961"/>
      <c r="M115" s="961"/>
      <c r="N115" s="961"/>
      <c r="O115" s="961"/>
      <c r="P115" s="961"/>
      <c r="Q115" s="961"/>
      <c r="R115" s="961"/>
      <c r="S115" s="961"/>
      <c r="T115" s="961"/>
      <c r="U115" s="961"/>
      <c r="V115" s="961"/>
      <c r="W115" s="961"/>
      <c r="X115" s="961"/>
      <c r="Y115" s="372" t="s">
        <v>151</v>
      </c>
    </row>
    <row r="116" spans="1:25" s="348" customFormat="1" ht="15" customHeight="1" x14ac:dyDescent="0.4">
      <c r="A116" s="975" t="s">
        <v>969</v>
      </c>
      <c r="B116" s="976"/>
      <c r="C116" s="976"/>
      <c r="D116" s="977"/>
      <c r="E116" s="1025"/>
      <c r="F116" s="373">
        <v>1</v>
      </c>
      <c r="G116" s="987" t="s">
        <v>966</v>
      </c>
      <c r="H116" s="988"/>
      <c r="I116" s="988"/>
      <c r="J116" s="988"/>
      <c r="K116" s="988"/>
      <c r="L116" s="988"/>
      <c r="M116" s="988"/>
      <c r="N116" s="988"/>
      <c r="O116" s="988"/>
      <c r="P116" s="988"/>
      <c r="Q116" s="988"/>
      <c r="R116" s="988"/>
      <c r="S116" s="988"/>
      <c r="T116" s="988"/>
      <c r="U116" s="988"/>
      <c r="V116" s="988"/>
      <c r="W116" s="988"/>
      <c r="X116" s="989"/>
      <c r="Y116" s="374"/>
    </row>
    <row r="117" spans="1:25" s="348" customFormat="1" ht="15" customHeight="1" x14ac:dyDescent="0.4">
      <c r="A117" s="978"/>
      <c r="B117" s="979"/>
      <c r="C117" s="979"/>
      <c r="D117" s="980"/>
      <c r="E117" s="1026"/>
      <c r="F117" s="373" t="s">
        <v>851</v>
      </c>
      <c r="G117" s="1028" t="s">
        <v>967</v>
      </c>
      <c r="H117" s="1028"/>
      <c r="I117" s="1028"/>
      <c r="J117" s="1028"/>
      <c r="K117" s="1028"/>
      <c r="L117" s="1028"/>
      <c r="M117" s="1028"/>
      <c r="N117" s="1028"/>
      <c r="O117" s="1028"/>
      <c r="P117" s="1028"/>
      <c r="Q117" s="1028"/>
      <c r="R117" s="1028"/>
      <c r="S117" s="1028"/>
      <c r="T117" s="1028"/>
      <c r="U117" s="1028"/>
      <c r="V117" s="1028"/>
      <c r="W117" s="1028"/>
      <c r="X117" s="1028"/>
      <c r="Y117" s="350"/>
    </row>
    <row r="118" spans="1:25" s="348" customFormat="1" ht="30" customHeight="1" x14ac:dyDescent="0.4">
      <c r="A118" s="981"/>
      <c r="B118" s="982"/>
      <c r="C118" s="982"/>
      <c r="D118" s="983"/>
      <c r="E118" s="1027"/>
      <c r="F118" s="358" t="s">
        <v>867</v>
      </c>
      <c r="G118" s="1023" t="s">
        <v>968</v>
      </c>
      <c r="H118" s="1023"/>
      <c r="I118" s="1023"/>
      <c r="J118" s="1023"/>
      <c r="K118" s="1023"/>
      <c r="L118" s="1023"/>
      <c r="M118" s="1023"/>
      <c r="N118" s="1023"/>
      <c r="O118" s="1023"/>
      <c r="P118" s="1023"/>
      <c r="Q118" s="1023"/>
      <c r="R118" s="1023"/>
      <c r="S118" s="1023"/>
      <c r="T118" s="1023"/>
      <c r="U118" s="1023"/>
      <c r="V118" s="1023"/>
      <c r="W118" s="1023"/>
      <c r="X118" s="1023"/>
      <c r="Y118" s="347"/>
    </row>
    <row r="119" spans="1:25" s="348" customFormat="1" ht="30" customHeight="1" x14ac:dyDescent="0.4">
      <c r="A119" s="985" t="s">
        <v>971</v>
      </c>
      <c r="B119" s="985"/>
      <c r="C119" s="985"/>
      <c r="D119" s="985"/>
      <c r="E119" s="353"/>
      <c r="F119" s="358">
        <v>1</v>
      </c>
      <c r="G119" s="984" t="s">
        <v>972</v>
      </c>
      <c r="H119" s="984"/>
      <c r="I119" s="984"/>
      <c r="J119" s="984"/>
      <c r="K119" s="984"/>
      <c r="L119" s="984"/>
      <c r="M119" s="984"/>
      <c r="N119" s="984"/>
      <c r="O119" s="984"/>
      <c r="P119" s="984"/>
      <c r="Q119" s="984"/>
      <c r="R119" s="984"/>
      <c r="S119" s="984"/>
      <c r="T119" s="984"/>
      <c r="U119" s="984"/>
      <c r="V119" s="984"/>
      <c r="W119" s="984"/>
      <c r="X119" s="984"/>
      <c r="Y119" s="347"/>
    </row>
    <row r="120" spans="1:25" s="348" customFormat="1" ht="15" customHeight="1" x14ac:dyDescent="0.4">
      <c r="A120" s="985" t="s">
        <v>973</v>
      </c>
      <c r="B120" s="985"/>
      <c r="C120" s="985"/>
      <c r="D120" s="985"/>
      <c r="E120" s="990"/>
      <c r="F120" s="358">
        <v>1</v>
      </c>
      <c r="G120" s="984" t="s">
        <v>988</v>
      </c>
      <c r="H120" s="984"/>
      <c r="I120" s="984"/>
      <c r="J120" s="984"/>
      <c r="K120" s="984"/>
      <c r="L120" s="984"/>
      <c r="M120" s="984"/>
      <c r="N120" s="984"/>
      <c r="O120" s="984"/>
      <c r="P120" s="984"/>
      <c r="Q120" s="984"/>
      <c r="R120" s="984"/>
      <c r="S120" s="984"/>
      <c r="T120" s="984"/>
      <c r="U120" s="984"/>
      <c r="V120" s="984"/>
      <c r="W120" s="984"/>
      <c r="X120" s="984"/>
      <c r="Y120" s="355"/>
    </row>
    <row r="121" spans="1:25" s="348" customFormat="1" ht="15" customHeight="1" x14ac:dyDescent="0.4">
      <c r="A121" s="985"/>
      <c r="B121" s="985"/>
      <c r="C121" s="985"/>
      <c r="D121" s="985"/>
      <c r="E121" s="973"/>
      <c r="F121" s="358" t="s">
        <v>851</v>
      </c>
      <c r="G121" s="1024" t="s">
        <v>974</v>
      </c>
      <c r="H121" s="1024"/>
      <c r="I121" s="1024"/>
      <c r="J121" s="1024"/>
      <c r="K121" s="1024"/>
      <c r="L121" s="1024"/>
      <c r="M121" s="1024"/>
      <c r="N121" s="1024"/>
      <c r="O121" s="1024"/>
      <c r="P121" s="1024"/>
      <c r="Q121" s="1024"/>
      <c r="R121" s="1024"/>
      <c r="S121" s="1024"/>
      <c r="T121" s="1024"/>
      <c r="U121" s="1024"/>
      <c r="V121" s="1024"/>
      <c r="W121" s="1024"/>
      <c r="X121" s="1024"/>
      <c r="Y121" s="347"/>
    </row>
    <row r="122" spans="1:25" s="348" customFormat="1" ht="15" customHeight="1" x14ac:dyDescent="0.4">
      <c r="A122" s="985"/>
      <c r="B122" s="985"/>
      <c r="C122" s="985"/>
      <c r="D122" s="985"/>
      <c r="E122" s="973"/>
      <c r="F122" s="358" t="s">
        <v>868</v>
      </c>
      <c r="G122" s="1024" t="s">
        <v>975</v>
      </c>
      <c r="H122" s="1024"/>
      <c r="I122" s="1024"/>
      <c r="J122" s="1024"/>
      <c r="K122" s="1024"/>
      <c r="L122" s="1024"/>
      <c r="M122" s="1024"/>
      <c r="N122" s="1024"/>
      <c r="O122" s="1024"/>
      <c r="P122" s="1024"/>
      <c r="Q122" s="1024"/>
      <c r="R122" s="1024"/>
      <c r="S122" s="1024"/>
      <c r="T122" s="1024"/>
      <c r="U122" s="1024"/>
      <c r="V122" s="1024"/>
      <c r="W122" s="1024"/>
      <c r="X122" s="1024"/>
      <c r="Y122" s="347"/>
    </row>
    <row r="123" spans="1:25" s="348" customFormat="1" ht="15" customHeight="1" x14ac:dyDescent="0.4">
      <c r="A123" s="985"/>
      <c r="B123" s="985"/>
      <c r="C123" s="985"/>
      <c r="D123" s="985"/>
      <c r="E123" s="973"/>
      <c r="F123" s="358" t="s">
        <v>869</v>
      </c>
      <c r="G123" s="1024" t="s">
        <v>976</v>
      </c>
      <c r="H123" s="1024"/>
      <c r="I123" s="1024"/>
      <c r="J123" s="1024"/>
      <c r="K123" s="1024"/>
      <c r="L123" s="1024"/>
      <c r="M123" s="1024"/>
      <c r="N123" s="1024"/>
      <c r="O123" s="1024"/>
      <c r="P123" s="1024"/>
      <c r="Q123" s="1024"/>
      <c r="R123" s="1024"/>
      <c r="S123" s="1024"/>
      <c r="T123" s="1024"/>
      <c r="U123" s="1024"/>
      <c r="V123" s="1024"/>
      <c r="W123" s="1024"/>
      <c r="X123" s="1024"/>
      <c r="Y123" s="347"/>
    </row>
    <row r="124" spans="1:25" s="337" customFormat="1" ht="14.25" customHeight="1" x14ac:dyDescent="0.4">
      <c r="A124" s="960" t="s">
        <v>149</v>
      </c>
      <c r="B124" s="960"/>
      <c r="C124" s="960"/>
      <c r="D124" s="960"/>
      <c r="E124" s="371"/>
      <c r="F124" s="345"/>
      <c r="G124" s="961" t="s">
        <v>150</v>
      </c>
      <c r="H124" s="961"/>
      <c r="I124" s="961"/>
      <c r="J124" s="961"/>
      <c r="K124" s="961"/>
      <c r="L124" s="961"/>
      <c r="M124" s="961"/>
      <c r="N124" s="961"/>
      <c r="O124" s="961"/>
      <c r="P124" s="961"/>
      <c r="Q124" s="961"/>
      <c r="R124" s="961"/>
      <c r="S124" s="961"/>
      <c r="T124" s="961"/>
      <c r="U124" s="961"/>
      <c r="V124" s="961"/>
      <c r="W124" s="961"/>
      <c r="X124" s="961"/>
      <c r="Y124" s="372" t="s">
        <v>151</v>
      </c>
    </row>
    <row r="125" spans="1:25" s="337" customFormat="1" ht="45" customHeight="1" x14ac:dyDescent="0.4">
      <c r="A125" s="1009" t="s">
        <v>870</v>
      </c>
      <c r="B125" s="1010"/>
      <c r="C125" s="1010"/>
      <c r="D125" s="1011"/>
      <c r="E125" s="1018"/>
      <c r="F125" s="366"/>
      <c r="G125" s="987" t="s">
        <v>871</v>
      </c>
      <c r="H125" s="988"/>
      <c r="I125" s="988"/>
      <c r="J125" s="988"/>
      <c r="K125" s="988"/>
      <c r="L125" s="988"/>
      <c r="M125" s="988"/>
      <c r="N125" s="988"/>
      <c r="O125" s="988"/>
      <c r="P125" s="988"/>
      <c r="Q125" s="988"/>
      <c r="R125" s="988"/>
      <c r="S125" s="988"/>
      <c r="T125" s="988"/>
      <c r="U125" s="988"/>
      <c r="V125" s="988"/>
      <c r="W125" s="988"/>
      <c r="X125" s="989"/>
      <c r="Y125" s="367"/>
    </row>
    <row r="126" spans="1:25" s="337" customFormat="1" ht="30" customHeight="1" x14ac:dyDescent="0.4">
      <c r="A126" s="1012"/>
      <c r="B126" s="1013"/>
      <c r="C126" s="1013"/>
      <c r="D126" s="1014"/>
      <c r="E126" s="1019"/>
      <c r="F126" s="356">
        <v>1</v>
      </c>
      <c r="G126" s="987" t="s">
        <v>872</v>
      </c>
      <c r="H126" s="988"/>
      <c r="I126" s="988"/>
      <c r="J126" s="988"/>
      <c r="K126" s="988"/>
      <c r="L126" s="988"/>
      <c r="M126" s="988"/>
      <c r="N126" s="988"/>
      <c r="O126" s="988"/>
      <c r="P126" s="988"/>
      <c r="Q126" s="988"/>
      <c r="R126" s="988"/>
      <c r="S126" s="988"/>
      <c r="T126" s="988"/>
      <c r="U126" s="988"/>
      <c r="V126" s="988"/>
      <c r="W126" s="988"/>
      <c r="X126" s="989"/>
      <c r="Y126" s="334"/>
    </row>
    <row r="127" spans="1:25" s="337" customFormat="1" ht="30" customHeight="1" x14ac:dyDescent="0.4">
      <c r="A127" s="1012"/>
      <c r="B127" s="1013"/>
      <c r="C127" s="1013"/>
      <c r="D127" s="1014"/>
      <c r="E127" s="1019"/>
      <c r="F127" s="356">
        <v>2</v>
      </c>
      <c r="G127" s="987" t="s">
        <v>873</v>
      </c>
      <c r="H127" s="988"/>
      <c r="I127" s="988"/>
      <c r="J127" s="988"/>
      <c r="K127" s="988"/>
      <c r="L127" s="988"/>
      <c r="M127" s="988"/>
      <c r="N127" s="988"/>
      <c r="O127" s="988"/>
      <c r="P127" s="988"/>
      <c r="Q127" s="988"/>
      <c r="R127" s="988"/>
      <c r="S127" s="988"/>
      <c r="T127" s="988"/>
      <c r="U127" s="988"/>
      <c r="V127" s="988"/>
      <c r="W127" s="988"/>
      <c r="X127" s="989"/>
      <c r="Y127" s="334"/>
    </row>
    <row r="128" spans="1:25" s="337" customFormat="1" ht="15" customHeight="1" x14ac:dyDescent="0.4">
      <c r="A128" s="1012"/>
      <c r="B128" s="1013"/>
      <c r="C128" s="1013"/>
      <c r="D128" s="1014"/>
      <c r="E128" s="1019"/>
      <c r="F128" s="356">
        <v>3</v>
      </c>
      <c r="G128" s="987" t="s">
        <v>874</v>
      </c>
      <c r="H128" s="988"/>
      <c r="I128" s="988"/>
      <c r="J128" s="988"/>
      <c r="K128" s="988"/>
      <c r="L128" s="988"/>
      <c r="M128" s="988"/>
      <c r="N128" s="988"/>
      <c r="O128" s="988"/>
      <c r="P128" s="988"/>
      <c r="Q128" s="988"/>
      <c r="R128" s="988"/>
      <c r="S128" s="988"/>
      <c r="T128" s="988"/>
      <c r="U128" s="988"/>
      <c r="V128" s="988"/>
      <c r="W128" s="988"/>
      <c r="X128" s="989"/>
      <c r="Y128" s="334"/>
    </row>
    <row r="129" spans="1:25" s="337" customFormat="1" ht="15" customHeight="1" x14ac:dyDescent="0.4">
      <c r="A129" s="1012"/>
      <c r="B129" s="1013"/>
      <c r="C129" s="1013"/>
      <c r="D129" s="1014"/>
      <c r="E129" s="1019"/>
      <c r="F129" s="356">
        <v>4</v>
      </c>
      <c r="G129" s="987" t="s">
        <v>875</v>
      </c>
      <c r="H129" s="988"/>
      <c r="I129" s="988"/>
      <c r="J129" s="988"/>
      <c r="K129" s="988"/>
      <c r="L129" s="988"/>
      <c r="M129" s="988"/>
      <c r="N129" s="988"/>
      <c r="O129" s="988"/>
      <c r="P129" s="988"/>
      <c r="Q129" s="988"/>
      <c r="R129" s="988"/>
      <c r="S129" s="988"/>
      <c r="T129" s="988"/>
      <c r="U129" s="988"/>
      <c r="V129" s="988"/>
      <c r="W129" s="988"/>
      <c r="X129" s="989"/>
      <c r="Y129" s="334"/>
    </row>
    <row r="130" spans="1:25" s="337" customFormat="1" ht="45" customHeight="1" x14ac:dyDescent="0.4">
      <c r="A130" s="1012"/>
      <c r="B130" s="1013"/>
      <c r="C130" s="1013"/>
      <c r="D130" s="1014"/>
      <c r="E130" s="1019"/>
      <c r="F130" s="356">
        <v>5</v>
      </c>
      <c r="G130" s="987" t="s">
        <v>876</v>
      </c>
      <c r="H130" s="988"/>
      <c r="I130" s="988"/>
      <c r="J130" s="988"/>
      <c r="K130" s="988"/>
      <c r="L130" s="988"/>
      <c r="M130" s="988"/>
      <c r="N130" s="988"/>
      <c r="O130" s="988"/>
      <c r="P130" s="988"/>
      <c r="Q130" s="988"/>
      <c r="R130" s="988"/>
      <c r="S130" s="988"/>
      <c r="T130" s="988"/>
      <c r="U130" s="988"/>
      <c r="V130" s="988"/>
      <c r="W130" s="988"/>
      <c r="X130" s="989"/>
      <c r="Y130" s="334"/>
    </row>
    <row r="131" spans="1:25" s="337" customFormat="1" ht="15" customHeight="1" x14ac:dyDescent="0.4">
      <c r="A131" s="1012"/>
      <c r="B131" s="1013"/>
      <c r="C131" s="1013"/>
      <c r="D131" s="1014"/>
      <c r="E131" s="1019"/>
      <c r="F131" s="356">
        <v>6</v>
      </c>
      <c r="G131" s="987" t="s">
        <v>877</v>
      </c>
      <c r="H131" s="988"/>
      <c r="I131" s="988"/>
      <c r="J131" s="988"/>
      <c r="K131" s="988"/>
      <c r="L131" s="988"/>
      <c r="M131" s="988"/>
      <c r="N131" s="988"/>
      <c r="O131" s="988"/>
      <c r="P131" s="988"/>
      <c r="Q131" s="988"/>
      <c r="R131" s="988"/>
      <c r="S131" s="988"/>
      <c r="T131" s="988"/>
      <c r="U131" s="988"/>
      <c r="V131" s="988"/>
      <c r="W131" s="988"/>
      <c r="X131" s="989"/>
      <c r="Y131" s="334"/>
    </row>
    <row r="132" spans="1:25" s="337" customFormat="1" ht="30" customHeight="1" x14ac:dyDescent="0.4">
      <c r="A132" s="1012"/>
      <c r="B132" s="1013"/>
      <c r="C132" s="1013"/>
      <c r="D132" s="1014"/>
      <c r="E132" s="1019"/>
      <c r="F132" s="356">
        <v>7</v>
      </c>
      <c r="G132" s="987" t="s">
        <v>878</v>
      </c>
      <c r="H132" s="988"/>
      <c r="I132" s="988"/>
      <c r="J132" s="988"/>
      <c r="K132" s="988"/>
      <c r="L132" s="988"/>
      <c r="M132" s="988"/>
      <c r="N132" s="988"/>
      <c r="O132" s="988"/>
      <c r="P132" s="988"/>
      <c r="Q132" s="988"/>
      <c r="R132" s="988"/>
      <c r="S132" s="988"/>
      <c r="T132" s="988"/>
      <c r="U132" s="988"/>
      <c r="V132" s="988"/>
      <c r="W132" s="988"/>
      <c r="X132" s="989"/>
      <c r="Y132" s="334"/>
    </row>
    <row r="133" spans="1:25" s="337" customFormat="1" ht="30" customHeight="1" x14ac:dyDescent="0.4">
      <c r="A133" s="1012"/>
      <c r="B133" s="1013"/>
      <c r="C133" s="1013"/>
      <c r="D133" s="1014"/>
      <c r="E133" s="1019"/>
      <c r="F133" s="356">
        <v>8</v>
      </c>
      <c r="G133" s="987" t="s">
        <v>879</v>
      </c>
      <c r="H133" s="988"/>
      <c r="I133" s="988"/>
      <c r="J133" s="988"/>
      <c r="K133" s="988"/>
      <c r="L133" s="988"/>
      <c r="M133" s="988"/>
      <c r="N133" s="988"/>
      <c r="O133" s="988"/>
      <c r="P133" s="988"/>
      <c r="Q133" s="988"/>
      <c r="R133" s="988"/>
      <c r="S133" s="988"/>
      <c r="T133" s="988"/>
      <c r="U133" s="988"/>
      <c r="V133" s="988"/>
      <c r="W133" s="988"/>
      <c r="X133" s="989"/>
      <c r="Y133" s="334"/>
    </row>
    <row r="134" spans="1:25" s="337" customFormat="1" ht="30" customHeight="1" x14ac:dyDescent="0.4">
      <c r="A134" s="1012"/>
      <c r="B134" s="1013"/>
      <c r="C134" s="1013"/>
      <c r="D134" s="1014"/>
      <c r="E134" s="1019"/>
      <c r="F134" s="356">
        <v>9</v>
      </c>
      <c r="G134" s="987" t="s">
        <v>880</v>
      </c>
      <c r="H134" s="988"/>
      <c r="I134" s="988"/>
      <c r="J134" s="988"/>
      <c r="K134" s="988"/>
      <c r="L134" s="988"/>
      <c r="M134" s="988"/>
      <c r="N134" s="988"/>
      <c r="O134" s="988"/>
      <c r="P134" s="988"/>
      <c r="Q134" s="988"/>
      <c r="R134" s="988"/>
      <c r="S134" s="988"/>
      <c r="T134" s="988"/>
      <c r="U134" s="988"/>
      <c r="V134" s="988"/>
      <c r="W134" s="988"/>
      <c r="X134" s="989"/>
      <c r="Y134" s="334"/>
    </row>
    <row r="135" spans="1:25" s="330" customFormat="1" ht="30" customHeight="1" x14ac:dyDescent="0.4">
      <c r="A135" s="1015"/>
      <c r="B135" s="1016"/>
      <c r="C135" s="1016"/>
      <c r="D135" s="1017"/>
      <c r="E135" s="1020"/>
      <c r="F135" s="359">
        <v>10</v>
      </c>
      <c r="G135" s="1024" t="s">
        <v>881</v>
      </c>
      <c r="H135" s="1024"/>
      <c r="I135" s="1024"/>
      <c r="J135" s="1024"/>
      <c r="K135" s="1024"/>
      <c r="L135" s="1024"/>
      <c r="M135" s="1024"/>
      <c r="N135" s="1024"/>
      <c r="O135" s="1024"/>
      <c r="P135" s="1024"/>
      <c r="Q135" s="1024"/>
      <c r="R135" s="1024"/>
      <c r="S135" s="1024"/>
      <c r="T135" s="1024"/>
      <c r="U135" s="1024"/>
      <c r="V135" s="1024"/>
      <c r="W135" s="1024"/>
      <c r="X135" s="1024"/>
      <c r="Y135" s="362"/>
    </row>
    <row r="136" spans="1:25" s="337" customFormat="1" ht="14.25" customHeight="1" x14ac:dyDescent="0.4">
      <c r="A136" s="960" t="s">
        <v>149</v>
      </c>
      <c r="B136" s="960"/>
      <c r="C136" s="960"/>
      <c r="D136" s="960"/>
      <c r="E136" s="344"/>
      <c r="F136" s="345"/>
      <c r="G136" s="961" t="s">
        <v>150</v>
      </c>
      <c r="H136" s="961"/>
      <c r="I136" s="961"/>
      <c r="J136" s="961"/>
      <c r="K136" s="961"/>
      <c r="L136" s="961"/>
      <c r="M136" s="961"/>
      <c r="N136" s="961"/>
      <c r="O136" s="961"/>
      <c r="P136" s="961"/>
      <c r="Q136" s="961"/>
      <c r="R136" s="961"/>
      <c r="S136" s="961"/>
      <c r="T136" s="961"/>
      <c r="U136" s="961"/>
      <c r="V136" s="961"/>
      <c r="W136" s="961"/>
      <c r="X136" s="961"/>
      <c r="Y136" s="334" t="s">
        <v>151</v>
      </c>
    </row>
    <row r="137" spans="1:25" s="330" customFormat="1" ht="30" customHeight="1" x14ac:dyDescent="0.4">
      <c r="A137" s="975" t="s">
        <v>882</v>
      </c>
      <c r="B137" s="976"/>
      <c r="C137" s="976"/>
      <c r="D137" s="977"/>
      <c r="E137" s="990"/>
      <c r="F137" s="359"/>
      <c r="G137" s="987" t="s">
        <v>883</v>
      </c>
      <c r="H137" s="988"/>
      <c r="I137" s="988"/>
      <c r="J137" s="988"/>
      <c r="K137" s="988"/>
      <c r="L137" s="988"/>
      <c r="M137" s="988"/>
      <c r="N137" s="988"/>
      <c r="O137" s="988"/>
      <c r="P137" s="988"/>
      <c r="Q137" s="988"/>
      <c r="R137" s="988"/>
      <c r="S137" s="988"/>
      <c r="T137" s="988"/>
      <c r="U137" s="988"/>
      <c r="V137" s="988"/>
      <c r="W137" s="988"/>
      <c r="X137" s="989"/>
      <c r="Y137" s="365"/>
    </row>
    <row r="138" spans="1:25" s="348" customFormat="1" ht="30" customHeight="1" x14ac:dyDescent="0.4">
      <c r="A138" s="978"/>
      <c r="B138" s="979"/>
      <c r="C138" s="979"/>
      <c r="D138" s="980"/>
      <c r="E138" s="973"/>
      <c r="F138" s="358">
        <v>1</v>
      </c>
      <c r="G138" s="984" t="s">
        <v>884</v>
      </c>
      <c r="H138" s="984"/>
      <c r="I138" s="984"/>
      <c r="J138" s="984"/>
      <c r="K138" s="984"/>
      <c r="L138" s="984"/>
      <c r="M138" s="984"/>
      <c r="N138" s="984"/>
      <c r="O138" s="984"/>
      <c r="P138" s="984"/>
      <c r="Q138" s="984"/>
      <c r="R138" s="984"/>
      <c r="S138" s="984"/>
      <c r="T138" s="984"/>
      <c r="U138" s="984"/>
      <c r="V138" s="984"/>
      <c r="W138" s="984"/>
      <c r="X138" s="984"/>
      <c r="Y138" s="347"/>
    </row>
    <row r="139" spans="1:25" s="348" customFormat="1" ht="30" customHeight="1" x14ac:dyDescent="0.4">
      <c r="A139" s="978"/>
      <c r="B139" s="979"/>
      <c r="C139" s="979"/>
      <c r="D139" s="980"/>
      <c r="E139" s="973"/>
      <c r="F139" s="358">
        <v>2</v>
      </c>
      <c r="G139" s="987" t="s">
        <v>161</v>
      </c>
      <c r="H139" s="988"/>
      <c r="I139" s="988"/>
      <c r="J139" s="988"/>
      <c r="K139" s="988"/>
      <c r="L139" s="988"/>
      <c r="M139" s="988"/>
      <c r="N139" s="988"/>
      <c r="O139" s="988"/>
      <c r="P139" s="988"/>
      <c r="Q139" s="988"/>
      <c r="R139" s="988"/>
      <c r="S139" s="988"/>
      <c r="T139" s="988"/>
      <c r="U139" s="988"/>
      <c r="V139" s="988"/>
      <c r="W139" s="988"/>
      <c r="X139" s="989"/>
      <c r="Y139" s="347"/>
    </row>
    <row r="140" spans="1:25" s="348" customFormat="1" ht="30" customHeight="1" x14ac:dyDescent="0.4">
      <c r="A140" s="978"/>
      <c r="B140" s="979"/>
      <c r="C140" s="979"/>
      <c r="D140" s="980"/>
      <c r="E140" s="973"/>
      <c r="F140" s="358">
        <v>3</v>
      </c>
      <c r="G140" s="987" t="s">
        <v>162</v>
      </c>
      <c r="H140" s="988"/>
      <c r="I140" s="988"/>
      <c r="J140" s="988"/>
      <c r="K140" s="988"/>
      <c r="L140" s="988"/>
      <c r="M140" s="988"/>
      <c r="N140" s="988"/>
      <c r="O140" s="988"/>
      <c r="P140" s="988"/>
      <c r="Q140" s="988"/>
      <c r="R140" s="988"/>
      <c r="S140" s="988"/>
      <c r="T140" s="988"/>
      <c r="U140" s="988"/>
      <c r="V140" s="988"/>
      <c r="W140" s="988"/>
      <c r="X140" s="989"/>
      <c r="Y140" s="347"/>
    </row>
    <row r="141" spans="1:25" s="348" customFormat="1" ht="30" customHeight="1" x14ac:dyDescent="0.4">
      <c r="A141" s="978"/>
      <c r="B141" s="979"/>
      <c r="C141" s="979"/>
      <c r="D141" s="980"/>
      <c r="E141" s="973"/>
      <c r="F141" s="358">
        <v>4</v>
      </c>
      <c r="G141" s="987" t="s">
        <v>163</v>
      </c>
      <c r="H141" s="988"/>
      <c r="I141" s="988"/>
      <c r="J141" s="988"/>
      <c r="K141" s="988"/>
      <c r="L141" s="988"/>
      <c r="M141" s="988"/>
      <c r="N141" s="988"/>
      <c r="O141" s="988"/>
      <c r="P141" s="988"/>
      <c r="Q141" s="988"/>
      <c r="R141" s="988"/>
      <c r="S141" s="988"/>
      <c r="T141" s="988"/>
      <c r="U141" s="988"/>
      <c r="V141" s="988"/>
      <c r="W141" s="988"/>
      <c r="X141" s="989"/>
      <c r="Y141" s="347"/>
    </row>
    <row r="142" spans="1:25" s="348" customFormat="1" ht="15" customHeight="1" x14ac:dyDescent="0.4">
      <c r="A142" s="978"/>
      <c r="B142" s="979"/>
      <c r="C142" s="979"/>
      <c r="D142" s="980"/>
      <c r="E142" s="973"/>
      <c r="F142" s="358">
        <v>5</v>
      </c>
      <c r="G142" s="987" t="s">
        <v>164</v>
      </c>
      <c r="H142" s="988"/>
      <c r="I142" s="988"/>
      <c r="J142" s="988"/>
      <c r="K142" s="988"/>
      <c r="L142" s="988"/>
      <c r="M142" s="988"/>
      <c r="N142" s="988"/>
      <c r="O142" s="988"/>
      <c r="P142" s="988"/>
      <c r="Q142" s="988"/>
      <c r="R142" s="988"/>
      <c r="S142" s="988"/>
      <c r="T142" s="988"/>
      <c r="U142" s="988"/>
      <c r="V142" s="988"/>
      <c r="W142" s="988"/>
      <c r="X142" s="989"/>
      <c r="Y142" s="347"/>
    </row>
    <row r="143" spans="1:25" s="348" customFormat="1" ht="30" customHeight="1" x14ac:dyDescent="0.4">
      <c r="A143" s="978"/>
      <c r="B143" s="979"/>
      <c r="C143" s="979"/>
      <c r="D143" s="980"/>
      <c r="E143" s="973"/>
      <c r="F143" s="358">
        <v>6</v>
      </c>
      <c r="G143" s="984" t="s">
        <v>885</v>
      </c>
      <c r="H143" s="984"/>
      <c r="I143" s="984"/>
      <c r="J143" s="984"/>
      <c r="K143" s="984"/>
      <c r="L143" s="984"/>
      <c r="M143" s="984"/>
      <c r="N143" s="984"/>
      <c r="O143" s="984"/>
      <c r="P143" s="984"/>
      <c r="Q143" s="984"/>
      <c r="R143" s="984"/>
      <c r="S143" s="984"/>
      <c r="T143" s="984"/>
      <c r="U143" s="984"/>
      <c r="V143" s="984"/>
      <c r="W143" s="984"/>
      <c r="X143" s="984"/>
      <c r="Y143" s="347"/>
    </row>
    <row r="144" spans="1:25" s="348" customFormat="1" ht="15" customHeight="1" x14ac:dyDescent="0.4">
      <c r="A144" s="978"/>
      <c r="B144" s="979"/>
      <c r="C144" s="979"/>
      <c r="D144" s="980"/>
      <c r="E144" s="973"/>
      <c r="F144" s="358">
        <v>7</v>
      </c>
      <c r="G144" s="984" t="s">
        <v>886</v>
      </c>
      <c r="H144" s="984"/>
      <c r="I144" s="984"/>
      <c r="J144" s="984"/>
      <c r="K144" s="984"/>
      <c r="L144" s="984"/>
      <c r="M144" s="984"/>
      <c r="N144" s="984"/>
      <c r="O144" s="984"/>
      <c r="P144" s="984"/>
      <c r="Q144" s="984"/>
      <c r="R144" s="984"/>
      <c r="S144" s="984"/>
      <c r="T144" s="984"/>
      <c r="U144" s="984"/>
      <c r="V144" s="984"/>
      <c r="W144" s="984"/>
      <c r="X144" s="984"/>
      <c r="Y144" s="347"/>
    </row>
    <row r="145" spans="1:25" s="348" customFormat="1" ht="15" customHeight="1" x14ac:dyDescent="0.4">
      <c r="A145" s="978"/>
      <c r="B145" s="979"/>
      <c r="C145" s="979"/>
      <c r="D145" s="980"/>
      <c r="E145" s="973"/>
      <c r="F145" s="358">
        <v>8</v>
      </c>
      <c r="G145" s="984" t="s">
        <v>887</v>
      </c>
      <c r="H145" s="984"/>
      <c r="I145" s="984"/>
      <c r="J145" s="984"/>
      <c r="K145" s="984"/>
      <c r="L145" s="984"/>
      <c r="M145" s="984"/>
      <c r="N145" s="984"/>
      <c r="O145" s="984"/>
      <c r="P145" s="984"/>
      <c r="Q145" s="984"/>
      <c r="R145" s="984"/>
      <c r="S145" s="984"/>
      <c r="T145" s="984"/>
      <c r="U145" s="984"/>
      <c r="V145" s="984"/>
      <c r="W145" s="984"/>
      <c r="X145" s="984"/>
      <c r="Y145" s="347"/>
    </row>
    <row r="146" spans="1:25" s="348" customFormat="1" ht="30" customHeight="1" x14ac:dyDescent="0.4">
      <c r="A146" s="978"/>
      <c r="B146" s="979"/>
      <c r="C146" s="979"/>
      <c r="D146" s="980"/>
      <c r="E146" s="973"/>
      <c r="F146" s="358">
        <v>9</v>
      </c>
      <c r="G146" s="984" t="s">
        <v>888</v>
      </c>
      <c r="H146" s="984"/>
      <c r="I146" s="984"/>
      <c r="J146" s="984"/>
      <c r="K146" s="984"/>
      <c r="L146" s="984"/>
      <c r="M146" s="984"/>
      <c r="N146" s="984"/>
      <c r="O146" s="984"/>
      <c r="P146" s="984"/>
      <c r="Q146" s="984"/>
      <c r="R146" s="984"/>
      <c r="S146" s="984"/>
      <c r="T146" s="984"/>
      <c r="U146" s="984"/>
      <c r="V146" s="984"/>
      <c r="W146" s="984"/>
      <c r="X146" s="984"/>
      <c r="Y146" s="347"/>
    </row>
    <row r="147" spans="1:25" s="348" customFormat="1" ht="15" customHeight="1" x14ac:dyDescent="0.4">
      <c r="A147" s="978"/>
      <c r="B147" s="979"/>
      <c r="C147" s="979"/>
      <c r="D147" s="980"/>
      <c r="E147" s="973"/>
      <c r="F147" s="358">
        <v>10</v>
      </c>
      <c r="G147" s="1023" t="s">
        <v>889</v>
      </c>
      <c r="H147" s="1023"/>
      <c r="I147" s="1023"/>
      <c r="J147" s="1023"/>
      <c r="K147" s="1023"/>
      <c r="L147" s="1023"/>
      <c r="M147" s="1023"/>
      <c r="N147" s="1023"/>
      <c r="O147" s="1023"/>
      <c r="P147" s="1023"/>
      <c r="Q147" s="1023"/>
      <c r="R147" s="1023"/>
      <c r="S147" s="1023"/>
      <c r="T147" s="1023"/>
      <c r="U147" s="1023"/>
      <c r="V147" s="1023"/>
      <c r="W147" s="1023"/>
      <c r="X147" s="1023"/>
      <c r="Y147" s="347"/>
    </row>
    <row r="148" spans="1:25" s="348" customFormat="1" ht="15" customHeight="1" x14ac:dyDescent="0.4">
      <c r="A148" s="981"/>
      <c r="B148" s="982"/>
      <c r="C148" s="982"/>
      <c r="D148" s="983"/>
      <c r="E148" s="974"/>
      <c r="F148" s="358">
        <v>11</v>
      </c>
      <c r="G148" s="984" t="s">
        <v>890</v>
      </c>
      <c r="H148" s="984"/>
      <c r="I148" s="984"/>
      <c r="J148" s="984"/>
      <c r="K148" s="984"/>
      <c r="L148" s="984"/>
      <c r="M148" s="984"/>
      <c r="N148" s="984"/>
      <c r="O148" s="984"/>
      <c r="P148" s="984"/>
      <c r="Q148" s="984"/>
      <c r="R148" s="984"/>
      <c r="S148" s="984"/>
      <c r="T148" s="984"/>
      <c r="U148" s="984"/>
      <c r="V148" s="984"/>
      <c r="W148" s="984"/>
      <c r="X148" s="984"/>
      <c r="Y148" s="347"/>
    </row>
    <row r="149" spans="1:25" s="330" customFormat="1" ht="30" customHeight="1" x14ac:dyDescent="0.4">
      <c r="A149" s="984" t="s">
        <v>891</v>
      </c>
      <c r="B149" s="984"/>
      <c r="C149" s="984"/>
      <c r="D149" s="984"/>
      <c r="E149" s="1018"/>
      <c r="F149" s="356" t="s">
        <v>892</v>
      </c>
      <c r="G149" s="984" t="s">
        <v>165</v>
      </c>
      <c r="H149" s="984"/>
      <c r="I149" s="984"/>
      <c r="J149" s="984"/>
      <c r="K149" s="984"/>
      <c r="L149" s="984"/>
      <c r="M149" s="984"/>
      <c r="N149" s="984"/>
      <c r="O149" s="984"/>
      <c r="P149" s="984"/>
      <c r="Q149" s="984"/>
      <c r="R149" s="984"/>
      <c r="S149" s="984"/>
      <c r="T149" s="984"/>
      <c r="U149" s="984"/>
      <c r="V149" s="984"/>
      <c r="W149" s="984"/>
      <c r="X149" s="984"/>
      <c r="Y149" s="368"/>
    </row>
    <row r="150" spans="1:25" s="330" customFormat="1" ht="30" customHeight="1" x14ac:dyDescent="0.4">
      <c r="A150" s="984"/>
      <c r="B150" s="984"/>
      <c r="C150" s="984"/>
      <c r="D150" s="984"/>
      <c r="E150" s="1019"/>
      <c r="F150" s="356" t="s">
        <v>893</v>
      </c>
      <c r="G150" s="984" t="s">
        <v>166</v>
      </c>
      <c r="H150" s="984"/>
      <c r="I150" s="984"/>
      <c r="J150" s="984"/>
      <c r="K150" s="984"/>
      <c r="L150" s="984"/>
      <c r="M150" s="984"/>
      <c r="N150" s="984"/>
      <c r="O150" s="984"/>
      <c r="P150" s="984"/>
      <c r="Q150" s="984"/>
      <c r="R150" s="984"/>
      <c r="S150" s="984"/>
      <c r="T150" s="984"/>
      <c r="U150" s="984"/>
      <c r="V150" s="984"/>
      <c r="W150" s="984"/>
      <c r="X150" s="984"/>
      <c r="Y150" s="368"/>
    </row>
    <row r="151" spans="1:25" s="330" customFormat="1" ht="30" customHeight="1" x14ac:dyDescent="0.4">
      <c r="A151" s="984"/>
      <c r="B151" s="984"/>
      <c r="C151" s="984"/>
      <c r="D151" s="984"/>
      <c r="E151" s="1019"/>
      <c r="F151" s="356" t="s">
        <v>894</v>
      </c>
      <c r="G151" s="984" t="s">
        <v>167</v>
      </c>
      <c r="H151" s="984"/>
      <c r="I151" s="984"/>
      <c r="J151" s="984"/>
      <c r="K151" s="984"/>
      <c r="L151" s="984"/>
      <c r="M151" s="984"/>
      <c r="N151" s="984"/>
      <c r="O151" s="984"/>
      <c r="P151" s="984"/>
      <c r="Q151" s="984"/>
      <c r="R151" s="984"/>
      <c r="S151" s="984"/>
      <c r="T151" s="984"/>
      <c r="U151" s="984"/>
      <c r="V151" s="984"/>
      <c r="W151" s="984"/>
      <c r="X151" s="984"/>
      <c r="Y151" s="368"/>
    </row>
    <row r="152" spans="1:25" s="330" customFormat="1" ht="15" customHeight="1" x14ac:dyDescent="0.4">
      <c r="A152" s="984"/>
      <c r="B152" s="984"/>
      <c r="C152" s="984"/>
      <c r="D152" s="984"/>
      <c r="E152" s="1019"/>
      <c r="F152" s="356" t="s">
        <v>895</v>
      </c>
      <c r="G152" s="984" t="s">
        <v>168</v>
      </c>
      <c r="H152" s="984"/>
      <c r="I152" s="984"/>
      <c r="J152" s="984"/>
      <c r="K152" s="984"/>
      <c r="L152" s="984"/>
      <c r="M152" s="984"/>
      <c r="N152" s="984"/>
      <c r="O152" s="984"/>
      <c r="P152" s="984"/>
      <c r="Q152" s="984"/>
      <c r="R152" s="984"/>
      <c r="S152" s="984"/>
      <c r="T152" s="984"/>
      <c r="U152" s="984"/>
      <c r="V152" s="984"/>
      <c r="W152" s="984"/>
      <c r="X152" s="984"/>
      <c r="Y152" s="368"/>
    </row>
    <row r="153" spans="1:25" s="330" customFormat="1" ht="15" customHeight="1" x14ac:dyDescent="0.4">
      <c r="A153" s="984"/>
      <c r="B153" s="984"/>
      <c r="C153" s="984"/>
      <c r="D153" s="984"/>
      <c r="E153" s="1020"/>
      <c r="F153" s="356" t="s">
        <v>896</v>
      </c>
      <c r="G153" s="987" t="s">
        <v>897</v>
      </c>
      <c r="H153" s="988"/>
      <c r="I153" s="988"/>
      <c r="J153" s="988"/>
      <c r="K153" s="988"/>
      <c r="L153" s="988"/>
      <c r="M153" s="988"/>
      <c r="N153" s="988"/>
      <c r="O153" s="988"/>
      <c r="P153" s="988"/>
      <c r="Q153" s="988"/>
      <c r="R153" s="988"/>
      <c r="S153" s="988"/>
      <c r="T153" s="988"/>
      <c r="U153" s="988"/>
      <c r="V153" s="988"/>
      <c r="W153" s="988"/>
      <c r="X153" s="989"/>
      <c r="Y153" s="368"/>
    </row>
    <row r="154" spans="1:25" s="337" customFormat="1" ht="14.25" customHeight="1" x14ac:dyDescent="0.4">
      <c r="A154" s="960" t="s">
        <v>149</v>
      </c>
      <c r="B154" s="960"/>
      <c r="C154" s="960"/>
      <c r="D154" s="960"/>
      <c r="E154" s="456"/>
      <c r="F154" s="345"/>
      <c r="G154" s="961" t="s">
        <v>150</v>
      </c>
      <c r="H154" s="961"/>
      <c r="I154" s="961"/>
      <c r="J154" s="961"/>
      <c r="K154" s="961"/>
      <c r="L154" s="961"/>
      <c r="M154" s="961"/>
      <c r="N154" s="961"/>
      <c r="O154" s="961"/>
      <c r="P154" s="961"/>
      <c r="Q154" s="961"/>
      <c r="R154" s="961"/>
      <c r="S154" s="961"/>
      <c r="T154" s="961"/>
      <c r="U154" s="961"/>
      <c r="V154" s="961"/>
      <c r="W154" s="961"/>
      <c r="X154" s="961"/>
      <c r="Y154" s="457" t="s">
        <v>151</v>
      </c>
    </row>
    <row r="155" spans="1:25" s="337" customFormat="1" ht="60" customHeight="1" x14ac:dyDescent="0.4">
      <c r="A155" s="1009" t="s">
        <v>898</v>
      </c>
      <c r="B155" s="1010"/>
      <c r="C155" s="1010"/>
      <c r="D155" s="1011"/>
      <c r="E155" s="1018"/>
      <c r="F155" s="345"/>
      <c r="G155" s="987" t="s">
        <v>899</v>
      </c>
      <c r="H155" s="1021"/>
      <c r="I155" s="1021"/>
      <c r="J155" s="1021"/>
      <c r="K155" s="1021"/>
      <c r="L155" s="1021"/>
      <c r="M155" s="1021"/>
      <c r="N155" s="1021"/>
      <c r="O155" s="1021"/>
      <c r="P155" s="1021"/>
      <c r="Q155" s="1021"/>
      <c r="R155" s="1021"/>
      <c r="S155" s="1021"/>
      <c r="T155" s="1021"/>
      <c r="U155" s="1021"/>
      <c r="V155" s="1021"/>
      <c r="W155" s="1021"/>
      <c r="X155" s="1022"/>
      <c r="Y155" s="369"/>
    </row>
    <row r="156" spans="1:25" s="330" customFormat="1" ht="30" customHeight="1" x14ac:dyDescent="0.4">
      <c r="A156" s="1012"/>
      <c r="B156" s="1013"/>
      <c r="C156" s="1013"/>
      <c r="D156" s="1014"/>
      <c r="E156" s="1019"/>
      <c r="F156" s="356">
        <v>1</v>
      </c>
      <c r="G156" s="984" t="s">
        <v>900</v>
      </c>
      <c r="H156" s="984"/>
      <c r="I156" s="984"/>
      <c r="J156" s="984"/>
      <c r="K156" s="984"/>
      <c r="L156" s="984"/>
      <c r="M156" s="984"/>
      <c r="N156" s="984"/>
      <c r="O156" s="984"/>
      <c r="P156" s="984"/>
      <c r="Q156" s="984"/>
      <c r="R156" s="984"/>
      <c r="S156" s="984"/>
      <c r="T156" s="984"/>
      <c r="U156" s="984"/>
      <c r="V156" s="984"/>
      <c r="W156" s="984"/>
      <c r="X156" s="984"/>
      <c r="Y156" s="368"/>
    </row>
    <row r="157" spans="1:25" s="330" customFormat="1" ht="30" customHeight="1" x14ac:dyDescent="0.4">
      <c r="A157" s="1012"/>
      <c r="B157" s="1013"/>
      <c r="C157" s="1013"/>
      <c r="D157" s="1014"/>
      <c r="E157" s="1019"/>
      <c r="F157" s="356">
        <v>2</v>
      </c>
      <c r="G157" s="984" t="s">
        <v>901</v>
      </c>
      <c r="H157" s="984"/>
      <c r="I157" s="984"/>
      <c r="J157" s="984"/>
      <c r="K157" s="984"/>
      <c r="L157" s="984"/>
      <c r="M157" s="984"/>
      <c r="N157" s="984"/>
      <c r="O157" s="984"/>
      <c r="P157" s="984"/>
      <c r="Q157" s="984"/>
      <c r="R157" s="984"/>
      <c r="S157" s="984"/>
      <c r="T157" s="984"/>
      <c r="U157" s="984"/>
      <c r="V157" s="984"/>
      <c r="W157" s="984"/>
      <c r="X157" s="984"/>
      <c r="Y157" s="368"/>
    </row>
    <row r="158" spans="1:25" s="330" customFormat="1" ht="45" customHeight="1" x14ac:dyDescent="0.4">
      <c r="A158" s="1012"/>
      <c r="B158" s="1013"/>
      <c r="C158" s="1013"/>
      <c r="D158" s="1014"/>
      <c r="E158" s="1019"/>
      <c r="F158" s="356">
        <v>3</v>
      </c>
      <c r="G158" s="984" t="s">
        <v>902</v>
      </c>
      <c r="H158" s="984"/>
      <c r="I158" s="984"/>
      <c r="J158" s="984"/>
      <c r="K158" s="984"/>
      <c r="L158" s="984"/>
      <c r="M158" s="984"/>
      <c r="N158" s="984"/>
      <c r="O158" s="984"/>
      <c r="P158" s="984"/>
      <c r="Q158" s="984"/>
      <c r="R158" s="984"/>
      <c r="S158" s="984"/>
      <c r="T158" s="984"/>
      <c r="U158" s="984"/>
      <c r="V158" s="984"/>
      <c r="W158" s="984"/>
      <c r="X158" s="984"/>
      <c r="Y158" s="368"/>
    </row>
    <row r="159" spans="1:25" s="330" customFormat="1" ht="45" customHeight="1" x14ac:dyDescent="0.4">
      <c r="A159" s="1012"/>
      <c r="B159" s="1013"/>
      <c r="C159" s="1013"/>
      <c r="D159" s="1014"/>
      <c r="E159" s="1019"/>
      <c r="F159" s="356">
        <v>4</v>
      </c>
      <c r="G159" s="984" t="s">
        <v>903</v>
      </c>
      <c r="H159" s="984"/>
      <c r="I159" s="984"/>
      <c r="J159" s="984"/>
      <c r="K159" s="984"/>
      <c r="L159" s="984"/>
      <c r="M159" s="984"/>
      <c r="N159" s="984"/>
      <c r="O159" s="984"/>
      <c r="P159" s="984"/>
      <c r="Q159" s="984"/>
      <c r="R159" s="984"/>
      <c r="S159" s="984"/>
      <c r="T159" s="984"/>
      <c r="U159" s="984"/>
      <c r="V159" s="984"/>
      <c r="W159" s="984"/>
      <c r="X159" s="984"/>
      <c r="Y159" s="368"/>
    </row>
    <row r="160" spans="1:25" s="330" customFormat="1" ht="45" customHeight="1" x14ac:dyDescent="0.4">
      <c r="A160" s="1012"/>
      <c r="B160" s="1013"/>
      <c r="C160" s="1013"/>
      <c r="D160" s="1014"/>
      <c r="E160" s="1019"/>
      <c r="F160" s="356">
        <v>5</v>
      </c>
      <c r="G160" s="984" t="s">
        <v>904</v>
      </c>
      <c r="H160" s="984"/>
      <c r="I160" s="984"/>
      <c r="J160" s="984"/>
      <c r="K160" s="984"/>
      <c r="L160" s="984"/>
      <c r="M160" s="984"/>
      <c r="N160" s="984"/>
      <c r="O160" s="984"/>
      <c r="P160" s="984"/>
      <c r="Q160" s="984"/>
      <c r="R160" s="984"/>
      <c r="S160" s="984"/>
      <c r="T160" s="984"/>
      <c r="U160" s="984"/>
      <c r="V160" s="984"/>
      <c r="W160" s="984"/>
      <c r="X160" s="984"/>
      <c r="Y160" s="368"/>
    </row>
    <row r="161" spans="1:25" s="330" customFormat="1" ht="45" customHeight="1" x14ac:dyDescent="0.4">
      <c r="A161" s="1012"/>
      <c r="B161" s="1013"/>
      <c r="C161" s="1013"/>
      <c r="D161" s="1014"/>
      <c r="E161" s="1019"/>
      <c r="F161" s="356">
        <v>6</v>
      </c>
      <c r="G161" s="984" t="s">
        <v>905</v>
      </c>
      <c r="H161" s="984"/>
      <c r="I161" s="984"/>
      <c r="J161" s="984"/>
      <c r="K161" s="984"/>
      <c r="L161" s="984"/>
      <c r="M161" s="984"/>
      <c r="N161" s="984"/>
      <c r="O161" s="984"/>
      <c r="P161" s="984"/>
      <c r="Q161" s="984"/>
      <c r="R161" s="984"/>
      <c r="S161" s="984"/>
      <c r="T161" s="984"/>
      <c r="U161" s="984"/>
      <c r="V161" s="984"/>
      <c r="W161" s="984"/>
      <c r="X161" s="984"/>
      <c r="Y161" s="368"/>
    </row>
    <row r="162" spans="1:25" s="330" customFormat="1" ht="45" customHeight="1" x14ac:dyDescent="0.4">
      <c r="A162" s="1012"/>
      <c r="B162" s="1013"/>
      <c r="C162" s="1013"/>
      <c r="D162" s="1014"/>
      <c r="E162" s="1019"/>
      <c r="F162" s="356">
        <v>7</v>
      </c>
      <c r="G162" s="984" t="s">
        <v>906</v>
      </c>
      <c r="H162" s="984"/>
      <c r="I162" s="984"/>
      <c r="J162" s="984"/>
      <c r="K162" s="984"/>
      <c r="L162" s="984"/>
      <c r="M162" s="984"/>
      <c r="N162" s="984"/>
      <c r="O162" s="984"/>
      <c r="P162" s="984"/>
      <c r="Q162" s="984"/>
      <c r="R162" s="984"/>
      <c r="S162" s="984"/>
      <c r="T162" s="984"/>
      <c r="U162" s="984"/>
      <c r="V162" s="984"/>
      <c r="W162" s="984"/>
      <c r="X162" s="984"/>
      <c r="Y162" s="368"/>
    </row>
    <row r="163" spans="1:25" s="330" customFormat="1" ht="45" customHeight="1" x14ac:dyDescent="0.4">
      <c r="A163" s="1012"/>
      <c r="B163" s="1013"/>
      <c r="C163" s="1013"/>
      <c r="D163" s="1014"/>
      <c r="E163" s="1019"/>
      <c r="F163" s="356">
        <v>8</v>
      </c>
      <c r="G163" s="1024" t="s">
        <v>907</v>
      </c>
      <c r="H163" s="1024"/>
      <c r="I163" s="1024"/>
      <c r="J163" s="1024"/>
      <c r="K163" s="1024"/>
      <c r="L163" s="1024"/>
      <c r="M163" s="1024"/>
      <c r="N163" s="1024"/>
      <c r="O163" s="1024"/>
      <c r="P163" s="1024"/>
      <c r="Q163" s="1024"/>
      <c r="R163" s="1024"/>
      <c r="S163" s="1024"/>
      <c r="T163" s="1024"/>
      <c r="U163" s="1024"/>
      <c r="V163" s="1024"/>
      <c r="W163" s="1024"/>
      <c r="X163" s="1024"/>
      <c r="Y163" s="368"/>
    </row>
    <row r="164" spans="1:25" s="330" customFormat="1" ht="30" customHeight="1" x14ac:dyDescent="0.4">
      <c r="A164" s="1012"/>
      <c r="B164" s="1013"/>
      <c r="C164" s="1013"/>
      <c r="D164" s="1014"/>
      <c r="E164" s="1019"/>
      <c r="F164" s="356">
        <v>9</v>
      </c>
      <c r="G164" s="984" t="s">
        <v>908</v>
      </c>
      <c r="H164" s="984"/>
      <c r="I164" s="984"/>
      <c r="J164" s="984"/>
      <c r="K164" s="984"/>
      <c r="L164" s="984"/>
      <c r="M164" s="984"/>
      <c r="N164" s="984"/>
      <c r="O164" s="984"/>
      <c r="P164" s="984"/>
      <c r="Q164" s="984"/>
      <c r="R164" s="984"/>
      <c r="S164" s="984"/>
      <c r="T164" s="984"/>
      <c r="U164" s="984"/>
      <c r="V164" s="984"/>
      <c r="W164" s="984"/>
      <c r="X164" s="984"/>
      <c r="Y164" s="368"/>
    </row>
    <row r="165" spans="1:25" s="330" customFormat="1" ht="15" customHeight="1" x14ac:dyDescent="0.4">
      <c r="A165" s="1012"/>
      <c r="B165" s="1013"/>
      <c r="C165" s="1013"/>
      <c r="D165" s="1014"/>
      <c r="E165" s="1019"/>
      <c r="F165" s="356">
        <v>10</v>
      </c>
      <c r="G165" s="984" t="s">
        <v>909</v>
      </c>
      <c r="H165" s="984"/>
      <c r="I165" s="984"/>
      <c r="J165" s="984"/>
      <c r="K165" s="984"/>
      <c r="L165" s="984"/>
      <c r="M165" s="984"/>
      <c r="N165" s="984"/>
      <c r="O165" s="984"/>
      <c r="P165" s="984"/>
      <c r="Q165" s="984"/>
      <c r="R165" s="984"/>
      <c r="S165" s="984"/>
      <c r="T165" s="984"/>
      <c r="U165" s="984"/>
      <c r="V165" s="984"/>
      <c r="W165" s="984"/>
      <c r="X165" s="984"/>
      <c r="Y165" s="368"/>
    </row>
    <row r="166" spans="1:25" s="330" customFormat="1" ht="15" customHeight="1" x14ac:dyDescent="0.4">
      <c r="A166" s="1012"/>
      <c r="B166" s="1013"/>
      <c r="C166" s="1013"/>
      <c r="D166" s="1014"/>
      <c r="E166" s="1019"/>
      <c r="F166" s="356">
        <v>11</v>
      </c>
      <c r="G166" s="984" t="s">
        <v>910</v>
      </c>
      <c r="H166" s="984"/>
      <c r="I166" s="984"/>
      <c r="J166" s="984"/>
      <c r="K166" s="984"/>
      <c r="L166" s="984"/>
      <c r="M166" s="984"/>
      <c r="N166" s="984"/>
      <c r="O166" s="984"/>
      <c r="P166" s="984"/>
      <c r="Q166" s="984"/>
      <c r="R166" s="984"/>
      <c r="S166" s="984"/>
      <c r="T166" s="984"/>
      <c r="U166" s="984"/>
      <c r="V166" s="984"/>
      <c r="W166" s="984"/>
      <c r="X166" s="984"/>
      <c r="Y166" s="368"/>
    </row>
    <row r="167" spans="1:25" s="330" customFormat="1" ht="30" customHeight="1" x14ac:dyDescent="0.4">
      <c r="A167" s="1012"/>
      <c r="B167" s="1013"/>
      <c r="C167" s="1013"/>
      <c r="D167" s="1014"/>
      <c r="E167" s="1019"/>
      <c r="F167" s="356">
        <v>12</v>
      </c>
      <c r="G167" s="984" t="s">
        <v>888</v>
      </c>
      <c r="H167" s="984"/>
      <c r="I167" s="984"/>
      <c r="J167" s="984"/>
      <c r="K167" s="984"/>
      <c r="L167" s="984"/>
      <c r="M167" s="984"/>
      <c r="N167" s="984"/>
      <c r="O167" s="984"/>
      <c r="P167" s="984"/>
      <c r="Q167" s="984"/>
      <c r="R167" s="984"/>
      <c r="S167" s="984"/>
      <c r="T167" s="984"/>
      <c r="U167" s="984"/>
      <c r="V167" s="984"/>
      <c r="W167" s="984"/>
      <c r="X167" s="984"/>
      <c r="Y167" s="368"/>
    </row>
    <row r="168" spans="1:25" s="330" customFormat="1" ht="30" customHeight="1" x14ac:dyDescent="0.4">
      <c r="A168" s="1012"/>
      <c r="B168" s="1013"/>
      <c r="C168" s="1013"/>
      <c r="D168" s="1014"/>
      <c r="E168" s="1019"/>
      <c r="F168" s="356">
        <v>13</v>
      </c>
      <c r="G168" s="984" t="s">
        <v>885</v>
      </c>
      <c r="H168" s="984"/>
      <c r="I168" s="984"/>
      <c r="J168" s="984"/>
      <c r="K168" s="984"/>
      <c r="L168" s="984"/>
      <c r="M168" s="984"/>
      <c r="N168" s="984"/>
      <c r="O168" s="984"/>
      <c r="P168" s="984"/>
      <c r="Q168" s="984"/>
      <c r="R168" s="984"/>
      <c r="S168" s="984"/>
      <c r="T168" s="984"/>
      <c r="U168" s="984"/>
      <c r="V168" s="984"/>
      <c r="W168" s="984"/>
      <c r="X168" s="984"/>
      <c r="Y168" s="368"/>
    </row>
    <row r="169" spans="1:25" s="330" customFormat="1" ht="30" customHeight="1" x14ac:dyDescent="0.4">
      <c r="A169" s="1012"/>
      <c r="B169" s="1013"/>
      <c r="C169" s="1013"/>
      <c r="D169" s="1014"/>
      <c r="E169" s="1019"/>
      <c r="F169" s="356">
        <v>14</v>
      </c>
      <c r="G169" s="984" t="s">
        <v>911</v>
      </c>
      <c r="H169" s="984"/>
      <c r="I169" s="984"/>
      <c r="J169" s="984"/>
      <c r="K169" s="984"/>
      <c r="L169" s="984"/>
      <c r="M169" s="984"/>
      <c r="N169" s="984"/>
      <c r="O169" s="984"/>
      <c r="P169" s="984"/>
      <c r="Q169" s="984"/>
      <c r="R169" s="984"/>
      <c r="S169" s="984"/>
      <c r="T169" s="984"/>
      <c r="U169" s="984"/>
      <c r="V169" s="984"/>
      <c r="W169" s="984"/>
      <c r="X169" s="984"/>
      <c r="Y169" s="368"/>
    </row>
    <row r="170" spans="1:25" s="330" customFormat="1" ht="45" customHeight="1" x14ac:dyDescent="0.4">
      <c r="A170" s="1012"/>
      <c r="B170" s="1013"/>
      <c r="C170" s="1013"/>
      <c r="D170" s="1014"/>
      <c r="E170" s="1019"/>
      <c r="F170" s="356">
        <v>15</v>
      </c>
      <c r="G170" s="984" t="s">
        <v>912</v>
      </c>
      <c r="H170" s="984"/>
      <c r="I170" s="984"/>
      <c r="J170" s="984"/>
      <c r="K170" s="984"/>
      <c r="L170" s="984"/>
      <c r="M170" s="984"/>
      <c r="N170" s="984"/>
      <c r="O170" s="984"/>
      <c r="P170" s="984"/>
      <c r="Q170" s="984"/>
      <c r="R170" s="984"/>
      <c r="S170" s="984"/>
      <c r="T170" s="984"/>
      <c r="U170" s="984"/>
      <c r="V170" s="984"/>
      <c r="W170" s="984"/>
      <c r="X170" s="984"/>
      <c r="Y170" s="368"/>
    </row>
    <row r="171" spans="1:25" s="330" customFormat="1" ht="15" customHeight="1" x14ac:dyDescent="0.4">
      <c r="A171" s="1015"/>
      <c r="B171" s="1016"/>
      <c r="C171" s="1016"/>
      <c r="D171" s="1017"/>
      <c r="E171" s="1020"/>
      <c r="F171" s="356">
        <v>16</v>
      </c>
      <c r="G171" s="984" t="s">
        <v>877</v>
      </c>
      <c r="H171" s="984"/>
      <c r="I171" s="984"/>
      <c r="J171" s="984"/>
      <c r="K171" s="984"/>
      <c r="L171" s="984"/>
      <c r="M171" s="984"/>
      <c r="N171" s="984"/>
      <c r="O171" s="984"/>
      <c r="P171" s="984"/>
      <c r="Q171" s="984"/>
      <c r="R171" s="984"/>
      <c r="S171" s="984"/>
      <c r="T171" s="984"/>
      <c r="U171" s="984"/>
      <c r="V171" s="984"/>
      <c r="W171" s="984"/>
      <c r="X171" s="984"/>
      <c r="Y171" s="368"/>
    </row>
  </sheetData>
  <dataConsolidate/>
  <mergeCells count="250">
    <mergeCell ref="A154:D154"/>
    <mergeCell ref="G154:X154"/>
    <mergeCell ref="G50:X50"/>
    <mergeCell ref="G59:X59"/>
    <mergeCell ref="G60:X60"/>
    <mergeCell ref="G61:X61"/>
    <mergeCell ref="G62:X62"/>
    <mergeCell ref="A76:D77"/>
    <mergeCell ref="G111:X111"/>
    <mergeCell ref="G112:X112"/>
    <mergeCell ref="G113:X113"/>
    <mergeCell ref="A110:D114"/>
    <mergeCell ref="E110:E114"/>
    <mergeCell ref="G57:X57"/>
    <mergeCell ref="G56:X56"/>
    <mergeCell ref="G55:X55"/>
    <mergeCell ref="G54:X54"/>
    <mergeCell ref="G85:X85"/>
    <mergeCell ref="G58:X58"/>
    <mergeCell ref="G96:X96"/>
    <mergeCell ref="G79:X79"/>
    <mergeCell ref="G80:X80"/>
    <mergeCell ref="G81:X81"/>
    <mergeCell ref="A82:D85"/>
    <mergeCell ref="E82:E85"/>
    <mergeCell ref="G82:X82"/>
    <mergeCell ref="G8:X8"/>
    <mergeCell ref="G9:X9"/>
    <mergeCell ref="G10:X10"/>
    <mergeCell ref="A1:Y1"/>
    <mergeCell ref="A2:Y2"/>
    <mergeCell ref="A3:X3"/>
    <mergeCell ref="A4:Y4"/>
    <mergeCell ref="A5:Y5"/>
    <mergeCell ref="A7:D7"/>
    <mergeCell ref="G7:X7"/>
    <mergeCell ref="G27:X27"/>
    <mergeCell ref="A27:D29"/>
    <mergeCell ref="A30:D31"/>
    <mergeCell ref="A33:D33"/>
    <mergeCell ref="A32:D32"/>
    <mergeCell ref="G32:X32"/>
    <mergeCell ref="G29:X29"/>
    <mergeCell ref="G28:X28"/>
    <mergeCell ref="G12:X12"/>
    <mergeCell ref="G13:X13"/>
    <mergeCell ref="G14:X14"/>
    <mergeCell ref="A16:D16"/>
    <mergeCell ref="G16:X16"/>
    <mergeCell ref="A17:D17"/>
    <mergeCell ref="G17:X17"/>
    <mergeCell ref="A18:D18"/>
    <mergeCell ref="G18:X18"/>
    <mergeCell ref="A25:D25"/>
    <mergeCell ref="G25:X25"/>
    <mergeCell ref="G31:X31"/>
    <mergeCell ref="G30:X30"/>
    <mergeCell ref="G20:X20"/>
    <mergeCell ref="G19:X19"/>
    <mergeCell ref="A19:D19"/>
    <mergeCell ref="A42:D43"/>
    <mergeCell ref="A44:D45"/>
    <mergeCell ref="E42:E43"/>
    <mergeCell ref="E44:E45"/>
    <mergeCell ref="G33:X33"/>
    <mergeCell ref="A34:D38"/>
    <mergeCell ref="E34:E38"/>
    <mergeCell ref="G34:X34"/>
    <mergeCell ref="G35:X35"/>
    <mergeCell ref="G36:X36"/>
    <mergeCell ref="G37:X37"/>
    <mergeCell ref="G38:X38"/>
    <mergeCell ref="G41:X41"/>
    <mergeCell ref="G39:X39"/>
    <mergeCell ref="A48:D48"/>
    <mergeCell ref="G48:X48"/>
    <mergeCell ref="A49:D62"/>
    <mergeCell ref="E49:E62"/>
    <mergeCell ref="A66:D66"/>
    <mergeCell ref="G53:X53"/>
    <mergeCell ref="G52:X52"/>
    <mergeCell ref="G49:X49"/>
    <mergeCell ref="G95:X95"/>
    <mergeCell ref="G66:X66"/>
    <mergeCell ref="A63:D65"/>
    <mergeCell ref="E63:E65"/>
    <mergeCell ref="G63:X63"/>
    <mergeCell ref="G64:X64"/>
    <mergeCell ref="G65:X65"/>
    <mergeCell ref="G83:X83"/>
    <mergeCell ref="G67:X67"/>
    <mergeCell ref="G68:X68"/>
    <mergeCell ref="G71:X71"/>
    <mergeCell ref="G72:X72"/>
    <mergeCell ref="G75:X75"/>
    <mergeCell ref="A78:D81"/>
    <mergeCell ref="E78:E81"/>
    <mergeCell ref="G78:X78"/>
    <mergeCell ref="G84:X84"/>
    <mergeCell ref="E76:E77"/>
    <mergeCell ref="G76:X76"/>
    <mergeCell ref="G77:X77"/>
    <mergeCell ref="A97:D101"/>
    <mergeCell ref="E97:E101"/>
    <mergeCell ref="G97:X97"/>
    <mergeCell ref="G98:X98"/>
    <mergeCell ref="G99:X99"/>
    <mergeCell ref="G100:X100"/>
    <mergeCell ref="G101:X101"/>
    <mergeCell ref="A87:D90"/>
    <mergeCell ref="E87:E90"/>
    <mergeCell ref="G87:X87"/>
    <mergeCell ref="G88:X88"/>
    <mergeCell ref="G89:X89"/>
    <mergeCell ref="G90:X90"/>
    <mergeCell ref="A86:D86"/>
    <mergeCell ref="G86:X86"/>
    <mergeCell ref="A91:D96"/>
    <mergeCell ref="E91:E96"/>
    <mergeCell ref="G91:X91"/>
    <mergeCell ref="G92:X92"/>
    <mergeCell ref="G93:X93"/>
    <mergeCell ref="G94:X94"/>
    <mergeCell ref="A102:D102"/>
    <mergeCell ref="G102:X102"/>
    <mergeCell ref="E116:E118"/>
    <mergeCell ref="A124:D124"/>
    <mergeCell ref="G124:X124"/>
    <mergeCell ref="A103:D106"/>
    <mergeCell ref="E103:E106"/>
    <mergeCell ref="G103:X103"/>
    <mergeCell ref="G104:X104"/>
    <mergeCell ref="G105:X105"/>
    <mergeCell ref="G106:X106"/>
    <mergeCell ref="G110:X110"/>
    <mergeCell ref="G117:X117"/>
    <mergeCell ref="G118:X118"/>
    <mergeCell ref="A107:D108"/>
    <mergeCell ref="E107:E108"/>
    <mergeCell ref="G107:X107"/>
    <mergeCell ref="G108:X108"/>
    <mergeCell ref="A109:D109"/>
    <mergeCell ref="G109:Y109"/>
    <mergeCell ref="G114:X114"/>
    <mergeCell ref="G116:X116"/>
    <mergeCell ref="A116:D118"/>
    <mergeCell ref="A115:D115"/>
    <mergeCell ref="G115:X115"/>
    <mergeCell ref="A119:D119"/>
    <mergeCell ref="G119:X119"/>
    <mergeCell ref="A120:D123"/>
    <mergeCell ref="E120:E123"/>
    <mergeCell ref="G120:X120"/>
    <mergeCell ref="G121:X121"/>
    <mergeCell ref="G122:X122"/>
    <mergeCell ref="G123:X123"/>
    <mergeCell ref="G130:X130"/>
    <mergeCell ref="G131:X131"/>
    <mergeCell ref="G132:X132"/>
    <mergeCell ref="G133:X133"/>
    <mergeCell ref="G134:X134"/>
    <mergeCell ref="G135:X135"/>
    <mergeCell ref="A125:D135"/>
    <mergeCell ref="E125:E135"/>
    <mergeCell ref="G125:X125"/>
    <mergeCell ref="G126:X126"/>
    <mergeCell ref="G127:X127"/>
    <mergeCell ref="G128:X128"/>
    <mergeCell ref="G129:X129"/>
    <mergeCell ref="E149:E153"/>
    <mergeCell ref="G149:X149"/>
    <mergeCell ref="G150:X150"/>
    <mergeCell ref="G151:X151"/>
    <mergeCell ref="G152:X152"/>
    <mergeCell ref="A137:D148"/>
    <mergeCell ref="E137:E148"/>
    <mergeCell ref="G137:X137"/>
    <mergeCell ref="G138:X138"/>
    <mergeCell ref="G139:X139"/>
    <mergeCell ref="G140:X140"/>
    <mergeCell ref="G141:X141"/>
    <mergeCell ref="G142:X142"/>
    <mergeCell ref="G143:X143"/>
    <mergeCell ref="G144:X144"/>
    <mergeCell ref="G169:X169"/>
    <mergeCell ref="G170:X170"/>
    <mergeCell ref="G171:X171"/>
    <mergeCell ref="G160:X160"/>
    <mergeCell ref="G161:X161"/>
    <mergeCell ref="G162:X162"/>
    <mergeCell ref="G163:X163"/>
    <mergeCell ref="G164:X164"/>
    <mergeCell ref="G165:X165"/>
    <mergeCell ref="G11:X11"/>
    <mergeCell ref="A8:D11"/>
    <mergeCell ref="E8:E11"/>
    <mergeCell ref="G15:X15"/>
    <mergeCell ref="A12:D15"/>
    <mergeCell ref="E12:E15"/>
    <mergeCell ref="G166:X166"/>
    <mergeCell ref="G167:X167"/>
    <mergeCell ref="G168:X168"/>
    <mergeCell ref="G153:X153"/>
    <mergeCell ref="A136:D136"/>
    <mergeCell ref="G136:X136"/>
    <mergeCell ref="A155:D171"/>
    <mergeCell ref="E155:E171"/>
    <mergeCell ref="G155:X155"/>
    <mergeCell ref="G156:X156"/>
    <mergeCell ref="G157:X157"/>
    <mergeCell ref="G158:X158"/>
    <mergeCell ref="G159:X159"/>
    <mergeCell ref="G145:X145"/>
    <mergeCell ref="G146:X146"/>
    <mergeCell ref="G147:X147"/>
    <mergeCell ref="G148:X148"/>
    <mergeCell ref="A149:D153"/>
    <mergeCell ref="A20:D20"/>
    <mergeCell ref="A21:D22"/>
    <mergeCell ref="A23:D24"/>
    <mergeCell ref="E23:E24"/>
    <mergeCell ref="E21:E22"/>
    <mergeCell ref="G24:X24"/>
    <mergeCell ref="G23:X23"/>
    <mergeCell ref="G22:X22"/>
    <mergeCell ref="G21:X21"/>
    <mergeCell ref="A26:D26"/>
    <mergeCell ref="G26:X26"/>
    <mergeCell ref="E27:E29"/>
    <mergeCell ref="E30:E31"/>
    <mergeCell ref="G70:X70"/>
    <mergeCell ref="G69:X69"/>
    <mergeCell ref="A67:D68"/>
    <mergeCell ref="E67:E68"/>
    <mergeCell ref="E69:E75"/>
    <mergeCell ref="G74:X74"/>
    <mergeCell ref="G73:X73"/>
    <mergeCell ref="A69:D75"/>
    <mergeCell ref="G40:X40"/>
    <mergeCell ref="A46:D47"/>
    <mergeCell ref="E46:E47"/>
    <mergeCell ref="G46:X46"/>
    <mergeCell ref="G51:X51"/>
    <mergeCell ref="G47:X47"/>
    <mergeCell ref="A39:D41"/>
    <mergeCell ref="E39:E41"/>
    <mergeCell ref="G45:X45"/>
    <mergeCell ref="G44:X44"/>
    <mergeCell ref="G43:X43"/>
    <mergeCell ref="G42:X42"/>
  </mergeCells>
  <phoneticPr fontId="3"/>
  <dataValidations count="1">
    <dataValidation type="list" allowBlank="1" showInputMessage="1" showErrorMessage="1" sqref="E25 E155:E171 E103:E108 E82:E85 E8 E12 E16:E21 E23 E119:E123 E34:E39 E67 E69 E110 E87:E101 E76:E78 E125:E135 E137:E153">
      <formula1>"〇"</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alignWithMargins="0">
    <oddFooter>&amp;R&amp;10&amp;A（&amp;P/&amp;N）</oddFooter>
  </headerFooter>
  <rowBreaks count="7" manualBreakCount="7">
    <brk id="25" max="24" man="1"/>
    <brk id="47" max="24" man="1"/>
    <brk id="85" max="24" man="1"/>
    <brk id="101" max="24" man="1"/>
    <brk id="114" max="24" man="1"/>
    <brk id="135" max="24" man="1"/>
    <brk id="153"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23</xdr:col>
                    <xdr:colOff>0</xdr:colOff>
                    <xdr:row>26</xdr:row>
                    <xdr:rowOff>0</xdr:rowOff>
                  </from>
                  <to>
                    <xdr:col>24</xdr:col>
                    <xdr:colOff>28575</xdr:colOff>
                    <xdr:row>26</xdr:row>
                    <xdr:rowOff>247650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23</xdr:col>
                    <xdr:colOff>0</xdr:colOff>
                    <xdr:row>84</xdr:row>
                    <xdr:rowOff>0</xdr:rowOff>
                  </from>
                  <to>
                    <xdr:col>23</xdr:col>
                    <xdr:colOff>161925</xdr:colOff>
                    <xdr:row>85</xdr:row>
                    <xdr:rowOff>152400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23</xdr:col>
                    <xdr:colOff>0</xdr:colOff>
                    <xdr:row>77</xdr:row>
                    <xdr:rowOff>0</xdr:rowOff>
                  </from>
                  <to>
                    <xdr:col>23</xdr:col>
                    <xdr:colOff>247650</xdr:colOff>
                    <xdr:row>77</xdr:row>
                    <xdr:rowOff>228600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23</xdr:col>
                    <xdr:colOff>0</xdr:colOff>
                    <xdr:row>77</xdr:row>
                    <xdr:rowOff>0</xdr:rowOff>
                  </from>
                  <to>
                    <xdr:col>23</xdr:col>
                    <xdr:colOff>247650</xdr:colOff>
                    <xdr:row>77</xdr:row>
                    <xdr:rowOff>228600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23</xdr:col>
                    <xdr:colOff>0</xdr:colOff>
                    <xdr:row>77</xdr:row>
                    <xdr:rowOff>0</xdr:rowOff>
                  </from>
                  <to>
                    <xdr:col>23</xdr:col>
                    <xdr:colOff>190500</xdr:colOff>
                    <xdr:row>77</xdr:row>
                    <xdr:rowOff>228600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23</xdr:col>
                    <xdr:colOff>0</xdr:colOff>
                    <xdr:row>36</xdr:row>
                    <xdr:rowOff>0</xdr:rowOff>
                  </from>
                  <to>
                    <xdr:col>23</xdr:col>
                    <xdr:colOff>171450</xdr:colOff>
                    <xdr:row>36</xdr:row>
                    <xdr:rowOff>161925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23</xdr:col>
                    <xdr:colOff>0</xdr:colOff>
                    <xdr:row>37</xdr:row>
                    <xdr:rowOff>19050</xdr:rowOff>
                  </from>
                  <to>
                    <xdr:col>23</xdr:col>
                    <xdr:colOff>171450</xdr:colOff>
                    <xdr:row>37</xdr:row>
                    <xdr:rowOff>180975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23</xdr:col>
                    <xdr:colOff>0</xdr:colOff>
                    <xdr:row>38</xdr:row>
                    <xdr:rowOff>19050</xdr:rowOff>
                  </from>
                  <to>
                    <xdr:col>23</xdr:col>
                    <xdr:colOff>171450</xdr:colOff>
                    <xdr:row>38</xdr:row>
                    <xdr:rowOff>180975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23</xdr:col>
                    <xdr:colOff>0</xdr:colOff>
                    <xdr:row>39</xdr:row>
                    <xdr:rowOff>19050</xdr:rowOff>
                  </from>
                  <to>
                    <xdr:col>23</xdr:col>
                    <xdr:colOff>171450</xdr:colOff>
                    <xdr:row>39</xdr:row>
                    <xdr:rowOff>180975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23</xdr:col>
                    <xdr:colOff>0</xdr:colOff>
                    <xdr:row>45</xdr:row>
                    <xdr:rowOff>19050</xdr:rowOff>
                  </from>
                  <to>
                    <xdr:col>23</xdr:col>
                    <xdr:colOff>171450</xdr:colOff>
                    <xdr:row>45</xdr:row>
                    <xdr:rowOff>180975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23</xdr:col>
                    <xdr:colOff>0</xdr:colOff>
                    <xdr:row>46</xdr:row>
                    <xdr:rowOff>19050</xdr:rowOff>
                  </from>
                  <to>
                    <xdr:col>23</xdr:col>
                    <xdr:colOff>171450</xdr:colOff>
                    <xdr:row>46</xdr:row>
                    <xdr:rowOff>180975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23</xdr:col>
                    <xdr:colOff>0</xdr:colOff>
                    <xdr:row>79</xdr:row>
                    <xdr:rowOff>0</xdr:rowOff>
                  </from>
                  <to>
                    <xdr:col>23</xdr:col>
                    <xdr:colOff>171450</xdr:colOff>
                    <xdr:row>79</xdr:row>
                    <xdr:rowOff>161925</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23</xdr:col>
                    <xdr:colOff>0</xdr:colOff>
                    <xdr:row>79</xdr:row>
                    <xdr:rowOff>19050</xdr:rowOff>
                  </from>
                  <to>
                    <xdr:col>23</xdr:col>
                    <xdr:colOff>171450</xdr:colOff>
                    <xdr:row>79</xdr:row>
                    <xdr:rowOff>180975</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23</xdr:col>
                    <xdr:colOff>0</xdr:colOff>
                    <xdr:row>81</xdr:row>
                    <xdr:rowOff>0</xdr:rowOff>
                  </from>
                  <to>
                    <xdr:col>23</xdr:col>
                    <xdr:colOff>171450</xdr:colOff>
                    <xdr:row>81</xdr:row>
                    <xdr:rowOff>161925</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23</xdr:col>
                    <xdr:colOff>0</xdr:colOff>
                    <xdr:row>84</xdr:row>
                    <xdr:rowOff>0</xdr:rowOff>
                  </from>
                  <to>
                    <xdr:col>23</xdr:col>
                    <xdr:colOff>171450</xdr:colOff>
                    <xdr:row>84</xdr:row>
                    <xdr:rowOff>161925</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23</xdr:col>
                    <xdr:colOff>0</xdr:colOff>
                    <xdr:row>84</xdr:row>
                    <xdr:rowOff>19050</xdr:rowOff>
                  </from>
                  <to>
                    <xdr:col>23</xdr:col>
                    <xdr:colOff>171450</xdr:colOff>
                    <xdr:row>84</xdr:row>
                    <xdr:rowOff>180975</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23</xdr:col>
                    <xdr:colOff>0</xdr:colOff>
                    <xdr:row>85</xdr:row>
                    <xdr:rowOff>0</xdr:rowOff>
                  </from>
                  <to>
                    <xdr:col>23</xdr:col>
                    <xdr:colOff>171450</xdr:colOff>
                    <xdr:row>85</xdr:row>
                    <xdr:rowOff>161925</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23</xdr:col>
                    <xdr:colOff>0</xdr:colOff>
                    <xdr:row>86</xdr:row>
                    <xdr:rowOff>0</xdr:rowOff>
                  </from>
                  <to>
                    <xdr:col>23</xdr:col>
                    <xdr:colOff>171450</xdr:colOff>
                    <xdr:row>86</xdr:row>
                    <xdr:rowOff>161925</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23</xdr:col>
                    <xdr:colOff>0</xdr:colOff>
                    <xdr:row>86</xdr:row>
                    <xdr:rowOff>0</xdr:rowOff>
                  </from>
                  <to>
                    <xdr:col>23</xdr:col>
                    <xdr:colOff>171450</xdr:colOff>
                    <xdr:row>86</xdr:row>
                    <xdr:rowOff>161925</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23</xdr:col>
                    <xdr:colOff>0</xdr:colOff>
                    <xdr:row>88</xdr:row>
                    <xdr:rowOff>19050</xdr:rowOff>
                  </from>
                  <to>
                    <xdr:col>23</xdr:col>
                    <xdr:colOff>171450</xdr:colOff>
                    <xdr:row>88</xdr:row>
                    <xdr:rowOff>180975</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23</xdr:col>
                    <xdr:colOff>0</xdr:colOff>
                    <xdr:row>89</xdr:row>
                    <xdr:rowOff>19050</xdr:rowOff>
                  </from>
                  <to>
                    <xdr:col>23</xdr:col>
                    <xdr:colOff>171450</xdr:colOff>
                    <xdr:row>89</xdr:row>
                    <xdr:rowOff>180975</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23</xdr:col>
                    <xdr:colOff>0</xdr:colOff>
                    <xdr:row>26</xdr:row>
                    <xdr:rowOff>0</xdr:rowOff>
                  </from>
                  <to>
                    <xdr:col>23</xdr:col>
                    <xdr:colOff>180975</xdr:colOff>
                    <xdr:row>26</xdr:row>
                    <xdr:rowOff>304800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23</xdr:col>
                    <xdr:colOff>0</xdr:colOff>
                    <xdr:row>26</xdr:row>
                    <xdr:rowOff>0</xdr:rowOff>
                  </from>
                  <to>
                    <xdr:col>23</xdr:col>
                    <xdr:colOff>180975</xdr:colOff>
                    <xdr:row>26</xdr:row>
                    <xdr:rowOff>314325</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23</xdr:col>
                    <xdr:colOff>0</xdr:colOff>
                    <xdr:row>26</xdr:row>
                    <xdr:rowOff>0</xdr:rowOff>
                  </from>
                  <to>
                    <xdr:col>23</xdr:col>
                    <xdr:colOff>171450</xdr:colOff>
                    <xdr:row>26</xdr:row>
                    <xdr:rowOff>161925</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23</xdr:col>
                    <xdr:colOff>0</xdr:colOff>
                    <xdr:row>36</xdr:row>
                    <xdr:rowOff>0</xdr:rowOff>
                  </from>
                  <to>
                    <xdr:col>23</xdr:col>
                    <xdr:colOff>180975</xdr:colOff>
                    <xdr:row>36</xdr:row>
                    <xdr:rowOff>295275</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23</xdr:col>
                    <xdr:colOff>0</xdr:colOff>
                    <xdr:row>36</xdr:row>
                    <xdr:rowOff>0</xdr:rowOff>
                  </from>
                  <to>
                    <xdr:col>23</xdr:col>
                    <xdr:colOff>180975</xdr:colOff>
                    <xdr:row>36</xdr:row>
                    <xdr:rowOff>304800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23</xdr:col>
                    <xdr:colOff>0</xdr:colOff>
                    <xdr:row>46</xdr:row>
                    <xdr:rowOff>0</xdr:rowOff>
                  </from>
                  <to>
                    <xdr:col>23</xdr:col>
                    <xdr:colOff>180975</xdr:colOff>
                    <xdr:row>47</xdr:row>
                    <xdr:rowOff>114300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23</xdr:col>
                    <xdr:colOff>0</xdr:colOff>
                    <xdr:row>46</xdr:row>
                    <xdr:rowOff>0</xdr:rowOff>
                  </from>
                  <to>
                    <xdr:col>23</xdr:col>
                    <xdr:colOff>180975</xdr:colOff>
                    <xdr:row>47</xdr:row>
                    <xdr:rowOff>114300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23</xdr:col>
                    <xdr:colOff>0</xdr:colOff>
                    <xdr:row>77</xdr:row>
                    <xdr:rowOff>0</xdr:rowOff>
                  </from>
                  <to>
                    <xdr:col>23</xdr:col>
                    <xdr:colOff>180975</xdr:colOff>
                    <xdr:row>77</xdr:row>
                    <xdr:rowOff>304800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23</xdr:col>
                    <xdr:colOff>0</xdr:colOff>
                    <xdr:row>77</xdr:row>
                    <xdr:rowOff>0</xdr:rowOff>
                  </from>
                  <to>
                    <xdr:col>23</xdr:col>
                    <xdr:colOff>180975</xdr:colOff>
                    <xdr:row>77</xdr:row>
                    <xdr:rowOff>314325</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23</xdr:col>
                    <xdr:colOff>0</xdr:colOff>
                    <xdr:row>77</xdr:row>
                    <xdr:rowOff>0</xdr:rowOff>
                  </from>
                  <to>
                    <xdr:col>23</xdr:col>
                    <xdr:colOff>180975</xdr:colOff>
                    <xdr:row>77</xdr:row>
                    <xdr:rowOff>304800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23</xdr:col>
                    <xdr:colOff>0</xdr:colOff>
                    <xdr:row>77</xdr:row>
                    <xdr:rowOff>0</xdr:rowOff>
                  </from>
                  <to>
                    <xdr:col>23</xdr:col>
                    <xdr:colOff>180975</xdr:colOff>
                    <xdr:row>77</xdr:row>
                    <xdr:rowOff>304800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23</xdr:col>
                    <xdr:colOff>0</xdr:colOff>
                    <xdr:row>77</xdr:row>
                    <xdr:rowOff>0</xdr:rowOff>
                  </from>
                  <to>
                    <xdr:col>23</xdr:col>
                    <xdr:colOff>180975</xdr:colOff>
                    <xdr:row>77</xdr:row>
                    <xdr:rowOff>304800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23</xdr:col>
                    <xdr:colOff>0</xdr:colOff>
                    <xdr:row>77</xdr:row>
                    <xdr:rowOff>0</xdr:rowOff>
                  </from>
                  <to>
                    <xdr:col>23</xdr:col>
                    <xdr:colOff>180975</xdr:colOff>
                    <xdr:row>77</xdr:row>
                    <xdr:rowOff>314325</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23</xdr:col>
                    <xdr:colOff>0</xdr:colOff>
                    <xdr:row>77</xdr:row>
                    <xdr:rowOff>0</xdr:rowOff>
                  </from>
                  <to>
                    <xdr:col>23</xdr:col>
                    <xdr:colOff>180975</xdr:colOff>
                    <xdr:row>77</xdr:row>
                    <xdr:rowOff>314325</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23</xdr:col>
                    <xdr:colOff>0</xdr:colOff>
                    <xdr:row>84</xdr:row>
                    <xdr:rowOff>0</xdr:rowOff>
                  </from>
                  <to>
                    <xdr:col>23</xdr:col>
                    <xdr:colOff>180975</xdr:colOff>
                    <xdr:row>85</xdr:row>
                    <xdr:rowOff>123825</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23</xdr:col>
                    <xdr:colOff>0</xdr:colOff>
                    <xdr:row>86</xdr:row>
                    <xdr:rowOff>38100</xdr:rowOff>
                  </from>
                  <to>
                    <xdr:col>23</xdr:col>
                    <xdr:colOff>180975</xdr:colOff>
                    <xdr:row>86</xdr:row>
                    <xdr:rowOff>352425</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23</xdr:col>
                    <xdr:colOff>0</xdr:colOff>
                    <xdr:row>87</xdr:row>
                    <xdr:rowOff>38100</xdr:rowOff>
                  </from>
                  <to>
                    <xdr:col>23</xdr:col>
                    <xdr:colOff>180975</xdr:colOff>
                    <xdr:row>87</xdr:row>
                    <xdr:rowOff>352425</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23</xdr:col>
                    <xdr:colOff>0</xdr:colOff>
                    <xdr:row>32</xdr:row>
                    <xdr:rowOff>0</xdr:rowOff>
                  </from>
                  <to>
                    <xdr:col>23</xdr:col>
                    <xdr:colOff>200025</xdr:colOff>
                    <xdr:row>33</xdr:row>
                    <xdr:rowOff>171450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23</xdr:col>
                    <xdr:colOff>0</xdr:colOff>
                    <xdr:row>33</xdr:row>
                    <xdr:rowOff>0</xdr:rowOff>
                  </from>
                  <to>
                    <xdr:col>23</xdr:col>
                    <xdr:colOff>200025</xdr:colOff>
                    <xdr:row>33</xdr:row>
                    <xdr:rowOff>552450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23</xdr:col>
                    <xdr:colOff>0</xdr:colOff>
                    <xdr:row>36</xdr:row>
                    <xdr:rowOff>19050</xdr:rowOff>
                  </from>
                  <to>
                    <xdr:col>23</xdr:col>
                    <xdr:colOff>200025</xdr:colOff>
                    <xdr:row>37</xdr:row>
                    <xdr:rowOff>190500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23</xdr:col>
                    <xdr:colOff>0</xdr:colOff>
                    <xdr:row>81</xdr:row>
                    <xdr:rowOff>19050</xdr:rowOff>
                  </from>
                  <to>
                    <xdr:col>23</xdr:col>
                    <xdr:colOff>200025</xdr:colOff>
                    <xdr:row>83</xdr:row>
                    <xdr:rowOff>247650</xdr:rowOff>
                  </to>
                </anchor>
              </controlPr>
            </control>
          </mc:Choice>
        </mc:AlternateContent>
        <mc:AlternateContent xmlns:mc="http://schemas.openxmlformats.org/markup-compatibility/2006">
          <mc:Choice Requires="x14">
            <control shapeId="16515" r:id="rId134" name="Check Box 131">
              <controlPr defaultSize="0" autoFill="0" autoLine="0" autoPict="0">
                <anchor moveWithCells="1">
                  <from>
                    <xdr:col>23</xdr:col>
                    <xdr:colOff>0</xdr:colOff>
                    <xdr:row>77</xdr:row>
                    <xdr:rowOff>19050</xdr:rowOff>
                  </from>
                  <to>
                    <xdr:col>23</xdr:col>
                    <xdr:colOff>228600</xdr:colOff>
                    <xdr:row>78</xdr:row>
                    <xdr:rowOff>28575</xdr:rowOff>
                  </to>
                </anchor>
              </controlPr>
            </control>
          </mc:Choice>
        </mc:AlternateContent>
        <mc:AlternateContent xmlns:mc="http://schemas.openxmlformats.org/markup-compatibility/2006">
          <mc:Choice Requires="x14">
            <control shapeId="16516" r:id="rId135" name="Check Box 132">
              <controlPr defaultSize="0" autoFill="0" autoLine="0" autoPict="0">
                <anchor moveWithCells="1">
                  <from>
                    <xdr:col>23</xdr:col>
                    <xdr:colOff>0</xdr:colOff>
                    <xdr:row>79</xdr:row>
                    <xdr:rowOff>0</xdr:rowOff>
                  </from>
                  <to>
                    <xdr:col>23</xdr:col>
                    <xdr:colOff>228600</xdr:colOff>
                    <xdr:row>81</xdr:row>
                    <xdr:rowOff>28575</xdr:rowOff>
                  </to>
                </anchor>
              </controlPr>
            </control>
          </mc:Choice>
        </mc:AlternateContent>
        <mc:AlternateContent xmlns:mc="http://schemas.openxmlformats.org/markup-compatibility/2006">
          <mc:Choice Requires="x14">
            <control shapeId="16517" r:id="rId136" name="Check Box 133">
              <controlPr defaultSize="0" autoFill="0" autoLine="0" autoPict="0">
                <anchor moveWithCells="1">
                  <from>
                    <xdr:col>23</xdr:col>
                    <xdr:colOff>0</xdr:colOff>
                    <xdr:row>77</xdr:row>
                    <xdr:rowOff>0</xdr:rowOff>
                  </from>
                  <to>
                    <xdr:col>23</xdr:col>
                    <xdr:colOff>228600</xdr:colOff>
                    <xdr:row>77</xdr:row>
                    <xdr:rowOff>752475</xdr:rowOff>
                  </to>
                </anchor>
              </controlPr>
            </control>
          </mc:Choice>
        </mc:AlternateContent>
        <mc:AlternateContent xmlns:mc="http://schemas.openxmlformats.org/markup-compatibility/2006">
          <mc:Choice Requires="x14">
            <control shapeId="16518" r:id="rId137" name="Check Box 134">
              <controlPr defaultSize="0" autoFill="0" autoLine="0" autoPict="0">
                <anchor moveWithCells="1">
                  <from>
                    <xdr:col>23</xdr:col>
                    <xdr:colOff>0</xdr:colOff>
                    <xdr:row>77</xdr:row>
                    <xdr:rowOff>0</xdr:rowOff>
                  </from>
                  <to>
                    <xdr:col>23</xdr:col>
                    <xdr:colOff>228600</xdr:colOff>
                    <xdr:row>77</xdr:row>
                    <xdr:rowOff>752475</xdr:rowOff>
                  </to>
                </anchor>
              </controlPr>
            </control>
          </mc:Choice>
        </mc:AlternateContent>
        <mc:AlternateContent xmlns:mc="http://schemas.openxmlformats.org/markup-compatibility/2006">
          <mc:Choice Requires="x14">
            <control shapeId="16519" r:id="rId138" name="Check Box 135">
              <controlPr defaultSize="0" autoFill="0" autoLine="0" autoPict="0">
                <anchor moveWithCells="1">
                  <from>
                    <xdr:col>23</xdr:col>
                    <xdr:colOff>0</xdr:colOff>
                    <xdr:row>77</xdr:row>
                    <xdr:rowOff>0</xdr:rowOff>
                  </from>
                  <to>
                    <xdr:col>23</xdr:col>
                    <xdr:colOff>219075</xdr:colOff>
                    <xdr:row>78</xdr:row>
                    <xdr:rowOff>200025</xdr:rowOff>
                  </to>
                </anchor>
              </controlPr>
            </control>
          </mc:Choice>
        </mc:AlternateContent>
        <mc:AlternateContent xmlns:mc="http://schemas.openxmlformats.org/markup-compatibility/2006">
          <mc:Choice Requires="x14">
            <control shapeId="16520" r:id="rId139" name="Check Box 136">
              <controlPr defaultSize="0" autoFill="0" autoLine="0" autoPict="0">
                <anchor moveWithCells="1">
                  <from>
                    <xdr:col>23</xdr:col>
                    <xdr:colOff>0</xdr:colOff>
                    <xdr:row>77</xdr:row>
                    <xdr:rowOff>0</xdr:rowOff>
                  </from>
                  <to>
                    <xdr:col>23</xdr:col>
                    <xdr:colOff>228600</xdr:colOff>
                    <xdr:row>77</xdr:row>
                    <xdr:rowOff>752475</xdr:rowOff>
                  </to>
                </anchor>
              </controlPr>
            </control>
          </mc:Choice>
        </mc:AlternateContent>
        <mc:AlternateContent xmlns:mc="http://schemas.openxmlformats.org/markup-compatibility/2006">
          <mc:Choice Requires="x14">
            <control shapeId="16521" r:id="rId140" name="Check Box 137">
              <controlPr defaultSize="0" autoFill="0" autoLine="0" autoPict="0">
                <anchor moveWithCells="1">
                  <from>
                    <xdr:col>23</xdr:col>
                    <xdr:colOff>0</xdr:colOff>
                    <xdr:row>77</xdr:row>
                    <xdr:rowOff>0</xdr:rowOff>
                  </from>
                  <to>
                    <xdr:col>23</xdr:col>
                    <xdr:colOff>247650</xdr:colOff>
                    <xdr:row>80</xdr:row>
                    <xdr:rowOff>285750</xdr:rowOff>
                  </to>
                </anchor>
              </controlPr>
            </control>
          </mc:Choice>
        </mc:AlternateContent>
        <mc:AlternateContent xmlns:mc="http://schemas.openxmlformats.org/markup-compatibility/2006">
          <mc:Choice Requires="x14">
            <control shapeId="16522" r:id="rId141" name="Check Box 138">
              <controlPr defaultSize="0" autoFill="0" autoLine="0" autoPict="0">
                <anchor moveWithCells="1">
                  <from>
                    <xdr:col>23</xdr:col>
                    <xdr:colOff>0</xdr:colOff>
                    <xdr:row>77</xdr:row>
                    <xdr:rowOff>0</xdr:rowOff>
                  </from>
                  <to>
                    <xdr:col>23</xdr:col>
                    <xdr:colOff>247650</xdr:colOff>
                    <xdr:row>80</xdr:row>
                    <xdr:rowOff>247650</xdr:rowOff>
                  </to>
                </anchor>
              </controlPr>
            </control>
          </mc:Choice>
        </mc:AlternateContent>
        <mc:AlternateContent xmlns:mc="http://schemas.openxmlformats.org/markup-compatibility/2006">
          <mc:Choice Requires="x14">
            <control shapeId="16523" r:id="rId142" name="Check Box 139">
              <controlPr defaultSize="0" autoFill="0" autoLine="0" autoPict="0">
                <anchor moveWithCells="1">
                  <from>
                    <xdr:col>23</xdr:col>
                    <xdr:colOff>0</xdr:colOff>
                    <xdr:row>77</xdr:row>
                    <xdr:rowOff>0</xdr:rowOff>
                  </from>
                  <to>
                    <xdr:col>23</xdr:col>
                    <xdr:colOff>228600</xdr:colOff>
                    <xdr:row>78</xdr:row>
                    <xdr:rowOff>9525</xdr:rowOff>
                  </to>
                </anchor>
              </controlPr>
            </control>
          </mc:Choice>
        </mc:AlternateContent>
        <mc:AlternateContent xmlns:mc="http://schemas.openxmlformats.org/markup-compatibility/2006">
          <mc:Choice Requires="x14">
            <control shapeId="16524" r:id="rId143" name="Check Box 140">
              <controlPr defaultSize="0" autoFill="0" autoLine="0" autoPict="0">
                <anchor moveWithCells="1">
                  <from>
                    <xdr:col>23</xdr:col>
                    <xdr:colOff>0</xdr:colOff>
                    <xdr:row>35</xdr:row>
                    <xdr:rowOff>19050</xdr:rowOff>
                  </from>
                  <to>
                    <xdr:col>23</xdr:col>
                    <xdr:colOff>228600</xdr:colOff>
                    <xdr:row>35</xdr:row>
                    <xdr:rowOff>790575</xdr:rowOff>
                  </to>
                </anchor>
              </controlPr>
            </control>
          </mc:Choice>
        </mc:AlternateContent>
        <mc:AlternateContent xmlns:mc="http://schemas.openxmlformats.org/markup-compatibility/2006">
          <mc:Choice Requires="x14">
            <control shapeId="16525" r:id="rId144" name="Check Box 141">
              <controlPr defaultSize="0" autoFill="0" autoLine="0" autoPict="0">
                <anchor moveWithCells="1">
                  <from>
                    <xdr:col>23</xdr:col>
                    <xdr:colOff>0</xdr:colOff>
                    <xdr:row>77</xdr:row>
                    <xdr:rowOff>0</xdr:rowOff>
                  </from>
                  <to>
                    <xdr:col>23</xdr:col>
                    <xdr:colOff>228600</xdr:colOff>
                    <xdr:row>78</xdr:row>
                    <xdr:rowOff>0</xdr:rowOff>
                  </to>
                </anchor>
              </controlPr>
            </control>
          </mc:Choice>
        </mc:AlternateContent>
        <mc:AlternateContent xmlns:mc="http://schemas.openxmlformats.org/markup-compatibility/2006">
          <mc:Choice Requires="x14">
            <control shapeId="16526" r:id="rId145" name="Check Box 142">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27" r:id="rId146" name="Check Box 143">
              <controlPr defaultSize="0" autoFill="0" autoLine="0" autoPict="0">
                <anchor moveWithCells="1">
                  <from>
                    <xdr:col>23</xdr:col>
                    <xdr:colOff>0</xdr:colOff>
                    <xdr:row>121</xdr:row>
                    <xdr:rowOff>38100</xdr:rowOff>
                  </from>
                  <to>
                    <xdr:col>23</xdr:col>
                    <xdr:colOff>180975</xdr:colOff>
                    <xdr:row>122</xdr:row>
                    <xdr:rowOff>161925</xdr:rowOff>
                  </to>
                </anchor>
              </controlPr>
            </control>
          </mc:Choice>
        </mc:AlternateContent>
        <mc:AlternateContent xmlns:mc="http://schemas.openxmlformats.org/markup-compatibility/2006">
          <mc:Choice Requires="x14">
            <control shapeId="16528" r:id="rId147" name="Check Box 144">
              <controlPr defaultSize="0" autoFill="0" autoLine="0" autoPict="0">
                <anchor moveWithCells="1">
                  <from>
                    <xdr:col>23</xdr:col>
                    <xdr:colOff>0</xdr:colOff>
                    <xdr:row>116</xdr:row>
                    <xdr:rowOff>19050</xdr:rowOff>
                  </from>
                  <to>
                    <xdr:col>23</xdr:col>
                    <xdr:colOff>171450</xdr:colOff>
                    <xdr:row>116</xdr:row>
                    <xdr:rowOff>180975</xdr:rowOff>
                  </to>
                </anchor>
              </controlPr>
            </control>
          </mc:Choice>
        </mc:AlternateContent>
        <mc:AlternateContent xmlns:mc="http://schemas.openxmlformats.org/markup-compatibility/2006">
          <mc:Choice Requires="x14">
            <control shapeId="16529" r:id="rId148" name="Check Box 145">
              <controlPr defaultSize="0" autoFill="0" autoLine="0" autoPict="0">
                <anchor moveWithCells="1">
                  <from>
                    <xdr:col>23</xdr:col>
                    <xdr:colOff>0</xdr:colOff>
                    <xdr:row>117</xdr:row>
                    <xdr:rowOff>19050</xdr:rowOff>
                  </from>
                  <to>
                    <xdr:col>23</xdr:col>
                    <xdr:colOff>171450</xdr:colOff>
                    <xdr:row>117</xdr:row>
                    <xdr:rowOff>180975</xdr:rowOff>
                  </to>
                </anchor>
              </controlPr>
            </control>
          </mc:Choice>
        </mc:AlternateContent>
        <mc:AlternateContent xmlns:mc="http://schemas.openxmlformats.org/markup-compatibility/2006">
          <mc:Choice Requires="x14">
            <control shapeId="16530" r:id="rId149" name="Check Box 146">
              <controlPr defaultSize="0" autoFill="0" autoLine="0" autoPict="0">
                <anchor moveWithCells="1">
                  <from>
                    <xdr:col>23</xdr:col>
                    <xdr:colOff>0</xdr:colOff>
                    <xdr:row>118</xdr:row>
                    <xdr:rowOff>0</xdr:rowOff>
                  </from>
                  <to>
                    <xdr:col>23</xdr:col>
                    <xdr:colOff>171450</xdr:colOff>
                    <xdr:row>118</xdr:row>
                    <xdr:rowOff>161925</xdr:rowOff>
                  </to>
                </anchor>
              </controlPr>
            </control>
          </mc:Choice>
        </mc:AlternateContent>
        <mc:AlternateContent xmlns:mc="http://schemas.openxmlformats.org/markup-compatibility/2006">
          <mc:Choice Requires="x14">
            <control shapeId="16531" r:id="rId150" name="Check Box 147">
              <controlPr defaultSize="0" autoFill="0" autoLine="0" autoPict="0">
                <anchor moveWithCells="1">
                  <from>
                    <xdr:col>23</xdr:col>
                    <xdr:colOff>0</xdr:colOff>
                    <xdr:row>118</xdr:row>
                    <xdr:rowOff>19050</xdr:rowOff>
                  </from>
                  <to>
                    <xdr:col>23</xdr:col>
                    <xdr:colOff>171450</xdr:colOff>
                    <xdr:row>118</xdr:row>
                    <xdr:rowOff>180975</xdr:rowOff>
                  </to>
                </anchor>
              </controlPr>
            </control>
          </mc:Choice>
        </mc:AlternateContent>
        <mc:AlternateContent xmlns:mc="http://schemas.openxmlformats.org/markup-compatibility/2006">
          <mc:Choice Requires="x14">
            <control shapeId="16532" r:id="rId151" name="Check Box 148">
              <controlPr defaultSize="0" autoFill="0" autoLine="0" autoPict="0">
                <anchor moveWithCells="1">
                  <from>
                    <xdr:col>23</xdr:col>
                    <xdr:colOff>0</xdr:colOff>
                    <xdr:row>120</xdr:row>
                    <xdr:rowOff>19050</xdr:rowOff>
                  </from>
                  <to>
                    <xdr:col>23</xdr:col>
                    <xdr:colOff>171450</xdr:colOff>
                    <xdr:row>120</xdr:row>
                    <xdr:rowOff>180975</xdr:rowOff>
                  </to>
                </anchor>
              </controlPr>
            </control>
          </mc:Choice>
        </mc:AlternateContent>
        <mc:AlternateContent xmlns:mc="http://schemas.openxmlformats.org/markup-compatibility/2006">
          <mc:Choice Requires="x14">
            <control shapeId="16533" r:id="rId152" name="Check Box 149">
              <controlPr defaultSize="0" autoFill="0" autoLine="0" autoPict="0">
                <anchor moveWithCells="1">
                  <from>
                    <xdr:col>23</xdr:col>
                    <xdr:colOff>0</xdr:colOff>
                    <xdr:row>120</xdr:row>
                    <xdr:rowOff>0</xdr:rowOff>
                  </from>
                  <to>
                    <xdr:col>23</xdr:col>
                    <xdr:colOff>171450</xdr:colOff>
                    <xdr:row>120</xdr:row>
                    <xdr:rowOff>161925</xdr:rowOff>
                  </to>
                </anchor>
              </controlPr>
            </control>
          </mc:Choice>
        </mc:AlternateContent>
        <mc:AlternateContent xmlns:mc="http://schemas.openxmlformats.org/markup-compatibility/2006">
          <mc:Choice Requires="x14">
            <control shapeId="16534" r:id="rId153" name="Check Box 150">
              <controlPr defaultSize="0" autoFill="0" autoLine="0" autoPict="0">
                <anchor moveWithCells="1">
                  <from>
                    <xdr:col>23</xdr:col>
                    <xdr:colOff>0</xdr:colOff>
                    <xdr:row>122</xdr:row>
                    <xdr:rowOff>19050</xdr:rowOff>
                  </from>
                  <to>
                    <xdr:col>23</xdr:col>
                    <xdr:colOff>171450</xdr:colOff>
                    <xdr:row>122</xdr:row>
                    <xdr:rowOff>180975</xdr:rowOff>
                  </to>
                </anchor>
              </controlPr>
            </control>
          </mc:Choice>
        </mc:AlternateContent>
        <mc:AlternateContent xmlns:mc="http://schemas.openxmlformats.org/markup-compatibility/2006">
          <mc:Choice Requires="x14">
            <control shapeId="16535" r:id="rId154" name="Check Box 151">
              <controlPr defaultSize="0" autoFill="0" autoLine="0" autoPict="0">
                <anchor moveWithCells="1">
                  <from>
                    <xdr:col>23</xdr:col>
                    <xdr:colOff>0</xdr:colOff>
                    <xdr:row>124</xdr:row>
                    <xdr:rowOff>0</xdr:rowOff>
                  </from>
                  <to>
                    <xdr:col>23</xdr:col>
                    <xdr:colOff>171450</xdr:colOff>
                    <xdr:row>124</xdr:row>
                    <xdr:rowOff>161925</xdr:rowOff>
                  </to>
                </anchor>
              </controlPr>
            </control>
          </mc:Choice>
        </mc:AlternateContent>
        <mc:AlternateContent xmlns:mc="http://schemas.openxmlformats.org/markup-compatibility/2006">
          <mc:Choice Requires="x14">
            <control shapeId="16536" r:id="rId155" name="Check Box 152">
              <controlPr defaultSize="0" autoFill="0" autoLine="0" autoPict="0">
                <anchor moveWithCells="1">
                  <from>
                    <xdr:col>23</xdr:col>
                    <xdr:colOff>0</xdr:colOff>
                    <xdr:row>116</xdr:row>
                    <xdr:rowOff>0</xdr:rowOff>
                  </from>
                  <to>
                    <xdr:col>23</xdr:col>
                    <xdr:colOff>180975</xdr:colOff>
                    <xdr:row>117</xdr:row>
                    <xdr:rowOff>123825</xdr:rowOff>
                  </to>
                </anchor>
              </controlPr>
            </control>
          </mc:Choice>
        </mc:AlternateContent>
        <mc:AlternateContent xmlns:mc="http://schemas.openxmlformats.org/markup-compatibility/2006">
          <mc:Choice Requires="x14">
            <control shapeId="16537" r:id="rId156" name="Check Box 153">
              <controlPr defaultSize="0" autoFill="0" autoLine="0" autoPict="0">
                <anchor moveWithCells="1">
                  <from>
                    <xdr:col>23</xdr:col>
                    <xdr:colOff>0</xdr:colOff>
                    <xdr:row>116</xdr:row>
                    <xdr:rowOff>0</xdr:rowOff>
                  </from>
                  <to>
                    <xdr:col>23</xdr:col>
                    <xdr:colOff>180975</xdr:colOff>
                    <xdr:row>117</xdr:row>
                    <xdr:rowOff>123825</xdr:rowOff>
                  </to>
                </anchor>
              </controlPr>
            </control>
          </mc:Choice>
        </mc:AlternateContent>
        <mc:AlternateContent xmlns:mc="http://schemas.openxmlformats.org/markup-compatibility/2006">
          <mc:Choice Requires="x14">
            <control shapeId="16538" r:id="rId157" name="Check Box 154">
              <controlPr defaultSize="0" autoFill="0" autoLine="0" autoPict="0">
                <anchor moveWithCells="1">
                  <from>
                    <xdr:col>23</xdr:col>
                    <xdr:colOff>0</xdr:colOff>
                    <xdr:row>116</xdr:row>
                    <xdr:rowOff>0</xdr:rowOff>
                  </from>
                  <to>
                    <xdr:col>23</xdr:col>
                    <xdr:colOff>180975</xdr:colOff>
                    <xdr:row>117</xdr:row>
                    <xdr:rowOff>123825</xdr:rowOff>
                  </to>
                </anchor>
              </controlPr>
            </control>
          </mc:Choice>
        </mc:AlternateContent>
        <mc:AlternateContent xmlns:mc="http://schemas.openxmlformats.org/markup-compatibility/2006">
          <mc:Choice Requires="x14">
            <control shapeId="16539" r:id="rId158" name="Check Box 155">
              <controlPr defaultSize="0" autoFill="0" autoLine="0" autoPict="0">
                <anchor moveWithCells="1">
                  <from>
                    <xdr:col>23</xdr:col>
                    <xdr:colOff>0</xdr:colOff>
                    <xdr:row>116</xdr:row>
                    <xdr:rowOff>0</xdr:rowOff>
                  </from>
                  <to>
                    <xdr:col>23</xdr:col>
                    <xdr:colOff>180975</xdr:colOff>
                    <xdr:row>117</xdr:row>
                    <xdr:rowOff>123825</xdr:rowOff>
                  </to>
                </anchor>
              </controlPr>
            </control>
          </mc:Choice>
        </mc:AlternateContent>
        <mc:AlternateContent xmlns:mc="http://schemas.openxmlformats.org/markup-compatibility/2006">
          <mc:Choice Requires="x14">
            <control shapeId="16540" r:id="rId159" name="Check Box 156">
              <controlPr defaultSize="0" autoFill="0" autoLine="0" autoPict="0">
                <anchor moveWithCells="1">
                  <from>
                    <xdr:col>23</xdr:col>
                    <xdr:colOff>0</xdr:colOff>
                    <xdr:row>90</xdr:row>
                    <xdr:rowOff>0</xdr:rowOff>
                  </from>
                  <to>
                    <xdr:col>23</xdr:col>
                    <xdr:colOff>247650</xdr:colOff>
                    <xdr:row>91</xdr:row>
                    <xdr:rowOff>361950</xdr:rowOff>
                  </to>
                </anchor>
              </controlPr>
            </control>
          </mc:Choice>
        </mc:AlternateContent>
        <mc:AlternateContent xmlns:mc="http://schemas.openxmlformats.org/markup-compatibility/2006">
          <mc:Choice Requires="x14">
            <control shapeId="16541" r:id="rId160" name="Check Box 157">
              <controlPr defaultSize="0" autoFill="0" autoLine="0" autoPict="0">
                <anchor moveWithCells="1">
                  <from>
                    <xdr:col>23</xdr:col>
                    <xdr:colOff>0</xdr:colOff>
                    <xdr:row>90</xdr:row>
                    <xdr:rowOff>0</xdr:rowOff>
                  </from>
                  <to>
                    <xdr:col>23</xdr:col>
                    <xdr:colOff>200025</xdr:colOff>
                    <xdr:row>91</xdr:row>
                    <xdr:rowOff>381000</xdr:rowOff>
                  </to>
                </anchor>
              </controlPr>
            </control>
          </mc:Choice>
        </mc:AlternateContent>
        <mc:AlternateContent xmlns:mc="http://schemas.openxmlformats.org/markup-compatibility/2006">
          <mc:Choice Requires="x14">
            <control shapeId="16542" r:id="rId161" name="Check Box 158">
              <controlPr defaultSize="0" autoFill="0" autoLine="0" autoPict="0">
                <anchor moveWithCells="1">
                  <from>
                    <xdr:col>25</xdr:col>
                    <xdr:colOff>0</xdr:colOff>
                    <xdr:row>7</xdr:row>
                    <xdr:rowOff>19050</xdr:rowOff>
                  </from>
                  <to>
                    <xdr:col>25</xdr:col>
                    <xdr:colOff>209550</xdr:colOff>
                    <xdr:row>8</xdr:row>
                    <xdr:rowOff>266700</xdr:rowOff>
                  </to>
                </anchor>
              </controlPr>
            </control>
          </mc:Choice>
        </mc:AlternateContent>
        <mc:AlternateContent xmlns:mc="http://schemas.openxmlformats.org/markup-compatibility/2006">
          <mc:Choice Requires="x14">
            <control shapeId="16543" r:id="rId162" name="Check Box 159">
              <controlPr defaultSize="0" autoFill="0" autoLine="0" autoPict="0">
                <anchor moveWithCells="1">
                  <from>
                    <xdr:col>25</xdr:col>
                    <xdr:colOff>0</xdr:colOff>
                    <xdr:row>8</xdr:row>
                    <xdr:rowOff>0</xdr:rowOff>
                  </from>
                  <to>
                    <xdr:col>25</xdr:col>
                    <xdr:colOff>209550</xdr:colOff>
                    <xdr:row>9</xdr:row>
                    <xdr:rowOff>247650</xdr:rowOff>
                  </to>
                </anchor>
              </controlPr>
            </control>
          </mc:Choice>
        </mc:AlternateContent>
        <mc:AlternateContent xmlns:mc="http://schemas.openxmlformats.org/markup-compatibility/2006">
          <mc:Choice Requires="x14">
            <control shapeId="16544" r:id="rId163" name="Check Box 160">
              <controlPr defaultSize="0" autoFill="0" autoLine="0" autoPict="0">
                <anchor moveWithCells="1">
                  <from>
                    <xdr:col>25</xdr:col>
                    <xdr:colOff>0</xdr:colOff>
                    <xdr:row>8</xdr:row>
                    <xdr:rowOff>19050</xdr:rowOff>
                  </from>
                  <to>
                    <xdr:col>25</xdr:col>
                    <xdr:colOff>209550</xdr:colOff>
                    <xdr:row>10</xdr:row>
                    <xdr:rowOff>85725</xdr:rowOff>
                  </to>
                </anchor>
              </controlPr>
            </control>
          </mc:Choice>
        </mc:AlternateContent>
        <mc:AlternateContent xmlns:mc="http://schemas.openxmlformats.org/markup-compatibility/2006">
          <mc:Choice Requires="x14">
            <control shapeId="16545" r:id="rId164" name="Check Box 161">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6546" r:id="rId165" name="Check Box 162">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6547" r:id="rId166" name="Check Box 163">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6548" r:id="rId167" name="Check Box 164">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49" r:id="rId168" name="Check Box 165">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0" r:id="rId169" name="Check Box 166">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1" r:id="rId170" name="Check Box 167">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6552" r:id="rId171" name="Check Box 168">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3" r:id="rId172" name="Check Box 169">
              <controlPr defaultSize="0" autoFill="0" autoLine="0" autoPict="0">
                <anchor moveWithCells="1">
                  <from>
                    <xdr:col>23</xdr:col>
                    <xdr:colOff>0</xdr:colOff>
                    <xdr:row>33</xdr:row>
                    <xdr:rowOff>0</xdr:rowOff>
                  </from>
                  <to>
                    <xdr:col>23</xdr:col>
                    <xdr:colOff>200025</xdr:colOff>
                    <xdr:row>33</xdr:row>
                    <xdr:rowOff>552450</xdr:rowOff>
                  </to>
                </anchor>
              </controlPr>
            </control>
          </mc:Choice>
        </mc:AlternateContent>
        <mc:AlternateContent xmlns:mc="http://schemas.openxmlformats.org/markup-compatibility/2006">
          <mc:Choice Requires="x14">
            <control shapeId="16554" r:id="rId173" name="Check Box 170">
              <controlPr defaultSize="0" autoFill="0" autoLine="0" autoPict="0">
                <anchor moveWithCells="1">
                  <from>
                    <xdr:col>23</xdr:col>
                    <xdr:colOff>0</xdr:colOff>
                    <xdr:row>33</xdr:row>
                    <xdr:rowOff>0</xdr:rowOff>
                  </from>
                  <to>
                    <xdr:col>24</xdr:col>
                    <xdr:colOff>28575</xdr:colOff>
                    <xdr:row>33</xdr:row>
                    <xdr:rowOff>247650</xdr:rowOff>
                  </to>
                </anchor>
              </controlPr>
            </control>
          </mc:Choice>
        </mc:AlternateContent>
        <mc:AlternateContent xmlns:mc="http://schemas.openxmlformats.org/markup-compatibility/2006">
          <mc:Choice Requires="x14">
            <control shapeId="16555" r:id="rId174" name="Check Box 171">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6" r:id="rId175" name="Check Box 172">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7" r:id="rId176" name="Check Box 173">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58" r:id="rId177" name="Check Box 174">
              <controlPr defaultSize="0" autoFill="0" autoLine="0" autoPict="0">
                <anchor moveWithCells="1">
                  <from>
                    <xdr:col>23</xdr:col>
                    <xdr:colOff>0</xdr:colOff>
                    <xdr:row>33</xdr:row>
                    <xdr:rowOff>0</xdr:rowOff>
                  </from>
                  <to>
                    <xdr:col>23</xdr:col>
                    <xdr:colOff>180975</xdr:colOff>
                    <xdr:row>33</xdr:row>
                    <xdr:rowOff>314325</xdr:rowOff>
                  </to>
                </anchor>
              </controlPr>
            </control>
          </mc:Choice>
        </mc:AlternateContent>
        <mc:AlternateContent xmlns:mc="http://schemas.openxmlformats.org/markup-compatibility/2006">
          <mc:Choice Requires="x14">
            <control shapeId="16559" r:id="rId178" name="Check Box 175">
              <controlPr defaultSize="0" autoFill="0" autoLine="0" autoPict="0">
                <anchor moveWithCells="1">
                  <from>
                    <xdr:col>23</xdr:col>
                    <xdr:colOff>0</xdr:colOff>
                    <xdr:row>33</xdr:row>
                    <xdr:rowOff>0</xdr:rowOff>
                  </from>
                  <to>
                    <xdr:col>23</xdr:col>
                    <xdr:colOff>171450</xdr:colOff>
                    <xdr:row>33</xdr:row>
                    <xdr:rowOff>161925</xdr:rowOff>
                  </to>
                </anchor>
              </controlPr>
            </control>
          </mc:Choice>
        </mc:AlternateContent>
        <mc:AlternateContent xmlns:mc="http://schemas.openxmlformats.org/markup-compatibility/2006">
          <mc:Choice Requires="x14">
            <control shapeId="16560" r:id="rId179" name="Check Box 176">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561" r:id="rId180" name="Check Box 177">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62" r:id="rId181" name="Check Box 178">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563" r:id="rId182" name="Check Box 179">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64" r:id="rId183" name="Check Box 180">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565" r:id="rId184" name="Check Box 181">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566" r:id="rId185" name="Check Box 182">
              <controlPr defaultSize="0" autoFill="0" autoLine="0" autoPict="0">
                <anchor moveWithCells="1">
                  <from>
                    <xdr:col>23</xdr:col>
                    <xdr:colOff>0</xdr:colOff>
                    <xdr:row>77</xdr:row>
                    <xdr:rowOff>0</xdr:rowOff>
                  </from>
                  <to>
                    <xdr:col>23</xdr:col>
                    <xdr:colOff>247650</xdr:colOff>
                    <xdr:row>77</xdr:row>
                    <xdr:rowOff>228600</xdr:rowOff>
                  </to>
                </anchor>
              </controlPr>
            </control>
          </mc:Choice>
        </mc:AlternateContent>
        <mc:AlternateContent xmlns:mc="http://schemas.openxmlformats.org/markup-compatibility/2006">
          <mc:Choice Requires="x14">
            <control shapeId="16567" r:id="rId186" name="Check Box 183">
              <controlPr defaultSize="0" autoFill="0" autoLine="0" autoPict="0">
                <anchor moveWithCells="1">
                  <from>
                    <xdr:col>23</xdr:col>
                    <xdr:colOff>0</xdr:colOff>
                    <xdr:row>77</xdr:row>
                    <xdr:rowOff>0</xdr:rowOff>
                  </from>
                  <to>
                    <xdr:col>23</xdr:col>
                    <xdr:colOff>171450</xdr:colOff>
                    <xdr:row>77</xdr:row>
                    <xdr:rowOff>161925</xdr:rowOff>
                  </to>
                </anchor>
              </controlPr>
            </control>
          </mc:Choice>
        </mc:AlternateContent>
        <mc:AlternateContent xmlns:mc="http://schemas.openxmlformats.org/markup-compatibility/2006">
          <mc:Choice Requires="x14">
            <control shapeId="16568" r:id="rId187" name="Check Box 184">
              <controlPr defaultSize="0" autoFill="0" autoLine="0" autoPict="0">
                <anchor moveWithCells="1">
                  <from>
                    <xdr:col>23</xdr:col>
                    <xdr:colOff>0</xdr:colOff>
                    <xdr:row>77</xdr:row>
                    <xdr:rowOff>0</xdr:rowOff>
                  </from>
                  <to>
                    <xdr:col>23</xdr:col>
                    <xdr:colOff>200025</xdr:colOff>
                    <xdr:row>77</xdr:row>
                    <xdr:rowOff>552450</xdr:rowOff>
                  </to>
                </anchor>
              </controlPr>
            </control>
          </mc:Choice>
        </mc:AlternateContent>
        <mc:AlternateContent xmlns:mc="http://schemas.openxmlformats.org/markup-compatibility/2006">
          <mc:Choice Requires="x14">
            <control shapeId="16569" r:id="rId188" name="Check Box 185">
              <controlPr defaultSize="0" autoFill="0" autoLine="0" autoPict="0">
                <anchor moveWithCells="1">
                  <from>
                    <xdr:col>23</xdr:col>
                    <xdr:colOff>0</xdr:colOff>
                    <xdr:row>77</xdr:row>
                    <xdr:rowOff>0</xdr:rowOff>
                  </from>
                  <to>
                    <xdr:col>23</xdr:col>
                    <xdr:colOff>247650</xdr:colOff>
                    <xdr:row>80</xdr:row>
                    <xdr:rowOff>295275</xdr:rowOff>
                  </to>
                </anchor>
              </controlPr>
            </control>
          </mc:Choice>
        </mc:AlternateContent>
        <mc:AlternateContent xmlns:mc="http://schemas.openxmlformats.org/markup-compatibility/2006">
          <mc:Choice Requires="x14">
            <control shapeId="16570" r:id="rId189" name="Check Box 18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71" r:id="rId190" name="Check Box 18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72" r:id="rId191" name="Check Box 18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73" r:id="rId192" name="Check Box 189">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74" r:id="rId193" name="Check Box 190">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75" r:id="rId194" name="Check Box 191">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76" r:id="rId195" name="Check Box 192">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77" r:id="rId196" name="Check Box 193">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578" r:id="rId197" name="Check Box 194">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579" r:id="rId198" name="Check Box 195">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580" r:id="rId199" name="Check Box 19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81" r:id="rId200" name="Check Box 19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82" r:id="rId201" name="Check Box 19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83" r:id="rId202" name="Check Box 199">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84" r:id="rId203" name="Check Box 200">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85" r:id="rId204" name="Check Box 201">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86" r:id="rId205" name="Check Box 202">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587" r:id="rId206" name="Check Box 203">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588" r:id="rId207" name="Check Box 204">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89" r:id="rId208" name="Check Box 205">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590" r:id="rId209" name="Check Box 20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1" r:id="rId210" name="Check Box 20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2" r:id="rId211" name="Check Box 20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3" r:id="rId212" name="Check Box 209">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4" r:id="rId213" name="Check Box 210">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5" r:id="rId214" name="Check Box 211">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6" r:id="rId215" name="Check Box 212">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7" r:id="rId216" name="Check Box 21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8" r:id="rId217" name="Check Box 21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599" r:id="rId218" name="Check Box 215">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0" r:id="rId219" name="Check Box 216">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1" r:id="rId220" name="Check Box 217">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2" r:id="rId221" name="Check Box 21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3" r:id="rId222" name="Check Box 21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4" r:id="rId223" name="Check Box 22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5" r:id="rId224" name="Check Box 22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6" r:id="rId225" name="Check Box 222">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7" r:id="rId226" name="Check Box 223">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8" r:id="rId227" name="Check Box 224">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09" r:id="rId228" name="Check Box 225">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610" r:id="rId229" name="Check Box 226">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611" r:id="rId230" name="Check Box 227">
              <controlPr defaultSize="0" autoFill="0" autoLine="0" autoPict="0">
                <anchor moveWithCells="1">
                  <from>
                    <xdr:col>23</xdr:col>
                    <xdr:colOff>0</xdr:colOff>
                    <xdr:row>171</xdr:row>
                    <xdr:rowOff>0</xdr:rowOff>
                  </from>
                  <to>
                    <xdr:col>23</xdr:col>
                    <xdr:colOff>180975</xdr:colOff>
                    <xdr:row>172</xdr:row>
                    <xdr:rowOff>85725</xdr:rowOff>
                  </to>
                </anchor>
              </controlPr>
            </control>
          </mc:Choice>
        </mc:AlternateContent>
        <mc:AlternateContent xmlns:mc="http://schemas.openxmlformats.org/markup-compatibility/2006">
          <mc:Choice Requires="x14">
            <control shapeId="16612" r:id="rId231" name="Check Box 228">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3" r:id="rId232" name="Check Box 229">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4" r:id="rId233" name="Check Box 230">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5" r:id="rId234" name="Check Box 231">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6" r:id="rId235" name="Check Box 232">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7" r:id="rId236" name="Check Box 233">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618" r:id="rId237" name="Check Box 234">
              <controlPr defaultSize="0" autoFill="0" autoLine="0" autoPict="0">
                <anchor moveWithCells="1">
                  <from>
                    <xdr:col>23</xdr:col>
                    <xdr:colOff>0</xdr:colOff>
                    <xdr:row>46</xdr:row>
                    <xdr:rowOff>19050</xdr:rowOff>
                  </from>
                  <to>
                    <xdr:col>23</xdr:col>
                    <xdr:colOff>200025</xdr:colOff>
                    <xdr:row>48</xdr:row>
                    <xdr:rowOff>180975</xdr:rowOff>
                  </to>
                </anchor>
              </controlPr>
            </control>
          </mc:Choice>
        </mc:AlternateContent>
        <mc:AlternateContent xmlns:mc="http://schemas.openxmlformats.org/markup-compatibility/2006">
          <mc:Choice Requires="x14">
            <control shapeId="16619" r:id="rId238" name="Check Box 235">
              <controlPr defaultSize="0" autoFill="0" autoLine="0" autoPict="0">
                <anchor moveWithCells="1">
                  <from>
                    <xdr:col>23</xdr:col>
                    <xdr:colOff>0</xdr:colOff>
                    <xdr:row>46</xdr:row>
                    <xdr:rowOff>19050</xdr:rowOff>
                  </from>
                  <to>
                    <xdr:col>23</xdr:col>
                    <xdr:colOff>200025</xdr:colOff>
                    <xdr:row>48</xdr:row>
                    <xdr:rowOff>180975</xdr:rowOff>
                  </to>
                </anchor>
              </controlPr>
            </control>
          </mc:Choice>
        </mc:AlternateContent>
        <mc:AlternateContent xmlns:mc="http://schemas.openxmlformats.org/markup-compatibility/2006">
          <mc:Choice Requires="x14">
            <control shapeId="16620" r:id="rId239" name="Check Box 236">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621" r:id="rId240" name="Check Box 237">
              <controlPr defaultSize="0" autoFill="0" autoLine="0" autoPict="0">
                <anchor moveWithCells="1">
                  <from>
                    <xdr:col>23</xdr:col>
                    <xdr:colOff>0</xdr:colOff>
                    <xdr:row>77</xdr:row>
                    <xdr:rowOff>0</xdr:rowOff>
                  </from>
                  <to>
                    <xdr:col>23</xdr:col>
                    <xdr:colOff>200025</xdr:colOff>
                    <xdr:row>77</xdr:row>
                    <xdr:rowOff>542925</xdr:rowOff>
                  </to>
                </anchor>
              </controlPr>
            </control>
          </mc:Choice>
        </mc:AlternateContent>
        <mc:AlternateContent xmlns:mc="http://schemas.openxmlformats.org/markup-compatibility/2006">
          <mc:Choice Requires="x14">
            <control shapeId="16622" r:id="rId241" name="Check Box 238">
              <controlPr defaultSize="0" autoFill="0" autoLine="0" autoPict="0">
                <anchor moveWithCells="1">
                  <from>
                    <xdr:col>25</xdr:col>
                    <xdr:colOff>0</xdr:colOff>
                    <xdr:row>90</xdr:row>
                    <xdr:rowOff>266700</xdr:rowOff>
                  </from>
                  <to>
                    <xdr:col>25</xdr:col>
                    <xdr:colOff>257175</xdr:colOff>
                    <xdr:row>91</xdr:row>
                    <xdr:rowOff>161925</xdr:rowOff>
                  </to>
                </anchor>
              </controlPr>
            </control>
          </mc:Choice>
        </mc:AlternateContent>
        <mc:AlternateContent xmlns:mc="http://schemas.openxmlformats.org/markup-compatibility/2006">
          <mc:Choice Requires="x14">
            <control shapeId="16623" r:id="rId242" name="Check Box 239">
              <controlPr defaultSize="0" autoFill="0" autoLine="0" autoPict="0">
                <anchor moveWithCells="1">
                  <from>
                    <xdr:col>25</xdr:col>
                    <xdr:colOff>0</xdr:colOff>
                    <xdr:row>91</xdr:row>
                    <xdr:rowOff>266700</xdr:rowOff>
                  </from>
                  <to>
                    <xdr:col>25</xdr:col>
                    <xdr:colOff>257175</xdr:colOff>
                    <xdr:row>91</xdr:row>
                    <xdr:rowOff>542925</xdr:rowOff>
                  </to>
                </anchor>
              </controlPr>
            </control>
          </mc:Choice>
        </mc:AlternateContent>
        <mc:AlternateContent xmlns:mc="http://schemas.openxmlformats.org/markup-compatibility/2006">
          <mc:Choice Requires="x14">
            <control shapeId="16624" r:id="rId243" name="Check Box 240">
              <controlPr defaultSize="0" autoFill="0" autoLine="0" autoPict="0">
                <anchor moveWithCells="1">
                  <from>
                    <xdr:col>25</xdr:col>
                    <xdr:colOff>0</xdr:colOff>
                    <xdr:row>92</xdr:row>
                    <xdr:rowOff>114300</xdr:rowOff>
                  </from>
                  <to>
                    <xdr:col>25</xdr:col>
                    <xdr:colOff>219075</xdr:colOff>
                    <xdr:row>93</xdr:row>
                    <xdr:rowOff>104775</xdr:rowOff>
                  </to>
                </anchor>
              </controlPr>
            </control>
          </mc:Choice>
        </mc:AlternateContent>
        <mc:AlternateContent xmlns:mc="http://schemas.openxmlformats.org/markup-compatibility/2006">
          <mc:Choice Requires="x14">
            <control shapeId="16625" r:id="rId244" name="Check Box 241">
              <controlPr defaultSize="0" autoFill="0" autoLine="0" autoPict="0">
                <anchor moveWithCells="1">
                  <from>
                    <xdr:col>25</xdr:col>
                    <xdr:colOff>0</xdr:colOff>
                    <xdr:row>93</xdr:row>
                    <xdr:rowOff>114300</xdr:rowOff>
                  </from>
                  <to>
                    <xdr:col>25</xdr:col>
                    <xdr:colOff>219075</xdr:colOff>
                    <xdr:row>94</xdr:row>
                    <xdr:rowOff>104775</xdr:rowOff>
                  </to>
                </anchor>
              </controlPr>
            </control>
          </mc:Choice>
        </mc:AlternateContent>
        <mc:AlternateContent xmlns:mc="http://schemas.openxmlformats.org/markup-compatibility/2006">
          <mc:Choice Requires="x14">
            <control shapeId="16626" r:id="rId245" name="Check Box 242">
              <controlPr defaultSize="0" autoFill="0" autoLine="0" autoPict="0">
                <anchor moveWithCells="1">
                  <from>
                    <xdr:col>25</xdr:col>
                    <xdr:colOff>0</xdr:colOff>
                    <xdr:row>94</xdr:row>
                    <xdr:rowOff>114300</xdr:rowOff>
                  </from>
                  <to>
                    <xdr:col>25</xdr:col>
                    <xdr:colOff>219075</xdr:colOff>
                    <xdr:row>94</xdr:row>
                    <xdr:rowOff>295275</xdr:rowOff>
                  </to>
                </anchor>
              </controlPr>
            </control>
          </mc:Choice>
        </mc:AlternateContent>
        <mc:AlternateContent xmlns:mc="http://schemas.openxmlformats.org/markup-compatibility/2006">
          <mc:Choice Requires="x14">
            <control shapeId="16627" r:id="rId246" name="Check Box 243">
              <controlPr defaultSize="0" autoFill="0" autoLine="0" autoPict="0">
                <anchor moveWithCells="1">
                  <from>
                    <xdr:col>25</xdr:col>
                    <xdr:colOff>0</xdr:colOff>
                    <xdr:row>95</xdr:row>
                    <xdr:rowOff>114300</xdr:rowOff>
                  </from>
                  <to>
                    <xdr:col>25</xdr:col>
                    <xdr:colOff>219075</xdr:colOff>
                    <xdr:row>95</xdr:row>
                    <xdr:rowOff>295275</xdr:rowOff>
                  </to>
                </anchor>
              </controlPr>
            </control>
          </mc:Choice>
        </mc:AlternateContent>
        <mc:AlternateContent xmlns:mc="http://schemas.openxmlformats.org/markup-compatibility/2006">
          <mc:Choice Requires="x14">
            <control shapeId="16628" r:id="rId247" name="Check Box 24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29" r:id="rId248" name="Check Box 24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30" r:id="rId249" name="Check Box 24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31" r:id="rId250" name="Check Box 247">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32" r:id="rId251" name="Check Box 24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33" r:id="rId252" name="Check Box 24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34" r:id="rId253" name="Check Box 25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35" r:id="rId254" name="Check Box 251">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636" r:id="rId255" name="Check Box 252">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637" r:id="rId256" name="Check Box 25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38" r:id="rId257" name="Check Box 254">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39" r:id="rId258" name="Check Box 255">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0" r:id="rId259" name="Check Box 256">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1" r:id="rId260" name="Check Box 257">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2" r:id="rId261" name="Check Box 258">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3" r:id="rId262" name="Check Box 259">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4" r:id="rId263" name="Check Box 260">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5" r:id="rId264" name="Check Box 261">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6" r:id="rId265" name="Check Box 262">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7" r:id="rId266" name="Check Box 263">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8" r:id="rId267" name="Check Box 264">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49" r:id="rId268" name="Check Box 265">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0" r:id="rId269" name="Check Box 266">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1" r:id="rId270" name="Check Box 267">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2" r:id="rId271" name="Check Box 268">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3" r:id="rId272" name="Check Box 269">
              <controlPr defaultSize="0" autoFill="0" autoLine="0" autoPict="0">
                <anchor moveWithCells="1">
                  <from>
                    <xdr:col>25</xdr:col>
                    <xdr:colOff>0</xdr:colOff>
                    <xdr:row>171</xdr:row>
                    <xdr:rowOff>0</xdr:rowOff>
                  </from>
                  <to>
                    <xdr:col>25</xdr:col>
                    <xdr:colOff>219075</xdr:colOff>
                    <xdr:row>172</xdr:row>
                    <xdr:rowOff>9525</xdr:rowOff>
                  </to>
                </anchor>
              </controlPr>
            </control>
          </mc:Choice>
        </mc:AlternateContent>
        <mc:AlternateContent xmlns:mc="http://schemas.openxmlformats.org/markup-compatibility/2006">
          <mc:Choice Requires="x14">
            <control shapeId="16654" r:id="rId273" name="Check Box 270">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5" r:id="rId274" name="Check Box 271">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6" r:id="rId275" name="Check Box 272">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7" r:id="rId276" name="Check Box 273">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8" r:id="rId277" name="Check Box 274">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59" r:id="rId278" name="Check Box 275">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0" r:id="rId279" name="Check Box 276">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1" r:id="rId280" name="Check Box 277">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2" r:id="rId281" name="Check Box 278">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3" r:id="rId282" name="Check Box 279">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4" r:id="rId283" name="Check Box 280">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5" r:id="rId284" name="Check Box 281">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6" r:id="rId285" name="Check Box 282">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7" r:id="rId286" name="Check Box 283">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8" r:id="rId287" name="Check Box 284">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69" r:id="rId288" name="Check Box 285">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70" r:id="rId289" name="Check Box 286">
              <controlPr defaultSize="0" autoFill="0" autoLine="0" autoPict="0">
                <anchor moveWithCells="1">
                  <from>
                    <xdr:col>25</xdr:col>
                    <xdr:colOff>0</xdr:colOff>
                    <xdr:row>171</xdr:row>
                    <xdr:rowOff>0</xdr:rowOff>
                  </from>
                  <to>
                    <xdr:col>25</xdr:col>
                    <xdr:colOff>219075</xdr:colOff>
                    <xdr:row>171</xdr:row>
                    <xdr:rowOff>180975</xdr:rowOff>
                  </to>
                </anchor>
              </controlPr>
            </control>
          </mc:Choice>
        </mc:AlternateContent>
        <mc:AlternateContent xmlns:mc="http://schemas.openxmlformats.org/markup-compatibility/2006">
          <mc:Choice Requires="x14">
            <control shapeId="16671" r:id="rId290" name="Check Box 28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2" r:id="rId291" name="Check Box 28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3" r:id="rId292" name="Check Box 289">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4" r:id="rId293" name="Check Box 290">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5" r:id="rId294" name="Check Box 291">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6" r:id="rId295" name="Check Box 292">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7" r:id="rId296" name="Check Box 29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8" r:id="rId297" name="Check Box 29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79" r:id="rId298" name="Check Box 29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80" r:id="rId299" name="Check Box 29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81" r:id="rId300" name="Check Box 29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82" r:id="rId301" name="Check Box 298">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683" r:id="rId302" name="Check Box 29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4" r:id="rId303" name="Check Box 30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5" r:id="rId304" name="Check Box 30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6" r:id="rId305" name="Check Box 302">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7" r:id="rId306" name="Check Box 303">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8" r:id="rId307" name="Check Box 304">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89" r:id="rId308" name="Check Box 305">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0" r:id="rId309" name="Check Box 306">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1" r:id="rId310" name="Check Box 307">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2" r:id="rId311" name="Check Box 30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3" r:id="rId312" name="Check Box 30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4" r:id="rId313" name="Check Box 31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5" r:id="rId314" name="Check Box 31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6" r:id="rId315" name="Check Box 312">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7" r:id="rId316" name="Check Box 313">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8" r:id="rId317" name="Check Box 314">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699" r:id="rId318" name="Check Box 315">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700" r:id="rId319" name="Check Box 316">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1" r:id="rId320" name="Check Box 317">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2" r:id="rId321" name="Check Box 318">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3" r:id="rId322" name="Check Box 319">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4" r:id="rId323" name="Check Box 320">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5" r:id="rId324" name="Check Box 321">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6" r:id="rId325" name="Check Box 322">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07" r:id="rId326" name="Check Box 32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08" r:id="rId327" name="Check Box 32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09" r:id="rId328" name="Check Box 32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10" r:id="rId329" name="Check Box 326">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11" r:id="rId330" name="Check Box 327">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12" r:id="rId331" name="Check Box 328">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13" r:id="rId332" name="Check Box 329">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14" r:id="rId333" name="Check Box 330">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15" r:id="rId334" name="Check Box 331">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16" r:id="rId335" name="Check Box 332">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17" r:id="rId336" name="Check Box 333">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18" r:id="rId337" name="Check Box 334">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19" r:id="rId338" name="Check Box 33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20" r:id="rId339" name="Check Box 336">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21" r:id="rId340" name="Check Box 337">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22" r:id="rId341" name="Check Box 338">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23" r:id="rId342" name="Check Box 339">
              <controlPr defaultSize="0" autoFill="0" autoLine="0" autoPict="0">
                <anchor moveWithCells="1">
                  <from>
                    <xdr:col>23</xdr:col>
                    <xdr:colOff>0</xdr:colOff>
                    <xdr:row>171</xdr:row>
                    <xdr:rowOff>0</xdr:rowOff>
                  </from>
                  <to>
                    <xdr:col>23</xdr:col>
                    <xdr:colOff>180975</xdr:colOff>
                    <xdr:row>172</xdr:row>
                    <xdr:rowOff>66675</xdr:rowOff>
                  </to>
                </anchor>
              </controlPr>
            </control>
          </mc:Choice>
        </mc:AlternateContent>
        <mc:AlternateContent xmlns:mc="http://schemas.openxmlformats.org/markup-compatibility/2006">
          <mc:Choice Requires="x14">
            <control shapeId="16724" r:id="rId343" name="Check Box 340">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25" r:id="rId344" name="Check Box 341">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26" r:id="rId345" name="Check Box 342">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27" r:id="rId346" name="Check Box 343">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28" r:id="rId347" name="Check Box 344">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29" r:id="rId348" name="Check Box 345">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30" r:id="rId349" name="Check Box 346">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31" r:id="rId350" name="Check Box 347">
              <controlPr defaultSize="0" autoFill="0" autoLine="0" autoPict="0">
                <anchor moveWithCells="1">
                  <from>
                    <xdr:col>23</xdr:col>
                    <xdr:colOff>0</xdr:colOff>
                    <xdr:row>171</xdr:row>
                    <xdr:rowOff>0</xdr:rowOff>
                  </from>
                  <to>
                    <xdr:col>23</xdr:col>
                    <xdr:colOff>171450</xdr:colOff>
                    <xdr:row>171</xdr:row>
                    <xdr:rowOff>161925</xdr:rowOff>
                  </to>
                </anchor>
              </controlPr>
            </control>
          </mc:Choice>
        </mc:AlternateContent>
        <mc:AlternateContent xmlns:mc="http://schemas.openxmlformats.org/markup-compatibility/2006">
          <mc:Choice Requires="x14">
            <control shapeId="16732" r:id="rId351" name="Check Box 348">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733" r:id="rId352" name="Check Box 349">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734" r:id="rId353" name="Check Box 350">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735" r:id="rId354" name="Check Box 351">
              <controlPr defaultSize="0" autoFill="0" autoLine="0" autoPict="0">
                <anchor moveWithCells="1">
                  <from>
                    <xdr:col>23</xdr:col>
                    <xdr:colOff>0</xdr:colOff>
                    <xdr:row>171</xdr:row>
                    <xdr:rowOff>0</xdr:rowOff>
                  </from>
                  <to>
                    <xdr:col>23</xdr:col>
                    <xdr:colOff>180975</xdr:colOff>
                    <xdr:row>172</xdr:row>
                    <xdr:rowOff>76200</xdr:rowOff>
                  </to>
                </anchor>
              </controlPr>
            </control>
          </mc:Choice>
        </mc:AlternateContent>
        <mc:AlternateContent xmlns:mc="http://schemas.openxmlformats.org/markup-compatibility/2006">
          <mc:Choice Requires="x14">
            <control shapeId="16736" r:id="rId355" name="Check Box 352">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37" r:id="rId356" name="Check Box 353">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38" r:id="rId357" name="Check Box 354">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39" r:id="rId358" name="Check Box 355">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0" r:id="rId359" name="Check Box 356">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1" r:id="rId360" name="Check Box 357">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2" r:id="rId361" name="Check Box 358">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3" r:id="rId362" name="Check Box 359">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4" r:id="rId363" name="Check Box 360">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45" r:id="rId364" name="Check Box 361">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46" r:id="rId365" name="Check Box 362">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47" r:id="rId366" name="Check Box 363">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48" r:id="rId367" name="Check Box 364">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49" r:id="rId368" name="Check Box 365">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50" r:id="rId369" name="Check Box 366">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51" r:id="rId370" name="Check Box 367">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52" r:id="rId371" name="Check Box 368">
              <controlPr defaultSize="0" autoFill="0" autoLine="0" autoPict="0">
                <anchor moveWithCells="1">
                  <from>
                    <xdr:col>23</xdr:col>
                    <xdr:colOff>0</xdr:colOff>
                    <xdr:row>171</xdr:row>
                    <xdr:rowOff>0</xdr:rowOff>
                  </from>
                  <to>
                    <xdr:col>23</xdr:col>
                    <xdr:colOff>200025</xdr:colOff>
                    <xdr:row>173</xdr:row>
                    <xdr:rowOff>76200</xdr:rowOff>
                  </to>
                </anchor>
              </controlPr>
            </control>
          </mc:Choice>
        </mc:AlternateContent>
        <mc:AlternateContent xmlns:mc="http://schemas.openxmlformats.org/markup-compatibility/2006">
          <mc:Choice Requires="x14">
            <control shapeId="16753" r:id="rId372" name="Check Box 369">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54" r:id="rId373" name="Check Box 370">
              <controlPr defaultSize="0" autoFill="0" autoLine="0" autoPict="0">
                <anchor moveWithCells="1">
                  <from>
                    <xdr:col>23</xdr:col>
                    <xdr:colOff>0</xdr:colOff>
                    <xdr:row>171</xdr:row>
                    <xdr:rowOff>0</xdr:rowOff>
                  </from>
                  <to>
                    <xdr:col>23</xdr:col>
                    <xdr:colOff>200025</xdr:colOff>
                    <xdr:row>173</xdr:row>
                    <xdr:rowOff>85725</xdr:rowOff>
                  </to>
                </anchor>
              </controlPr>
            </control>
          </mc:Choice>
        </mc:AlternateContent>
        <mc:AlternateContent xmlns:mc="http://schemas.openxmlformats.org/markup-compatibility/2006">
          <mc:Choice Requires="x14">
            <control shapeId="16755" r:id="rId374" name="Check Box 371">
              <controlPr defaultSize="0" autoFill="0" autoLine="0" autoPict="0">
                <anchor moveWithCells="1">
                  <from>
                    <xdr:col>26</xdr:col>
                    <xdr:colOff>0</xdr:colOff>
                    <xdr:row>171</xdr:row>
                    <xdr:rowOff>0</xdr:rowOff>
                  </from>
                  <to>
                    <xdr:col>26</xdr:col>
                    <xdr:colOff>219075</xdr:colOff>
                    <xdr:row>172</xdr:row>
                    <xdr:rowOff>19050</xdr:rowOff>
                  </to>
                </anchor>
              </controlPr>
            </control>
          </mc:Choice>
        </mc:AlternateContent>
        <mc:AlternateContent xmlns:mc="http://schemas.openxmlformats.org/markup-compatibility/2006">
          <mc:Choice Requires="x14">
            <control shapeId="16756" r:id="rId375" name="Check Box 372">
              <controlPr defaultSize="0" autoFill="0" autoLine="0" autoPict="0">
                <anchor moveWithCells="1">
                  <from>
                    <xdr:col>26</xdr:col>
                    <xdr:colOff>0</xdr:colOff>
                    <xdr:row>124</xdr:row>
                    <xdr:rowOff>0</xdr:rowOff>
                  </from>
                  <to>
                    <xdr:col>26</xdr:col>
                    <xdr:colOff>219075</xdr:colOff>
                    <xdr:row>124</xdr:row>
                    <xdr:rowOff>180975</xdr:rowOff>
                  </to>
                </anchor>
              </controlPr>
            </control>
          </mc:Choice>
        </mc:AlternateContent>
        <mc:AlternateContent xmlns:mc="http://schemas.openxmlformats.org/markup-compatibility/2006">
          <mc:Choice Requires="x14">
            <control shapeId="16757" r:id="rId376" name="Check Box 373">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58" r:id="rId377" name="Check Box 374">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59" r:id="rId378" name="Check Box 375">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0" r:id="rId379" name="Check Box 376">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1" r:id="rId380" name="Check Box 377">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2" r:id="rId381" name="Check Box 378">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3" r:id="rId382" name="Check Box 379">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4" r:id="rId383" name="Check Box 380">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5" r:id="rId384" name="Check Box 381">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6" r:id="rId385" name="Check Box 382">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7" r:id="rId386" name="Check Box 383">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8" r:id="rId387" name="Check Box 384">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69" r:id="rId388" name="Check Box 385">
              <controlPr defaultSize="0" autoFill="0" autoLine="0" autoPict="0">
                <anchor moveWithCells="1">
                  <from>
                    <xdr:col>26</xdr:col>
                    <xdr:colOff>0</xdr:colOff>
                    <xdr:row>171</xdr:row>
                    <xdr:rowOff>0</xdr:rowOff>
                  </from>
                  <to>
                    <xdr:col>26</xdr:col>
                    <xdr:colOff>219075</xdr:colOff>
                    <xdr:row>171</xdr:row>
                    <xdr:rowOff>180975</xdr:rowOff>
                  </to>
                </anchor>
              </controlPr>
            </control>
          </mc:Choice>
        </mc:AlternateContent>
        <mc:AlternateContent xmlns:mc="http://schemas.openxmlformats.org/markup-compatibility/2006">
          <mc:Choice Requires="x14">
            <control shapeId="16770" r:id="rId389" name="Check Box 386">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1" r:id="rId390" name="Check Box 387">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2" r:id="rId391" name="Check Box 388">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3" r:id="rId392" name="Check Box 389">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4" r:id="rId393" name="Check Box 390">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5" r:id="rId394" name="Check Box 391">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6" r:id="rId395" name="Check Box 392">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7" r:id="rId396" name="Check Box 393">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8" r:id="rId397" name="Check Box 394">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79" r:id="rId398" name="Check Box 395">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0" r:id="rId399" name="Check Box 396">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1" r:id="rId400" name="Check Box 397">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2" r:id="rId401" name="Check Box 398">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3" r:id="rId402" name="Check Box 399">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4" r:id="rId403" name="Check Box 400">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5" r:id="rId404" name="Check Box 401">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6" r:id="rId405" name="Check Box 402">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7" r:id="rId406" name="Check Box 403">
              <controlPr defaultSize="0" autoFill="0" autoLine="0" autoPict="0">
                <anchor moveWithCells="1">
                  <from>
                    <xdr:col>26</xdr:col>
                    <xdr:colOff>0</xdr:colOff>
                    <xdr:row>171</xdr:row>
                    <xdr:rowOff>0</xdr:rowOff>
                  </from>
                  <to>
                    <xdr:col>26</xdr:col>
                    <xdr:colOff>219075</xdr:colOff>
                    <xdr:row>171</xdr:row>
                    <xdr:rowOff>190500</xdr:rowOff>
                  </to>
                </anchor>
              </controlPr>
            </control>
          </mc:Choice>
        </mc:AlternateContent>
        <mc:AlternateContent xmlns:mc="http://schemas.openxmlformats.org/markup-compatibility/2006">
          <mc:Choice Requires="x14">
            <control shapeId="16788" r:id="rId407" name="Check Box 404">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89" r:id="rId408" name="Check Box 405">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0" r:id="rId409" name="Check Box 406">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1" r:id="rId410" name="Check Box 407">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2" r:id="rId411" name="Check Box 408">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3" r:id="rId412" name="Check Box 409">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4" r:id="rId413" name="Check Box 410">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5" r:id="rId414" name="Check Box 411">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6" r:id="rId415" name="Check Box 412">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7" r:id="rId416" name="Check Box 413">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8" r:id="rId417" name="Check Box 414">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799" r:id="rId418" name="Check Box 415">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0" r:id="rId419" name="Check Box 416">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1" r:id="rId420" name="Check Box 41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2" r:id="rId421" name="Check Box 418">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3" r:id="rId422" name="Check Box 419">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4" r:id="rId423" name="Check Box 420">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5" r:id="rId424" name="Check Box 421">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6" r:id="rId425" name="Check Box 422">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7" r:id="rId426" name="Check Box 423">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8" r:id="rId427" name="Check Box 424">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09" r:id="rId428" name="Check Box 425">
              <controlPr defaultSize="0" autoFill="0" autoLine="0" autoPict="0">
                <anchor moveWithCells="1">
                  <from>
                    <xdr:col>24</xdr:col>
                    <xdr:colOff>0</xdr:colOff>
                    <xdr:row>171</xdr:row>
                    <xdr:rowOff>0</xdr:rowOff>
                  </from>
                  <to>
                    <xdr:col>24</xdr:col>
                    <xdr:colOff>180975</xdr:colOff>
                    <xdr:row>172</xdr:row>
                    <xdr:rowOff>76200</xdr:rowOff>
                  </to>
                </anchor>
              </controlPr>
            </control>
          </mc:Choice>
        </mc:AlternateContent>
        <mc:AlternateContent xmlns:mc="http://schemas.openxmlformats.org/markup-compatibility/2006">
          <mc:Choice Requires="x14">
            <control shapeId="16810" r:id="rId429" name="Check Box 426">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11" r:id="rId430" name="Check Box 42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12" r:id="rId431" name="Check Box 428">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13" r:id="rId432" name="Check Box 429">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14" r:id="rId433" name="Check Box 430">
              <controlPr defaultSize="0" autoFill="0" autoLine="0" autoPict="0">
                <anchor moveWithCells="1">
                  <from>
                    <xdr:col>24</xdr:col>
                    <xdr:colOff>0</xdr:colOff>
                    <xdr:row>171</xdr:row>
                    <xdr:rowOff>0</xdr:rowOff>
                  </from>
                  <to>
                    <xdr:col>24</xdr:col>
                    <xdr:colOff>180975</xdr:colOff>
                    <xdr:row>172</xdr:row>
                    <xdr:rowOff>76200</xdr:rowOff>
                  </to>
                </anchor>
              </controlPr>
            </control>
          </mc:Choice>
        </mc:AlternateContent>
        <mc:AlternateContent xmlns:mc="http://schemas.openxmlformats.org/markup-compatibility/2006">
          <mc:Choice Requires="x14">
            <control shapeId="16815" r:id="rId434" name="Check Box 431">
              <controlPr defaultSize="0" autoFill="0" autoLine="0" autoPict="0">
                <anchor moveWithCells="1">
                  <from>
                    <xdr:col>24</xdr:col>
                    <xdr:colOff>0</xdr:colOff>
                    <xdr:row>171</xdr:row>
                    <xdr:rowOff>0</xdr:rowOff>
                  </from>
                  <to>
                    <xdr:col>24</xdr:col>
                    <xdr:colOff>180975</xdr:colOff>
                    <xdr:row>172</xdr:row>
                    <xdr:rowOff>66675</xdr:rowOff>
                  </to>
                </anchor>
              </controlPr>
            </control>
          </mc:Choice>
        </mc:AlternateContent>
        <mc:AlternateContent xmlns:mc="http://schemas.openxmlformats.org/markup-compatibility/2006">
          <mc:Choice Requires="x14">
            <control shapeId="16816" r:id="rId435" name="Check Box 432">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17" r:id="rId436" name="Check Box 433">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18" r:id="rId437" name="Check Box 434">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19" r:id="rId438" name="Check Box 435">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20" r:id="rId439" name="Check Box 436">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21" r:id="rId440" name="Check Box 437">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2" r:id="rId441" name="Check Box 438">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3" r:id="rId442" name="Check Box 439">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4" r:id="rId443" name="Check Box 440">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5" r:id="rId444" name="Check Box 441">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6" r:id="rId445" name="Check Box 442">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7" r:id="rId446" name="Check Box 443">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8" r:id="rId447" name="Check Box 444">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29" r:id="rId448" name="Check Box 445">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30" r:id="rId449" name="Check Box 446">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1" r:id="rId450" name="Check Box 44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2" r:id="rId451" name="Check Box 448">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3" r:id="rId452" name="Check Box 449">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4" r:id="rId453" name="Check Box 450">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5" r:id="rId454" name="Check Box 451">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6" r:id="rId455" name="Check Box 452">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7" r:id="rId456" name="Check Box 453">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8" r:id="rId457" name="Check Box 454">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39" r:id="rId458" name="Check Box 455">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40" r:id="rId459" name="Check Box 456">
              <controlPr defaultSize="0" autoFill="0" autoLine="0" autoPict="0">
                <anchor moveWithCells="1">
                  <from>
                    <xdr:col>24</xdr:col>
                    <xdr:colOff>0</xdr:colOff>
                    <xdr:row>171</xdr:row>
                    <xdr:rowOff>0</xdr:rowOff>
                  </from>
                  <to>
                    <xdr:col>24</xdr:col>
                    <xdr:colOff>180975</xdr:colOff>
                    <xdr:row>172</xdr:row>
                    <xdr:rowOff>76200</xdr:rowOff>
                  </to>
                </anchor>
              </controlPr>
            </control>
          </mc:Choice>
        </mc:AlternateContent>
        <mc:AlternateContent xmlns:mc="http://schemas.openxmlformats.org/markup-compatibility/2006">
          <mc:Choice Requires="x14">
            <control shapeId="16841" r:id="rId460" name="Check Box 45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42" r:id="rId461" name="Check Box 458">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43" r:id="rId462" name="Check Box 459">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4" r:id="rId463" name="Check Box 460">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5" r:id="rId464" name="Check Box 461">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6" r:id="rId465" name="Check Box 462">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7" r:id="rId466" name="Check Box 463">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8" r:id="rId467" name="Check Box 464">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49" r:id="rId468" name="Check Box 465">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50" r:id="rId469" name="Check Box 466">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51" r:id="rId470" name="Check Box 46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52" r:id="rId471" name="Check Box 468">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3" r:id="rId472" name="Check Box 469">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4" r:id="rId473" name="Check Box 470">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5" r:id="rId474" name="Check Box 471">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6" r:id="rId475" name="Check Box 472">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7" r:id="rId476" name="Check Box 473">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58" r:id="rId477" name="Check Box 474">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59" r:id="rId478" name="Check Box 475">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0" r:id="rId479" name="Check Box 476">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1" r:id="rId480" name="Check Box 477">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2" r:id="rId481" name="Check Box 478">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3" r:id="rId482" name="Check Box 479">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4" r:id="rId483" name="Check Box 480">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5" r:id="rId484" name="Check Box 481">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6" r:id="rId485" name="Check Box 482">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67" r:id="rId486" name="Check Box 483">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68" r:id="rId487" name="Check Box 484">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69" r:id="rId488" name="Check Box 485">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0" r:id="rId489" name="Check Box 486">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1" r:id="rId490" name="Check Box 487">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2" r:id="rId491" name="Check Box 488">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3" r:id="rId492" name="Check Box 489">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4" r:id="rId493" name="Check Box 490">
              <controlPr defaultSize="0" autoFill="0" autoLine="0" autoPict="0">
                <anchor moveWithCells="1">
                  <from>
                    <xdr:col>24</xdr:col>
                    <xdr:colOff>0</xdr:colOff>
                    <xdr:row>171</xdr:row>
                    <xdr:rowOff>0</xdr:rowOff>
                  </from>
                  <to>
                    <xdr:col>24</xdr:col>
                    <xdr:colOff>200025</xdr:colOff>
                    <xdr:row>173</xdr:row>
                    <xdr:rowOff>85725</xdr:rowOff>
                  </to>
                </anchor>
              </controlPr>
            </control>
          </mc:Choice>
        </mc:AlternateContent>
        <mc:AlternateContent xmlns:mc="http://schemas.openxmlformats.org/markup-compatibility/2006">
          <mc:Choice Requires="x14">
            <control shapeId="16875" r:id="rId494" name="Check Box 491">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76" r:id="rId495" name="Check Box 492">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77" r:id="rId496" name="Check Box 493">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78" r:id="rId497" name="Check Box 494">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79" r:id="rId498" name="Check Box 495">
              <controlPr defaultSize="0" autoFill="0" autoLine="0" autoPict="0">
                <anchor moveWithCells="1">
                  <from>
                    <xdr:col>24</xdr:col>
                    <xdr:colOff>0</xdr:colOff>
                    <xdr:row>171</xdr:row>
                    <xdr:rowOff>0</xdr:rowOff>
                  </from>
                  <to>
                    <xdr:col>24</xdr:col>
                    <xdr:colOff>180975</xdr:colOff>
                    <xdr:row>172</xdr:row>
                    <xdr:rowOff>66675</xdr:rowOff>
                  </to>
                </anchor>
              </controlPr>
            </control>
          </mc:Choice>
        </mc:AlternateContent>
        <mc:AlternateContent xmlns:mc="http://schemas.openxmlformats.org/markup-compatibility/2006">
          <mc:Choice Requires="x14">
            <control shapeId="16880" r:id="rId499" name="Check Box 496">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81" r:id="rId500" name="Check Box 497">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82" r:id="rId501" name="Check Box 498">
              <controlPr defaultSize="0" autoFill="0" autoLine="0" autoPict="0">
                <anchor moveWithCells="1">
                  <from>
                    <xdr:col>24</xdr:col>
                    <xdr:colOff>0</xdr:colOff>
                    <xdr:row>171</xdr:row>
                    <xdr:rowOff>0</xdr:rowOff>
                  </from>
                  <to>
                    <xdr:col>24</xdr:col>
                    <xdr:colOff>171450</xdr:colOff>
                    <xdr:row>171</xdr:row>
                    <xdr:rowOff>161925</xdr:rowOff>
                  </to>
                </anchor>
              </controlPr>
            </control>
          </mc:Choice>
        </mc:AlternateContent>
        <mc:AlternateContent xmlns:mc="http://schemas.openxmlformats.org/markup-compatibility/2006">
          <mc:Choice Requires="x14">
            <control shapeId="16883" r:id="rId502" name="Check Box 499">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84" r:id="rId503" name="Check Box 500">
              <controlPr defaultSize="0" autoFill="0" autoLine="0" autoPict="0">
                <anchor moveWithCells="1">
                  <from>
                    <xdr:col>24</xdr:col>
                    <xdr:colOff>0</xdr:colOff>
                    <xdr:row>171</xdr:row>
                    <xdr:rowOff>0</xdr:rowOff>
                  </from>
                  <to>
                    <xdr:col>24</xdr:col>
                    <xdr:colOff>180975</xdr:colOff>
                    <xdr:row>172</xdr:row>
                    <xdr:rowOff>85725</xdr:rowOff>
                  </to>
                </anchor>
              </controlPr>
            </control>
          </mc:Choice>
        </mc:AlternateContent>
        <mc:AlternateContent xmlns:mc="http://schemas.openxmlformats.org/markup-compatibility/2006">
          <mc:Choice Requires="x14">
            <control shapeId="16885" r:id="rId504" name="Check Box 501">
              <controlPr defaultSize="0" autoFill="0" autoLine="0" autoPict="0">
                <anchor moveWithCells="1">
                  <from>
                    <xdr:col>23</xdr:col>
                    <xdr:colOff>0</xdr:colOff>
                    <xdr:row>59</xdr:row>
                    <xdr:rowOff>0</xdr:rowOff>
                  </from>
                  <to>
                    <xdr:col>23</xdr:col>
                    <xdr:colOff>200025</xdr:colOff>
                    <xdr:row>60</xdr:row>
                    <xdr:rowOff>171450</xdr:rowOff>
                  </to>
                </anchor>
              </controlPr>
            </control>
          </mc:Choice>
        </mc:AlternateContent>
        <mc:AlternateContent xmlns:mc="http://schemas.openxmlformats.org/markup-compatibility/2006">
          <mc:Choice Requires="x14">
            <control shapeId="16886" r:id="rId505" name="Check Box 502">
              <controlPr defaultSize="0" autoFill="0" autoLine="0" autoPict="0">
                <anchor moveWithCells="1">
                  <from>
                    <xdr:col>23</xdr:col>
                    <xdr:colOff>0</xdr:colOff>
                    <xdr:row>59</xdr:row>
                    <xdr:rowOff>0</xdr:rowOff>
                  </from>
                  <to>
                    <xdr:col>23</xdr:col>
                    <xdr:colOff>200025</xdr:colOff>
                    <xdr:row>60</xdr:row>
                    <xdr:rowOff>171450</xdr:rowOff>
                  </to>
                </anchor>
              </controlPr>
            </control>
          </mc:Choice>
        </mc:AlternateContent>
        <mc:AlternateContent xmlns:mc="http://schemas.openxmlformats.org/markup-compatibility/2006">
          <mc:Choice Requires="x14">
            <control shapeId="16887" r:id="rId506" name="Check Box 503">
              <controlPr defaultSize="0" autoFill="0" autoLine="0" autoPict="0">
                <anchor moveWithCells="1">
                  <from>
                    <xdr:col>26</xdr:col>
                    <xdr:colOff>0</xdr:colOff>
                    <xdr:row>171</xdr:row>
                    <xdr:rowOff>0</xdr:rowOff>
                  </from>
                  <to>
                    <xdr:col>26</xdr:col>
                    <xdr:colOff>219075</xdr:colOff>
                    <xdr:row>173</xdr:row>
                    <xdr:rowOff>38100</xdr:rowOff>
                  </to>
                </anchor>
              </controlPr>
            </control>
          </mc:Choice>
        </mc:AlternateContent>
        <mc:AlternateContent xmlns:mc="http://schemas.openxmlformats.org/markup-compatibility/2006">
          <mc:Choice Requires="x14">
            <control shapeId="16888" r:id="rId507" name="Check Box 504">
              <controlPr defaultSize="0" autoFill="0" autoLine="0" autoPict="0">
                <anchor moveWithCells="1">
                  <from>
                    <xdr:col>25</xdr:col>
                    <xdr:colOff>0</xdr:colOff>
                    <xdr:row>137</xdr:row>
                    <xdr:rowOff>0</xdr:rowOff>
                  </from>
                  <to>
                    <xdr:col>25</xdr:col>
                    <xdr:colOff>219075</xdr:colOff>
                    <xdr:row>137</xdr:row>
                    <xdr:rowOff>257175</xdr:rowOff>
                  </to>
                </anchor>
              </controlPr>
            </control>
          </mc:Choice>
        </mc:AlternateContent>
        <mc:AlternateContent xmlns:mc="http://schemas.openxmlformats.org/markup-compatibility/2006">
          <mc:Choice Requires="x14">
            <control shapeId="16889" r:id="rId508" name="Check Box 505">
              <controlPr defaultSize="0" autoFill="0" autoLine="0" autoPict="0">
                <anchor moveWithCells="1">
                  <from>
                    <xdr:col>25</xdr:col>
                    <xdr:colOff>0</xdr:colOff>
                    <xdr:row>124</xdr:row>
                    <xdr:rowOff>0</xdr:rowOff>
                  </from>
                  <to>
                    <xdr:col>25</xdr:col>
                    <xdr:colOff>219075</xdr:colOff>
                    <xdr:row>124</xdr:row>
                    <xdr:rowOff>180975</xdr:rowOff>
                  </to>
                </anchor>
              </controlPr>
            </control>
          </mc:Choice>
        </mc:AlternateContent>
        <mc:AlternateContent xmlns:mc="http://schemas.openxmlformats.org/markup-compatibility/2006">
          <mc:Choice Requires="x14">
            <control shapeId="16890" r:id="rId509" name="Check Box 506">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891" r:id="rId510" name="Check Box 507">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892" r:id="rId511" name="Check Box 508">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893" r:id="rId512" name="Check Box 509">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894" r:id="rId513" name="Check Box 510">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895" r:id="rId514" name="Check Box 511">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896" r:id="rId515" name="Check Box 512">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897" r:id="rId516" name="Check Box 513">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898" r:id="rId517" name="Check Box 514">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899" r:id="rId518" name="Check Box 515">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00" r:id="rId519" name="Check Box 516">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01" r:id="rId520" name="Check Box 517">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2" r:id="rId521" name="Check Box 518">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3" r:id="rId522" name="Check Box 519">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4" r:id="rId523" name="Check Box 520">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5" r:id="rId524" name="Check Box 521">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6" r:id="rId525" name="Check Box 522">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07" r:id="rId526" name="Check Box 523">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08" r:id="rId527" name="Check Box 524">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09" r:id="rId528" name="Check Box 525">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0" r:id="rId529" name="Check Box 526">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1" r:id="rId530" name="Check Box 527">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2" r:id="rId531" name="Check Box 528">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3" r:id="rId532" name="Check Box 529">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4" r:id="rId533" name="Check Box 530">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5" r:id="rId534" name="Check Box 531">
              <controlPr defaultSize="0" autoFill="0" autoLine="0" autoPict="0">
                <anchor moveWithCells="1">
                  <from>
                    <xdr:col>25</xdr:col>
                    <xdr:colOff>0</xdr:colOff>
                    <xdr:row>134</xdr:row>
                    <xdr:rowOff>0</xdr:rowOff>
                  </from>
                  <to>
                    <xdr:col>25</xdr:col>
                    <xdr:colOff>219075</xdr:colOff>
                    <xdr:row>134</xdr:row>
                    <xdr:rowOff>180975</xdr:rowOff>
                  </to>
                </anchor>
              </controlPr>
            </control>
          </mc:Choice>
        </mc:AlternateContent>
        <mc:AlternateContent xmlns:mc="http://schemas.openxmlformats.org/markup-compatibility/2006">
          <mc:Choice Requires="x14">
            <control shapeId="16916" r:id="rId535" name="Check Box 532">
              <controlPr defaultSize="0" autoFill="0" autoLine="0" autoPict="0">
                <anchor moveWithCells="1">
                  <from>
                    <xdr:col>25</xdr:col>
                    <xdr:colOff>0</xdr:colOff>
                    <xdr:row>134</xdr:row>
                    <xdr:rowOff>219075</xdr:rowOff>
                  </from>
                  <to>
                    <xdr:col>25</xdr:col>
                    <xdr:colOff>219075</xdr:colOff>
                    <xdr:row>135</xdr:row>
                    <xdr:rowOff>28575</xdr:rowOff>
                  </to>
                </anchor>
              </controlPr>
            </control>
          </mc:Choice>
        </mc:AlternateContent>
        <mc:AlternateContent xmlns:mc="http://schemas.openxmlformats.org/markup-compatibility/2006">
          <mc:Choice Requires="x14">
            <control shapeId="16917" r:id="rId536" name="Check Box 533">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8" r:id="rId537" name="Check Box 534">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19" r:id="rId538" name="Check Box 535">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20" r:id="rId539" name="Check Box 536">
              <controlPr defaultSize="0" autoFill="0" autoLine="0" autoPict="0">
                <anchor moveWithCells="1">
                  <from>
                    <xdr:col>25</xdr:col>
                    <xdr:colOff>0</xdr:colOff>
                    <xdr:row>137</xdr:row>
                    <xdr:rowOff>0</xdr:rowOff>
                  </from>
                  <to>
                    <xdr:col>25</xdr:col>
                    <xdr:colOff>219075</xdr:colOff>
                    <xdr:row>137</xdr:row>
                    <xdr:rowOff>180975</xdr:rowOff>
                  </to>
                </anchor>
              </controlPr>
            </control>
          </mc:Choice>
        </mc:AlternateContent>
        <mc:AlternateContent xmlns:mc="http://schemas.openxmlformats.org/markup-compatibility/2006">
          <mc:Choice Requires="x14">
            <control shapeId="16921" r:id="rId540" name="Check Box 537">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2" r:id="rId541" name="Check Box 538">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3" r:id="rId542" name="Check Box 539">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4" r:id="rId543" name="Check Box 540">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5" r:id="rId544" name="Check Box 541">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6" r:id="rId545" name="Check Box 542">
              <controlPr defaultSize="0" autoFill="0" autoLine="0" autoPict="0">
                <anchor moveWithCells="1">
                  <from>
                    <xdr:col>23</xdr:col>
                    <xdr:colOff>0</xdr:colOff>
                    <xdr:row>137</xdr:row>
                    <xdr:rowOff>0</xdr:rowOff>
                  </from>
                  <to>
                    <xdr:col>23</xdr:col>
                    <xdr:colOff>171450</xdr:colOff>
                    <xdr:row>137</xdr:row>
                    <xdr:rowOff>161925</xdr:rowOff>
                  </to>
                </anchor>
              </controlPr>
            </control>
          </mc:Choice>
        </mc:AlternateContent>
        <mc:AlternateContent xmlns:mc="http://schemas.openxmlformats.org/markup-compatibility/2006">
          <mc:Choice Requires="x14">
            <control shapeId="16927" r:id="rId546" name="Check Box 543">
              <controlPr defaultSize="0" autoFill="0" autoLine="0" autoPict="0">
                <anchor moveWithCells="1">
                  <from>
                    <xdr:col>23</xdr:col>
                    <xdr:colOff>0</xdr:colOff>
                    <xdr:row>144</xdr:row>
                    <xdr:rowOff>19050</xdr:rowOff>
                  </from>
                  <to>
                    <xdr:col>23</xdr:col>
                    <xdr:colOff>171450</xdr:colOff>
                    <xdr:row>144</xdr:row>
                    <xdr:rowOff>180975</xdr:rowOff>
                  </to>
                </anchor>
              </controlPr>
            </control>
          </mc:Choice>
        </mc:AlternateContent>
        <mc:AlternateContent xmlns:mc="http://schemas.openxmlformats.org/markup-compatibility/2006">
          <mc:Choice Requires="x14">
            <control shapeId="16928" r:id="rId547" name="Check Box 544">
              <controlPr defaultSize="0" autoFill="0" autoLine="0" autoPict="0">
                <anchor moveWithCells="1">
                  <from>
                    <xdr:col>23</xdr:col>
                    <xdr:colOff>0</xdr:colOff>
                    <xdr:row>145</xdr:row>
                    <xdr:rowOff>19050</xdr:rowOff>
                  </from>
                  <to>
                    <xdr:col>23</xdr:col>
                    <xdr:colOff>171450</xdr:colOff>
                    <xdr:row>145</xdr:row>
                    <xdr:rowOff>180975</xdr:rowOff>
                  </to>
                </anchor>
              </controlPr>
            </control>
          </mc:Choice>
        </mc:AlternateContent>
        <mc:AlternateContent xmlns:mc="http://schemas.openxmlformats.org/markup-compatibility/2006">
          <mc:Choice Requires="x14">
            <control shapeId="16929" r:id="rId548" name="Check Box 545">
              <controlPr defaultSize="0" autoFill="0" autoLine="0" autoPict="0">
                <anchor moveWithCells="1">
                  <from>
                    <xdr:col>23</xdr:col>
                    <xdr:colOff>0</xdr:colOff>
                    <xdr:row>146</xdr:row>
                    <xdr:rowOff>19050</xdr:rowOff>
                  </from>
                  <to>
                    <xdr:col>23</xdr:col>
                    <xdr:colOff>171450</xdr:colOff>
                    <xdr:row>146</xdr:row>
                    <xdr:rowOff>180975</xdr:rowOff>
                  </to>
                </anchor>
              </controlPr>
            </control>
          </mc:Choice>
        </mc:AlternateContent>
        <mc:AlternateContent xmlns:mc="http://schemas.openxmlformats.org/markup-compatibility/2006">
          <mc:Choice Requires="x14">
            <control shapeId="16930" r:id="rId549" name="Check Box 546">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31" r:id="rId550" name="Check Box 547">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32" r:id="rId551" name="Check Box 548">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3" r:id="rId552" name="Check Box 549">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4" r:id="rId553" name="Check Box 550">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5" r:id="rId554" name="Check Box 551">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6" r:id="rId555" name="Check Box 552">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7" r:id="rId556" name="Check Box 553">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8" r:id="rId557" name="Check Box 554">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39" r:id="rId558" name="Check Box 555">
              <controlPr defaultSize="0" autoFill="0" autoLine="0" autoPict="0">
                <anchor moveWithCells="1">
                  <from>
                    <xdr:col>23</xdr:col>
                    <xdr:colOff>0</xdr:colOff>
                    <xdr:row>137</xdr:row>
                    <xdr:rowOff>0</xdr:rowOff>
                  </from>
                  <to>
                    <xdr:col>23</xdr:col>
                    <xdr:colOff>180975</xdr:colOff>
                    <xdr:row>137</xdr:row>
                    <xdr:rowOff>323850</xdr:rowOff>
                  </to>
                </anchor>
              </controlPr>
            </control>
          </mc:Choice>
        </mc:AlternateContent>
        <mc:AlternateContent xmlns:mc="http://schemas.openxmlformats.org/markup-compatibility/2006">
          <mc:Choice Requires="x14">
            <control shapeId="16940" r:id="rId559" name="Check Box 556">
              <controlPr defaultSize="0" autoFill="0" autoLine="0" autoPict="0">
                <anchor moveWithCells="1">
                  <from>
                    <xdr:col>23</xdr:col>
                    <xdr:colOff>0</xdr:colOff>
                    <xdr:row>137</xdr:row>
                    <xdr:rowOff>38100</xdr:rowOff>
                  </from>
                  <to>
                    <xdr:col>23</xdr:col>
                    <xdr:colOff>180975</xdr:colOff>
                    <xdr:row>137</xdr:row>
                    <xdr:rowOff>361950</xdr:rowOff>
                  </to>
                </anchor>
              </controlPr>
            </control>
          </mc:Choice>
        </mc:AlternateContent>
        <mc:AlternateContent xmlns:mc="http://schemas.openxmlformats.org/markup-compatibility/2006">
          <mc:Choice Requires="x14">
            <control shapeId="16941" r:id="rId560" name="Check Box 557">
              <controlPr defaultSize="0" autoFill="0" autoLine="0" autoPict="0">
                <anchor moveWithCells="1">
                  <from>
                    <xdr:col>23</xdr:col>
                    <xdr:colOff>0</xdr:colOff>
                    <xdr:row>142</xdr:row>
                    <xdr:rowOff>38100</xdr:rowOff>
                  </from>
                  <to>
                    <xdr:col>23</xdr:col>
                    <xdr:colOff>180975</xdr:colOff>
                    <xdr:row>142</xdr:row>
                    <xdr:rowOff>361950</xdr:rowOff>
                  </to>
                </anchor>
              </controlPr>
            </control>
          </mc:Choice>
        </mc:AlternateContent>
        <mc:AlternateContent xmlns:mc="http://schemas.openxmlformats.org/markup-compatibility/2006">
          <mc:Choice Requires="x14">
            <control shapeId="16942" r:id="rId561" name="Check Box 558">
              <controlPr defaultSize="0" autoFill="0" autoLine="0" autoPict="0">
                <anchor moveWithCells="1">
                  <from>
                    <xdr:col>23</xdr:col>
                    <xdr:colOff>0</xdr:colOff>
                    <xdr:row>143</xdr:row>
                    <xdr:rowOff>38100</xdr:rowOff>
                  </from>
                  <to>
                    <xdr:col>23</xdr:col>
                    <xdr:colOff>180975</xdr:colOff>
                    <xdr:row>144</xdr:row>
                    <xdr:rowOff>161925</xdr:rowOff>
                  </to>
                </anchor>
              </controlPr>
            </control>
          </mc:Choice>
        </mc:AlternateContent>
        <mc:AlternateContent xmlns:mc="http://schemas.openxmlformats.org/markup-compatibility/2006">
          <mc:Choice Requires="x14">
            <control shapeId="16943" r:id="rId562" name="Check Box 559">
              <controlPr defaultSize="0" autoFill="0" autoLine="0" autoPict="0">
                <anchor moveWithCells="1">
                  <from>
                    <xdr:col>23</xdr:col>
                    <xdr:colOff>0</xdr:colOff>
                    <xdr:row>147</xdr:row>
                    <xdr:rowOff>0</xdr:rowOff>
                  </from>
                  <to>
                    <xdr:col>23</xdr:col>
                    <xdr:colOff>180975</xdr:colOff>
                    <xdr:row>148</xdr:row>
                    <xdr:rowOff>123825</xdr:rowOff>
                  </to>
                </anchor>
              </controlPr>
            </control>
          </mc:Choice>
        </mc:AlternateContent>
        <mc:AlternateContent xmlns:mc="http://schemas.openxmlformats.org/markup-compatibility/2006">
          <mc:Choice Requires="x14">
            <control shapeId="16944" r:id="rId563" name="Check Box 560">
              <controlPr defaultSize="0" autoFill="0" autoLine="0" autoPict="0">
                <anchor moveWithCells="1">
                  <from>
                    <xdr:col>23</xdr:col>
                    <xdr:colOff>0</xdr:colOff>
                    <xdr:row>147</xdr:row>
                    <xdr:rowOff>38100</xdr:rowOff>
                  </from>
                  <to>
                    <xdr:col>23</xdr:col>
                    <xdr:colOff>180975</xdr:colOff>
                    <xdr:row>148</xdr:row>
                    <xdr:rowOff>161925</xdr:rowOff>
                  </to>
                </anchor>
              </controlPr>
            </control>
          </mc:Choice>
        </mc:AlternateContent>
        <mc:AlternateContent xmlns:mc="http://schemas.openxmlformats.org/markup-compatibility/2006">
          <mc:Choice Requires="x14">
            <control shapeId="16945" r:id="rId564" name="Check Box 561">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46" r:id="rId565" name="Check Box 562">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47" r:id="rId566" name="Check Box 563">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48" r:id="rId567" name="Check Box 564">
              <controlPr defaultSize="0" autoFill="0" autoLine="0" autoPict="0">
                <anchor moveWithCells="1">
                  <from>
                    <xdr:col>23</xdr:col>
                    <xdr:colOff>0</xdr:colOff>
                    <xdr:row>148</xdr:row>
                    <xdr:rowOff>0</xdr:rowOff>
                  </from>
                  <to>
                    <xdr:col>23</xdr:col>
                    <xdr:colOff>180975</xdr:colOff>
                    <xdr:row>148</xdr:row>
                    <xdr:rowOff>314325</xdr:rowOff>
                  </to>
                </anchor>
              </controlPr>
            </control>
          </mc:Choice>
        </mc:AlternateContent>
        <mc:AlternateContent xmlns:mc="http://schemas.openxmlformats.org/markup-compatibility/2006">
          <mc:Choice Requires="x14">
            <control shapeId="16949" r:id="rId568" name="Check Box 565">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50" r:id="rId569" name="Check Box 566">
              <controlPr defaultSize="0" autoFill="0" autoLine="0" autoPict="0">
                <anchor moveWithCells="1">
                  <from>
                    <xdr:col>23</xdr:col>
                    <xdr:colOff>0</xdr:colOff>
                    <xdr:row>137</xdr:row>
                    <xdr:rowOff>0</xdr:rowOff>
                  </from>
                  <to>
                    <xdr:col>23</xdr:col>
                    <xdr:colOff>200025</xdr:colOff>
                    <xdr:row>138</xdr:row>
                    <xdr:rowOff>180975</xdr:rowOff>
                  </to>
                </anchor>
              </controlPr>
            </control>
          </mc:Choice>
        </mc:AlternateContent>
        <mc:AlternateContent xmlns:mc="http://schemas.openxmlformats.org/markup-compatibility/2006">
          <mc:Choice Requires="x14">
            <control shapeId="16951" r:id="rId570" name="Check Box 567">
              <controlPr defaultSize="0" autoFill="0" autoLine="0" autoPict="0">
                <anchor moveWithCells="1">
                  <from>
                    <xdr:col>23</xdr:col>
                    <xdr:colOff>0</xdr:colOff>
                    <xdr:row>137</xdr:row>
                    <xdr:rowOff>0</xdr:rowOff>
                  </from>
                  <to>
                    <xdr:col>23</xdr:col>
                    <xdr:colOff>200025</xdr:colOff>
                    <xdr:row>138</xdr:row>
                    <xdr:rowOff>180975</xdr:rowOff>
                  </to>
                </anchor>
              </controlPr>
            </control>
          </mc:Choice>
        </mc:AlternateContent>
        <mc:AlternateContent xmlns:mc="http://schemas.openxmlformats.org/markup-compatibility/2006">
          <mc:Choice Requires="x14">
            <control shapeId="16952" r:id="rId571" name="Check Box 568">
              <controlPr defaultSize="0" autoFill="0" autoLine="0" autoPict="0">
                <anchor moveWithCells="1">
                  <from>
                    <xdr:col>23</xdr:col>
                    <xdr:colOff>0</xdr:colOff>
                    <xdr:row>137</xdr:row>
                    <xdr:rowOff>0</xdr:rowOff>
                  </from>
                  <to>
                    <xdr:col>23</xdr:col>
                    <xdr:colOff>200025</xdr:colOff>
                    <xdr:row>138</xdr:row>
                    <xdr:rowOff>180975</xdr:rowOff>
                  </to>
                </anchor>
              </controlPr>
            </control>
          </mc:Choice>
        </mc:AlternateContent>
        <mc:AlternateContent xmlns:mc="http://schemas.openxmlformats.org/markup-compatibility/2006">
          <mc:Choice Requires="x14">
            <control shapeId="16953" r:id="rId572" name="Check Box 569">
              <controlPr defaultSize="0" autoFill="0" autoLine="0" autoPict="0">
                <anchor moveWithCells="1">
                  <from>
                    <xdr:col>23</xdr:col>
                    <xdr:colOff>0</xdr:colOff>
                    <xdr:row>137</xdr:row>
                    <xdr:rowOff>0</xdr:rowOff>
                  </from>
                  <to>
                    <xdr:col>23</xdr:col>
                    <xdr:colOff>200025</xdr:colOff>
                    <xdr:row>138</xdr:row>
                    <xdr:rowOff>180975</xdr:rowOff>
                  </to>
                </anchor>
              </controlPr>
            </control>
          </mc:Choice>
        </mc:AlternateContent>
        <mc:AlternateContent xmlns:mc="http://schemas.openxmlformats.org/markup-compatibility/2006">
          <mc:Choice Requires="x14">
            <control shapeId="16954" r:id="rId573" name="Check Box 570">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55" r:id="rId574" name="Check Box 571">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56" r:id="rId575" name="Check Box 572">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57" r:id="rId576" name="Check Box 573">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58" r:id="rId577" name="Check Box 574">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59" r:id="rId578" name="Check Box 575">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60" r:id="rId579" name="Check Box 576">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61" r:id="rId580" name="Check Box 577">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62" r:id="rId581" name="Check Box 578">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63" r:id="rId582" name="Check Box 579">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4" r:id="rId583" name="Check Box 580">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5" r:id="rId584" name="Check Box 581">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6" r:id="rId585" name="Check Box 582">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7" r:id="rId586" name="Check Box 583">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8" r:id="rId587" name="Check Box 584">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69" r:id="rId588" name="Check Box 585">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0" r:id="rId589" name="Check Box 586">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1" r:id="rId590" name="Check Box 587">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2" r:id="rId591" name="Check Box 588">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3" r:id="rId592" name="Check Box 589">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4" r:id="rId593" name="Check Box 590">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5" r:id="rId594" name="Check Box 591">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76" r:id="rId595" name="Check Box 592">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77" r:id="rId596" name="Check Box 593">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78" r:id="rId597" name="Check Box 594">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79" r:id="rId598" name="Check Box 595">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80" r:id="rId599" name="Check Box 596">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81" r:id="rId600" name="Check Box 597">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82" r:id="rId601" name="Check Box 598">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83" r:id="rId602" name="Check Box 599">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6984" r:id="rId603" name="Check Box 600">
              <controlPr defaultSize="0" autoFill="0" autoLine="0" autoPict="0">
                <anchor moveWithCells="1">
                  <from>
                    <xdr:col>23</xdr:col>
                    <xdr:colOff>0</xdr:colOff>
                    <xdr:row>148</xdr:row>
                    <xdr:rowOff>38100</xdr:rowOff>
                  </from>
                  <to>
                    <xdr:col>23</xdr:col>
                    <xdr:colOff>180975</xdr:colOff>
                    <xdr:row>148</xdr:row>
                    <xdr:rowOff>361950</xdr:rowOff>
                  </to>
                </anchor>
              </controlPr>
            </control>
          </mc:Choice>
        </mc:AlternateContent>
        <mc:AlternateContent xmlns:mc="http://schemas.openxmlformats.org/markup-compatibility/2006">
          <mc:Choice Requires="x14">
            <control shapeId="16985" r:id="rId604" name="Check Box 601">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86" r:id="rId605" name="Check Box 602">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87" r:id="rId606" name="Check Box 603">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88" r:id="rId607" name="Check Box 604">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89" r:id="rId608" name="Check Box 605">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90" r:id="rId609" name="Check Box 606">
              <controlPr defaultSize="0" autoFill="0" autoLine="0" autoPict="0">
                <anchor moveWithCells="1">
                  <from>
                    <xdr:col>23</xdr:col>
                    <xdr:colOff>0</xdr:colOff>
                    <xdr:row>148</xdr:row>
                    <xdr:rowOff>0</xdr:rowOff>
                  </from>
                  <to>
                    <xdr:col>23</xdr:col>
                    <xdr:colOff>171450</xdr:colOff>
                    <xdr:row>148</xdr:row>
                    <xdr:rowOff>161925</xdr:rowOff>
                  </to>
                </anchor>
              </controlPr>
            </control>
          </mc:Choice>
        </mc:AlternateContent>
        <mc:AlternateContent xmlns:mc="http://schemas.openxmlformats.org/markup-compatibility/2006">
          <mc:Choice Requires="x14">
            <control shapeId="16991" r:id="rId610" name="Check Box 607">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2" r:id="rId611" name="Check Box 608">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3" r:id="rId612" name="Check Box 609">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4" r:id="rId613" name="Check Box 610">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5" r:id="rId614" name="Check Box 611">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6" r:id="rId615" name="Check Box 612">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7" r:id="rId616" name="Check Box 613">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8" r:id="rId617" name="Check Box 614">
              <controlPr defaultSize="0" autoFill="0" autoLine="0" autoPict="0">
                <anchor moveWithCells="1">
                  <from>
                    <xdr:col>23</xdr:col>
                    <xdr:colOff>0</xdr:colOff>
                    <xdr:row>148</xdr:row>
                    <xdr:rowOff>0</xdr:rowOff>
                  </from>
                  <to>
                    <xdr:col>23</xdr:col>
                    <xdr:colOff>180975</xdr:colOff>
                    <xdr:row>148</xdr:row>
                    <xdr:rowOff>323850</xdr:rowOff>
                  </to>
                </anchor>
              </controlPr>
            </control>
          </mc:Choice>
        </mc:AlternateContent>
        <mc:AlternateContent xmlns:mc="http://schemas.openxmlformats.org/markup-compatibility/2006">
          <mc:Choice Requires="x14">
            <control shapeId="16999" r:id="rId618" name="Check Box 615">
              <controlPr defaultSize="0" autoFill="0" autoLine="0" autoPict="0">
                <anchor moveWithCells="1">
                  <from>
                    <xdr:col>23</xdr:col>
                    <xdr:colOff>0</xdr:colOff>
                    <xdr:row>148</xdr:row>
                    <xdr:rowOff>38100</xdr:rowOff>
                  </from>
                  <to>
                    <xdr:col>23</xdr:col>
                    <xdr:colOff>180975</xdr:colOff>
                    <xdr:row>148</xdr:row>
                    <xdr:rowOff>361950</xdr:rowOff>
                  </to>
                </anchor>
              </controlPr>
            </control>
          </mc:Choice>
        </mc:AlternateContent>
        <mc:AlternateContent xmlns:mc="http://schemas.openxmlformats.org/markup-compatibility/2006">
          <mc:Choice Requires="x14">
            <control shapeId="17000" r:id="rId619" name="Check Box 616">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1" r:id="rId620" name="Check Box 617">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2" r:id="rId621" name="Check Box 618">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3" r:id="rId622" name="Check Box 619">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4" r:id="rId623" name="Check Box 620">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5" r:id="rId624" name="Check Box 621">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6" r:id="rId625" name="Check Box 622">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7" r:id="rId626" name="Check Box 623">
              <controlPr defaultSize="0" autoFill="0" autoLine="0" autoPict="0">
                <anchor moveWithCells="1">
                  <from>
                    <xdr:col>23</xdr:col>
                    <xdr:colOff>0</xdr:colOff>
                    <xdr:row>148</xdr:row>
                    <xdr:rowOff>0</xdr:rowOff>
                  </from>
                  <to>
                    <xdr:col>23</xdr:col>
                    <xdr:colOff>200025</xdr:colOff>
                    <xdr:row>149</xdr:row>
                    <xdr:rowOff>180975</xdr:rowOff>
                  </to>
                </anchor>
              </controlPr>
            </control>
          </mc:Choice>
        </mc:AlternateContent>
        <mc:AlternateContent xmlns:mc="http://schemas.openxmlformats.org/markup-compatibility/2006">
          <mc:Choice Requires="x14">
            <control shapeId="17008" r:id="rId627" name="Check Box 624">
              <controlPr defaultSize="0" autoFill="0" autoLine="0" autoPict="0">
                <anchor moveWithCells="1">
                  <from>
                    <xdr:col>23</xdr:col>
                    <xdr:colOff>0</xdr:colOff>
                    <xdr:row>151</xdr:row>
                    <xdr:rowOff>19050</xdr:rowOff>
                  </from>
                  <to>
                    <xdr:col>23</xdr:col>
                    <xdr:colOff>171450</xdr:colOff>
                    <xdr:row>151</xdr:row>
                    <xdr:rowOff>180975</xdr:rowOff>
                  </to>
                </anchor>
              </controlPr>
            </control>
          </mc:Choice>
        </mc:AlternateContent>
        <mc:AlternateContent xmlns:mc="http://schemas.openxmlformats.org/markup-compatibility/2006">
          <mc:Choice Requires="x14">
            <control shapeId="17009" r:id="rId628" name="Check Box 625">
              <controlPr defaultSize="0" autoFill="0" autoLine="0" autoPict="0">
                <anchor moveWithCells="1">
                  <from>
                    <xdr:col>23</xdr:col>
                    <xdr:colOff>0</xdr:colOff>
                    <xdr:row>152</xdr:row>
                    <xdr:rowOff>0</xdr:rowOff>
                  </from>
                  <to>
                    <xdr:col>23</xdr:col>
                    <xdr:colOff>171450</xdr:colOff>
                    <xdr:row>152</xdr:row>
                    <xdr:rowOff>161925</xdr:rowOff>
                  </to>
                </anchor>
              </controlPr>
            </control>
          </mc:Choice>
        </mc:AlternateContent>
        <mc:AlternateContent xmlns:mc="http://schemas.openxmlformats.org/markup-compatibility/2006">
          <mc:Choice Requires="x14">
            <control shapeId="17010" r:id="rId629" name="Check Box 626">
              <controlPr defaultSize="0" autoFill="0" autoLine="0" autoPict="0">
                <anchor moveWithCells="1">
                  <from>
                    <xdr:col>23</xdr:col>
                    <xdr:colOff>0</xdr:colOff>
                    <xdr:row>149</xdr:row>
                    <xdr:rowOff>38100</xdr:rowOff>
                  </from>
                  <to>
                    <xdr:col>23</xdr:col>
                    <xdr:colOff>180975</xdr:colOff>
                    <xdr:row>149</xdr:row>
                    <xdr:rowOff>361950</xdr:rowOff>
                  </to>
                </anchor>
              </controlPr>
            </control>
          </mc:Choice>
        </mc:AlternateContent>
        <mc:AlternateContent xmlns:mc="http://schemas.openxmlformats.org/markup-compatibility/2006">
          <mc:Choice Requires="x14">
            <control shapeId="17011" r:id="rId630" name="Check Box 627">
              <controlPr defaultSize="0" autoFill="0" autoLine="0" autoPict="0">
                <anchor moveWithCells="1">
                  <from>
                    <xdr:col>23</xdr:col>
                    <xdr:colOff>0</xdr:colOff>
                    <xdr:row>150</xdr:row>
                    <xdr:rowOff>38100</xdr:rowOff>
                  </from>
                  <to>
                    <xdr:col>23</xdr:col>
                    <xdr:colOff>180975</xdr:colOff>
                    <xdr:row>150</xdr:row>
                    <xdr:rowOff>361950</xdr:rowOff>
                  </to>
                </anchor>
              </controlPr>
            </control>
          </mc:Choice>
        </mc:AlternateContent>
        <mc:AlternateContent xmlns:mc="http://schemas.openxmlformats.org/markup-compatibility/2006">
          <mc:Choice Requires="x14">
            <control shapeId="17012" r:id="rId631" name="Check Box 628">
              <controlPr defaultSize="0" autoFill="0" autoLine="0" autoPict="0">
                <anchor moveWithCells="1">
                  <from>
                    <xdr:col>23</xdr:col>
                    <xdr:colOff>0</xdr:colOff>
                    <xdr:row>152</xdr:row>
                    <xdr:rowOff>38100</xdr:rowOff>
                  </from>
                  <to>
                    <xdr:col>23</xdr:col>
                    <xdr:colOff>180975</xdr:colOff>
                    <xdr:row>153</xdr:row>
                    <xdr:rowOff>152400</xdr:rowOff>
                  </to>
                </anchor>
              </controlPr>
            </control>
          </mc:Choice>
        </mc:AlternateContent>
        <mc:AlternateContent xmlns:mc="http://schemas.openxmlformats.org/markup-compatibility/2006">
          <mc:Choice Requires="x14">
            <control shapeId="17013" r:id="rId632" name="Check Box 629">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14" r:id="rId633" name="Check Box 630">
              <controlPr defaultSize="0" autoFill="0" autoLine="0" autoPict="0">
                <anchor moveWithCells="1">
                  <from>
                    <xdr:col>23</xdr:col>
                    <xdr:colOff>0</xdr:colOff>
                    <xdr:row>151</xdr:row>
                    <xdr:rowOff>19050</xdr:rowOff>
                  </from>
                  <to>
                    <xdr:col>23</xdr:col>
                    <xdr:colOff>171450</xdr:colOff>
                    <xdr:row>151</xdr:row>
                    <xdr:rowOff>180975</xdr:rowOff>
                  </to>
                </anchor>
              </controlPr>
            </control>
          </mc:Choice>
        </mc:AlternateContent>
        <mc:AlternateContent xmlns:mc="http://schemas.openxmlformats.org/markup-compatibility/2006">
          <mc:Choice Requires="x14">
            <control shapeId="17015" r:id="rId634" name="Check Box 631">
              <controlPr defaultSize="0" autoFill="0" autoLine="0" autoPict="0">
                <anchor moveWithCells="1">
                  <from>
                    <xdr:col>23</xdr:col>
                    <xdr:colOff>0</xdr:colOff>
                    <xdr:row>152</xdr:row>
                    <xdr:rowOff>0</xdr:rowOff>
                  </from>
                  <to>
                    <xdr:col>23</xdr:col>
                    <xdr:colOff>171450</xdr:colOff>
                    <xdr:row>152</xdr:row>
                    <xdr:rowOff>161925</xdr:rowOff>
                  </to>
                </anchor>
              </controlPr>
            </control>
          </mc:Choice>
        </mc:AlternateContent>
        <mc:AlternateContent xmlns:mc="http://schemas.openxmlformats.org/markup-compatibility/2006">
          <mc:Choice Requires="x14">
            <control shapeId="17016" r:id="rId635" name="Check Box 632">
              <controlPr defaultSize="0" autoFill="0" autoLine="0" autoPict="0">
                <anchor moveWithCells="1">
                  <from>
                    <xdr:col>23</xdr:col>
                    <xdr:colOff>0</xdr:colOff>
                    <xdr:row>152</xdr:row>
                    <xdr:rowOff>19050</xdr:rowOff>
                  </from>
                  <to>
                    <xdr:col>23</xdr:col>
                    <xdr:colOff>171450</xdr:colOff>
                    <xdr:row>152</xdr:row>
                    <xdr:rowOff>180975</xdr:rowOff>
                  </to>
                </anchor>
              </controlPr>
            </control>
          </mc:Choice>
        </mc:AlternateContent>
        <mc:AlternateContent xmlns:mc="http://schemas.openxmlformats.org/markup-compatibility/2006">
          <mc:Choice Requires="x14">
            <control shapeId="17017" r:id="rId636" name="Check Box 633">
              <controlPr defaultSize="0" autoFill="0" autoLine="0" autoPict="0">
                <anchor moveWithCells="1">
                  <from>
                    <xdr:col>23</xdr:col>
                    <xdr:colOff>0</xdr:colOff>
                    <xdr:row>149</xdr:row>
                    <xdr:rowOff>38100</xdr:rowOff>
                  </from>
                  <to>
                    <xdr:col>23</xdr:col>
                    <xdr:colOff>180975</xdr:colOff>
                    <xdr:row>149</xdr:row>
                    <xdr:rowOff>361950</xdr:rowOff>
                  </to>
                </anchor>
              </controlPr>
            </control>
          </mc:Choice>
        </mc:AlternateContent>
        <mc:AlternateContent xmlns:mc="http://schemas.openxmlformats.org/markup-compatibility/2006">
          <mc:Choice Requires="x14">
            <control shapeId="17018" r:id="rId637" name="Check Box 634">
              <controlPr defaultSize="0" autoFill="0" autoLine="0" autoPict="0">
                <anchor moveWithCells="1">
                  <from>
                    <xdr:col>23</xdr:col>
                    <xdr:colOff>0</xdr:colOff>
                    <xdr:row>150</xdr:row>
                    <xdr:rowOff>38100</xdr:rowOff>
                  </from>
                  <to>
                    <xdr:col>23</xdr:col>
                    <xdr:colOff>180975</xdr:colOff>
                    <xdr:row>150</xdr:row>
                    <xdr:rowOff>361950</xdr:rowOff>
                  </to>
                </anchor>
              </controlPr>
            </control>
          </mc:Choice>
        </mc:AlternateContent>
        <mc:AlternateContent xmlns:mc="http://schemas.openxmlformats.org/markup-compatibility/2006">
          <mc:Choice Requires="x14">
            <control shapeId="17019" r:id="rId638" name="Check Box 635">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20" r:id="rId639" name="Check Box 636">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21" r:id="rId640" name="Check Box 637">
              <controlPr defaultSize="0" autoFill="0" autoLine="0" autoPict="0">
                <anchor moveWithCells="1">
                  <from>
                    <xdr:col>25</xdr:col>
                    <xdr:colOff>0</xdr:colOff>
                    <xdr:row>124</xdr:row>
                    <xdr:rowOff>0</xdr:rowOff>
                  </from>
                  <to>
                    <xdr:col>25</xdr:col>
                    <xdr:colOff>219075</xdr:colOff>
                    <xdr:row>124</xdr:row>
                    <xdr:rowOff>180975</xdr:rowOff>
                  </to>
                </anchor>
              </controlPr>
            </control>
          </mc:Choice>
        </mc:AlternateContent>
        <mc:AlternateContent xmlns:mc="http://schemas.openxmlformats.org/markup-compatibility/2006">
          <mc:Choice Requires="x14">
            <control shapeId="17022" r:id="rId641" name="Check Box 638">
              <controlPr defaultSize="0" autoFill="0" autoLine="0" autoPict="0">
                <anchor moveWithCells="1">
                  <from>
                    <xdr:col>25</xdr:col>
                    <xdr:colOff>0</xdr:colOff>
                    <xdr:row>124</xdr:row>
                    <xdr:rowOff>0</xdr:rowOff>
                  </from>
                  <to>
                    <xdr:col>25</xdr:col>
                    <xdr:colOff>219075</xdr:colOff>
                    <xdr:row>124</xdr:row>
                    <xdr:rowOff>180975</xdr:rowOff>
                  </to>
                </anchor>
              </controlPr>
            </control>
          </mc:Choice>
        </mc:AlternateContent>
        <mc:AlternateContent xmlns:mc="http://schemas.openxmlformats.org/markup-compatibility/2006">
          <mc:Choice Requires="x14">
            <control shapeId="17023" r:id="rId642" name="Check Box 639">
              <controlPr defaultSize="0" autoFill="0" autoLine="0" autoPict="0">
                <anchor moveWithCells="1">
                  <from>
                    <xdr:col>23</xdr:col>
                    <xdr:colOff>0</xdr:colOff>
                    <xdr:row>162</xdr:row>
                    <xdr:rowOff>0</xdr:rowOff>
                  </from>
                  <to>
                    <xdr:col>23</xdr:col>
                    <xdr:colOff>200025</xdr:colOff>
                    <xdr:row>162</xdr:row>
                    <xdr:rowOff>561975</xdr:rowOff>
                  </to>
                </anchor>
              </controlPr>
            </control>
          </mc:Choice>
        </mc:AlternateContent>
        <mc:AlternateContent xmlns:mc="http://schemas.openxmlformats.org/markup-compatibility/2006">
          <mc:Choice Requires="x14">
            <control shapeId="17024" r:id="rId643" name="Check Box 640">
              <controlPr defaultSize="0" autoFill="0" autoLine="0" autoPict="0">
                <anchor moveWithCells="1">
                  <from>
                    <xdr:col>23</xdr:col>
                    <xdr:colOff>0</xdr:colOff>
                    <xdr:row>162</xdr:row>
                    <xdr:rowOff>0</xdr:rowOff>
                  </from>
                  <to>
                    <xdr:col>23</xdr:col>
                    <xdr:colOff>200025</xdr:colOff>
                    <xdr:row>162</xdr:row>
                    <xdr:rowOff>561975</xdr:rowOff>
                  </to>
                </anchor>
              </controlPr>
            </control>
          </mc:Choice>
        </mc:AlternateContent>
        <mc:AlternateContent xmlns:mc="http://schemas.openxmlformats.org/markup-compatibility/2006">
          <mc:Choice Requires="x14">
            <control shapeId="17025" r:id="rId644" name="Check Box 641">
              <controlPr defaultSize="0" autoFill="0" autoLine="0" autoPict="0">
                <anchor moveWithCells="1">
                  <from>
                    <xdr:col>23</xdr:col>
                    <xdr:colOff>0</xdr:colOff>
                    <xdr:row>162</xdr:row>
                    <xdr:rowOff>0</xdr:rowOff>
                  </from>
                  <to>
                    <xdr:col>23</xdr:col>
                    <xdr:colOff>200025</xdr:colOff>
                    <xdr:row>162</xdr:row>
                    <xdr:rowOff>561975</xdr:rowOff>
                  </to>
                </anchor>
              </controlPr>
            </control>
          </mc:Choice>
        </mc:AlternateContent>
        <mc:AlternateContent xmlns:mc="http://schemas.openxmlformats.org/markup-compatibility/2006">
          <mc:Choice Requires="x14">
            <control shapeId="17026" r:id="rId645" name="Check Box 642">
              <controlPr defaultSize="0" autoFill="0" autoLine="0" autoPict="0">
                <anchor moveWithCells="1">
                  <from>
                    <xdr:col>23</xdr:col>
                    <xdr:colOff>0</xdr:colOff>
                    <xdr:row>162</xdr:row>
                    <xdr:rowOff>0</xdr:rowOff>
                  </from>
                  <to>
                    <xdr:col>23</xdr:col>
                    <xdr:colOff>200025</xdr:colOff>
                    <xdr:row>162</xdr:row>
                    <xdr:rowOff>561975</xdr:rowOff>
                  </to>
                </anchor>
              </controlPr>
            </control>
          </mc:Choice>
        </mc:AlternateContent>
        <mc:AlternateContent xmlns:mc="http://schemas.openxmlformats.org/markup-compatibility/2006">
          <mc:Choice Requires="x14">
            <control shapeId="17027" r:id="rId646" name="Check Box 643">
              <controlPr defaultSize="0" autoFill="0" autoLine="0" autoPict="0">
                <anchor moveWithCells="1">
                  <from>
                    <xdr:col>23</xdr:col>
                    <xdr:colOff>0</xdr:colOff>
                    <xdr:row>164</xdr:row>
                    <xdr:rowOff>0</xdr:rowOff>
                  </from>
                  <to>
                    <xdr:col>23</xdr:col>
                    <xdr:colOff>180975</xdr:colOff>
                    <xdr:row>165</xdr:row>
                    <xdr:rowOff>123825</xdr:rowOff>
                  </to>
                </anchor>
              </controlPr>
            </control>
          </mc:Choice>
        </mc:AlternateContent>
        <mc:AlternateContent xmlns:mc="http://schemas.openxmlformats.org/markup-compatibility/2006">
          <mc:Choice Requires="x14">
            <control shapeId="17028" r:id="rId647" name="Check Box 644">
              <controlPr defaultSize="0" autoFill="0" autoLine="0" autoPict="0">
                <anchor moveWithCells="1">
                  <from>
                    <xdr:col>23</xdr:col>
                    <xdr:colOff>0</xdr:colOff>
                    <xdr:row>164</xdr:row>
                    <xdr:rowOff>38100</xdr:rowOff>
                  </from>
                  <to>
                    <xdr:col>23</xdr:col>
                    <xdr:colOff>180975</xdr:colOff>
                    <xdr:row>165</xdr:row>
                    <xdr:rowOff>161925</xdr:rowOff>
                  </to>
                </anchor>
              </controlPr>
            </control>
          </mc:Choice>
        </mc:AlternateContent>
        <mc:AlternateContent xmlns:mc="http://schemas.openxmlformats.org/markup-compatibility/2006">
          <mc:Choice Requires="x14">
            <control shapeId="17029" r:id="rId648" name="Check Box 645">
              <controlPr defaultSize="0" autoFill="0" autoLine="0" autoPict="0">
                <anchor moveWithCells="1">
                  <from>
                    <xdr:col>23</xdr:col>
                    <xdr:colOff>0</xdr:colOff>
                    <xdr:row>166</xdr:row>
                    <xdr:rowOff>19050</xdr:rowOff>
                  </from>
                  <to>
                    <xdr:col>23</xdr:col>
                    <xdr:colOff>171450</xdr:colOff>
                    <xdr:row>166</xdr:row>
                    <xdr:rowOff>180975</xdr:rowOff>
                  </to>
                </anchor>
              </controlPr>
            </control>
          </mc:Choice>
        </mc:AlternateContent>
        <mc:AlternateContent xmlns:mc="http://schemas.openxmlformats.org/markup-compatibility/2006">
          <mc:Choice Requires="x14">
            <control shapeId="17030" r:id="rId649" name="Check Box 646">
              <controlPr defaultSize="0" autoFill="0" autoLine="0" autoPict="0">
                <anchor moveWithCells="1">
                  <from>
                    <xdr:col>23</xdr:col>
                    <xdr:colOff>0</xdr:colOff>
                    <xdr:row>166</xdr:row>
                    <xdr:rowOff>19050</xdr:rowOff>
                  </from>
                  <to>
                    <xdr:col>23</xdr:col>
                    <xdr:colOff>171450</xdr:colOff>
                    <xdr:row>166</xdr:row>
                    <xdr:rowOff>180975</xdr:rowOff>
                  </to>
                </anchor>
              </controlPr>
            </control>
          </mc:Choice>
        </mc:AlternateContent>
        <mc:AlternateContent xmlns:mc="http://schemas.openxmlformats.org/markup-compatibility/2006">
          <mc:Choice Requires="x14">
            <control shapeId="17031" r:id="rId650" name="Check Box 647">
              <controlPr defaultSize="0" autoFill="0" autoLine="0" autoPict="0">
                <anchor moveWithCells="1">
                  <from>
                    <xdr:col>23</xdr:col>
                    <xdr:colOff>0</xdr:colOff>
                    <xdr:row>169</xdr:row>
                    <xdr:rowOff>0</xdr:rowOff>
                  </from>
                  <to>
                    <xdr:col>23</xdr:col>
                    <xdr:colOff>180975</xdr:colOff>
                    <xdr:row>169</xdr:row>
                    <xdr:rowOff>323850</xdr:rowOff>
                  </to>
                </anchor>
              </controlPr>
            </control>
          </mc:Choice>
        </mc:AlternateContent>
        <mc:AlternateContent xmlns:mc="http://schemas.openxmlformats.org/markup-compatibility/2006">
          <mc:Choice Requires="x14">
            <control shapeId="17032" r:id="rId651" name="Check Box 648">
              <controlPr defaultSize="0" autoFill="0" autoLine="0" autoPict="0">
                <anchor moveWithCells="1">
                  <from>
                    <xdr:col>23</xdr:col>
                    <xdr:colOff>0</xdr:colOff>
                    <xdr:row>167</xdr:row>
                    <xdr:rowOff>38100</xdr:rowOff>
                  </from>
                  <to>
                    <xdr:col>23</xdr:col>
                    <xdr:colOff>180975</xdr:colOff>
                    <xdr:row>167</xdr:row>
                    <xdr:rowOff>361950</xdr:rowOff>
                  </to>
                </anchor>
              </controlPr>
            </control>
          </mc:Choice>
        </mc:AlternateContent>
        <mc:AlternateContent xmlns:mc="http://schemas.openxmlformats.org/markup-compatibility/2006">
          <mc:Choice Requires="x14">
            <control shapeId="17033" r:id="rId652" name="Check Box 649">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34" r:id="rId653" name="Check Box 650">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35" r:id="rId654" name="Check Box 651">
              <controlPr defaultSize="0" autoFill="0" autoLine="0" autoPict="0">
                <anchor moveWithCells="1">
                  <from>
                    <xdr:col>23</xdr:col>
                    <xdr:colOff>0</xdr:colOff>
                    <xdr:row>152</xdr:row>
                    <xdr:rowOff>0</xdr:rowOff>
                  </from>
                  <to>
                    <xdr:col>23</xdr:col>
                    <xdr:colOff>180975</xdr:colOff>
                    <xdr:row>153</xdr:row>
                    <xdr:rowOff>123825</xdr:rowOff>
                  </to>
                </anchor>
              </controlPr>
            </control>
          </mc:Choice>
        </mc:AlternateContent>
        <mc:AlternateContent xmlns:mc="http://schemas.openxmlformats.org/markup-compatibility/2006">
          <mc:Choice Requires="x14">
            <control shapeId="17036" r:id="rId655" name="Check Box 652">
              <controlPr defaultSize="0" autoFill="0" autoLine="0" autoPict="0">
                <anchor moveWithCells="1">
                  <from>
                    <xdr:col>23</xdr:col>
                    <xdr:colOff>0</xdr:colOff>
                    <xdr:row>152</xdr:row>
                    <xdr:rowOff>38100</xdr:rowOff>
                  </from>
                  <to>
                    <xdr:col>23</xdr:col>
                    <xdr:colOff>180975</xdr:colOff>
                    <xdr:row>153</xdr:row>
                    <xdr:rowOff>161925</xdr:rowOff>
                  </to>
                </anchor>
              </controlPr>
            </control>
          </mc:Choice>
        </mc:AlternateContent>
        <mc:AlternateContent xmlns:mc="http://schemas.openxmlformats.org/markup-compatibility/2006">
          <mc:Choice Requires="x14">
            <control shapeId="17037" r:id="rId656" name="Check Box 653">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38" r:id="rId657" name="Check Box 654">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39" r:id="rId658" name="Check Box 655">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40" r:id="rId659" name="Check Box 656">
              <controlPr defaultSize="0" autoFill="0" autoLine="0" autoPict="0">
                <anchor moveWithCells="1">
                  <from>
                    <xdr:col>23</xdr:col>
                    <xdr:colOff>0</xdr:colOff>
                    <xdr:row>155</xdr:row>
                    <xdr:rowOff>0</xdr:rowOff>
                  </from>
                  <to>
                    <xdr:col>23</xdr:col>
                    <xdr:colOff>180975</xdr:colOff>
                    <xdr:row>155</xdr:row>
                    <xdr:rowOff>314325</xdr:rowOff>
                  </to>
                </anchor>
              </controlPr>
            </control>
          </mc:Choice>
        </mc:AlternateContent>
        <mc:AlternateContent xmlns:mc="http://schemas.openxmlformats.org/markup-compatibility/2006">
          <mc:Choice Requires="x14">
            <control shapeId="17041" r:id="rId660" name="Check Box 657">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42" r:id="rId661" name="Check Box 658">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3" r:id="rId662" name="Check Box 659">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4" r:id="rId663" name="Check Box 660">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5" r:id="rId664" name="Check Box 661">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6" r:id="rId665" name="Check Box 662">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7" r:id="rId666" name="Check Box 663">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8" r:id="rId667" name="Check Box 664">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49" r:id="rId668" name="Check Box 665">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50" r:id="rId669" name="Check Box 666">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51" r:id="rId670" name="Check Box 667">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2" r:id="rId671" name="Check Box 668">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3" r:id="rId672" name="Check Box 669">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4" r:id="rId673" name="Check Box 670">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5" r:id="rId674" name="Check Box 671">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6" r:id="rId675" name="Check Box 672">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7" r:id="rId676" name="Check Box 673">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8" r:id="rId677" name="Check Box 674">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59" r:id="rId678" name="Check Box 675">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60" r:id="rId679" name="Check Box 676">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61" r:id="rId680" name="Check Box 677">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62" r:id="rId681" name="Check Box 678">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63" r:id="rId682" name="Check Box 679">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64" r:id="rId683" name="Check Box 680">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65" r:id="rId684" name="Check Box 681">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66" r:id="rId685" name="Check Box 682">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67" r:id="rId686" name="Check Box 683">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68" r:id="rId687" name="Check Box 684">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69" r:id="rId688" name="Check Box 685">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70" r:id="rId689" name="Check Box 686">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71" r:id="rId690" name="Check Box 687">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72" r:id="rId691" name="Check Box 688">
              <controlPr defaultSize="0" autoFill="0" autoLine="0" autoPict="0">
                <anchor moveWithCells="1">
                  <from>
                    <xdr:col>23</xdr:col>
                    <xdr:colOff>0</xdr:colOff>
                    <xdr:row>155</xdr:row>
                    <xdr:rowOff>38100</xdr:rowOff>
                  </from>
                  <to>
                    <xdr:col>23</xdr:col>
                    <xdr:colOff>180975</xdr:colOff>
                    <xdr:row>155</xdr:row>
                    <xdr:rowOff>361950</xdr:rowOff>
                  </to>
                </anchor>
              </controlPr>
            </control>
          </mc:Choice>
        </mc:AlternateContent>
        <mc:AlternateContent xmlns:mc="http://schemas.openxmlformats.org/markup-compatibility/2006">
          <mc:Choice Requires="x14">
            <control shapeId="17073" r:id="rId692" name="Check Box 689">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4" r:id="rId693" name="Check Box 690">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5" r:id="rId694" name="Check Box 691">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6" r:id="rId695" name="Check Box 692">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7" r:id="rId696" name="Check Box 693">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8" r:id="rId697" name="Check Box 694">
              <controlPr defaultSize="0" autoFill="0" autoLine="0" autoPict="0">
                <anchor moveWithCells="1">
                  <from>
                    <xdr:col>23</xdr:col>
                    <xdr:colOff>0</xdr:colOff>
                    <xdr:row>155</xdr:row>
                    <xdr:rowOff>0</xdr:rowOff>
                  </from>
                  <to>
                    <xdr:col>23</xdr:col>
                    <xdr:colOff>171450</xdr:colOff>
                    <xdr:row>155</xdr:row>
                    <xdr:rowOff>161925</xdr:rowOff>
                  </to>
                </anchor>
              </controlPr>
            </control>
          </mc:Choice>
        </mc:AlternateContent>
        <mc:AlternateContent xmlns:mc="http://schemas.openxmlformats.org/markup-compatibility/2006">
          <mc:Choice Requires="x14">
            <control shapeId="17079" r:id="rId698" name="Check Box 695">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0" r:id="rId699" name="Check Box 696">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1" r:id="rId700" name="Check Box 697">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2" r:id="rId701" name="Check Box 698">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3" r:id="rId702" name="Check Box 699">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4" r:id="rId703" name="Check Box 700">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5" r:id="rId704" name="Check Box 701">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6" r:id="rId705" name="Check Box 702">
              <controlPr defaultSize="0" autoFill="0" autoLine="0" autoPict="0">
                <anchor moveWithCells="1">
                  <from>
                    <xdr:col>23</xdr:col>
                    <xdr:colOff>0</xdr:colOff>
                    <xdr:row>155</xdr:row>
                    <xdr:rowOff>0</xdr:rowOff>
                  </from>
                  <to>
                    <xdr:col>23</xdr:col>
                    <xdr:colOff>180975</xdr:colOff>
                    <xdr:row>155</xdr:row>
                    <xdr:rowOff>323850</xdr:rowOff>
                  </to>
                </anchor>
              </controlPr>
            </control>
          </mc:Choice>
        </mc:AlternateContent>
        <mc:AlternateContent xmlns:mc="http://schemas.openxmlformats.org/markup-compatibility/2006">
          <mc:Choice Requires="x14">
            <control shapeId="17087" r:id="rId706" name="Check Box 703">
              <controlPr defaultSize="0" autoFill="0" autoLine="0" autoPict="0">
                <anchor moveWithCells="1">
                  <from>
                    <xdr:col>23</xdr:col>
                    <xdr:colOff>0</xdr:colOff>
                    <xdr:row>155</xdr:row>
                    <xdr:rowOff>38100</xdr:rowOff>
                  </from>
                  <to>
                    <xdr:col>23</xdr:col>
                    <xdr:colOff>180975</xdr:colOff>
                    <xdr:row>155</xdr:row>
                    <xdr:rowOff>361950</xdr:rowOff>
                  </to>
                </anchor>
              </controlPr>
            </control>
          </mc:Choice>
        </mc:AlternateContent>
        <mc:AlternateContent xmlns:mc="http://schemas.openxmlformats.org/markup-compatibility/2006">
          <mc:Choice Requires="x14">
            <control shapeId="17088" r:id="rId707" name="Check Box 704">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89" r:id="rId708" name="Check Box 705">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0" r:id="rId709" name="Check Box 706">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1" r:id="rId710" name="Check Box 707">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2" r:id="rId711" name="Check Box 708">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3" r:id="rId712" name="Check Box 709">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4" r:id="rId713" name="Check Box 710">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5" r:id="rId714" name="Check Box 711">
              <controlPr defaultSize="0" autoFill="0" autoLine="0" autoPict="0">
                <anchor moveWithCells="1">
                  <from>
                    <xdr:col>23</xdr:col>
                    <xdr:colOff>0</xdr:colOff>
                    <xdr:row>155</xdr:row>
                    <xdr:rowOff>0</xdr:rowOff>
                  </from>
                  <to>
                    <xdr:col>23</xdr:col>
                    <xdr:colOff>200025</xdr:colOff>
                    <xdr:row>156</xdr:row>
                    <xdr:rowOff>180975</xdr:rowOff>
                  </to>
                </anchor>
              </controlPr>
            </control>
          </mc:Choice>
        </mc:AlternateContent>
        <mc:AlternateContent xmlns:mc="http://schemas.openxmlformats.org/markup-compatibility/2006">
          <mc:Choice Requires="x14">
            <control shapeId="17096" r:id="rId715" name="Check Box 712">
              <controlPr defaultSize="0" autoFill="0" autoLine="0" autoPict="0">
                <anchor moveWithCells="1">
                  <from>
                    <xdr:col>23</xdr:col>
                    <xdr:colOff>0</xdr:colOff>
                    <xdr:row>159</xdr:row>
                    <xdr:rowOff>38100</xdr:rowOff>
                  </from>
                  <to>
                    <xdr:col>23</xdr:col>
                    <xdr:colOff>180975</xdr:colOff>
                    <xdr:row>159</xdr:row>
                    <xdr:rowOff>361950</xdr:rowOff>
                  </to>
                </anchor>
              </controlPr>
            </control>
          </mc:Choice>
        </mc:AlternateContent>
        <mc:AlternateContent xmlns:mc="http://schemas.openxmlformats.org/markup-compatibility/2006">
          <mc:Choice Requires="x14">
            <control shapeId="17097" r:id="rId716" name="Check Box 713">
              <controlPr defaultSize="0" autoFill="0" autoLine="0" autoPict="0">
                <anchor moveWithCells="1">
                  <from>
                    <xdr:col>23</xdr:col>
                    <xdr:colOff>0</xdr:colOff>
                    <xdr:row>159</xdr:row>
                    <xdr:rowOff>38100</xdr:rowOff>
                  </from>
                  <to>
                    <xdr:col>23</xdr:col>
                    <xdr:colOff>180975</xdr:colOff>
                    <xdr:row>159</xdr:row>
                    <xdr:rowOff>361950</xdr:rowOff>
                  </to>
                </anchor>
              </controlPr>
            </control>
          </mc:Choice>
        </mc:AlternateContent>
        <mc:AlternateContent xmlns:mc="http://schemas.openxmlformats.org/markup-compatibility/2006">
          <mc:Choice Requires="x14">
            <control shapeId="17098" r:id="rId717" name="Check Box 714">
              <controlPr defaultSize="0" autoFill="0" autoLine="0" autoPict="0">
                <anchor moveWithCells="1">
                  <from>
                    <xdr:col>25</xdr:col>
                    <xdr:colOff>0</xdr:colOff>
                    <xdr:row>152</xdr:row>
                    <xdr:rowOff>19050</xdr:rowOff>
                  </from>
                  <to>
                    <xdr:col>25</xdr:col>
                    <xdr:colOff>219075</xdr:colOff>
                    <xdr:row>153</xdr:row>
                    <xdr:rowOff>9525</xdr:rowOff>
                  </to>
                </anchor>
              </controlPr>
            </control>
          </mc:Choice>
        </mc:AlternateContent>
        <mc:AlternateContent xmlns:mc="http://schemas.openxmlformats.org/markup-compatibility/2006">
          <mc:Choice Requires="x14">
            <control shapeId="17099" r:id="rId718" name="Check Box 715">
              <controlPr defaultSize="0" autoFill="0" autoLine="0" autoPict="0">
                <anchor moveWithCells="1">
                  <from>
                    <xdr:col>25</xdr:col>
                    <xdr:colOff>0</xdr:colOff>
                    <xdr:row>152</xdr:row>
                    <xdr:rowOff>19050</xdr:rowOff>
                  </from>
                  <to>
                    <xdr:col>25</xdr:col>
                    <xdr:colOff>219075</xdr:colOff>
                    <xdr:row>153</xdr:row>
                    <xdr:rowOff>9525</xdr:rowOff>
                  </to>
                </anchor>
              </controlPr>
            </control>
          </mc:Choice>
        </mc:AlternateContent>
        <mc:AlternateContent xmlns:mc="http://schemas.openxmlformats.org/markup-compatibility/2006">
          <mc:Choice Requires="x14">
            <control shapeId="17100" r:id="rId719" name="Check Box 716">
              <controlPr defaultSize="0" autoFill="0" autoLine="0" autoPict="0">
                <anchor moveWithCells="1">
                  <from>
                    <xdr:col>25</xdr:col>
                    <xdr:colOff>0</xdr:colOff>
                    <xdr:row>152</xdr:row>
                    <xdr:rowOff>19050</xdr:rowOff>
                  </from>
                  <to>
                    <xdr:col>25</xdr:col>
                    <xdr:colOff>219075</xdr:colOff>
                    <xdr:row>153</xdr:row>
                    <xdr:rowOff>9525</xdr:rowOff>
                  </to>
                </anchor>
              </controlPr>
            </control>
          </mc:Choice>
        </mc:AlternateContent>
        <mc:AlternateContent xmlns:mc="http://schemas.openxmlformats.org/markup-compatibility/2006">
          <mc:Choice Requires="x14">
            <control shapeId="17101" r:id="rId720" name="Check Box 717">
              <controlPr defaultSize="0" autoFill="0" autoLine="0" autoPict="0">
                <anchor moveWithCells="1">
                  <from>
                    <xdr:col>23</xdr:col>
                    <xdr:colOff>0</xdr:colOff>
                    <xdr:row>26</xdr:row>
                    <xdr:rowOff>0</xdr:rowOff>
                  </from>
                  <to>
                    <xdr:col>24</xdr:col>
                    <xdr:colOff>28575</xdr:colOff>
                    <xdr:row>26</xdr:row>
                    <xdr:rowOff>247650</xdr:rowOff>
                  </to>
                </anchor>
              </controlPr>
            </control>
          </mc:Choice>
        </mc:AlternateContent>
        <mc:AlternateContent xmlns:mc="http://schemas.openxmlformats.org/markup-compatibility/2006">
          <mc:Choice Requires="x14">
            <control shapeId="17102" r:id="rId721" name="Check Box 718">
              <controlPr defaultSize="0" autoFill="0" autoLine="0" autoPict="0">
                <anchor moveWithCells="1">
                  <from>
                    <xdr:col>23</xdr:col>
                    <xdr:colOff>0</xdr:colOff>
                    <xdr:row>26</xdr:row>
                    <xdr:rowOff>0</xdr:rowOff>
                  </from>
                  <to>
                    <xdr:col>23</xdr:col>
                    <xdr:colOff>180975</xdr:colOff>
                    <xdr:row>26</xdr:row>
                    <xdr:rowOff>304800</xdr:rowOff>
                  </to>
                </anchor>
              </controlPr>
            </control>
          </mc:Choice>
        </mc:AlternateContent>
        <mc:AlternateContent xmlns:mc="http://schemas.openxmlformats.org/markup-compatibility/2006">
          <mc:Choice Requires="x14">
            <control shapeId="17103" r:id="rId722" name="Check Box 719">
              <controlPr defaultSize="0" autoFill="0" autoLine="0" autoPict="0">
                <anchor moveWithCells="1">
                  <from>
                    <xdr:col>23</xdr:col>
                    <xdr:colOff>0</xdr:colOff>
                    <xdr:row>26</xdr:row>
                    <xdr:rowOff>0</xdr:rowOff>
                  </from>
                  <to>
                    <xdr:col>23</xdr:col>
                    <xdr:colOff>180975</xdr:colOff>
                    <xdr:row>26</xdr:row>
                    <xdr:rowOff>314325</xdr:rowOff>
                  </to>
                </anchor>
              </controlPr>
            </control>
          </mc:Choice>
        </mc:AlternateContent>
        <mc:AlternateContent xmlns:mc="http://schemas.openxmlformats.org/markup-compatibility/2006">
          <mc:Choice Requires="x14">
            <control shapeId="17104" r:id="rId723" name="Check Box 720">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05" r:id="rId724" name="Check Box 721">
              <controlPr defaultSize="0" autoFill="0" autoLine="0" autoPict="0">
                <anchor moveWithCells="1">
                  <from>
                    <xdr:col>23</xdr:col>
                    <xdr:colOff>0</xdr:colOff>
                    <xdr:row>32</xdr:row>
                    <xdr:rowOff>0</xdr:rowOff>
                  </from>
                  <to>
                    <xdr:col>24</xdr:col>
                    <xdr:colOff>28575</xdr:colOff>
                    <xdr:row>32</xdr:row>
                    <xdr:rowOff>247650</xdr:rowOff>
                  </to>
                </anchor>
              </controlPr>
            </control>
          </mc:Choice>
        </mc:AlternateContent>
        <mc:AlternateContent xmlns:mc="http://schemas.openxmlformats.org/markup-compatibility/2006">
          <mc:Choice Requires="x14">
            <control shapeId="17106" r:id="rId725" name="Check Box 722">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07" r:id="rId726" name="Check Box 723">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08" r:id="rId727" name="Check Box 724">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09" r:id="rId728" name="Check Box 725">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10" r:id="rId729" name="Check Box 726">
              <controlPr defaultSize="0" autoFill="0" autoLine="0" autoPict="0">
                <anchor moveWithCells="1">
                  <from>
                    <xdr:col>23</xdr:col>
                    <xdr:colOff>0</xdr:colOff>
                    <xdr:row>32</xdr:row>
                    <xdr:rowOff>19050</xdr:rowOff>
                  </from>
                  <to>
                    <xdr:col>23</xdr:col>
                    <xdr:colOff>171450</xdr:colOff>
                    <xdr:row>32</xdr:row>
                    <xdr:rowOff>180975</xdr:rowOff>
                  </to>
                </anchor>
              </controlPr>
            </control>
          </mc:Choice>
        </mc:AlternateContent>
        <mc:AlternateContent xmlns:mc="http://schemas.openxmlformats.org/markup-compatibility/2006">
          <mc:Choice Requires="x14">
            <control shapeId="17111" r:id="rId730" name="Check Box 727">
              <controlPr defaultSize="0" autoFill="0" autoLine="0" autoPict="0">
                <anchor moveWithCells="1">
                  <from>
                    <xdr:col>23</xdr:col>
                    <xdr:colOff>0</xdr:colOff>
                    <xdr:row>32</xdr:row>
                    <xdr:rowOff>0</xdr:rowOff>
                  </from>
                  <to>
                    <xdr:col>23</xdr:col>
                    <xdr:colOff>180975</xdr:colOff>
                    <xdr:row>32</xdr:row>
                    <xdr:rowOff>304800</xdr:rowOff>
                  </to>
                </anchor>
              </controlPr>
            </control>
          </mc:Choice>
        </mc:AlternateContent>
        <mc:AlternateContent xmlns:mc="http://schemas.openxmlformats.org/markup-compatibility/2006">
          <mc:Choice Requires="x14">
            <control shapeId="17112" r:id="rId731" name="Check Box 728">
              <controlPr defaultSize="0" autoFill="0" autoLine="0" autoPict="0">
                <anchor moveWithCells="1">
                  <from>
                    <xdr:col>23</xdr:col>
                    <xdr:colOff>0</xdr:colOff>
                    <xdr:row>32</xdr:row>
                    <xdr:rowOff>0</xdr:rowOff>
                  </from>
                  <to>
                    <xdr:col>23</xdr:col>
                    <xdr:colOff>180975</xdr:colOff>
                    <xdr:row>32</xdr:row>
                    <xdr:rowOff>314325</xdr:rowOff>
                  </to>
                </anchor>
              </controlPr>
            </control>
          </mc:Choice>
        </mc:AlternateContent>
        <mc:AlternateContent xmlns:mc="http://schemas.openxmlformats.org/markup-compatibility/2006">
          <mc:Choice Requires="x14">
            <control shapeId="17113" r:id="rId732" name="Check Box 729">
              <controlPr defaultSize="0" autoFill="0" autoLine="0" autoPict="0">
                <anchor moveWithCells="1">
                  <from>
                    <xdr:col>23</xdr:col>
                    <xdr:colOff>0</xdr:colOff>
                    <xdr:row>32</xdr:row>
                    <xdr:rowOff>0</xdr:rowOff>
                  </from>
                  <to>
                    <xdr:col>23</xdr:col>
                    <xdr:colOff>171450</xdr:colOff>
                    <xdr:row>32</xdr:row>
                    <xdr:rowOff>161925</xdr:rowOff>
                  </to>
                </anchor>
              </controlPr>
            </control>
          </mc:Choice>
        </mc:AlternateContent>
        <mc:AlternateContent xmlns:mc="http://schemas.openxmlformats.org/markup-compatibility/2006">
          <mc:Choice Requires="x14">
            <control shapeId="17114" r:id="rId733" name="Check Box 730">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15" r:id="rId734" name="Check Box 731">
              <controlPr defaultSize="0" autoFill="0" autoLine="0" autoPict="0">
                <anchor moveWithCells="1">
                  <from>
                    <xdr:col>23</xdr:col>
                    <xdr:colOff>0</xdr:colOff>
                    <xdr:row>25</xdr:row>
                    <xdr:rowOff>0</xdr:rowOff>
                  </from>
                  <to>
                    <xdr:col>23</xdr:col>
                    <xdr:colOff>200025</xdr:colOff>
                    <xdr:row>26</xdr:row>
                    <xdr:rowOff>361950</xdr:rowOff>
                  </to>
                </anchor>
              </controlPr>
            </control>
          </mc:Choice>
        </mc:AlternateContent>
        <mc:AlternateContent xmlns:mc="http://schemas.openxmlformats.org/markup-compatibility/2006">
          <mc:Choice Requires="x14">
            <control shapeId="17116" r:id="rId735" name="Check Box 732">
              <controlPr defaultSize="0" autoFill="0" autoLine="0" autoPict="0">
                <anchor moveWithCells="1">
                  <from>
                    <xdr:col>23</xdr:col>
                    <xdr:colOff>0</xdr:colOff>
                    <xdr:row>25</xdr:row>
                    <xdr:rowOff>0</xdr:rowOff>
                  </from>
                  <to>
                    <xdr:col>24</xdr:col>
                    <xdr:colOff>28575</xdr:colOff>
                    <xdr:row>26</xdr:row>
                    <xdr:rowOff>57150</xdr:rowOff>
                  </to>
                </anchor>
              </controlPr>
            </control>
          </mc:Choice>
        </mc:AlternateContent>
        <mc:AlternateContent xmlns:mc="http://schemas.openxmlformats.org/markup-compatibility/2006">
          <mc:Choice Requires="x14">
            <control shapeId="17117" r:id="rId736" name="Check Box 733">
              <controlPr defaultSize="0" autoFill="0" autoLine="0" autoPict="0">
                <anchor moveWithCells="1">
                  <from>
                    <xdr:col>23</xdr:col>
                    <xdr:colOff>0</xdr:colOff>
                    <xdr:row>25</xdr:row>
                    <xdr:rowOff>0</xdr:rowOff>
                  </from>
                  <to>
                    <xdr:col>23</xdr:col>
                    <xdr:colOff>180975</xdr:colOff>
                    <xdr:row>26</xdr:row>
                    <xdr:rowOff>123825</xdr:rowOff>
                  </to>
                </anchor>
              </controlPr>
            </control>
          </mc:Choice>
        </mc:AlternateContent>
        <mc:AlternateContent xmlns:mc="http://schemas.openxmlformats.org/markup-compatibility/2006">
          <mc:Choice Requires="x14">
            <control shapeId="17118" r:id="rId737" name="Check Box 734">
              <controlPr defaultSize="0" autoFill="0" autoLine="0" autoPict="0">
                <anchor moveWithCells="1">
                  <from>
                    <xdr:col>23</xdr:col>
                    <xdr:colOff>0</xdr:colOff>
                    <xdr:row>25</xdr:row>
                    <xdr:rowOff>0</xdr:rowOff>
                  </from>
                  <to>
                    <xdr:col>24</xdr:col>
                    <xdr:colOff>28575</xdr:colOff>
                    <xdr:row>26</xdr:row>
                    <xdr:rowOff>57150</xdr:rowOff>
                  </to>
                </anchor>
              </controlPr>
            </control>
          </mc:Choice>
        </mc:AlternateContent>
        <mc:AlternateContent xmlns:mc="http://schemas.openxmlformats.org/markup-compatibility/2006">
          <mc:Choice Requires="x14">
            <control shapeId="17119" r:id="rId738" name="Check Box 735">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0" r:id="rId739" name="Check Box 736">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1" r:id="rId740" name="Check Box 737">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2" r:id="rId741" name="Check Box 738">
              <controlPr defaultSize="0" autoFill="0" autoLine="0" autoPict="0">
                <anchor moveWithCells="1">
                  <from>
                    <xdr:col>23</xdr:col>
                    <xdr:colOff>0</xdr:colOff>
                    <xdr:row>25</xdr:row>
                    <xdr:rowOff>0</xdr:rowOff>
                  </from>
                  <to>
                    <xdr:col>23</xdr:col>
                    <xdr:colOff>180975</xdr:colOff>
                    <xdr:row>26</xdr:row>
                    <xdr:rowOff>123825</xdr:rowOff>
                  </to>
                </anchor>
              </controlPr>
            </control>
          </mc:Choice>
        </mc:AlternateContent>
        <mc:AlternateContent xmlns:mc="http://schemas.openxmlformats.org/markup-compatibility/2006">
          <mc:Choice Requires="x14">
            <control shapeId="17123" r:id="rId742" name="Check Box 739">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4" r:id="rId743" name="Check Box 740">
              <controlPr defaultSize="0" autoFill="0" autoLine="0" autoPict="0">
                <anchor moveWithCells="1">
                  <from>
                    <xdr:col>23</xdr:col>
                    <xdr:colOff>0</xdr:colOff>
                    <xdr:row>25</xdr:row>
                    <xdr:rowOff>0</xdr:rowOff>
                  </from>
                  <to>
                    <xdr:col>23</xdr:col>
                    <xdr:colOff>200025</xdr:colOff>
                    <xdr:row>26</xdr:row>
                    <xdr:rowOff>361950</xdr:rowOff>
                  </to>
                </anchor>
              </controlPr>
            </control>
          </mc:Choice>
        </mc:AlternateContent>
        <mc:AlternateContent xmlns:mc="http://schemas.openxmlformats.org/markup-compatibility/2006">
          <mc:Choice Requires="x14">
            <control shapeId="17125" r:id="rId744" name="Check Box 741">
              <controlPr defaultSize="0" autoFill="0" autoLine="0" autoPict="0">
                <anchor moveWithCells="1">
                  <from>
                    <xdr:col>23</xdr:col>
                    <xdr:colOff>0</xdr:colOff>
                    <xdr:row>25</xdr:row>
                    <xdr:rowOff>0</xdr:rowOff>
                  </from>
                  <to>
                    <xdr:col>24</xdr:col>
                    <xdr:colOff>28575</xdr:colOff>
                    <xdr:row>26</xdr:row>
                    <xdr:rowOff>57150</xdr:rowOff>
                  </to>
                </anchor>
              </controlPr>
            </control>
          </mc:Choice>
        </mc:AlternateContent>
        <mc:AlternateContent xmlns:mc="http://schemas.openxmlformats.org/markup-compatibility/2006">
          <mc:Choice Requires="x14">
            <control shapeId="17126" r:id="rId745" name="Check Box 742">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7" r:id="rId746" name="Check Box 743">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8" r:id="rId747" name="Check Box 744">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29" r:id="rId748" name="Check Box 745">
              <controlPr defaultSize="0" autoFill="0" autoLine="0" autoPict="0">
                <anchor moveWithCells="1">
                  <from>
                    <xdr:col>23</xdr:col>
                    <xdr:colOff>0</xdr:colOff>
                    <xdr:row>25</xdr:row>
                    <xdr:rowOff>0</xdr:rowOff>
                  </from>
                  <to>
                    <xdr:col>23</xdr:col>
                    <xdr:colOff>180975</xdr:colOff>
                    <xdr:row>26</xdr:row>
                    <xdr:rowOff>123825</xdr:rowOff>
                  </to>
                </anchor>
              </controlPr>
            </control>
          </mc:Choice>
        </mc:AlternateContent>
        <mc:AlternateContent xmlns:mc="http://schemas.openxmlformats.org/markup-compatibility/2006">
          <mc:Choice Requires="x14">
            <control shapeId="17130" r:id="rId749" name="Check Box 746">
              <controlPr defaultSize="0" autoFill="0" autoLine="0" autoPict="0">
                <anchor moveWithCells="1">
                  <from>
                    <xdr:col>23</xdr:col>
                    <xdr:colOff>0</xdr:colOff>
                    <xdr:row>25</xdr:row>
                    <xdr:rowOff>0</xdr:rowOff>
                  </from>
                  <to>
                    <xdr:col>23</xdr:col>
                    <xdr:colOff>171450</xdr:colOff>
                    <xdr:row>25</xdr:row>
                    <xdr:rowOff>161925</xdr:rowOff>
                  </to>
                </anchor>
              </controlPr>
            </control>
          </mc:Choice>
        </mc:AlternateContent>
        <mc:AlternateContent xmlns:mc="http://schemas.openxmlformats.org/markup-compatibility/2006">
          <mc:Choice Requires="x14">
            <control shapeId="17131" r:id="rId750" name="Check Box 747">
              <controlPr defaultSize="0" autoFill="0" autoLine="0" autoPict="0">
                <anchor moveWithCells="1">
                  <from>
                    <xdr:col>23</xdr:col>
                    <xdr:colOff>0</xdr:colOff>
                    <xdr:row>25</xdr:row>
                    <xdr:rowOff>0</xdr:rowOff>
                  </from>
                  <to>
                    <xdr:col>24</xdr:col>
                    <xdr:colOff>28575</xdr:colOff>
                    <xdr:row>26</xdr:row>
                    <xdr:rowOff>66675</xdr:rowOff>
                  </to>
                </anchor>
              </controlPr>
            </control>
          </mc:Choice>
        </mc:AlternateContent>
        <mc:AlternateContent xmlns:mc="http://schemas.openxmlformats.org/markup-compatibility/2006">
          <mc:Choice Requires="x14">
            <control shapeId="17132" r:id="rId751" name="Check Box 748">
              <controlPr defaultSize="0" autoFill="0" autoLine="0" autoPict="0">
                <anchor moveWithCells="1">
                  <from>
                    <xdr:col>23</xdr:col>
                    <xdr:colOff>0</xdr:colOff>
                    <xdr:row>25</xdr:row>
                    <xdr:rowOff>0</xdr:rowOff>
                  </from>
                  <to>
                    <xdr:col>23</xdr:col>
                    <xdr:colOff>180975</xdr:colOff>
                    <xdr:row>26</xdr:row>
                    <xdr:rowOff>123825</xdr:rowOff>
                  </to>
                </anchor>
              </controlPr>
            </control>
          </mc:Choice>
        </mc:AlternateContent>
        <mc:AlternateContent xmlns:mc="http://schemas.openxmlformats.org/markup-compatibility/2006">
          <mc:Choice Requires="x14">
            <control shapeId="17133" r:id="rId752" name="Check Box 749">
              <controlPr defaultSize="0" autoFill="0" autoLine="0" autoPict="0">
                <anchor moveWithCells="1">
                  <from>
                    <xdr:col>23</xdr:col>
                    <xdr:colOff>0</xdr:colOff>
                    <xdr:row>25</xdr:row>
                    <xdr:rowOff>0</xdr:rowOff>
                  </from>
                  <to>
                    <xdr:col>23</xdr:col>
                    <xdr:colOff>180975</xdr:colOff>
                    <xdr:row>26</xdr:row>
                    <xdr:rowOff>133350</xdr:rowOff>
                  </to>
                </anchor>
              </controlPr>
            </control>
          </mc:Choice>
        </mc:AlternateContent>
        <mc:AlternateContent xmlns:mc="http://schemas.openxmlformats.org/markup-compatibility/2006">
          <mc:Choice Requires="x14">
            <control shapeId="17134" r:id="rId753" name="Check Box 750">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35" r:id="rId754" name="Check Box 751">
              <controlPr defaultSize="0" autoFill="0" autoLine="0" autoPict="0">
                <anchor moveWithCells="1">
                  <from>
                    <xdr:col>23</xdr:col>
                    <xdr:colOff>0</xdr:colOff>
                    <xdr:row>59</xdr:row>
                    <xdr:rowOff>0</xdr:rowOff>
                  </from>
                  <to>
                    <xdr:col>24</xdr:col>
                    <xdr:colOff>28575</xdr:colOff>
                    <xdr:row>59</xdr:row>
                    <xdr:rowOff>238125</xdr:rowOff>
                  </to>
                </anchor>
              </controlPr>
            </control>
          </mc:Choice>
        </mc:AlternateContent>
        <mc:AlternateContent xmlns:mc="http://schemas.openxmlformats.org/markup-compatibility/2006">
          <mc:Choice Requires="x14">
            <control shapeId="17136" r:id="rId755" name="Check Box 752">
              <controlPr defaultSize="0" autoFill="0" autoLine="0" autoPict="0">
                <anchor moveWithCells="1">
                  <from>
                    <xdr:col>23</xdr:col>
                    <xdr:colOff>0</xdr:colOff>
                    <xdr:row>59</xdr:row>
                    <xdr:rowOff>0</xdr:rowOff>
                  </from>
                  <to>
                    <xdr:col>23</xdr:col>
                    <xdr:colOff>180975</xdr:colOff>
                    <xdr:row>59</xdr:row>
                    <xdr:rowOff>295275</xdr:rowOff>
                  </to>
                </anchor>
              </controlPr>
            </control>
          </mc:Choice>
        </mc:AlternateContent>
        <mc:AlternateContent xmlns:mc="http://schemas.openxmlformats.org/markup-compatibility/2006">
          <mc:Choice Requires="x14">
            <control shapeId="17137" r:id="rId756" name="Check Box 753">
              <controlPr defaultSize="0" autoFill="0" autoLine="0" autoPict="0">
                <anchor moveWithCells="1">
                  <from>
                    <xdr:col>23</xdr:col>
                    <xdr:colOff>0</xdr:colOff>
                    <xdr:row>59</xdr:row>
                    <xdr:rowOff>0</xdr:rowOff>
                  </from>
                  <to>
                    <xdr:col>24</xdr:col>
                    <xdr:colOff>28575</xdr:colOff>
                    <xdr:row>59</xdr:row>
                    <xdr:rowOff>238125</xdr:rowOff>
                  </to>
                </anchor>
              </controlPr>
            </control>
          </mc:Choice>
        </mc:AlternateContent>
        <mc:AlternateContent xmlns:mc="http://schemas.openxmlformats.org/markup-compatibility/2006">
          <mc:Choice Requires="x14">
            <control shapeId="17138" r:id="rId757" name="Check Box 754">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39" r:id="rId758" name="Check Box 755">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0" r:id="rId759" name="Check Box 756">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1" r:id="rId760" name="Check Box 757">
              <controlPr defaultSize="0" autoFill="0" autoLine="0" autoPict="0">
                <anchor moveWithCells="1">
                  <from>
                    <xdr:col>23</xdr:col>
                    <xdr:colOff>0</xdr:colOff>
                    <xdr:row>59</xdr:row>
                    <xdr:rowOff>0</xdr:rowOff>
                  </from>
                  <to>
                    <xdr:col>23</xdr:col>
                    <xdr:colOff>180975</xdr:colOff>
                    <xdr:row>59</xdr:row>
                    <xdr:rowOff>295275</xdr:rowOff>
                  </to>
                </anchor>
              </controlPr>
            </control>
          </mc:Choice>
        </mc:AlternateContent>
        <mc:AlternateContent xmlns:mc="http://schemas.openxmlformats.org/markup-compatibility/2006">
          <mc:Choice Requires="x14">
            <control shapeId="17142" r:id="rId761" name="Check Box 758">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3" r:id="rId762" name="Check Box 759">
              <controlPr defaultSize="0" autoFill="0" autoLine="0" autoPict="0">
                <anchor moveWithCells="1">
                  <from>
                    <xdr:col>23</xdr:col>
                    <xdr:colOff>0</xdr:colOff>
                    <xdr:row>59</xdr:row>
                    <xdr:rowOff>0</xdr:rowOff>
                  </from>
                  <to>
                    <xdr:col>24</xdr:col>
                    <xdr:colOff>28575</xdr:colOff>
                    <xdr:row>59</xdr:row>
                    <xdr:rowOff>238125</xdr:rowOff>
                  </to>
                </anchor>
              </controlPr>
            </control>
          </mc:Choice>
        </mc:AlternateContent>
        <mc:AlternateContent xmlns:mc="http://schemas.openxmlformats.org/markup-compatibility/2006">
          <mc:Choice Requires="x14">
            <control shapeId="17144" r:id="rId763" name="Check Box 760">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5" r:id="rId764" name="Check Box 761">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6" r:id="rId765" name="Check Box 762">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7" r:id="rId766" name="Check Box 763">
              <controlPr defaultSize="0" autoFill="0" autoLine="0" autoPict="0">
                <anchor moveWithCells="1">
                  <from>
                    <xdr:col>23</xdr:col>
                    <xdr:colOff>0</xdr:colOff>
                    <xdr:row>59</xdr:row>
                    <xdr:rowOff>0</xdr:rowOff>
                  </from>
                  <to>
                    <xdr:col>23</xdr:col>
                    <xdr:colOff>180975</xdr:colOff>
                    <xdr:row>59</xdr:row>
                    <xdr:rowOff>295275</xdr:rowOff>
                  </to>
                </anchor>
              </controlPr>
            </control>
          </mc:Choice>
        </mc:AlternateContent>
        <mc:AlternateContent xmlns:mc="http://schemas.openxmlformats.org/markup-compatibility/2006">
          <mc:Choice Requires="x14">
            <control shapeId="17148" r:id="rId767" name="Check Box 764">
              <controlPr defaultSize="0" autoFill="0" autoLine="0" autoPict="0">
                <anchor moveWithCells="1">
                  <from>
                    <xdr:col>23</xdr:col>
                    <xdr:colOff>0</xdr:colOff>
                    <xdr:row>59</xdr:row>
                    <xdr:rowOff>0</xdr:rowOff>
                  </from>
                  <to>
                    <xdr:col>23</xdr:col>
                    <xdr:colOff>171450</xdr:colOff>
                    <xdr:row>59</xdr:row>
                    <xdr:rowOff>161925</xdr:rowOff>
                  </to>
                </anchor>
              </controlPr>
            </control>
          </mc:Choice>
        </mc:AlternateContent>
        <mc:AlternateContent xmlns:mc="http://schemas.openxmlformats.org/markup-compatibility/2006">
          <mc:Choice Requires="x14">
            <control shapeId="17149" r:id="rId768" name="Check Box 765">
              <controlPr defaultSize="0" autoFill="0" autoLine="0" autoPict="0">
                <anchor moveWithCells="1">
                  <from>
                    <xdr:col>23</xdr:col>
                    <xdr:colOff>0</xdr:colOff>
                    <xdr:row>66</xdr:row>
                    <xdr:rowOff>0</xdr:rowOff>
                  </from>
                  <to>
                    <xdr:col>23</xdr:col>
                    <xdr:colOff>171450</xdr:colOff>
                    <xdr:row>66</xdr:row>
                    <xdr:rowOff>161925</xdr:rowOff>
                  </to>
                </anchor>
              </controlPr>
            </control>
          </mc:Choice>
        </mc:AlternateContent>
        <mc:AlternateContent xmlns:mc="http://schemas.openxmlformats.org/markup-compatibility/2006">
          <mc:Choice Requires="x14">
            <control shapeId="17150" r:id="rId769" name="Check Box 766">
              <controlPr defaultSize="0" autoFill="0" autoLine="0" autoPict="0">
                <anchor moveWithCells="1">
                  <from>
                    <xdr:col>23</xdr:col>
                    <xdr:colOff>0</xdr:colOff>
                    <xdr:row>84</xdr:row>
                    <xdr:rowOff>0</xdr:rowOff>
                  </from>
                  <to>
                    <xdr:col>23</xdr:col>
                    <xdr:colOff>228600</xdr:colOff>
                    <xdr:row>87</xdr:row>
                    <xdr:rowOff>9525</xdr:rowOff>
                  </to>
                </anchor>
              </controlPr>
            </control>
          </mc:Choice>
        </mc:AlternateContent>
        <mc:AlternateContent xmlns:mc="http://schemas.openxmlformats.org/markup-compatibility/2006">
          <mc:Choice Requires="x14">
            <control shapeId="17151" r:id="rId770" name="Check Box 767">
              <controlPr defaultSize="0" autoFill="0" autoLine="0" autoPict="0">
                <anchor moveWithCells="1">
                  <from>
                    <xdr:col>23</xdr:col>
                    <xdr:colOff>0</xdr:colOff>
                    <xdr:row>84</xdr:row>
                    <xdr:rowOff>0</xdr:rowOff>
                  </from>
                  <to>
                    <xdr:col>23</xdr:col>
                    <xdr:colOff>171450</xdr:colOff>
                    <xdr:row>84</xdr:row>
                    <xdr:rowOff>161925</xdr:rowOff>
                  </to>
                </anchor>
              </controlPr>
            </control>
          </mc:Choice>
        </mc:AlternateContent>
        <mc:AlternateContent xmlns:mc="http://schemas.openxmlformats.org/markup-compatibility/2006">
          <mc:Choice Requires="x14">
            <control shapeId="17152" r:id="rId771" name="Check Box 768">
              <controlPr defaultSize="0" autoFill="0" autoLine="0" autoPict="0">
                <anchor moveWithCells="1">
                  <from>
                    <xdr:col>23</xdr:col>
                    <xdr:colOff>0</xdr:colOff>
                    <xdr:row>84</xdr:row>
                    <xdr:rowOff>0</xdr:rowOff>
                  </from>
                  <to>
                    <xdr:col>23</xdr:col>
                    <xdr:colOff>228600</xdr:colOff>
                    <xdr:row>87</xdr:row>
                    <xdr:rowOff>0</xdr:rowOff>
                  </to>
                </anchor>
              </controlPr>
            </control>
          </mc:Choice>
        </mc:AlternateContent>
        <mc:AlternateContent xmlns:mc="http://schemas.openxmlformats.org/markup-compatibility/2006">
          <mc:Choice Requires="x14">
            <control shapeId="17153" r:id="rId772" name="Check Box 769">
              <controlPr defaultSize="0" autoFill="0" autoLine="0" autoPict="0">
                <anchor moveWithCells="1">
                  <from>
                    <xdr:col>23</xdr:col>
                    <xdr:colOff>0</xdr:colOff>
                    <xdr:row>84</xdr:row>
                    <xdr:rowOff>0</xdr:rowOff>
                  </from>
                  <to>
                    <xdr:col>23</xdr:col>
                    <xdr:colOff>171450</xdr:colOff>
                    <xdr:row>84</xdr:row>
                    <xdr:rowOff>161925</xdr:rowOff>
                  </to>
                </anchor>
              </controlPr>
            </control>
          </mc:Choice>
        </mc:AlternateContent>
        <mc:AlternateContent xmlns:mc="http://schemas.openxmlformats.org/markup-compatibility/2006">
          <mc:Choice Requires="x14">
            <control shapeId="17154" r:id="rId773" name="Check Box 770">
              <controlPr defaultSize="0" autoFill="0" autoLine="0" autoPict="0">
                <anchor moveWithCells="1">
                  <from>
                    <xdr:col>23</xdr:col>
                    <xdr:colOff>0</xdr:colOff>
                    <xdr:row>85</xdr:row>
                    <xdr:rowOff>0</xdr:rowOff>
                  </from>
                  <to>
                    <xdr:col>23</xdr:col>
                    <xdr:colOff>161925</xdr:colOff>
                    <xdr:row>86</xdr:row>
                    <xdr:rowOff>142875</xdr:rowOff>
                  </to>
                </anchor>
              </controlPr>
            </control>
          </mc:Choice>
        </mc:AlternateContent>
        <mc:AlternateContent xmlns:mc="http://schemas.openxmlformats.org/markup-compatibility/2006">
          <mc:Choice Requires="x14">
            <control shapeId="17155" r:id="rId774" name="Check Box 771">
              <controlPr defaultSize="0" autoFill="0" autoLine="0" autoPict="0">
                <anchor moveWithCells="1">
                  <from>
                    <xdr:col>23</xdr:col>
                    <xdr:colOff>0</xdr:colOff>
                    <xdr:row>85</xdr:row>
                    <xdr:rowOff>0</xdr:rowOff>
                  </from>
                  <to>
                    <xdr:col>23</xdr:col>
                    <xdr:colOff>228600</xdr:colOff>
                    <xdr:row>87</xdr:row>
                    <xdr:rowOff>190500</xdr:rowOff>
                  </to>
                </anchor>
              </controlPr>
            </control>
          </mc:Choice>
        </mc:AlternateContent>
        <mc:AlternateContent xmlns:mc="http://schemas.openxmlformats.org/markup-compatibility/2006">
          <mc:Choice Requires="x14">
            <control shapeId="17156" r:id="rId775" name="Check Box 772">
              <controlPr defaultSize="0" autoFill="0" autoLine="0" autoPict="0">
                <anchor moveWithCells="1">
                  <from>
                    <xdr:col>23</xdr:col>
                    <xdr:colOff>0</xdr:colOff>
                    <xdr:row>85</xdr:row>
                    <xdr:rowOff>0</xdr:rowOff>
                  </from>
                  <to>
                    <xdr:col>23</xdr:col>
                    <xdr:colOff>228600</xdr:colOff>
                    <xdr:row>87</xdr:row>
                    <xdr:rowOff>190500</xdr:rowOff>
                  </to>
                </anchor>
              </controlPr>
            </control>
          </mc:Choice>
        </mc:AlternateContent>
        <mc:AlternateContent xmlns:mc="http://schemas.openxmlformats.org/markup-compatibility/2006">
          <mc:Choice Requires="x14">
            <control shapeId="17157" r:id="rId776" name="Check Box 773">
              <controlPr defaultSize="0" autoFill="0" autoLine="0" autoPict="0">
                <anchor moveWithCells="1">
                  <from>
                    <xdr:col>23</xdr:col>
                    <xdr:colOff>0</xdr:colOff>
                    <xdr:row>85</xdr:row>
                    <xdr:rowOff>0</xdr:rowOff>
                  </from>
                  <to>
                    <xdr:col>23</xdr:col>
                    <xdr:colOff>171450</xdr:colOff>
                    <xdr:row>85</xdr:row>
                    <xdr:rowOff>161925</xdr:rowOff>
                  </to>
                </anchor>
              </controlPr>
            </control>
          </mc:Choice>
        </mc:AlternateContent>
        <mc:AlternateContent xmlns:mc="http://schemas.openxmlformats.org/markup-compatibility/2006">
          <mc:Choice Requires="x14">
            <control shapeId="17158" r:id="rId777" name="Check Box 774">
              <controlPr defaultSize="0" autoFill="0" autoLine="0" autoPict="0">
                <anchor moveWithCells="1">
                  <from>
                    <xdr:col>23</xdr:col>
                    <xdr:colOff>0</xdr:colOff>
                    <xdr:row>85</xdr:row>
                    <xdr:rowOff>0</xdr:rowOff>
                  </from>
                  <to>
                    <xdr:col>23</xdr:col>
                    <xdr:colOff>228600</xdr:colOff>
                    <xdr:row>87</xdr:row>
                    <xdr:rowOff>190500</xdr:rowOff>
                  </to>
                </anchor>
              </controlPr>
            </control>
          </mc:Choice>
        </mc:AlternateContent>
        <mc:AlternateContent xmlns:mc="http://schemas.openxmlformats.org/markup-compatibility/2006">
          <mc:Choice Requires="x14">
            <control shapeId="17159" r:id="rId778" name="Check Box 775">
              <controlPr defaultSize="0" autoFill="0" autoLine="0" autoPict="0">
                <anchor moveWithCells="1">
                  <from>
                    <xdr:col>23</xdr:col>
                    <xdr:colOff>0</xdr:colOff>
                    <xdr:row>85</xdr:row>
                    <xdr:rowOff>0</xdr:rowOff>
                  </from>
                  <to>
                    <xdr:col>23</xdr:col>
                    <xdr:colOff>171450</xdr:colOff>
                    <xdr:row>85</xdr:row>
                    <xdr:rowOff>161925</xdr:rowOff>
                  </to>
                </anchor>
              </controlPr>
            </control>
          </mc:Choice>
        </mc:AlternateContent>
        <mc:AlternateContent xmlns:mc="http://schemas.openxmlformats.org/markup-compatibility/2006">
          <mc:Choice Requires="x14">
            <control shapeId="17160" r:id="rId779" name="Check Box 776">
              <controlPr defaultSize="0" autoFill="0" autoLine="0" autoPict="0">
                <anchor moveWithCells="1">
                  <from>
                    <xdr:col>23</xdr:col>
                    <xdr:colOff>0</xdr:colOff>
                    <xdr:row>85</xdr:row>
                    <xdr:rowOff>0</xdr:rowOff>
                  </from>
                  <to>
                    <xdr:col>23</xdr:col>
                    <xdr:colOff>228600</xdr:colOff>
                    <xdr:row>87</xdr:row>
                    <xdr:rowOff>190500</xdr:rowOff>
                  </to>
                </anchor>
              </controlPr>
            </control>
          </mc:Choice>
        </mc:AlternateContent>
        <mc:AlternateContent xmlns:mc="http://schemas.openxmlformats.org/markup-compatibility/2006">
          <mc:Choice Requires="x14">
            <control shapeId="17161" r:id="rId780" name="Check Box 777">
              <controlPr defaultSize="0" autoFill="0" autoLine="0" autoPict="0">
                <anchor moveWithCells="1">
                  <from>
                    <xdr:col>23</xdr:col>
                    <xdr:colOff>0</xdr:colOff>
                    <xdr:row>86</xdr:row>
                    <xdr:rowOff>0</xdr:rowOff>
                  </from>
                  <to>
                    <xdr:col>23</xdr:col>
                    <xdr:colOff>180975</xdr:colOff>
                    <xdr:row>86</xdr:row>
                    <xdr:rowOff>314325</xdr:rowOff>
                  </to>
                </anchor>
              </controlPr>
            </control>
          </mc:Choice>
        </mc:AlternateContent>
        <mc:AlternateContent xmlns:mc="http://schemas.openxmlformats.org/markup-compatibility/2006">
          <mc:Choice Requires="x14">
            <control shapeId="17162" r:id="rId781" name="Check Box 778">
              <controlPr defaultSize="0" autoFill="0" autoLine="0" autoPict="0">
                <anchor moveWithCells="1">
                  <from>
                    <xdr:col>23</xdr:col>
                    <xdr:colOff>0</xdr:colOff>
                    <xdr:row>86</xdr:row>
                    <xdr:rowOff>0</xdr:rowOff>
                  </from>
                  <to>
                    <xdr:col>23</xdr:col>
                    <xdr:colOff>171450</xdr:colOff>
                    <xdr:row>86</xdr:row>
                    <xdr:rowOff>161925</xdr:rowOff>
                  </to>
                </anchor>
              </controlPr>
            </control>
          </mc:Choice>
        </mc:AlternateContent>
        <mc:AlternateContent xmlns:mc="http://schemas.openxmlformats.org/markup-compatibility/2006">
          <mc:Choice Requires="x14">
            <control shapeId="17163" r:id="rId782" name="Check Box 779">
              <controlPr defaultSize="0" autoFill="0" autoLine="0" autoPict="0">
                <anchor moveWithCells="1">
                  <from>
                    <xdr:col>23</xdr:col>
                    <xdr:colOff>0</xdr:colOff>
                    <xdr:row>86</xdr:row>
                    <xdr:rowOff>0</xdr:rowOff>
                  </from>
                  <to>
                    <xdr:col>23</xdr:col>
                    <xdr:colOff>171450</xdr:colOff>
                    <xdr:row>86</xdr:row>
                    <xdr:rowOff>161925</xdr:rowOff>
                  </to>
                </anchor>
              </controlPr>
            </control>
          </mc:Choice>
        </mc:AlternateContent>
        <mc:AlternateContent xmlns:mc="http://schemas.openxmlformats.org/markup-compatibility/2006">
          <mc:Choice Requires="x14">
            <control shapeId="17164" r:id="rId783" name="Check Box 780">
              <controlPr defaultSize="0" autoFill="0" autoLine="0" autoPict="0">
                <anchor moveWithCells="1">
                  <from>
                    <xdr:col>23</xdr:col>
                    <xdr:colOff>0</xdr:colOff>
                    <xdr:row>89</xdr:row>
                    <xdr:rowOff>19050</xdr:rowOff>
                  </from>
                  <to>
                    <xdr:col>23</xdr:col>
                    <xdr:colOff>171450</xdr:colOff>
                    <xdr:row>89</xdr:row>
                    <xdr:rowOff>180975</xdr:rowOff>
                  </to>
                </anchor>
              </controlPr>
            </control>
          </mc:Choice>
        </mc:AlternateContent>
        <mc:AlternateContent xmlns:mc="http://schemas.openxmlformats.org/markup-compatibility/2006">
          <mc:Choice Requires="x14">
            <control shapeId="17165" r:id="rId784" name="Check Box 781">
              <controlPr defaultSize="0" autoFill="0" autoLine="0" autoPict="0">
                <anchor moveWithCells="1">
                  <from>
                    <xdr:col>23</xdr:col>
                    <xdr:colOff>0</xdr:colOff>
                    <xdr:row>89</xdr:row>
                    <xdr:rowOff>19050</xdr:rowOff>
                  </from>
                  <to>
                    <xdr:col>23</xdr:col>
                    <xdr:colOff>171450</xdr:colOff>
                    <xdr:row>89</xdr:row>
                    <xdr:rowOff>180975</xdr:rowOff>
                  </to>
                </anchor>
              </controlPr>
            </control>
          </mc:Choice>
        </mc:AlternateContent>
        <mc:AlternateContent xmlns:mc="http://schemas.openxmlformats.org/markup-compatibility/2006">
          <mc:Choice Requires="x14">
            <control shapeId="17166" r:id="rId785" name="Check Box 782">
              <controlPr defaultSize="0" autoFill="0" autoLine="0" autoPict="0">
                <anchor moveWithCells="1">
                  <from>
                    <xdr:col>23</xdr:col>
                    <xdr:colOff>0</xdr:colOff>
                    <xdr:row>118</xdr:row>
                    <xdr:rowOff>0</xdr:rowOff>
                  </from>
                  <to>
                    <xdr:col>23</xdr:col>
                    <xdr:colOff>171450</xdr:colOff>
                    <xdr:row>118</xdr:row>
                    <xdr:rowOff>161925</xdr:rowOff>
                  </to>
                </anchor>
              </controlPr>
            </control>
          </mc:Choice>
        </mc:AlternateContent>
        <mc:AlternateContent xmlns:mc="http://schemas.openxmlformats.org/markup-compatibility/2006">
          <mc:Choice Requires="x14">
            <control shapeId="17167" r:id="rId786" name="Check Box 783">
              <controlPr defaultSize="0" autoFill="0" autoLine="0" autoPict="0">
                <anchor moveWithCells="1">
                  <from>
                    <xdr:col>23</xdr:col>
                    <xdr:colOff>0</xdr:colOff>
                    <xdr:row>118</xdr:row>
                    <xdr:rowOff>0</xdr:rowOff>
                  </from>
                  <to>
                    <xdr:col>23</xdr:col>
                    <xdr:colOff>171450</xdr:colOff>
                    <xdr:row>118</xdr:row>
                    <xdr:rowOff>161925</xdr:rowOff>
                  </to>
                </anchor>
              </controlPr>
            </control>
          </mc:Choice>
        </mc:AlternateContent>
        <mc:AlternateContent xmlns:mc="http://schemas.openxmlformats.org/markup-compatibility/2006">
          <mc:Choice Requires="x14">
            <control shapeId="17168" r:id="rId787" name="Check Box 784">
              <controlPr defaultSize="0" autoFill="0" autoLine="0" autoPict="0">
                <anchor moveWithCells="1">
                  <from>
                    <xdr:col>23</xdr:col>
                    <xdr:colOff>0</xdr:colOff>
                    <xdr:row>119</xdr:row>
                    <xdr:rowOff>0</xdr:rowOff>
                  </from>
                  <to>
                    <xdr:col>23</xdr:col>
                    <xdr:colOff>171450</xdr:colOff>
                    <xdr:row>119</xdr:row>
                    <xdr:rowOff>161925</xdr:rowOff>
                  </to>
                </anchor>
              </controlPr>
            </control>
          </mc:Choice>
        </mc:AlternateContent>
        <mc:AlternateContent xmlns:mc="http://schemas.openxmlformats.org/markup-compatibility/2006">
          <mc:Choice Requires="x14">
            <control shapeId="17169" r:id="rId788" name="Check Box 785">
              <controlPr defaultSize="0" autoFill="0" autoLine="0" autoPict="0">
                <anchor moveWithCells="1">
                  <from>
                    <xdr:col>23</xdr:col>
                    <xdr:colOff>0</xdr:colOff>
                    <xdr:row>119</xdr:row>
                    <xdr:rowOff>0</xdr:rowOff>
                  </from>
                  <to>
                    <xdr:col>23</xdr:col>
                    <xdr:colOff>171450</xdr:colOff>
                    <xdr:row>119</xdr:row>
                    <xdr:rowOff>161925</xdr:rowOff>
                  </to>
                </anchor>
              </controlPr>
            </control>
          </mc:Choice>
        </mc:AlternateContent>
        <mc:AlternateContent xmlns:mc="http://schemas.openxmlformats.org/markup-compatibility/2006">
          <mc:Choice Requires="x14">
            <control shapeId="17170" r:id="rId789" name="Check Box 786">
              <controlPr defaultSize="0" autoFill="0" autoLine="0" autoPict="0">
                <anchor moveWithCells="1">
                  <from>
                    <xdr:col>23</xdr:col>
                    <xdr:colOff>0</xdr:colOff>
                    <xdr:row>119</xdr:row>
                    <xdr:rowOff>0</xdr:rowOff>
                  </from>
                  <to>
                    <xdr:col>23</xdr:col>
                    <xdr:colOff>171450</xdr:colOff>
                    <xdr:row>119</xdr:row>
                    <xdr:rowOff>161925</xdr:rowOff>
                  </to>
                </anchor>
              </controlPr>
            </control>
          </mc:Choice>
        </mc:AlternateContent>
        <mc:AlternateContent xmlns:mc="http://schemas.openxmlformats.org/markup-compatibility/2006">
          <mc:Choice Requires="x14">
            <control shapeId="17171" r:id="rId790" name="Check Box 787">
              <controlPr defaultSize="0" autoFill="0" autoLine="0" autoPict="0">
                <anchor moveWithCells="1">
                  <from>
                    <xdr:col>23</xdr:col>
                    <xdr:colOff>0</xdr:colOff>
                    <xdr:row>124</xdr:row>
                    <xdr:rowOff>0</xdr:rowOff>
                  </from>
                  <to>
                    <xdr:col>23</xdr:col>
                    <xdr:colOff>171450</xdr:colOff>
                    <xdr:row>124</xdr:row>
                    <xdr:rowOff>161925</xdr:rowOff>
                  </to>
                </anchor>
              </controlPr>
            </control>
          </mc:Choice>
        </mc:AlternateContent>
        <mc:AlternateContent xmlns:mc="http://schemas.openxmlformats.org/markup-compatibility/2006">
          <mc:Choice Requires="x14">
            <control shapeId="17172" r:id="rId791" name="Check Box 788">
              <controlPr defaultSize="0" autoFill="0" autoLine="0" autoPict="0">
                <anchor moveWithCells="1">
                  <from>
                    <xdr:col>23</xdr:col>
                    <xdr:colOff>0</xdr:colOff>
                    <xdr:row>124</xdr:row>
                    <xdr:rowOff>0</xdr:rowOff>
                  </from>
                  <to>
                    <xdr:col>23</xdr:col>
                    <xdr:colOff>171450</xdr:colOff>
                    <xdr:row>124</xdr:row>
                    <xdr:rowOff>161925</xdr:rowOff>
                  </to>
                </anchor>
              </controlPr>
            </control>
          </mc:Choice>
        </mc:AlternateContent>
        <mc:AlternateContent xmlns:mc="http://schemas.openxmlformats.org/markup-compatibility/2006">
          <mc:Choice Requires="x14">
            <control shapeId="17173" r:id="rId792" name="Check Box 789">
              <controlPr defaultSize="0" autoFill="0" autoLine="0" autoPict="0">
                <anchor moveWithCells="1">
                  <from>
                    <xdr:col>23</xdr:col>
                    <xdr:colOff>0</xdr:colOff>
                    <xdr:row>124</xdr:row>
                    <xdr:rowOff>0</xdr:rowOff>
                  </from>
                  <to>
                    <xdr:col>23</xdr:col>
                    <xdr:colOff>171450</xdr:colOff>
                    <xdr:row>124</xdr:row>
                    <xdr:rowOff>161925</xdr:rowOff>
                  </to>
                </anchor>
              </controlPr>
            </control>
          </mc:Choice>
        </mc:AlternateContent>
        <mc:AlternateContent xmlns:mc="http://schemas.openxmlformats.org/markup-compatibility/2006">
          <mc:Choice Requires="x14">
            <control shapeId="17174" r:id="rId793" name="Check Box 790">
              <controlPr defaultSize="0" autoFill="0" autoLine="0" autoPict="0">
                <anchor moveWithCells="1">
                  <from>
                    <xdr:col>25</xdr:col>
                    <xdr:colOff>0</xdr:colOff>
                    <xdr:row>9</xdr:row>
                    <xdr:rowOff>19050</xdr:rowOff>
                  </from>
                  <to>
                    <xdr:col>25</xdr:col>
                    <xdr:colOff>209550</xdr:colOff>
                    <xdr:row>11</xdr:row>
                    <xdr:rowOff>76200</xdr:rowOff>
                  </to>
                </anchor>
              </controlPr>
            </control>
          </mc:Choice>
        </mc:AlternateContent>
        <mc:AlternateContent xmlns:mc="http://schemas.openxmlformats.org/markup-compatibility/2006">
          <mc:Choice Requires="x14">
            <control shapeId="17178" r:id="rId794" name="Check Box 794">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79" r:id="rId795" name="Check Box 795">
              <controlPr defaultSize="0" autoFill="0" autoLine="0" autoPict="0">
                <anchor moveWithCells="1">
                  <from>
                    <xdr:col>23</xdr:col>
                    <xdr:colOff>0</xdr:colOff>
                    <xdr:row>47</xdr:row>
                    <xdr:rowOff>0</xdr:rowOff>
                  </from>
                  <to>
                    <xdr:col>23</xdr:col>
                    <xdr:colOff>200025</xdr:colOff>
                    <xdr:row>49</xdr:row>
                    <xdr:rowOff>171450</xdr:rowOff>
                  </to>
                </anchor>
              </controlPr>
            </control>
          </mc:Choice>
        </mc:AlternateContent>
        <mc:AlternateContent xmlns:mc="http://schemas.openxmlformats.org/markup-compatibility/2006">
          <mc:Choice Requires="x14">
            <control shapeId="17180" r:id="rId796" name="Check Box 796">
              <controlPr defaultSize="0" autoFill="0" autoLine="0" autoPict="0">
                <anchor moveWithCells="1">
                  <from>
                    <xdr:col>23</xdr:col>
                    <xdr:colOff>0</xdr:colOff>
                    <xdr:row>47</xdr:row>
                    <xdr:rowOff>0</xdr:rowOff>
                  </from>
                  <to>
                    <xdr:col>24</xdr:col>
                    <xdr:colOff>28575</xdr:colOff>
                    <xdr:row>48</xdr:row>
                    <xdr:rowOff>57150</xdr:rowOff>
                  </to>
                </anchor>
              </controlPr>
            </control>
          </mc:Choice>
        </mc:AlternateContent>
        <mc:AlternateContent xmlns:mc="http://schemas.openxmlformats.org/markup-compatibility/2006">
          <mc:Choice Requires="x14">
            <control shapeId="17181" r:id="rId797" name="Check Box 797">
              <controlPr defaultSize="0" autoFill="0" autoLine="0" autoPict="0">
                <anchor moveWithCells="1">
                  <from>
                    <xdr:col>23</xdr:col>
                    <xdr:colOff>0</xdr:colOff>
                    <xdr:row>47</xdr:row>
                    <xdr:rowOff>0</xdr:rowOff>
                  </from>
                  <to>
                    <xdr:col>23</xdr:col>
                    <xdr:colOff>180975</xdr:colOff>
                    <xdr:row>48</xdr:row>
                    <xdr:rowOff>123825</xdr:rowOff>
                  </to>
                </anchor>
              </controlPr>
            </control>
          </mc:Choice>
        </mc:AlternateContent>
        <mc:AlternateContent xmlns:mc="http://schemas.openxmlformats.org/markup-compatibility/2006">
          <mc:Choice Requires="x14">
            <control shapeId="17182" r:id="rId798" name="Check Box 798">
              <controlPr defaultSize="0" autoFill="0" autoLine="0" autoPict="0">
                <anchor moveWithCells="1">
                  <from>
                    <xdr:col>23</xdr:col>
                    <xdr:colOff>0</xdr:colOff>
                    <xdr:row>47</xdr:row>
                    <xdr:rowOff>0</xdr:rowOff>
                  </from>
                  <to>
                    <xdr:col>24</xdr:col>
                    <xdr:colOff>28575</xdr:colOff>
                    <xdr:row>48</xdr:row>
                    <xdr:rowOff>57150</xdr:rowOff>
                  </to>
                </anchor>
              </controlPr>
            </control>
          </mc:Choice>
        </mc:AlternateContent>
        <mc:AlternateContent xmlns:mc="http://schemas.openxmlformats.org/markup-compatibility/2006">
          <mc:Choice Requires="x14">
            <control shapeId="17183" r:id="rId799" name="Check Box 799">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84" r:id="rId800" name="Check Box 800">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85" r:id="rId801" name="Check Box 801">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86" r:id="rId802" name="Check Box 802">
              <controlPr defaultSize="0" autoFill="0" autoLine="0" autoPict="0">
                <anchor moveWithCells="1">
                  <from>
                    <xdr:col>23</xdr:col>
                    <xdr:colOff>0</xdr:colOff>
                    <xdr:row>47</xdr:row>
                    <xdr:rowOff>0</xdr:rowOff>
                  </from>
                  <to>
                    <xdr:col>23</xdr:col>
                    <xdr:colOff>180975</xdr:colOff>
                    <xdr:row>48</xdr:row>
                    <xdr:rowOff>123825</xdr:rowOff>
                  </to>
                </anchor>
              </controlPr>
            </control>
          </mc:Choice>
        </mc:AlternateContent>
        <mc:AlternateContent xmlns:mc="http://schemas.openxmlformats.org/markup-compatibility/2006">
          <mc:Choice Requires="x14">
            <control shapeId="17187" r:id="rId803" name="Check Box 803">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88" r:id="rId804" name="Check Box 804">
              <controlPr defaultSize="0" autoFill="0" autoLine="0" autoPict="0">
                <anchor moveWithCells="1">
                  <from>
                    <xdr:col>23</xdr:col>
                    <xdr:colOff>0</xdr:colOff>
                    <xdr:row>47</xdr:row>
                    <xdr:rowOff>0</xdr:rowOff>
                  </from>
                  <to>
                    <xdr:col>23</xdr:col>
                    <xdr:colOff>200025</xdr:colOff>
                    <xdr:row>49</xdr:row>
                    <xdr:rowOff>171450</xdr:rowOff>
                  </to>
                </anchor>
              </controlPr>
            </control>
          </mc:Choice>
        </mc:AlternateContent>
        <mc:AlternateContent xmlns:mc="http://schemas.openxmlformats.org/markup-compatibility/2006">
          <mc:Choice Requires="x14">
            <control shapeId="17189" r:id="rId805" name="Check Box 805">
              <controlPr defaultSize="0" autoFill="0" autoLine="0" autoPict="0">
                <anchor moveWithCells="1">
                  <from>
                    <xdr:col>23</xdr:col>
                    <xdr:colOff>0</xdr:colOff>
                    <xdr:row>47</xdr:row>
                    <xdr:rowOff>0</xdr:rowOff>
                  </from>
                  <to>
                    <xdr:col>24</xdr:col>
                    <xdr:colOff>28575</xdr:colOff>
                    <xdr:row>48</xdr:row>
                    <xdr:rowOff>57150</xdr:rowOff>
                  </to>
                </anchor>
              </controlPr>
            </control>
          </mc:Choice>
        </mc:AlternateContent>
        <mc:AlternateContent xmlns:mc="http://schemas.openxmlformats.org/markup-compatibility/2006">
          <mc:Choice Requires="x14">
            <control shapeId="17190" r:id="rId806" name="Check Box 806">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91" r:id="rId807" name="Check Box 807">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92" r:id="rId808" name="Check Box 808">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93" r:id="rId809" name="Check Box 809">
              <controlPr defaultSize="0" autoFill="0" autoLine="0" autoPict="0">
                <anchor moveWithCells="1">
                  <from>
                    <xdr:col>23</xdr:col>
                    <xdr:colOff>0</xdr:colOff>
                    <xdr:row>47</xdr:row>
                    <xdr:rowOff>0</xdr:rowOff>
                  </from>
                  <to>
                    <xdr:col>23</xdr:col>
                    <xdr:colOff>180975</xdr:colOff>
                    <xdr:row>48</xdr:row>
                    <xdr:rowOff>123825</xdr:rowOff>
                  </to>
                </anchor>
              </controlPr>
            </control>
          </mc:Choice>
        </mc:AlternateContent>
        <mc:AlternateContent xmlns:mc="http://schemas.openxmlformats.org/markup-compatibility/2006">
          <mc:Choice Requires="x14">
            <control shapeId="17194" r:id="rId810" name="Check Box 810">
              <controlPr defaultSize="0" autoFill="0" autoLine="0" autoPict="0">
                <anchor moveWithCells="1">
                  <from>
                    <xdr:col>23</xdr:col>
                    <xdr:colOff>0</xdr:colOff>
                    <xdr:row>47</xdr:row>
                    <xdr:rowOff>0</xdr:rowOff>
                  </from>
                  <to>
                    <xdr:col>23</xdr:col>
                    <xdr:colOff>171450</xdr:colOff>
                    <xdr:row>47</xdr:row>
                    <xdr:rowOff>161925</xdr:rowOff>
                  </to>
                </anchor>
              </controlPr>
            </control>
          </mc:Choice>
        </mc:AlternateContent>
        <mc:AlternateContent xmlns:mc="http://schemas.openxmlformats.org/markup-compatibility/2006">
          <mc:Choice Requires="x14">
            <control shapeId="17195" r:id="rId811" name="Check Box 811">
              <controlPr defaultSize="0" autoFill="0" autoLine="0" autoPict="0">
                <anchor moveWithCells="1">
                  <from>
                    <xdr:col>23</xdr:col>
                    <xdr:colOff>0</xdr:colOff>
                    <xdr:row>47</xdr:row>
                    <xdr:rowOff>0</xdr:rowOff>
                  </from>
                  <to>
                    <xdr:col>24</xdr:col>
                    <xdr:colOff>28575</xdr:colOff>
                    <xdr:row>48</xdr:row>
                    <xdr:rowOff>66675</xdr:rowOff>
                  </to>
                </anchor>
              </controlPr>
            </control>
          </mc:Choice>
        </mc:AlternateContent>
        <mc:AlternateContent xmlns:mc="http://schemas.openxmlformats.org/markup-compatibility/2006">
          <mc:Choice Requires="x14">
            <control shapeId="17196" r:id="rId812" name="Check Box 812">
              <controlPr defaultSize="0" autoFill="0" autoLine="0" autoPict="0">
                <anchor moveWithCells="1">
                  <from>
                    <xdr:col>23</xdr:col>
                    <xdr:colOff>0</xdr:colOff>
                    <xdr:row>47</xdr:row>
                    <xdr:rowOff>0</xdr:rowOff>
                  </from>
                  <to>
                    <xdr:col>23</xdr:col>
                    <xdr:colOff>180975</xdr:colOff>
                    <xdr:row>48</xdr:row>
                    <xdr:rowOff>123825</xdr:rowOff>
                  </to>
                </anchor>
              </controlPr>
            </control>
          </mc:Choice>
        </mc:AlternateContent>
        <mc:AlternateContent xmlns:mc="http://schemas.openxmlformats.org/markup-compatibility/2006">
          <mc:Choice Requires="x14">
            <control shapeId="17197" r:id="rId813" name="Check Box 813">
              <controlPr defaultSize="0" autoFill="0" autoLine="0" autoPict="0">
                <anchor moveWithCells="1">
                  <from>
                    <xdr:col>23</xdr:col>
                    <xdr:colOff>0</xdr:colOff>
                    <xdr:row>47</xdr:row>
                    <xdr:rowOff>0</xdr:rowOff>
                  </from>
                  <to>
                    <xdr:col>23</xdr:col>
                    <xdr:colOff>180975</xdr:colOff>
                    <xdr:row>48</xdr:row>
                    <xdr:rowOff>133350</xdr:rowOff>
                  </to>
                </anchor>
              </controlPr>
            </control>
          </mc:Choice>
        </mc:AlternateContent>
        <mc:AlternateContent xmlns:mc="http://schemas.openxmlformats.org/markup-compatibility/2006">
          <mc:Choice Requires="x14">
            <control shapeId="17198" r:id="rId814" name="Check Box 814">
              <controlPr defaultSize="0" autoFill="0" autoLine="0" autoPict="0">
                <anchor moveWithCells="1">
                  <from>
                    <xdr:col>23</xdr:col>
                    <xdr:colOff>0</xdr:colOff>
                    <xdr:row>64</xdr:row>
                    <xdr:rowOff>0</xdr:rowOff>
                  </from>
                  <to>
                    <xdr:col>23</xdr:col>
                    <xdr:colOff>180975</xdr:colOff>
                    <xdr:row>65</xdr:row>
                    <xdr:rowOff>133350</xdr:rowOff>
                  </to>
                </anchor>
              </controlPr>
            </control>
          </mc:Choice>
        </mc:AlternateContent>
        <mc:AlternateContent xmlns:mc="http://schemas.openxmlformats.org/markup-compatibility/2006">
          <mc:Choice Requires="x14">
            <control shapeId="17199" r:id="rId815" name="Check Box 815">
              <controlPr defaultSize="0" autoFill="0" autoLine="0" autoPict="0">
                <anchor moveWithCells="1">
                  <from>
                    <xdr:col>23</xdr:col>
                    <xdr:colOff>0</xdr:colOff>
                    <xdr:row>64</xdr:row>
                    <xdr:rowOff>0</xdr:rowOff>
                  </from>
                  <to>
                    <xdr:col>23</xdr:col>
                    <xdr:colOff>180975</xdr:colOff>
                    <xdr:row>65</xdr:row>
                    <xdr:rowOff>133350</xdr:rowOff>
                  </to>
                </anchor>
              </controlPr>
            </control>
          </mc:Choice>
        </mc:AlternateContent>
        <mc:AlternateContent xmlns:mc="http://schemas.openxmlformats.org/markup-compatibility/2006">
          <mc:Choice Requires="x14">
            <control shapeId="17200" r:id="rId816" name="Check Box 816">
              <controlPr defaultSize="0" autoFill="0" autoLine="0" autoPict="0">
                <anchor moveWithCells="1">
                  <from>
                    <xdr:col>23</xdr:col>
                    <xdr:colOff>0</xdr:colOff>
                    <xdr:row>64</xdr:row>
                    <xdr:rowOff>19050</xdr:rowOff>
                  </from>
                  <to>
                    <xdr:col>23</xdr:col>
                    <xdr:colOff>200025</xdr:colOff>
                    <xdr:row>66</xdr:row>
                    <xdr:rowOff>200025</xdr:rowOff>
                  </to>
                </anchor>
              </controlPr>
            </control>
          </mc:Choice>
        </mc:AlternateContent>
        <mc:AlternateContent xmlns:mc="http://schemas.openxmlformats.org/markup-compatibility/2006">
          <mc:Choice Requires="x14">
            <control shapeId="17201" r:id="rId817" name="Check Box 817">
              <controlPr defaultSize="0" autoFill="0" autoLine="0" autoPict="0">
                <anchor moveWithCells="1">
                  <from>
                    <xdr:col>23</xdr:col>
                    <xdr:colOff>0</xdr:colOff>
                    <xdr:row>64</xdr:row>
                    <xdr:rowOff>19050</xdr:rowOff>
                  </from>
                  <to>
                    <xdr:col>23</xdr:col>
                    <xdr:colOff>200025</xdr:colOff>
                    <xdr:row>66</xdr:row>
                    <xdr:rowOff>200025</xdr:rowOff>
                  </to>
                </anchor>
              </controlPr>
            </control>
          </mc:Choice>
        </mc:AlternateContent>
        <mc:AlternateContent xmlns:mc="http://schemas.openxmlformats.org/markup-compatibility/2006">
          <mc:Choice Requires="x14">
            <control shapeId="17202" r:id="rId818" name="Check Box 818">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03" r:id="rId819" name="Check Box 819">
              <controlPr defaultSize="0" autoFill="0" autoLine="0" autoPict="0">
                <anchor moveWithCells="1">
                  <from>
                    <xdr:col>23</xdr:col>
                    <xdr:colOff>0</xdr:colOff>
                    <xdr:row>65</xdr:row>
                    <xdr:rowOff>0</xdr:rowOff>
                  </from>
                  <to>
                    <xdr:col>24</xdr:col>
                    <xdr:colOff>28575</xdr:colOff>
                    <xdr:row>66</xdr:row>
                    <xdr:rowOff>57150</xdr:rowOff>
                  </to>
                </anchor>
              </controlPr>
            </control>
          </mc:Choice>
        </mc:AlternateContent>
        <mc:AlternateContent xmlns:mc="http://schemas.openxmlformats.org/markup-compatibility/2006">
          <mc:Choice Requires="x14">
            <control shapeId="17204" r:id="rId820" name="Check Box 820">
              <controlPr defaultSize="0" autoFill="0" autoLine="0" autoPict="0">
                <anchor moveWithCells="1">
                  <from>
                    <xdr:col>23</xdr:col>
                    <xdr:colOff>0</xdr:colOff>
                    <xdr:row>65</xdr:row>
                    <xdr:rowOff>0</xdr:rowOff>
                  </from>
                  <to>
                    <xdr:col>23</xdr:col>
                    <xdr:colOff>180975</xdr:colOff>
                    <xdr:row>66</xdr:row>
                    <xdr:rowOff>123825</xdr:rowOff>
                  </to>
                </anchor>
              </controlPr>
            </control>
          </mc:Choice>
        </mc:AlternateContent>
        <mc:AlternateContent xmlns:mc="http://schemas.openxmlformats.org/markup-compatibility/2006">
          <mc:Choice Requires="x14">
            <control shapeId="17205" r:id="rId821" name="Check Box 821">
              <controlPr defaultSize="0" autoFill="0" autoLine="0" autoPict="0">
                <anchor moveWithCells="1">
                  <from>
                    <xdr:col>23</xdr:col>
                    <xdr:colOff>0</xdr:colOff>
                    <xdr:row>65</xdr:row>
                    <xdr:rowOff>0</xdr:rowOff>
                  </from>
                  <to>
                    <xdr:col>24</xdr:col>
                    <xdr:colOff>28575</xdr:colOff>
                    <xdr:row>66</xdr:row>
                    <xdr:rowOff>57150</xdr:rowOff>
                  </to>
                </anchor>
              </controlPr>
            </control>
          </mc:Choice>
        </mc:AlternateContent>
        <mc:AlternateContent xmlns:mc="http://schemas.openxmlformats.org/markup-compatibility/2006">
          <mc:Choice Requires="x14">
            <control shapeId="17206" r:id="rId822" name="Check Box 822">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07" r:id="rId823" name="Check Box 823">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08" r:id="rId824" name="Check Box 824">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09" r:id="rId825" name="Check Box 825">
              <controlPr defaultSize="0" autoFill="0" autoLine="0" autoPict="0">
                <anchor moveWithCells="1">
                  <from>
                    <xdr:col>23</xdr:col>
                    <xdr:colOff>0</xdr:colOff>
                    <xdr:row>65</xdr:row>
                    <xdr:rowOff>0</xdr:rowOff>
                  </from>
                  <to>
                    <xdr:col>23</xdr:col>
                    <xdr:colOff>180975</xdr:colOff>
                    <xdr:row>66</xdr:row>
                    <xdr:rowOff>123825</xdr:rowOff>
                  </to>
                </anchor>
              </controlPr>
            </control>
          </mc:Choice>
        </mc:AlternateContent>
        <mc:AlternateContent xmlns:mc="http://schemas.openxmlformats.org/markup-compatibility/2006">
          <mc:Choice Requires="x14">
            <control shapeId="17210" r:id="rId826" name="Check Box 826">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11" r:id="rId827" name="Check Box 827">
              <controlPr defaultSize="0" autoFill="0" autoLine="0" autoPict="0">
                <anchor moveWithCells="1">
                  <from>
                    <xdr:col>23</xdr:col>
                    <xdr:colOff>0</xdr:colOff>
                    <xdr:row>65</xdr:row>
                    <xdr:rowOff>0</xdr:rowOff>
                  </from>
                  <to>
                    <xdr:col>24</xdr:col>
                    <xdr:colOff>28575</xdr:colOff>
                    <xdr:row>66</xdr:row>
                    <xdr:rowOff>57150</xdr:rowOff>
                  </to>
                </anchor>
              </controlPr>
            </control>
          </mc:Choice>
        </mc:AlternateContent>
        <mc:AlternateContent xmlns:mc="http://schemas.openxmlformats.org/markup-compatibility/2006">
          <mc:Choice Requires="x14">
            <control shapeId="17212" r:id="rId828" name="Check Box 828">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13" r:id="rId829" name="Check Box 829">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14" r:id="rId830" name="Check Box 830">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15" r:id="rId831" name="Check Box 831">
              <controlPr defaultSize="0" autoFill="0" autoLine="0" autoPict="0">
                <anchor moveWithCells="1">
                  <from>
                    <xdr:col>23</xdr:col>
                    <xdr:colOff>0</xdr:colOff>
                    <xdr:row>65</xdr:row>
                    <xdr:rowOff>0</xdr:rowOff>
                  </from>
                  <to>
                    <xdr:col>23</xdr:col>
                    <xdr:colOff>180975</xdr:colOff>
                    <xdr:row>66</xdr:row>
                    <xdr:rowOff>123825</xdr:rowOff>
                  </to>
                </anchor>
              </controlPr>
            </control>
          </mc:Choice>
        </mc:AlternateContent>
        <mc:AlternateContent xmlns:mc="http://schemas.openxmlformats.org/markup-compatibility/2006">
          <mc:Choice Requires="x14">
            <control shapeId="17216" r:id="rId832" name="Check Box 832">
              <controlPr defaultSize="0" autoFill="0" autoLine="0" autoPict="0">
                <anchor moveWithCells="1">
                  <from>
                    <xdr:col>23</xdr:col>
                    <xdr:colOff>0</xdr:colOff>
                    <xdr:row>65</xdr:row>
                    <xdr:rowOff>0</xdr:rowOff>
                  </from>
                  <to>
                    <xdr:col>23</xdr:col>
                    <xdr:colOff>171450</xdr:colOff>
                    <xdr:row>65</xdr:row>
                    <xdr:rowOff>161925</xdr:rowOff>
                  </to>
                </anchor>
              </controlPr>
            </control>
          </mc:Choice>
        </mc:AlternateContent>
        <mc:AlternateContent xmlns:mc="http://schemas.openxmlformats.org/markup-compatibility/2006">
          <mc:Choice Requires="x14">
            <control shapeId="17217" r:id="rId833" name="Check Box 833">
              <controlPr defaultSize="0" autoFill="0" autoLine="0" autoPict="0">
                <anchor moveWithCells="1">
                  <from>
                    <xdr:col>23</xdr:col>
                    <xdr:colOff>0</xdr:colOff>
                    <xdr:row>65</xdr:row>
                    <xdr:rowOff>0</xdr:rowOff>
                  </from>
                  <to>
                    <xdr:col>24</xdr:col>
                    <xdr:colOff>28575</xdr:colOff>
                    <xdr:row>66</xdr:row>
                    <xdr:rowOff>66675</xdr:rowOff>
                  </to>
                </anchor>
              </controlPr>
            </control>
          </mc:Choice>
        </mc:AlternateContent>
        <mc:AlternateContent xmlns:mc="http://schemas.openxmlformats.org/markup-compatibility/2006">
          <mc:Choice Requires="x14">
            <control shapeId="17218" r:id="rId834" name="Check Box 834">
              <controlPr defaultSize="0" autoFill="0" autoLine="0" autoPict="0">
                <anchor moveWithCells="1">
                  <from>
                    <xdr:col>23</xdr:col>
                    <xdr:colOff>0</xdr:colOff>
                    <xdr:row>65</xdr:row>
                    <xdr:rowOff>0</xdr:rowOff>
                  </from>
                  <to>
                    <xdr:col>23</xdr:col>
                    <xdr:colOff>180975</xdr:colOff>
                    <xdr:row>66</xdr:row>
                    <xdr:rowOff>123825</xdr:rowOff>
                  </to>
                </anchor>
              </controlPr>
            </control>
          </mc:Choice>
        </mc:AlternateContent>
        <mc:AlternateContent xmlns:mc="http://schemas.openxmlformats.org/markup-compatibility/2006">
          <mc:Choice Requires="x14">
            <control shapeId="17219" r:id="rId835" name="Check Box 835">
              <controlPr defaultSize="0" autoFill="0" autoLine="0" autoPict="0">
                <anchor moveWithCells="1">
                  <from>
                    <xdr:col>23</xdr:col>
                    <xdr:colOff>0</xdr:colOff>
                    <xdr:row>65</xdr:row>
                    <xdr:rowOff>0</xdr:rowOff>
                  </from>
                  <to>
                    <xdr:col>23</xdr:col>
                    <xdr:colOff>180975</xdr:colOff>
                    <xdr:row>66</xdr:row>
                    <xdr:rowOff>133350</xdr:rowOff>
                  </to>
                </anchor>
              </controlPr>
            </control>
          </mc:Choice>
        </mc:AlternateContent>
        <mc:AlternateContent xmlns:mc="http://schemas.openxmlformats.org/markup-compatibility/2006">
          <mc:Choice Requires="x14">
            <control shapeId="17221" r:id="rId836" name="Check Box 837">
              <controlPr defaultSize="0" autoFill="0" autoLine="0" autoPict="0">
                <anchor moveWithCells="1">
                  <from>
                    <xdr:col>23</xdr:col>
                    <xdr:colOff>0</xdr:colOff>
                    <xdr:row>114</xdr:row>
                    <xdr:rowOff>0</xdr:rowOff>
                  </from>
                  <to>
                    <xdr:col>23</xdr:col>
                    <xdr:colOff>171450</xdr:colOff>
                    <xdr:row>114</xdr:row>
                    <xdr:rowOff>161925</xdr:rowOff>
                  </to>
                </anchor>
              </controlPr>
            </control>
          </mc:Choice>
        </mc:AlternateContent>
        <mc:AlternateContent xmlns:mc="http://schemas.openxmlformats.org/markup-compatibility/2006">
          <mc:Choice Requires="x14">
            <control shapeId="17222" r:id="rId837" name="Check Box 838">
              <controlPr defaultSize="0" autoFill="0" autoLine="0" autoPict="0">
                <anchor moveWithCells="1">
                  <from>
                    <xdr:col>26</xdr:col>
                    <xdr:colOff>0</xdr:colOff>
                    <xdr:row>114</xdr:row>
                    <xdr:rowOff>0</xdr:rowOff>
                  </from>
                  <to>
                    <xdr:col>26</xdr:col>
                    <xdr:colOff>219075</xdr:colOff>
                    <xdr:row>115</xdr:row>
                    <xdr:rowOff>0</xdr:rowOff>
                  </to>
                </anchor>
              </controlPr>
            </control>
          </mc:Choice>
        </mc:AlternateContent>
        <mc:AlternateContent xmlns:mc="http://schemas.openxmlformats.org/markup-compatibility/2006">
          <mc:Choice Requires="x14">
            <control shapeId="17223" r:id="rId838" name="Check Box 839">
              <controlPr defaultSize="0" autoFill="0" autoLine="0" autoPict="0">
                <anchor moveWithCells="1">
                  <from>
                    <xdr:col>25</xdr:col>
                    <xdr:colOff>0</xdr:colOff>
                    <xdr:row>114</xdr:row>
                    <xdr:rowOff>0</xdr:rowOff>
                  </from>
                  <to>
                    <xdr:col>25</xdr:col>
                    <xdr:colOff>219075</xdr:colOff>
                    <xdr:row>115</xdr:row>
                    <xdr:rowOff>0</xdr:rowOff>
                  </to>
                </anchor>
              </controlPr>
            </control>
          </mc:Choice>
        </mc:AlternateContent>
        <mc:AlternateContent xmlns:mc="http://schemas.openxmlformats.org/markup-compatibility/2006">
          <mc:Choice Requires="x14">
            <control shapeId="17224" r:id="rId839" name="Check Box 840">
              <controlPr defaultSize="0" autoFill="0" autoLine="0" autoPict="0">
                <anchor moveWithCells="1">
                  <from>
                    <xdr:col>25</xdr:col>
                    <xdr:colOff>0</xdr:colOff>
                    <xdr:row>114</xdr:row>
                    <xdr:rowOff>0</xdr:rowOff>
                  </from>
                  <to>
                    <xdr:col>25</xdr:col>
                    <xdr:colOff>219075</xdr:colOff>
                    <xdr:row>115</xdr:row>
                    <xdr:rowOff>0</xdr:rowOff>
                  </to>
                </anchor>
              </controlPr>
            </control>
          </mc:Choice>
        </mc:AlternateContent>
        <mc:AlternateContent xmlns:mc="http://schemas.openxmlformats.org/markup-compatibility/2006">
          <mc:Choice Requires="x14">
            <control shapeId="17225" r:id="rId840" name="Check Box 841">
              <controlPr defaultSize="0" autoFill="0" autoLine="0" autoPict="0">
                <anchor moveWithCells="1">
                  <from>
                    <xdr:col>25</xdr:col>
                    <xdr:colOff>0</xdr:colOff>
                    <xdr:row>114</xdr:row>
                    <xdr:rowOff>0</xdr:rowOff>
                  </from>
                  <to>
                    <xdr:col>25</xdr:col>
                    <xdr:colOff>219075</xdr:colOff>
                    <xdr:row>115</xdr:row>
                    <xdr:rowOff>0</xdr:rowOff>
                  </to>
                </anchor>
              </controlPr>
            </control>
          </mc:Choice>
        </mc:AlternateContent>
        <mc:AlternateContent xmlns:mc="http://schemas.openxmlformats.org/markup-compatibility/2006">
          <mc:Choice Requires="x14">
            <control shapeId="17226" r:id="rId841" name="Check Box 842">
              <controlPr defaultSize="0" autoFill="0" autoLine="0" autoPict="0">
                <anchor moveWithCells="1">
                  <from>
                    <xdr:col>23</xdr:col>
                    <xdr:colOff>0</xdr:colOff>
                    <xdr:row>114</xdr:row>
                    <xdr:rowOff>0</xdr:rowOff>
                  </from>
                  <to>
                    <xdr:col>23</xdr:col>
                    <xdr:colOff>171450</xdr:colOff>
                    <xdr:row>114</xdr:row>
                    <xdr:rowOff>161925</xdr:rowOff>
                  </to>
                </anchor>
              </controlPr>
            </control>
          </mc:Choice>
        </mc:AlternateContent>
        <mc:AlternateContent xmlns:mc="http://schemas.openxmlformats.org/markup-compatibility/2006">
          <mc:Choice Requires="x14">
            <control shapeId="17227" r:id="rId842" name="Check Box 843">
              <controlPr defaultSize="0" autoFill="0" autoLine="0" autoPict="0">
                <anchor moveWithCells="1">
                  <from>
                    <xdr:col>23</xdr:col>
                    <xdr:colOff>0</xdr:colOff>
                    <xdr:row>114</xdr:row>
                    <xdr:rowOff>0</xdr:rowOff>
                  </from>
                  <to>
                    <xdr:col>23</xdr:col>
                    <xdr:colOff>171450</xdr:colOff>
                    <xdr:row>114</xdr:row>
                    <xdr:rowOff>161925</xdr:rowOff>
                  </to>
                </anchor>
              </controlPr>
            </control>
          </mc:Choice>
        </mc:AlternateContent>
        <mc:AlternateContent xmlns:mc="http://schemas.openxmlformats.org/markup-compatibility/2006">
          <mc:Choice Requires="x14">
            <control shapeId="17228" r:id="rId843" name="Check Box 844">
              <controlPr defaultSize="0" autoFill="0" autoLine="0" autoPict="0">
                <anchor moveWithCells="1">
                  <from>
                    <xdr:col>23</xdr:col>
                    <xdr:colOff>0</xdr:colOff>
                    <xdr:row>114</xdr:row>
                    <xdr:rowOff>0</xdr:rowOff>
                  </from>
                  <to>
                    <xdr:col>23</xdr:col>
                    <xdr:colOff>171450</xdr:colOff>
                    <xdr:row>114</xdr:row>
                    <xdr:rowOff>161925</xdr:rowOff>
                  </to>
                </anchor>
              </controlPr>
            </control>
          </mc:Choice>
        </mc:AlternateContent>
        <mc:AlternateContent xmlns:mc="http://schemas.openxmlformats.org/markup-compatibility/2006">
          <mc:Choice Requires="x14">
            <control shapeId="17229" r:id="rId844" name="Check Box 845">
              <controlPr defaultSize="0" autoFill="0" autoLine="0" autoPict="0">
                <anchor moveWithCells="1">
                  <from>
                    <xdr:col>23</xdr:col>
                    <xdr:colOff>0</xdr:colOff>
                    <xdr:row>123</xdr:row>
                    <xdr:rowOff>0</xdr:rowOff>
                  </from>
                  <to>
                    <xdr:col>23</xdr:col>
                    <xdr:colOff>171450</xdr:colOff>
                    <xdr:row>123</xdr:row>
                    <xdr:rowOff>161925</xdr:rowOff>
                  </to>
                </anchor>
              </controlPr>
            </control>
          </mc:Choice>
        </mc:AlternateContent>
        <mc:AlternateContent xmlns:mc="http://schemas.openxmlformats.org/markup-compatibility/2006">
          <mc:Choice Requires="x14">
            <control shapeId="17230" r:id="rId845" name="Check Box 846">
              <controlPr defaultSize="0" autoFill="0" autoLine="0" autoPict="0">
                <anchor moveWithCells="1">
                  <from>
                    <xdr:col>26</xdr:col>
                    <xdr:colOff>0</xdr:colOff>
                    <xdr:row>123</xdr:row>
                    <xdr:rowOff>0</xdr:rowOff>
                  </from>
                  <to>
                    <xdr:col>26</xdr:col>
                    <xdr:colOff>219075</xdr:colOff>
                    <xdr:row>124</xdr:row>
                    <xdr:rowOff>0</xdr:rowOff>
                  </to>
                </anchor>
              </controlPr>
            </control>
          </mc:Choice>
        </mc:AlternateContent>
        <mc:AlternateContent xmlns:mc="http://schemas.openxmlformats.org/markup-compatibility/2006">
          <mc:Choice Requires="x14">
            <control shapeId="17231" r:id="rId846" name="Check Box 847">
              <controlPr defaultSize="0" autoFill="0" autoLine="0" autoPict="0">
                <anchor moveWithCells="1">
                  <from>
                    <xdr:col>25</xdr:col>
                    <xdr:colOff>0</xdr:colOff>
                    <xdr:row>123</xdr:row>
                    <xdr:rowOff>0</xdr:rowOff>
                  </from>
                  <to>
                    <xdr:col>25</xdr:col>
                    <xdr:colOff>219075</xdr:colOff>
                    <xdr:row>124</xdr:row>
                    <xdr:rowOff>0</xdr:rowOff>
                  </to>
                </anchor>
              </controlPr>
            </control>
          </mc:Choice>
        </mc:AlternateContent>
        <mc:AlternateContent xmlns:mc="http://schemas.openxmlformats.org/markup-compatibility/2006">
          <mc:Choice Requires="x14">
            <control shapeId="17232" r:id="rId847" name="Check Box 848">
              <controlPr defaultSize="0" autoFill="0" autoLine="0" autoPict="0">
                <anchor moveWithCells="1">
                  <from>
                    <xdr:col>25</xdr:col>
                    <xdr:colOff>0</xdr:colOff>
                    <xdr:row>123</xdr:row>
                    <xdr:rowOff>0</xdr:rowOff>
                  </from>
                  <to>
                    <xdr:col>25</xdr:col>
                    <xdr:colOff>219075</xdr:colOff>
                    <xdr:row>124</xdr:row>
                    <xdr:rowOff>0</xdr:rowOff>
                  </to>
                </anchor>
              </controlPr>
            </control>
          </mc:Choice>
        </mc:AlternateContent>
        <mc:AlternateContent xmlns:mc="http://schemas.openxmlformats.org/markup-compatibility/2006">
          <mc:Choice Requires="x14">
            <control shapeId="17233" r:id="rId848" name="Check Box 849">
              <controlPr defaultSize="0" autoFill="0" autoLine="0" autoPict="0">
                <anchor moveWithCells="1">
                  <from>
                    <xdr:col>25</xdr:col>
                    <xdr:colOff>0</xdr:colOff>
                    <xdr:row>123</xdr:row>
                    <xdr:rowOff>0</xdr:rowOff>
                  </from>
                  <to>
                    <xdr:col>25</xdr:col>
                    <xdr:colOff>219075</xdr:colOff>
                    <xdr:row>124</xdr:row>
                    <xdr:rowOff>0</xdr:rowOff>
                  </to>
                </anchor>
              </controlPr>
            </control>
          </mc:Choice>
        </mc:AlternateContent>
        <mc:AlternateContent xmlns:mc="http://schemas.openxmlformats.org/markup-compatibility/2006">
          <mc:Choice Requires="x14">
            <control shapeId="17234" r:id="rId849" name="Check Box 850">
              <controlPr defaultSize="0" autoFill="0" autoLine="0" autoPict="0">
                <anchor moveWithCells="1">
                  <from>
                    <xdr:col>23</xdr:col>
                    <xdr:colOff>0</xdr:colOff>
                    <xdr:row>123</xdr:row>
                    <xdr:rowOff>0</xdr:rowOff>
                  </from>
                  <to>
                    <xdr:col>23</xdr:col>
                    <xdr:colOff>171450</xdr:colOff>
                    <xdr:row>123</xdr:row>
                    <xdr:rowOff>161925</xdr:rowOff>
                  </to>
                </anchor>
              </controlPr>
            </control>
          </mc:Choice>
        </mc:AlternateContent>
        <mc:AlternateContent xmlns:mc="http://schemas.openxmlformats.org/markup-compatibility/2006">
          <mc:Choice Requires="x14">
            <control shapeId="17235" r:id="rId850" name="Check Box 851">
              <controlPr defaultSize="0" autoFill="0" autoLine="0" autoPict="0">
                <anchor moveWithCells="1">
                  <from>
                    <xdr:col>23</xdr:col>
                    <xdr:colOff>0</xdr:colOff>
                    <xdr:row>123</xdr:row>
                    <xdr:rowOff>0</xdr:rowOff>
                  </from>
                  <to>
                    <xdr:col>23</xdr:col>
                    <xdr:colOff>171450</xdr:colOff>
                    <xdr:row>123</xdr:row>
                    <xdr:rowOff>161925</xdr:rowOff>
                  </to>
                </anchor>
              </controlPr>
            </control>
          </mc:Choice>
        </mc:AlternateContent>
        <mc:AlternateContent xmlns:mc="http://schemas.openxmlformats.org/markup-compatibility/2006">
          <mc:Choice Requires="x14">
            <control shapeId="17236" r:id="rId851" name="Check Box 852">
              <controlPr defaultSize="0" autoFill="0" autoLine="0" autoPict="0">
                <anchor moveWithCells="1">
                  <from>
                    <xdr:col>23</xdr:col>
                    <xdr:colOff>0</xdr:colOff>
                    <xdr:row>123</xdr:row>
                    <xdr:rowOff>0</xdr:rowOff>
                  </from>
                  <to>
                    <xdr:col>23</xdr:col>
                    <xdr:colOff>171450</xdr:colOff>
                    <xdr:row>123</xdr:row>
                    <xdr:rowOff>161925</xdr:rowOff>
                  </to>
                </anchor>
              </controlPr>
            </control>
          </mc:Choice>
        </mc:AlternateContent>
        <mc:AlternateContent xmlns:mc="http://schemas.openxmlformats.org/markup-compatibility/2006">
          <mc:Choice Requires="x14">
            <control shapeId="17237" r:id="rId852" name="Check Box 853">
              <controlPr defaultSize="0" autoFill="0" autoLine="0" autoPict="0">
                <anchor moveWithCells="1">
                  <from>
                    <xdr:col>25</xdr:col>
                    <xdr:colOff>0</xdr:colOff>
                    <xdr:row>152</xdr:row>
                    <xdr:rowOff>219075</xdr:rowOff>
                  </from>
                  <to>
                    <xdr:col>25</xdr:col>
                    <xdr:colOff>219075</xdr:colOff>
                    <xdr:row>154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表紙</vt:lpstr>
      <vt:lpstr>2ページ</vt:lpstr>
      <vt:lpstr>小多機(50人)</vt:lpstr>
      <vt:lpstr>小多機（1枚用）</vt:lpstr>
      <vt:lpstr>シフト記号表（勤務時間帯）</vt:lpstr>
      <vt:lpstr>記入方法</vt:lpstr>
      <vt:lpstr>プルダウン・リスト</vt:lpstr>
      <vt:lpstr>自主点検表（(予防)小多機)</vt:lpstr>
      <vt:lpstr>加算等自己点検表((予防)小多機）</vt:lpstr>
      <vt:lpstr>'シフト記号表（勤務時間帯）'!【記載例】シフト記号</vt:lpstr>
      <vt:lpstr>'シフト記号表（勤務時間帯）'!Print_Area</vt:lpstr>
      <vt:lpstr>'加算等自己点検表((予防)小多機）'!Print_Area</vt:lpstr>
      <vt:lpstr>記入方法!Print_Area</vt:lpstr>
      <vt:lpstr>'自主点検表（(予防)小多機)'!Print_Area</vt:lpstr>
      <vt:lpstr>'小多機（1枚用）'!Print_Area</vt:lpstr>
      <vt:lpstr>'小多機(50人)'!Print_Area</vt:lpstr>
      <vt:lpstr>シフト記号表</vt:lpstr>
      <vt:lpstr>介護支援専門員</vt:lpstr>
      <vt:lpstr>介護従業者</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2025-08-27T01:06:52Z</dcterms:modified>
</cp:coreProperties>
</file>