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2260" windowHeight="12645" tabRatio="904"/>
  </bookViews>
  <sheets>
    <sheet name="表紙 " sheetId="17" r:id="rId1"/>
    <sheet name="2ページ" sheetId="18" r:id="rId2"/>
    <sheet name="勤務形態一覧表" sheetId="19" r:id="rId3"/>
    <sheet name="（勤務形態一覧表）シフト記号表" sheetId="20" r:id="rId4"/>
    <sheet name="（勤務形態一覧表）記入方法" sheetId="21" r:id="rId5"/>
    <sheet name="（勤務形態一覧表）プルダウン・リスト" sheetId="22" r:id="rId6"/>
    <sheet name="（勤務形態一覧表）記入要項" sheetId="9" r:id="rId7"/>
    <sheet name="自主点検表 ((予防)GH）" sheetId="13" r:id="rId8"/>
    <sheet name="加算等自己点検表((予防)GH）" sheetId="15" r:id="rId9"/>
  </sheets>
  <definedNames>
    <definedName name="_xlnm.Print_Area" localSheetId="3">'（勤務形態一覧表）シフト記号表'!$B$1:$AB$52</definedName>
    <definedName name="_xlnm.Print_Area" localSheetId="8">'加算等自己点検表((予防)GH）'!$A$1:$Y$206</definedName>
    <definedName name="_xlnm.Print_Area" localSheetId="2">勤務形態一覧表!$A$1:$BI$75</definedName>
    <definedName name="_xlnm.Print_Area" localSheetId="7">'自主点検表 ((予防)GH）'!$A$1:$Y$303</definedName>
    <definedName name="シフト記号表" localSheetId="3">'（勤務形態一覧表）シフト記号表'!$C$6:$C$47</definedName>
    <definedName name="シフト記号表" localSheetId="5">'（勤務形態一覧表）シフト記号表'!$C$6:$C$47</definedName>
    <definedName name="シフト記号表" localSheetId="4">'（勤務形態一覧表）シフト記号表'!$C$6:$C$47</definedName>
    <definedName name="シフト記号表" localSheetId="2">'（勤務形態一覧表）シフト記号表'!$C$6:$C$47</definedName>
    <definedName name="介護従業者">'（勤務形態一覧表）プルダウン・リスト'!$D$15:$D$23</definedName>
    <definedName name="管理者">'（勤務形態一覧表）プルダウン・リスト'!$C$15:$C$23</definedName>
    <definedName name="計画作成担当者">'（勤務形態一覧表）プルダウン・リスト'!$E$15:$E$23</definedName>
    <definedName name="職種">'（勤務形態一覧表）記入方法'!$D$29:$D$31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03" i="13" l="1"/>
  <c r="Y302" i="13"/>
  <c r="V224" i="13" l="1"/>
  <c r="L224" i="13" l="1"/>
  <c r="V270" i="13" l="1"/>
  <c r="V260" i="13"/>
  <c r="V189" i="13"/>
  <c r="V155" i="13"/>
  <c r="V128" i="13"/>
  <c r="V106" i="13"/>
  <c r="V67" i="13"/>
  <c r="V31" i="13"/>
  <c r="V24" i="13"/>
  <c r="S302" i="13"/>
  <c r="Y303" i="13"/>
  <c r="V203" i="13" l="1"/>
  <c r="L155" i="13"/>
  <c r="V298" i="13" l="1"/>
  <c r="L298" i="13"/>
  <c r="V158" i="13" l="1"/>
  <c r="O16" i="18" l="1"/>
  <c r="M16" i="18"/>
  <c r="AH2" i="19"/>
  <c r="AA2" i="19"/>
  <c r="V291" i="13" l="1"/>
  <c r="V294" i="13"/>
  <c r="V287" i="13"/>
  <c r="V283" i="13"/>
  <c r="V142" i="13"/>
  <c r="V267" i="13"/>
  <c r="V263" i="13"/>
  <c r="V255" i="13"/>
  <c r="V252" i="13"/>
  <c r="V247" i="13"/>
  <c r="V244" i="13"/>
  <c r="V239" i="13"/>
  <c r="V235" i="13"/>
  <c r="V232" i="13"/>
  <c r="V221" i="13"/>
  <c r="V218" i="13"/>
  <c r="V197" i="13"/>
  <c r="V179" i="13"/>
  <c r="V176" i="13"/>
  <c r="V171" i="13"/>
  <c r="V151" i="13"/>
  <c r="V138" i="13"/>
  <c r="V125" i="13"/>
  <c r="V122" i="13"/>
  <c r="V117" i="13"/>
  <c r="V98" i="13"/>
  <c r="V90" i="13"/>
  <c r="V58" i="13"/>
  <c r="V54" i="13"/>
  <c r="V46" i="13"/>
  <c r="V42" i="13"/>
  <c r="V37" i="13"/>
  <c r="L14" i="13"/>
  <c r="V14" i="13"/>
  <c r="L203" i="13"/>
  <c r="L291" i="13"/>
  <c r="L294" i="13"/>
  <c r="L287" i="13"/>
  <c r="L283" i="13"/>
  <c r="L270" i="13"/>
  <c r="L142" i="13"/>
  <c r="L267" i="13"/>
  <c r="L263" i="13"/>
  <c r="L260" i="13"/>
  <c r="L255" i="13"/>
  <c r="L252" i="13"/>
  <c r="L247" i="13"/>
  <c r="L244" i="13"/>
  <c r="L239" i="13"/>
  <c r="L24" i="13"/>
  <c r="L235" i="13"/>
  <c r="W303" i="13" l="1"/>
  <c r="W302" i="13"/>
  <c r="L221" i="13"/>
  <c r="L232" i="13" l="1"/>
  <c r="L218" i="13" l="1"/>
  <c r="L197" i="13"/>
  <c r="L189" i="13"/>
  <c r="L179" i="13"/>
  <c r="L176" i="13"/>
  <c r="L171" i="13"/>
  <c r="L158" i="13"/>
  <c r="L151" i="13"/>
  <c r="L138" i="13"/>
  <c r="L128" i="13" l="1"/>
  <c r="L125" i="13"/>
  <c r="L122" i="13"/>
  <c r="L117" i="13"/>
  <c r="L106" i="13"/>
  <c r="L98" i="13"/>
  <c r="L90" i="13"/>
  <c r="L67" i="13"/>
  <c r="L58" i="13"/>
  <c r="L54" i="13"/>
  <c r="L46" i="13"/>
  <c r="L42" i="13"/>
  <c r="L37" i="13"/>
  <c r="L31" i="13"/>
  <c r="L303" i="13" s="1"/>
  <c r="N303" i="13" s="1"/>
  <c r="L302" i="13" l="1"/>
  <c r="N302" i="13" s="1"/>
  <c r="D6" i="20"/>
  <c r="L6" i="20"/>
  <c r="R6" i="20"/>
  <c r="T6" i="20"/>
  <c r="D7" i="20"/>
  <c r="L7" i="20"/>
  <c r="N7" i="20"/>
  <c r="P7" i="20"/>
  <c r="R7" i="20"/>
  <c r="T7" i="20"/>
  <c r="D8" i="20"/>
  <c r="L8" i="20"/>
  <c r="N8" i="20"/>
  <c r="P8" i="20"/>
  <c r="R8" i="20"/>
  <c r="X8" i="20" s="1"/>
  <c r="Z8" i="20" s="1"/>
  <c r="T8" i="20"/>
  <c r="D9" i="20"/>
  <c r="L9" i="20"/>
  <c r="N9" i="20"/>
  <c r="P9" i="20"/>
  <c r="R9" i="20"/>
  <c r="X9" i="20" s="1"/>
  <c r="Z9" i="20" s="1"/>
  <c r="T9" i="20"/>
  <c r="D10" i="20"/>
  <c r="L10" i="20"/>
  <c r="N10" i="20"/>
  <c r="P10" i="20"/>
  <c r="R10" i="20"/>
  <c r="X10" i="20" s="1"/>
  <c r="Z10" i="20" s="1"/>
  <c r="T10" i="20"/>
  <c r="D11" i="20"/>
  <c r="L11" i="20"/>
  <c r="N11" i="20"/>
  <c r="P11" i="20"/>
  <c r="R11" i="20"/>
  <c r="X11" i="20" s="1"/>
  <c r="Z11" i="20" s="1"/>
  <c r="T11" i="20"/>
  <c r="D12" i="20"/>
  <c r="L12" i="20"/>
  <c r="N12" i="20"/>
  <c r="P12" i="20"/>
  <c r="R12" i="20"/>
  <c r="X12" i="20" s="1"/>
  <c r="Z12" i="20" s="1"/>
  <c r="T12" i="20"/>
  <c r="D13" i="20"/>
  <c r="L13" i="20"/>
  <c r="N13" i="20"/>
  <c r="P13" i="20"/>
  <c r="R13" i="20"/>
  <c r="X13" i="20" s="1"/>
  <c r="Z13" i="20" s="1"/>
  <c r="T13" i="20"/>
  <c r="D14" i="20"/>
  <c r="L14" i="20"/>
  <c r="N14" i="20"/>
  <c r="P14" i="20"/>
  <c r="R14" i="20"/>
  <c r="X14" i="20" s="1"/>
  <c r="Z14" i="20" s="1"/>
  <c r="T14" i="20"/>
  <c r="D15" i="20"/>
  <c r="L15" i="20"/>
  <c r="N15" i="20"/>
  <c r="P15" i="20"/>
  <c r="R15" i="20"/>
  <c r="X15" i="20" s="1"/>
  <c r="Z15" i="20" s="1"/>
  <c r="T15" i="20"/>
  <c r="D16" i="20"/>
  <c r="L16" i="20"/>
  <c r="N16" i="20"/>
  <c r="P16" i="20"/>
  <c r="R16" i="20"/>
  <c r="X16" i="20" s="1"/>
  <c r="Z16" i="20" s="1"/>
  <c r="T16" i="20"/>
  <c r="D17" i="20"/>
  <c r="L17" i="20"/>
  <c r="N17" i="20"/>
  <c r="P17" i="20"/>
  <c r="R17" i="20"/>
  <c r="X17" i="20" s="1"/>
  <c r="Z17" i="20" s="1"/>
  <c r="T17" i="20"/>
  <c r="D18" i="20"/>
  <c r="L18" i="20"/>
  <c r="N18" i="20"/>
  <c r="P18" i="20"/>
  <c r="R18" i="20"/>
  <c r="X18" i="20" s="1"/>
  <c r="Z18" i="20" s="1"/>
  <c r="T18" i="20"/>
  <c r="D19" i="20"/>
  <c r="L19" i="20"/>
  <c r="N19" i="20"/>
  <c r="P19" i="20"/>
  <c r="R19" i="20"/>
  <c r="X19" i="20" s="1"/>
  <c r="Z19" i="20" s="1"/>
  <c r="T19" i="20"/>
  <c r="D20" i="20"/>
  <c r="L20" i="20"/>
  <c r="N20" i="20"/>
  <c r="P20" i="20"/>
  <c r="R20" i="20"/>
  <c r="X20" i="20" s="1"/>
  <c r="Z20" i="20" s="1"/>
  <c r="T20" i="20"/>
  <c r="D21" i="20"/>
  <c r="L21" i="20"/>
  <c r="N21" i="20"/>
  <c r="P21" i="20"/>
  <c r="R21" i="20"/>
  <c r="X21" i="20" s="1"/>
  <c r="Z21" i="20" s="1"/>
  <c r="T21" i="20"/>
  <c r="D22" i="20"/>
  <c r="L22" i="20"/>
  <c r="N22" i="20"/>
  <c r="P22" i="20"/>
  <c r="R22" i="20"/>
  <c r="X22" i="20" s="1"/>
  <c r="Z22" i="20" s="1"/>
  <c r="T22" i="20"/>
  <c r="D23" i="20"/>
  <c r="D24" i="20"/>
  <c r="D25" i="20"/>
  <c r="D26" i="20"/>
  <c r="D27" i="20"/>
  <c r="D28" i="20"/>
  <c r="D29" i="20"/>
  <c r="D30" i="20"/>
  <c r="D31" i="20"/>
  <c r="D32" i="20"/>
  <c r="D33" i="20"/>
  <c r="D34" i="20"/>
  <c r="D35" i="20"/>
  <c r="D36" i="20"/>
  <c r="D37" i="20"/>
  <c r="D38" i="20"/>
  <c r="L39" i="20"/>
  <c r="N39" i="20"/>
  <c r="P39" i="20"/>
  <c r="R39" i="20"/>
  <c r="T39" i="20"/>
  <c r="X39" i="20"/>
  <c r="X41" i="20" s="1"/>
  <c r="Z41" i="20" s="1"/>
  <c r="L40" i="20"/>
  <c r="N40" i="20"/>
  <c r="P40" i="20"/>
  <c r="R40" i="20"/>
  <c r="T40" i="20"/>
  <c r="X40" i="20"/>
  <c r="Z40" i="20"/>
  <c r="D41" i="20"/>
  <c r="L41" i="20"/>
  <c r="R41" i="20"/>
  <c r="T41" i="20"/>
  <c r="L42" i="20"/>
  <c r="L44" i="20" s="1"/>
  <c r="N42" i="20"/>
  <c r="P42" i="20"/>
  <c r="R42" i="20"/>
  <c r="T42" i="20"/>
  <c r="X42" i="20"/>
  <c r="Z42" i="20" s="1"/>
  <c r="L43" i="20"/>
  <c r="N43" i="20"/>
  <c r="P43" i="20"/>
  <c r="R43" i="20"/>
  <c r="T43" i="20"/>
  <c r="X43" i="20"/>
  <c r="Z43" i="20"/>
  <c r="D44" i="20"/>
  <c r="R44" i="20"/>
  <c r="T44" i="20"/>
  <c r="L45" i="20"/>
  <c r="L47" i="20" s="1"/>
  <c r="N45" i="20"/>
  <c r="P45" i="20"/>
  <c r="R45" i="20"/>
  <c r="T45" i="20"/>
  <c r="X45" i="20"/>
  <c r="X47" i="20" s="1"/>
  <c r="L46" i="20"/>
  <c r="N46" i="20"/>
  <c r="P46" i="20"/>
  <c r="R46" i="20"/>
  <c r="T46" i="20"/>
  <c r="X46" i="20"/>
  <c r="Z46" i="20" s="1"/>
  <c r="D47" i="20"/>
  <c r="R47" i="20"/>
  <c r="T47" i="20"/>
  <c r="AD2" i="19"/>
  <c r="BC8" i="19" s="1"/>
  <c r="AZ16" i="19"/>
  <c r="AW18" i="19"/>
  <c r="AW19" i="19" s="1"/>
  <c r="AW20" i="19" s="1"/>
  <c r="AX18" i="19"/>
  <c r="AY18" i="19"/>
  <c r="AY19" i="19" s="1"/>
  <c r="AY20" i="19" s="1"/>
  <c r="AK19" i="19"/>
  <c r="AK20" i="19" s="1"/>
  <c r="AM19" i="19"/>
  <c r="AM20" i="19" s="1"/>
  <c r="AX19" i="19"/>
  <c r="AX20" i="19" s="1"/>
  <c r="F22" i="19"/>
  <c r="W22" i="19"/>
  <c r="X22" i="19"/>
  <c r="Y22" i="19"/>
  <c r="Z22" i="19"/>
  <c r="AA22" i="19"/>
  <c r="AB22" i="19"/>
  <c r="AC22" i="19"/>
  <c r="AD22" i="19"/>
  <c r="AE22" i="19"/>
  <c r="AF22" i="19"/>
  <c r="AG22" i="19"/>
  <c r="AH22" i="19"/>
  <c r="AI22" i="19"/>
  <c r="AJ22" i="19"/>
  <c r="AK22" i="19"/>
  <c r="AL22" i="19"/>
  <c r="AM22" i="19"/>
  <c r="AN22" i="19"/>
  <c r="AO22" i="19"/>
  <c r="AP22" i="19"/>
  <c r="AQ22" i="19"/>
  <c r="AR22" i="19"/>
  <c r="AS22" i="19"/>
  <c r="AT22" i="19"/>
  <c r="AU22" i="19"/>
  <c r="AV22" i="19"/>
  <c r="AW22" i="19"/>
  <c r="AX22" i="19"/>
  <c r="AY22" i="19"/>
  <c r="G23" i="19"/>
  <c r="W23" i="19"/>
  <c r="X23" i="19"/>
  <c r="Y23" i="19"/>
  <c r="Z23" i="19"/>
  <c r="AA23" i="19"/>
  <c r="AB23" i="19"/>
  <c r="AC23" i="19"/>
  <c r="AD23" i="19"/>
  <c r="AE23" i="19"/>
  <c r="AF23" i="19"/>
  <c r="AG23" i="19"/>
  <c r="AH23" i="19"/>
  <c r="AI23" i="19"/>
  <c r="AJ23" i="19"/>
  <c r="AK23" i="19"/>
  <c r="AL23" i="19"/>
  <c r="AM23" i="19"/>
  <c r="AN23" i="19"/>
  <c r="AO23" i="19"/>
  <c r="AP23" i="19"/>
  <c r="AQ23" i="19"/>
  <c r="AR23" i="19"/>
  <c r="AS23" i="19"/>
  <c r="AT23" i="19"/>
  <c r="AU23" i="19"/>
  <c r="AV23" i="19"/>
  <c r="AW23" i="19"/>
  <c r="AX23" i="19"/>
  <c r="AY23" i="19"/>
  <c r="B25" i="19"/>
  <c r="F25" i="19"/>
  <c r="U25" i="19"/>
  <c r="V25" i="19"/>
  <c r="W25" i="19"/>
  <c r="X25" i="19"/>
  <c r="Y25" i="19"/>
  <c r="Z25" i="19"/>
  <c r="AA25" i="19"/>
  <c r="AB25" i="19"/>
  <c r="AC25" i="19"/>
  <c r="AD25" i="19"/>
  <c r="AE25" i="19"/>
  <c r="AF25" i="19"/>
  <c r="AG25" i="19"/>
  <c r="AH25" i="19"/>
  <c r="AI25" i="19"/>
  <c r="AJ25" i="19"/>
  <c r="AK25" i="19"/>
  <c r="AL25" i="19"/>
  <c r="AM25" i="19"/>
  <c r="AN25" i="19"/>
  <c r="AO25" i="19"/>
  <c r="AP25" i="19"/>
  <c r="AQ25" i="19"/>
  <c r="AR25" i="19"/>
  <c r="AS25" i="19"/>
  <c r="AT25" i="19"/>
  <c r="AU25" i="19"/>
  <c r="AV25" i="19"/>
  <c r="AW25" i="19"/>
  <c r="AX25" i="19"/>
  <c r="AY25" i="19"/>
  <c r="G26" i="19"/>
  <c r="U26" i="19"/>
  <c r="V26" i="19"/>
  <c r="W26" i="19"/>
  <c r="X26" i="19"/>
  <c r="Y26" i="19"/>
  <c r="Z26" i="19"/>
  <c r="AA26" i="19"/>
  <c r="AB26" i="19"/>
  <c r="AC26" i="19"/>
  <c r="AD26" i="19"/>
  <c r="AE26" i="19"/>
  <c r="AF26" i="19"/>
  <c r="AG26" i="19"/>
  <c r="AH26" i="19"/>
  <c r="AI26" i="19"/>
  <c r="AJ26" i="19"/>
  <c r="AK26" i="19"/>
  <c r="AL26" i="19"/>
  <c r="AM26" i="19"/>
  <c r="AN26" i="19"/>
  <c r="AO26" i="19"/>
  <c r="AP26" i="19"/>
  <c r="AQ26" i="19"/>
  <c r="AR26" i="19"/>
  <c r="AS26" i="19"/>
  <c r="AT26" i="19"/>
  <c r="AU26" i="19"/>
  <c r="AV26" i="19"/>
  <c r="AW26" i="19"/>
  <c r="AX26" i="19"/>
  <c r="AY26" i="19"/>
  <c r="B28" i="19"/>
  <c r="B31" i="19" s="1"/>
  <c r="B34" i="19" s="1"/>
  <c r="B37" i="19" s="1"/>
  <c r="B40" i="19" s="1"/>
  <c r="B43" i="19" s="1"/>
  <c r="B46" i="19" s="1"/>
  <c r="B49" i="19" s="1"/>
  <c r="B52" i="19" s="1"/>
  <c r="B55" i="19" s="1"/>
  <c r="B58" i="19" s="1"/>
  <c r="B61" i="19" s="1"/>
  <c r="B64" i="19" s="1"/>
  <c r="B67" i="19" s="1"/>
  <c r="F28" i="19"/>
  <c r="U28" i="19"/>
  <c r="V28" i="19"/>
  <c r="W28" i="19"/>
  <c r="X28" i="19"/>
  <c r="Y28" i="19"/>
  <c r="Z28" i="19"/>
  <c r="AA28" i="19"/>
  <c r="AB28" i="19"/>
  <c r="AC28" i="19"/>
  <c r="AD28" i="19"/>
  <c r="AE28" i="19"/>
  <c r="AF28" i="19"/>
  <c r="AG28" i="19"/>
  <c r="AH28" i="19"/>
  <c r="AI28" i="19"/>
  <c r="AJ28" i="19"/>
  <c r="AK28" i="19"/>
  <c r="AL28" i="19"/>
  <c r="AM28" i="19"/>
  <c r="AN28" i="19"/>
  <c r="AO28" i="19"/>
  <c r="AP28" i="19"/>
  <c r="AQ28" i="19"/>
  <c r="AR28" i="19"/>
  <c r="AS28" i="19"/>
  <c r="AT28" i="19"/>
  <c r="AU28" i="19"/>
  <c r="AV28" i="19"/>
  <c r="AW28" i="19"/>
  <c r="AX28" i="19"/>
  <c r="AY28" i="19"/>
  <c r="G29" i="19"/>
  <c r="U29" i="19"/>
  <c r="V29" i="19"/>
  <c r="W29" i="19"/>
  <c r="X29" i="19"/>
  <c r="Y29" i="19"/>
  <c r="Z29" i="19"/>
  <c r="AA29" i="19"/>
  <c r="AB29" i="19"/>
  <c r="AC29" i="19"/>
  <c r="AD29" i="19"/>
  <c r="AE29" i="19"/>
  <c r="AF29" i="19"/>
  <c r="AG29" i="19"/>
  <c r="AH29" i="19"/>
  <c r="AI29" i="19"/>
  <c r="AJ29" i="19"/>
  <c r="AK29" i="19"/>
  <c r="AL29" i="19"/>
  <c r="AM29" i="19"/>
  <c r="AN29" i="19"/>
  <c r="AO29" i="19"/>
  <c r="AP29" i="19"/>
  <c r="AQ29" i="19"/>
  <c r="AR29" i="19"/>
  <c r="AS29" i="19"/>
  <c r="AT29" i="19"/>
  <c r="AU29" i="19"/>
  <c r="AV29" i="19"/>
  <c r="AW29" i="19"/>
  <c r="AX29" i="19"/>
  <c r="AY29" i="19"/>
  <c r="F31" i="19"/>
  <c r="U31" i="19"/>
  <c r="V31" i="19"/>
  <c r="W31" i="19"/>
  <c r="X31" i="19"/>
  <c r="Y31" i="19"/>
  <c r="Z31" i="19"/>
  <c r="AA31" i="19"/>
  <c r="AB31" i="19"/>
  <c r="AC31" i="19"/>
  <c r="AD31" i="19"/>
  <c r="AE31" i="19"/>
  <c r="AF31" i="19"/>
  <c r="AG31" i="19"/>
  <c r="AH31" i="19"/>
  <c r="AI31" i="19"/>
  <c r="AJ31" i="19"/>
  <c r="AK31" i="19"/>
  <c r="AL31" i="19"/>
  <c r="AM31" i="19"/>
  <c r="AN31" i="19"/>
  <c r="AO31" i="19"/>
  <c r="AP31" i="19"/>
  <c r="AQ31" i="19"/>
  <c r="AR31" i="19"/>
  <c r="AS31" i="19"/>
  <c r="AT31" i="19"/>
  <c r="AU31" i="19"/>
  <c r="AV31" i="19"/>
  <c r="AW31" i="19"/>
  <c r="AX31" i="19"/>
  <c r="AY31" i="19"/>
  <c r="G32" i="19"/>
  <c r="U32" i="19"/>
  <c r="V32" i="19"/>
  <c r="W32" i="19"/>
  <c r="X32" i="19"/>
  <c r="Y32" i="19"/>
  <c r="Z32" i="19"/>
  <c r="AA32" i="19"/>
  <c r="AB32" i="19"/>
  <c r="AC32" i="19"/>
  <c r="AD32" i="19"/>
  <c r="AE32" i="19"/>
  <c r="AF32" i="19"/>
  <c r="AG32" i="19"/>
  <c r="AH32" i="19"/>
  <c r="AI32" i="19"/>
  <c r="AJ32" i="19"/>
  <c r="AK32" i="19"/>
  <c r="AL32" i="19"/>
  <c r="AM32" i="19"/>
  <c r="AN32" i="19"/>
  <c r="AO32" i="19"/>
  <c r="AP32" i="19"/>
  <c r="AQ32" i="19"/>
  <c r="AR32" i="19"/>
  <c r="AS32" i="19"/>
  <c r="AT32" i="19"/>
  <c r="AU32" i="19"/>
  <c r="AV32" i="19"/>
  <c r="AW32" i="19"/>
  <c r="AX32" i="19"/>
  <c r="AY32" i="19"/>
  <c r="F34" i="19"/>
  <c r="U34" i="19"/>
  <c r="V34" i="19"/>
  <c r="W34" i="19"/>
  <c r="X34" i="19"/>
  <c r="Y34" i="19"/>
  <c r="Z34" i="19"/>
  <c r="AA34" i="19"/>
  <c r="AB34" i="19"/>
  <c r="AC34" i="19"/>
  <c r="AD34" i="19"/>
  <c r="AE34" i="19"/>
  <c r="AF34" i="19"/>
  <c r="AG34" i="19"/>
  <c r="AH34" i="19"/>
  <c r="AI34" i="19"/>
  <c r="AJ34" i="19"/>
  <c r="AK34" i="19"/>
  <c r="AL34" i="19"/>
  <c r="AM34" i="19"/>
  <c r="AN34" i="19"/>
  <c r="AO34" i="19"/>
  <c r="AP34" i="19"/>
  <c r="AQ34" i="19"/>
  <c r="AR34" i="19"/>
  <c r="AS34" i="19"/>
  <c r="AT34" i="19"/>
  <c r="AU34" i="19"/>
  <c r="AV34" i="19"/>
  <c r="AW34" i="19"/>
  <c r="AX34" i="19"/>
  <c r="AY34" i="19"/>
  <c r="G35" i="19"/>
  <c r="U35" i="19"/>
  <c r="V35" i="19"/>
  <c r="W35" i="19"/>
  <c r="X35" i="19"/>
  <c r="Y35" i="19"/>
  <c r="Z35" i="19"/>
  <c r="AA35" i="19"/>
  <c r="AB35" i="19"/>
  <c r="AC35" i="19"/>
  <c r="AD35" i="19"/>
  <c r="AE35" i="19"/>
  <c r="AF35" i="19"/>
  <c r="AG35" i="19"/>
  <c r="AH35" i="19"/>
  <c r="AI35" i="19"/>
  <c r="AJ35" i="19"/>
  <c r="AK35" i="19"/>
  <c r="AL35" i="19"/>
  <c r="AM35" i="19"/>
  <c r="AN35" i="19"/>
  <c r="AO35" i="19"/>
  <c r="AP35" i="19"/>
  <c r="AQ35" i="19"/>
  <c r="AR35" i="19"/>
  <c r="AS35" i="19"/>
  <c r="AT35" i="19"/>
  <c r="AU35" i="19"/>
  <c r="AV35" i="19"/>
  <c r="AW35" i="19"/>
  <c r="AX35" i="19"/>
  <c r="AY35" i="19"/>
  <c r="F37" i="19"/>
  <c r="U37" i="19"/>
  <c r="V37" i="19"/>
  <c r="W37" i="19"/>
  <c r="X37" i="19"/>
  <c r="Y37" i="19"/>
  <c r="Z37" i="19"/>
  <c r="AA37" i="19"/>
  <c r="AB37" i="19"/>
  <c r="AC37" i="19"/>
  <c r="AD37" i="19"/>
  <c r="AE37" i="19"/>
  <c r="AF37" i="19"/>
  <c r="AG37" i="19"/>
  <c r="AH37" i="19"/>
  <c r="AI37" i="19"/>
  <c r="AJ37" i="19"/>
  <c r="AK37" i="19"/>
  <c r="AL37" i="19"/>
  <c r="AM37" i="19"/>
  <c r="AN37" i="19"/>
  <c r="AO37" i="19"/>
  <c r="AP37" i="19"/>
  <c r="AQ37" i="19"/>
  <c r="AR37" i="19"/>
  <c r="AS37" i="19"/>
  <c r="AT37" i="19"/>
  <c r="AU37" i="19"/>
  <c r="AV37" i="19"/>
  <c r="AW37" i="19"/>
  <c r="AX37" i="19"/>
  <c r="AY37" i="19"/>
  <c r="G38" i="19"/>
  <c r="U38" i="19"/>
  <c r="V38" i="19"/>
  <c r="W38" i="19"/>
  <c r="X38" i="19"/>
  <c r="Y38" i="19"/>
  <c r="Z38" i="19"/>
  <c r="AA38" i="19"/>
  <c r="AB38" i="19"/>
  <c r="AC38" i="19"/>
  <c r="AD38" i="19"/>
  <c r="AE38" i="19"/>
  <c r="AF38" i="19"/>
  <c r="AG38" i="19"/>
  <c r="AH38" i="19"/>
  <c r="AI38" i="19"/>
  <c r="AJ38" i="19"/>
  <c r="AK38" i="19"/>
  <c r="AL38" i="19"/>
  <c r="AM38" i="19"/>
  <c r="AN38" i="19"/>
  <c r="AO38" i="19"/>
  <c r="AP38" i="19"/>
  <c r="AQ38" i="19"/>
  <c r="AR38" i="19"/>
  <c r="AS38" i="19"/>
  <c r="AT38" i="19"/>
  <c r="AU38" i="19"/>
  <c r="AV38" i="19"/>
  <c r="AW38" i="19"/>
  <c r="AX38" i="19"/>
  <c r="AY38" i="19"/>
  <c r="F40" i="19"/>
  <c r="U40" i="19"/>
  <c r="V40" i="19"/>
  <c r="W40" i="19"/>
  <c r="X40" i="19"/>
  <c r="Y40" i="19"/>
  <c r="Z40" i="19"/>
  <c r="AA40" i="19"/>
  <c r="AB40" i="19"/>
  <c r="AC40" i="19"/>
  <c r="AD40" i="19"/>
  <c r="AE40" i="19"/>
  <c r="AF40" i="19"/>
  <c r="AG40" i="19"/>
  <c r="AH40" i="19"/>
  <c r="AI40" i="19"/>
  <c r="AJ40" i="19"/>
  <c r="AK40" i="19"/>
  <c r="AL40" i="19"/>
  <c r="AM40" i="19"/>
  <c r="AN40" i="19"/>
  <c r="AO40" i="19"/>
  <c r="AP40" i="19"/>
  <c r="AQ40" i="19"/>
  <c r="AR40" i="19"/>
  <c r="AS40" i="19"/>
  <c r="AT40" i="19"/>
  <c r="AU40" i="19"/>
  <c r="AV40" i="19"/>
  <c r="AW40" i="19"/>
  <c r="AX40" i="19"/>
  <c r="AY40" i="19"/>
  <c r="G41" i="19"/>
  <c r="U41" i="19"/>
  <c r="V41" i="19"/>
  <c r="W41" i="19"/>
  <c r="X41" i="19"/>
  <c r="Y41" i="19"/>
  <c r="Z41" i="19"/>
  <c r="AA41" i="19"/>
  <c r="AB41" i="19"/>
  <c r="AC41" i="19"/>
  <c r="AD41" i="19"/>
  <c r="AE41" i="19"/>
  <c r="AF41" i="19"/>
  <c r="AG41" i="19"/>
  <c r="AH41" i="19"/>
  <c r="AI41" i="19"/>
  <c r="AJ41" i="19"/>
  <c r="AK41" i="19"/>
  <c r="AL41" i="19"/>
  <c r="AM41" i="19"/>
  <c r="AN41" i="19"/>
  <c r="AO41" i="19"/>
  <c r="AP41" i="19"/>
  <c r="AQ41" i="19"/>
  <c r="AR41" i="19"/>
  <c r="AS41" i="19"/>
  <c r="AT41" i="19"/>
  <c r="AU41" i="19"/>
  <c r="AV41" i="19"/>
  <c r="AW41" i="19"/>
  <c r="AX41" i="19"/>
  <c r="AY41" i="19"/>
  <c r="F43" i="19"/>
  <c r="U43" i="19"/>
  <c r="V43" i="19"/>
  <c r="W43" i="19"/>
  <c r="X43" i="19"/>
  <c r="Y43" i="19"/>
  <c r="Z43" i="19"/>
  <c r="AA43" i="19"/>
  <c r="AB43" i="19"/>
  <c r="AC43" i="19"/>
  <c r="AD43" i="19"/>
  <c r="AE43" i="19"/>
  <c r="AF43" i="19"/>
  <c r="AG43" i="19"/>
  <c r="AH43" i="19"/>
  <c r="AI43" i="19"/>
  <c r="AJ43" i="19"/>
  <c r="AK43" i="19"/>
  <c r="AL43" i="19"/>
  <c r="AM43" i="19"/>
  <c r="AN43" i="19"/>
  <c r="AO43" i="19"/>
  <c r="AP43" i="19"/>
  <c r="AQ43" i="19"/>
  <c r="AR43" i="19"/>
  <c r="AS43" i="19"/>
  <c r="AT43" i="19"/>
  <c r="AU43" i="19"/>
  <c r="AV43" i="19"/>
  <c r="AW43" i="19"/>
  <c r="AX43" i="19"/>
  <c r="AY43" i="19"/>
  <c r="G44" i="19"/>
  <c r="U44" i="19"/>
  <c r="V44" i="19"/>
  <c r="W44" i="19"/>
  <c r="X44" i="19"/>
  <c r="Y44" i="19"/>
  <c r="Z44" i="19"/>
  <c r="AA44" i="19"/>
  <c r="AB44" i="19"/>
  <c r="AC44" i="19"/>
  <c r="AD44" i="19"/>
  <c r="AE44" i="19"/>
  <c r="AF44" i="19"/>
  <c r="AG44" i="19"/>
  <c r="AH44" i="19"/>
  <c r="AI44" i="19"/>
  <c r="AJ44" i="19"/>
  <c r="AK44" i="19"/>
  <c r="AL44" i="19"/>
  <c r="AM44" i="19"/>
  <c r="AN44" i="19"/>
  <c r="AO44" i="19"/>
  <c r="AP44" i="19"/>
  <c r="AQ44" i="19"/>
  <c r="AR44" i="19"/>
  <c r="AS44" i="19"/>
  <c r="AT44" i="19"/>
  <c r="AU44" i="19"/>
  <c r="AV44" i="19"/>
  <c r="AW44" i="19"/>
  <c r="AX44" i="19"/>
  <c r="AY44" i="19"/>
  <c r="F46" i="19"/>
  <c r="U46" i="19"/>
  <c r="V46" i="19"/>
  <c r="W46" i="19"/>
  <c r="X46" i="19"/>
  <c r="Y46" i="19"/>
  <c r="Z46" i="19"/>
  <c r="AA46" i="19"/>
  <c r="AB46" i="19"/>
  <c r="AC46" i="19"/>
  <c r="AD46" i="19"/>
  <c r="AE46" i="19"/>
  <c r="AF46" i="19"/>
  <c r="AG46" i="19"/>
  <c r="AH46" i="19"/>
  <c r="AI46" i="19"/>
  <c r="AJ46" i="19"/>
  <c r="AK46" i="19"/>
  <c r="AL46" i="19"/>
  <c r="AM46" i="19"/>
  <c r="AN46" i="19"/>
  <c r="AO46" i="19"/>
  <c r="AP46" i="19"/>
  <c r="AQ46" i="19"/>
  <c r="AR46" i="19"/>
  <c r="AS46" i="19"/>
  <c r="AT46" i="19"/>
  <c r="AU46" i="19"/>
  <c r="AV46" i="19"/>
  <c r="AW46" i="19"/>
  <c r="AX46" i="19"/>
  <c r="AY46" i="19"/>
  <c r="G47" i="19"/>
  <c r="U47" i="19"/>
  <c r="V47" i="19"/>
  <c r="W47" i="19"/>
  <c r="X47" i="19"/>
  <c r="Y47" i="19"/>
  <c r="Z47" i="19"/>
  <c r="AA47" i="19"/>
  <c r="AB47" i="19"/>
  <c r="AC47" i="19"/>
  <c r="AD47" i="19"/>
  <c r="AE47" i="19"/>
  <c r="AF47" i="19"/>
  <c r="AG47" i="19"/>
  <c r="AH47" i="19"/>
  <c r="AI47" i="19"/>
  <c r="AJ47" i="19"/>
  <c r="AK47" i="19"/>
  <c r="AL47" i="19"/>
  <c r="AM47" i="19"/>
  <c r="AN47" i="19"/>
  <c r="AO47" i="19"/>
  <c r="AP47" i="19"/>
  <c r="AQ47" i="19"/>
  <c r="AR47" i="19"/>
  <c r="AS47" i="19"/>
  <c r="AT47" i="19"/>
  <c r="AU47" i="19"/>
  <c r="AV47" i="19"/>
  <c r="AW47" i="19"/>
  <c r="AX47" i="19"/>
  <c r="AY47" i="19"/>
  <c r="F49" i="19"/>
  <c r="U49" i="19"/>
  <c r="V49" i="19"/>
  <c r="W49" i="19"/>
  <c r="X49" i="19"/>
  <c r="Y49" i="19"/>
  <c r="Z49" i="19"/>
  <c r="AA49" i="19"/>
  <c r="AB49" i="19"/>
  <c r="AC49" i="19"/>
  <c r="AD49" i="19"/>
  <c r="AE49" i="19"/>
  <c r="AF49" i="19"/>
  <c r="AG49" i="19"/>
  <c r="AH49" i="19"/>
  <c r="AI49" i="19"/>
  <c r="AJ49" i="19"/>
  <c r="AK49" i="19"/>
  <c r="AL49" i="19"/>
  <c r="AM49" i="19"/>
  <c r="AN49" i="19"/>
  <c r="AO49" i="19"/>
  <c r="AP49" i="19"/>
  <c r="AQ49" i="19"/>
  <c r="AR49" i="19"/>
  <c r="AS49" i="19"/>
  <c r="AT49" i="19"/>
  <c r="AU49" i="19"/>
  <c r="AV49" i="19"/>
  <c r="AW49" i="19"/>
  <c r="AX49" i="19"/>
  <c r="AY49" i="19"/>
  <c r="G50" i="19"/>
  <c r="U50" i="19"/>
  <c r="V50" i="19"/>
  <c r="W50" i="19"/>
  <c r="X50" i="19"/>
  <c r="Y50" i="19"/>
  <c r="Z50" i="19"/>
  <c r="AA50" i="19"/>
  <c r="AB50" i="19"/>
  <c r="AC50" i="19"/>
  <c r="AD50" i="19"/>
  <c r="AE50" i="19"/>
  <c r="AF50" i="19"/>
  <c r="AG50" i="19"/>
  <c r="AH50" i="19"/>
  <c r="AI50" i="19"/>
  <c r="AJ50" i="19"/>
  <c r="AK50" i="19"/>
  <c r="AL50" i="19"/>
  <c r="AM50" i="19"/>
  <c r="AN50" i="19"/>
  <c r="AO50" i="19"/>
  <c r="AP50" i="19"/>
  <c r="AQ50" i="19"/>
  <c r="AR50" i="19"/>
  <c r="AS50" i="19"/>
  <c r="AT50" i="19"/>
  <c r="AU50" i="19"/>
  <c r="AV50" i="19"/>
  <c r="AW50" i="19"/>
  <c r="AX50" i="19"/>
  <c r="AY50" i="19"/>
  <c r="F52" i="19"/>
  <c r="U52" i="19"/>
  <c r="V52" i="19"/>
  <c r="W52" i="19"/>
  <c r="X52" i="19"/>
  <c r="Y52" i="19"/>
  <c r="Z52" i="19"/>
  <c r="AA52" i="19"/>
  <c r="AB52" i="19"/>
  <c r="AC52" i="19"/>
  <c r="AD52" i="19"/>
  <c r="AE52" i="19"/>
  <c r="AF52" i="19"/>
  <c r="AG52" i="19"/>
  <c r="AH52" i="19"/>
  <c r="AI52" i="19"/>
  <c r="AJ52" i="19"/>
  <c r="AK52" i="19"/>
  <c r="AL52" i="19"/>
  <c r="AM52" i="19"/>
  <c r="AN52" i="19"/>
  <c r="AO52" i="19"/>
  <c r="AP52" i="19"/>
  <c r="AQ52" i="19"/>
  <c r="AR52" i="19"/>
  <c r="AS52" i="19"/>
  <c r="AT52" i="19"/>
  <c r="AU52" i="19"/>
  <c r="AV52" i="19"/>
  <c r="AW52" i="19"/>
  <c r="AX52" i="19"/>
  <c r="AY52" i="19"/>
  <c r="G53" i="19"/>
  <c r="U53" i="19"/>
  <c r="V53" i="19"/>
  <c r="W53" i="19"/>
  <c r="X53" i="19"/>
  <c r="Y53" i="19"/>
  <c r="Z53" i="19"/>
  <c r="AA53" i="19"/>
  <c r="AB53" i="19"/>
  <c r="AC53" i="19"/>
  <c r="AD53" i="19"/>
  <c r="AE53" i="19"/>
  <c r="AF53" i="19"/>
  <c r="AG53" i="19"/>
  <c r="AH53" i="19"/>
  <c r="AI53" i="19"/>
  <c r="AJ53" i="19"/>
  <c r="AK53" i="19"/>
  <c r="AL53" i="19"/>
  <c r="AM53" i="19"/>
  <c r="AN53" i="19"/>
  <c r="AO53" i="19"/>
  <c r="AP53" i="19"/>
  <c r="AQ53" i="19"/>
  <c r="AR53" i="19"/>
  <c r="AS53" i="19"/>
  <c r="AT53" i="19"/>
  <c r="AU53" i="19"/>
  <c r="AV53" i="19"/>
  <c r="AW53" i="19"/>
  <c r="AX53" i="19"/>
  <c r="AY53" i="19"/>
  <c r="F55" i="19"/>
  <c r="U55" i="19"/>
  <c r="V55" i="19"/>
  <c r="W55" i="19"/>
  <c r="X55" i="19"/>
  <c r="Y55" i="19"/>
  <c r="Z55" i="19"/>
  <c r="AA55" i="19"/>
  <c r="AB55" i="19"/>
  <c r="AC55" i="19"/>
  <c r="AD55" i="19"/>
  <c r="AE55" i="19"/>
  <c r="AF55" i="19"/>
  <c r="AG55" i="19"/>
  <c r="AH55" i="19"/>
  <c r="AI55" i="19"/>
  <c r="AJ55" i="19"/>
  <c r="AK55" i="19"/>
  <c r="AL55" i="19"/>
  <c r="AM55" i="19"/>
  <c r="AN55" i="19"/>
  <c r="AO55" i="19"/>
  <c r="AP55" i="19"/>
  <c r="AQ55" i="19"/>
  <c r="AR55" i="19"/>
  <c r="AS55" i="19"/>
  <c r="AT55" i="19"/>
  <c r="AU55" i="19"/>
  <c r="AV55" i="19"/>
  <c r="AW55" i="19"/>
  <c r="AX55" i="19"/>
  <c r="AY55" i="19"/>
  <c r="G56" i="19"/>
  <c r="U56" i="19"/>
  <c r="V56" i="19"/>
  <c r="W56" i="19"/>
  <c r="X56" i="19"/>
  <c r="Y56" i="19"/>
  <c r="Z56" i="19"/>
  <c r="AA56" i="19"/>
  <c r="AB56" i="19"/>
  <c r="AC56" i="19"/>
  <c r="AD56" i="19"/>
  <c r="AE56" i="19"/>
  <c r="AF56" i="19"/>
  <c r="AG56" i="19"/>
  <c r="AH56" i="19"/>
  <c r="AI56" i="19"/>
  <c r="AJ56" i="19"/>
  <c r="AK56" i="19"/>
  <c r="AL56" i="19"/>
  <c r="AM56" i="19"/>
  <c r="AN56" i="19"/>
  <c r="AO56" i="19"/>
  <c r="AP56" i="19"/>
  <c r="AQ56" i="19"/>
  <c r="AR56" i="19"/>
  <c r="AS56" i="19"/>
  <c r="AT56" i="19"/>
  <c r="AU56" i="19"/>
  <c r="AV56" i="19"/>
  <c r="AW56" i="19"/>
  <c r="AX56" i="19"/>
  <c r="AY56" i="19"/>
  <c r="F58" i="19"/>
  <c r="U58" i="19"/>
  <c r="V58" i="19"/>
  <c r="W58" i="19"/>
  <c r="X58" i="19"/>
  <c r="Y58" i="19"/>
  <c r="Z58" i="19"/>
  <c r="AA58" i="19"/>
  <c r="AB58" i="19"/>
  <c r="AC58" i="19"/>
  <c r="AD58" i="19"/>
  <c r="AE58" i="19"/>
  <c r="AF58" i="19"/>
  <c r="AG58" i="19"/>
  <c r="AH58" i="19"/>
  <c r="AI58" i="19"/>
  <c r="AJ58" i="19"/>
  <c r="AK58" i="19"/>
  <c r="AL58" i="19"/>
  <c r="AM58" i="19"/>
  <c r="AN58" i="19"/>
  <c r="AO58" i="19"/>
  <c r="AP58" i="19"/>
  <c r="AQ58" i="19"/>
  <c r="AR58" i="19"/>
  <c r="AS58" i="19"/>
  <c r="AT58" i="19"/>
  <c r="AU58" i="19"/>
  <c r="AV58" i="19"/>
  <c r="AW58" i="19"/>
  <c r="AX58" i="19"/>
  <c r="AY58" i="19"/>
  <c r="G59" i="19"/>
  <c r="U59" i="19"/>
  <c r="V59" i="19"/>
  <c r="W59" i="19"/>
  <c r="X59" i="19"/>
  <c r="Y59" i="19"/>
  <c r="Z59" i="19"/>
  <c r="AA59" i="19"/>
  <c r="AB59" i="19"/>
  <c r="AC59" i="19"/>
  <c r="AD59" i="19"/>
  <c r="AE59" i="19"/>
  <c r="AF59" i="19"/>
  <c r="AG59" i="19"/>
  <c r="AH59" i="19"/>
  <c r="AI59" i="19"/>
  <c r="AJ59" i="19"/>
  <c r="AK59" i="19"/>
  <c r="AL59" i="19"/>
  <c r="AM59" i="19"/>
  <c r="AN59" i="19"/>
  <c r="AO59" i="19"/>
  <c r="AP59" i="19"/>
  <c r="AQ59" i="19"/>
  <c r="AR59" i="19"/>
  <c r="AS59" i="19"/>
  <c r="AT59" i="19"/>
  <c r="AU59" i="19"/>
  <c r="AV59" i="19"/>
  <c r="AW59" i="19"/>
  <c r="AX59" i="19"/>
  <c r="AY59" i="19"/>
  <c r="F61" i="19"/>
  <c r="U61" i="19"/>
  <c r="V61" i="19"/>
  <c r="W61" i="19"/>
  <c r="X61" i="19"/>
  <c r="Y61" i="19"/>
  <c r="Z61" i="19"/>
  <c r="AA61" i="19"/>
  <c r="AB61" i="19"/>
  <c r="AC61" i="19"/>
  <c r="AD61" i="19"/>
  <c r="AE61" i="19"/>
  <c r="AF61" i="19"/>
  <c r="AG61" i="19"/>
  <c r="AH61" i="19"/>
  <c r="AI61" i="19"/>
  <c r="AJ61" i="19"/>
  <c r="AK61" i="19"/>
  <c r="AL61" i="19"/>
  <c r="AM61" i="19"/>
  <c r="AN61" i="19"/>
  <c r="AO61" i="19"/>
  <c r="AP61" i="19"/>
  <c r="AQ61" i="19"/>
  <c r="AR61" i="19"/>
  <c r="AS61" i="19"/>
  <c r="AT61" i="19"/>
  <c r="AU61" i="19"/>
  <c r="AV61" i="19"/>
  <c r="AW61" i="19"/>
  <c r="AX61" i="19"/>
  <c r="AY61" i="19"/>
  <c r="G62" i="19"/>
  <c r="U62" i="19"/>
  <c r="V62" i="19"/>
  <c r="W62" i="19"/>
  <c r="X62" i="19"/>
  <c r="Y62" i="19"/>
  <c r="Z62" i="19"/>
  <c r="AA62" i="19"/>
  <c r="AB62" i="19"/>
  <c r="AC62" i="19"/>
  <c r="AD62" i="19"/>
  <c r="AE62" i="19"/>
  <c r="AF62" i="19"/>
  <c r="AG62" i="19"/>
  <c r="AH62" i="19"/>
  <c r="AI62" i="19"/>
  <c r="AJ62" i="19"/>
  <c r="AK62" i="19"/>
  <c r="AL62" i="19"/>
  <c r="AM62" i="19"/>
  <c r="AN62" i="19"/>
  <c r="AO62" i="19"/>
  <c r="AP62" i="19"/>
  <c r="AQ62" i="19"/>
  <c r="AR62" i="19"/>
  <c r="AS62" i="19"/>
  <c r="AT62" i="19"/>
  <c r="AU62" i="19"/>
  <c r="AV62" i="19"/>
  <c r="AW62" i="19"/>
  <c r="AX62" i="19"/>
  <c r="AY62" i="19"/>
  <c r="F64" i="19"/>
  <c r="U64" i="19"/>
  <c r="V64" i="19"/>
  <c r="W64" i="19"/>
  <c r="X64" i="19"/>
  <c r="Y64" i="19"/>
  <c r="Z64" i="19"/>
  <c r="AA64" i="19"/>
  <c r="AB64" i="19"/>
  <c r="AC64" i="19"/>
  <c r="AD64" i="19"/>
  <c r="AE64" i="19"/>
  <c r="AF64" i="19"/>
  <c r="AG64" i="19"/>
  <c r="AH64" i="19"/>
  <c r="AI64" i="19"/>
  <c r="AJ64" i="19"/>
  <c r="AK64" i="19"/>
  <c r="AL64" i="19"/>
  <c r="AM64" i="19"/>
  <c r="AN64" i="19"/>
  <c r="AO64" i="19"/>
  <c r="AP64" i="19"/>
  <c r="AQ64" i="19"/>
  <c r="AR64" i="19"/>
  <c r="AS64" i="19"/>
  <c r="AT64" i="19"/>
  <c r="AU64" i="19"/>
  <c r="AV64" i="19"/>
  <c r="AW64" i="19"/>
  <c r="AX64" i="19"/>
  <c r="AY64" i="19"/>
  <c r="G65" i="19"/>
  <c r="U65" i="19"/>
  <c r="V65" i="19"/>
  <c r="W65" i="19"/>
  <c r="X65" i="19"/>
  <c r="Y65" i="19"/>
  <c r="Z65" i="19"/>
  <c r="AA65" i="19"/>
  <c r="AB65" i="19"/>
  <c r="AC65" i="19"/>
  <c r="AD65" i="19"/>
  <c r="AE65" i="19"/>
  <c r="AF65" i="19"/>
  <c r="AG65" i="19"/>
  <c r="AH65" i="19"/>
  <c r="AI65" i="19"/>
  <c r="AJ65" i="19"/>
  <c r="AK65" i="19"/>
  <c r="AL65" i="19"/>
  <c r="AM65" i="19"/>
  <c r="AN65" i="19"/>
  <c r="AO65" i="19"/>
  <c r="AP65" i="19"/>
  <c r="AQ65" i="19"/>
  <c r="AR65" i="19"/>
  <c r="AS65" i="19"/>
  <c r="AT65" i="19"/>
  <c r="AU65" i="19"/>
  <c r="AV65" i="19"/>
  <c r="AW65" i="19"/>
  <c r="AX65" i="19"/>
  <c r="AY65" i="19"/>
  <c r="F67" i="19"/>
  <c r="U67" i="19"/>
  <c r="V67" i="19"/>
  <c r="W67" i="19"/>
  <c r="X67" i="19"/>
  <c r="Y67" i="19"/>
  <c r="Z67" i="19"/>
  <c r="AA67" i="19"/>
  <c r="AB67" i="19"/>
  <c r="AC67" i="19"/>
  <c r="AD67" i="19"/>
  <c r="AE67" i="19"/>
  <c r="AF67" i="19"/>
  <c r="AG67" i="19"/>
  <c r="AH67" i="19"/>
  <c r="AI67" i="19"/>
  <c r="AJ67" i="19"/>
  <c r="AK67" i="19"/>
  <c r="AL67" i="19"/>
  <c r="AM67" i="19"/>
  <c r="AN67" i="19"/>
  <c r="AO67" i="19"/>
  <c r="AP67" i="19"/>
  <c r="AQ67" i="19"/>
  <c r="AR67" i="19"/>
  <c r="AS67" i="19"/>
  <c r="AT67" i="19"/>
  <c r="AU67" i="19"/>
  <c r="AV67" i="19"/>
  <c r="AW67" i="19"/>
  <c r="AX67" i="19"/>
  <c r="AY67" i="19"/>
  <c r="G68" i="19"/>
  <c r="U68" i="19"/>
  <c r="V68" i="19"/>
  <c r="W68" i="19"/>
  <c r="X68" i="19"/>
  <c r="Y68" i="19"/>
  <c r="Z68" i="19"/>
  <c r="AA68" i="19"/>
  <c r="AB68" i="19"/>
  <c r="AC68" i="19"/>
  <c r="AD68" i="19"/>
  <c r="AE68" i="19"/>
  <c r="AF68" i="19"/>
  <c r="AG68" i="19"/>
  <c r="AH68" i="19"/>
  <c r="AI68" i="19"/>
  <c r="AJ68" i="19"/>
  <c r="AK68" i="19"/>
  <c r="AL68" i="19"/>
  <c r="AM68" i="19"/>
  <c r="AN68" i="19"/>
  <c r="AO68" i="19"/>
  <c r="AP68" i="19"/>
  <c r="AQ68" i="19"/>
  <c r="AR68" i="19"/>
  <c r="AS68" i="19"/>
  <c r="AT68" i="19"/>
  <c r="AU68" i="19"/>
  <c r="AV68" i="19"/>
  <c r="AW68" i="19"/>
  <c r="AX68" i="19"/>
  <c r="AY68" i="19"/>
  <c r="U72" i="19"/>
  <c r="V72" i="19"/>
  <c r="W72" i="19"/>
  <c r="X72" i="19"/>
  <c r="Y72" i="19"/>
  <c r="Z72" i="19"/>
  <c r="AA72" i="19"/>
  <c r="AB72" i="19"/>
  <c r="AC72" i="19"/>
  <c r="AD72" i="19"/>
  <c r="AE72" i="19"/>
  <c r="AF72" i="19"/>
  <c r="AG72" i="19"/>
  <c r="AH72" i="19"/>
  <c r="AI72" i="19"/>
  <c r="AJ72" i="19"/>
  <c r="AK72" i="19"/>
  <c r="AL72" i="19"/>
  <c r="AM72" i="19"/>
  <c r="AN72" i="19"/>
  <c r="AO72" i="19"/>
  <c r="AP72" i="19"/>
  <c r="AQ72" i="19"/>
  <c r="AR72" i="19"/>
  <c r="AS72" i="19"/>
  <c r="AT72" i="19"/>
  <c r="AU72" i="19"/>
  <c r="AV72" i="19"/>
  <c r="AW72" i="19"/>
  <c r="AX72" i="19"/>
  <c r="AY72" i="19"/>
  <c r="U73" i="19"/>
  <c r="V73" i="19"/>
  <c r="W73" i="19"/>
  <c r="X73" i="19"/>
  <c r="Y73" i="19"/>
  <c r="Z73" i="19"/>
  <c r="AA73" i="19"/>
  <c r="AB73" i="19"/>
  <c r="AC73" i="19"/>
  <c r="AD73" i="19"/>
  <c r="AE73" i="19"/>
  <c r="AF73" i="19"/>
  <c r="AG73" i="19"/>
  <c r="AH73" i="19"/>
  <c r="AI73" i="19"/>
  <c r="AJ73" i="19"/>
  <c r="AK73" i="19"/>
  <c r="AL73" i="19"/>
  <c r="AM73" i="19"/>
  <c r="AN73" i="19"/>
  <c r="AO73" i="19"/>
  <c r="AP73" i="19"/>
  <c r="AQ73" i="19"/>
  <c r="AR73" i="19"/>
  <c r="AS73" i="19"/>
  <c r="AT73" i="19"/>
  <c r="AU73" i="19"/>
  <c r="AV73" i="19"/>
  <c r="AW73" i="19"/>
  <c r="AX73" i="19"/>
  <c r="AY73" i="19"/>
  <c r="AJ19" i="19" l="1"/>
  <c r="AJ20" i="19" s="1"/>
  <c r="AE19" i="19"/>
  <c r="AE20" i="19" s="1"/>
  <c r="AC19" i="19"/>
  <c r="AC20" i="19" s="1"/>
  <c r="X7" i="20"/>
  <c r="X6" i="20"/>
  <c r="AZ44" i="19"/>
  <c r="BB44" i="19" s="1"/>
  <c r="AZ28" i="19"/>
  <c r="BB28" i="19" s="1"/>
  <c r="AZ31" i="19"/>
  <c r="BB31" i="19" s="1"/>
  <c r="AZ49" i="19"/>
  <c r="BB49" i="19" s="1"/>
  <c r="AZ68" i="19"/>
  <c r="BB68" i="19" s="1"/>
  <c r="AU19" i="19"/>
  <c r="AU20" i="19" s="1"/>
  <c r="AB19" i="19"/>
  <c r="AB20" i="19" s="1"/>
  <c r="AS19" i="19"/>
  <c r="AS20" i="19" s="1"/>
  <c r="W19" i="19"/>
  <c r="W20" i="19" s="1"/>
  <c r="AR19" i="19"/>
  <c r="AR20" i="19" s="1"/>
  <c r="U19" i="19"/>
  <c r="U20" i="19" s="1"/>
  <c r="Z47" i="20"/>
  <c r="AZ55" i="19"/>
  <c r="BB55" i="19" s="1"/>
  <c r="AZ50" i="19"/>
  <c r="BB50" i="19" s="1"/>
  <c r="AZ29" i="19"/>
  <c r="BB29" i="19" s="1"/>
  <c r="AZ26" i="19"/>
  <c r="BB26" i="19" s="1"/>
  <c r="AZ52" i="19"/>
  <c r="BB52" i="19" s="1"/>
  <c r="Z45" i="20"/>
  <c r="X44" i="20"/>
  <c r="Z44" i="20" s="1"/>
  <c r="Z39" i="20"/>
  <c r="AZ67" i="19"/>
  <c r="BB67" i="19" s="1"/>
  <c r="AZ62" i="19"/>
  <c r="BB62" i="19" s="1"/>
  <c r="AZ47" i="19"/>
  <c r="BB47" i="19" s="1"/>
  <c r="AZ73" i="19"/>
  <c r="AZ72" i="19"/>
  <c r="AZ65" i="19"/>
  <c r="BB65" i="19" s="1"/>
  <c r="AZ64" i="19"/>
  <c r="BB64" i="19" s="1"/>
  <c r="AZ61" i="19"/>
  <c r="BB61" i="19" s="1"/>
  <c r="AZ59" i="19"/>
  <c r="BB59" i="19" s="1"/>
  <c r="AZ58" i="19"/>
  <c r="BB58" i="19" s="1"/>
  <c r="AZ56" i="19"/>
  <c r="BB56" i="19" s="1"/>
  <c r="AZ53" i="19"/>
  <c r="BB53" i="19" s="1"/>
  <c r="AZ46" i="19"/>
  <c r="BB46" i="19" s="1"/>
  <c r="AZ43" i="19"/>
  <c r="BB43" i="19" s="1"/>
  <c r="AZ25" i="19"/>
  <c r="BB25" i="19" s="1"/>
  <c r="AZ41" i="19"/>
  <c r="BB41" i="19" s="1"/>
  <c r="AZ40" i="19"/>
  <c r="BB40" i="19" s="1"/>
  <c r="AZ38" i="19"/>
  <c r="BB38" i="19" s="1"/>
  <c r="AZ37" i="19"/>
  <c r="BB37" i="19" s="1"/>
  <c r="AZ35" i="19"/>
  <c r="BB35" i="19" s="1"/>
  <c r="AZ34" i="19"/>
  <c r="BB34" i="19" s="1"/>
  <c r="AZ32" i="19"/>
  <c r="BB32" i="19" s="1"/>
  <c r="AT19" i="19"/>
  <c r="AT20" i="19" s="1"/>
  <c r="AL19" i="19"/>
  <c r="AL20" i="19" s="1"/>
  <c r="AD19" i="19"/>
  <c r="AD20" i="19" s="1"/>
  <c r="V19" i="19"/>
  <c r="V20" i="19" s="1"/>
  <c r="AQ19" i="19"/>
  <c r="AQ20" i="19" s="1"/>
  <c r="AI19" i="19"/>
  <c r="AI20" i="19" s="1"/>
  <c r="AA19" i="19"/>
  <c r="AA20" i="19" s="1"/>
  <c r="AP19" i="19"/>
  <c r="AP20" i="19" s="1"/>
  <c r="AH19" i="19"/>
  <c r="AH20" i="19" s="1"/>
  <c r="Z19" i="19"/>
  <c r="Z20" i="19" s="1"/>
  <c r="AO19" i="19"/>
  <c r="AO20" i="19" s="1"/>
  <c r="AG19" i="19"/>
  <c r="AG20" i="19" s="1"/>
  <c r="Y19" i="19"/>
  <c r="Y20" i="19" s="1"/>
  <c r="AV19" i="19"/>
  <c r="AV20" i="19" s="1"/>
  <c r="AN19" i="19"/>
  <c r="AN20" i="19" s="1"/>
  <c r="AF19" i="19"/>
  <c r="AF20" i="19" s="1"/>
  <c r="X19" i="19"/>
  <c r="X20" i="19" s="1"/>
  <c r="Z7" i="20" l="1"/>
  <c r="V23" i="19" s="1"/>
  <c r="V22" i="19"/>
  <c r="Z6" i="20"/>
  <c r="U23" i="19" s="1"/>
  <c r="U22" i="19"/>
  <c r="AZ22" i="19" s="1"/>
  <c r="BB22" i="19" s="1"/>
  <c r="AZ23" i="19" l="1"/>
  <c r="BB23" i="19" s="1"/>
</calcChain>
</file>

<file path=xl/sharedStrings.xml><?xml version="1.0" encoding="utf-8"?>
<sst xmlns="http://schemas.openxmlformats.org/spreadsheetml/2006/main" count="1927" uniqueCount="1001">
  <si>
    <t>令和　　　　年　　　　月　　　　日</t>
    <rPh sb="0" eb="2">
      <t>レイワ</t>
    </rPh>
    <rPh sb="6" eb="7">
      <t>ネン</t>
    </rPh>
    <rPh sb="11" eb="12">
      <t>ガツ</t>
    </rPh>
    <rPh sb="16" eb="17">
      <t>ニチ</t>
    </rPh>
    <phoneticPr fontId="5"/>
  </si>
  <si>
    <t>作成者の職氏名</t>
    <rPh sb="0" eb="2">
      <t>サクセイ</t>
    </rPh>
    <rPh sb="2" eb="3">
      <t>シャ</t>
    </rPh>
    <rPh sb="4" eb="5">
      <t>ショク</t>
    </rPh>
    <rPh sb="5" eb="7">
      <t>シメイ</t>
    </rPh>
    <phoneticPr fontId="5"/>
  </si>
  <si>
    <t>＜注＞</t>
    <rPh sb="1" eb="2">
      <t>チュウ</t>
    </rPh>
    <phoneticPr fontId="5"/>
  </si>
  <si>
    <t>事業所の管理者等、事業の運営について責任のある方が記入してください。</t>
    <rPh sb="0" eb="3">
      <t>ジギョウショ</t>
    </rPh>
    <rPh sb="4" eb="7">
      <t>カンリシャ</t>
    </rPh>
    <rPh sb="7" eb="8">
      <t>トウ</t>
    </rPh>
    <rPh sb="9" eb="11">
      <t>ジギョウ</t>
    </rPh>
    <rPh sb="12" eb="14">
      <t>ウンエイ</t>
    </rPh>
    <rPh sb="18" eb="20">
      <t>セキニン</t>
    </rPh>
    <rPh sb="23" eb="24">
      <t>カタ</t>
    </rPh>
    <rPh sb="25" eb="27">
      <t>キニュウ</t>
    </rPh>
    <phoneticPr fontId="5"/>
  </si>
  <si>
    <t>電話番号</t>
    <rPh sb="0" eb="2">
      <t>デンワ</t>
    </rPh>
    <rPh sb="2" eb="4">
      <t>バンゴウ</t>
    </rPh>
    <phoneticPr fontId="2"/>
  </si>
  <si>
    <t>氏 名</t>
    <rPh sb="0" eb="1">
      <t>シ</t>
    </rPh>
    <rPh sb="2" eb="3">
      <t>メイ</t>
    </rPh>
    <phoneticPr fontId="5"/>
  </si>
  <si>
    <t>・介護保険番号、有効期限等を確認している記録等</t>
    <rPh sb="1" eb="3">
      <t>カイゴ</t>
    </rPh>
    <rPh sb="3" eb="5">
      <t>ホケン</t>
    </rPh>
    <rPh sb="5" eb="7">
      <t>バンゴウ</t>
    </rPh>
    <rPh sb="8" eb="10">
      <t>ユウコウ</t>
    </rPh>
    <rPh sb="10" eb="12">
      <t>キゲン</t>
    </rPh>
    <rPh sb="12" eb="13">
      <t>トウ</t>
    </rPh>
    <rPh sb="14" eb="16">
      <t>カクニン</t>
    </rPh>
    <rPh sb="20" eb="22">
      <t>キロク</t>
    </rPh>
    <rPh sb="22" eb="23">
      <t>トウ</t>
    </rPh>
    <phoneticPr fontId="2"/>
  </si>
  <si>
    <t>運営推進会議の記録</t>
    <rPh sb="0" eb="2">
      <t>ウンエイ</t>
    </rPh>
    <rPh sb="2" eb="4">
      <t>スイシン</t>
    </rPh>
    <rPh sb="4" eb="6">
      <t>カイギ</t>
    </rPh>
    <rPh sb="7" eb="9">
      <t>キロク</t>
    </rPh>
    <phoneticPr fontId="2"/>
  </si>
  <si>
    <t>要支援２</t>
    <rPh sb="0" eb="3">
      <t>ヨウシエン</t>
    </rPh>
    <phoneticPr fontId="5"/>
  </si>
  <si>
    <t>要介護１</t>
    <rPh sb="0" eb="3">
      <t>ヨウカイゴ</t>
    </rPh>
    <phoneticPr fontId="5"/>
  </si>
  <si>
    <t>要介護２</t>
    <rPh sb="0" eb="3">
      <t>ヨウカイゴ</t>
    </rPh>
    <phoneticPr fontId="5"/>
  </si>
  <si>
    <t>要介護３</t>
    <rPh sb="0" eb="3">
      <t>ヨウカイゴ</t>
    </rPh>
    <phoneticPr fontId="5"/>
  </si>
  <si>
    <t>要介護４</t>
    <rPh sb="0" eb="3">
      <t>ヨウカイゴ</t>
    </rPh>
    <phoneticPr fontId="5"/>
  </si>
  <si>
    <t>要介護５</t>
    <rPh sb="0" eb="3">
      <t>ヨウカイゴ</t>
    </rPh>
    <phoneticPr fontId="5"/>
  </si>
  <si>
    <t>計</t>
    <rPh sb="0" eb="1">
      <t>ケイ</t>
    </rPh>
    <phoneticPr fontId="5"/>
  </si>
  <si>
    <t>★　勤務実績及び利用者の実績表の記載について</t>
    <rPh sb="14" eb="15">
      <t>ヒョウ</t>
    </rPh>
    <rPh sb="16" eb="18">
      <t>キサイ</t>
    </rPh>
    <phoneticPr fontId="5"/>
  </si>
  <si>
    <t>　１　基準上必要な職種（代表者、管理者、計画作成担当者、介護職員等）の全てについて、</t>
    <rPh sb="3" eb="5">
      <t>キジュン</t>
    </rPh>
    <rPh sb="5" eb="6">
      <t>ジョウ</t>
    </rPh>
    <rPh sb="6" eb="8">
      <t>ヒツヨウ</t>
    </rPh>
    <rPh sb="9" eb="11">
      <t>ショクシュ</t>
    </rPh>
    <rPh sb="12" eb="15">
      <t>ダイヒョウシャ</t>
    </rPh>
    <rPh sb="16" eb="19">
      <t>カンリシャ</t>
    </rPh>
    <rPh sb="20" eb="22">
      <t>ケイカク</t>
    </rPh>
    <rPh sb="22" eb="24">
      <t>サクセイ</t>
    </rPh>
    <rPh sb="24" eb="27">
      <t>タントウシャ</t>
    </rPh>
    <rPh sb="28" eb="30">
      <t>カイゴ</t>
    </rPh>
    <rPh sb="30" eb="32">
      <t>ショクイン</t>
    </rPh>
    <rPh sb="32" eb="33">
      <t>トウ</t>
    </rPh>
    <phoneticPr fontId="5"/>
  </si>
  <si>
    <t>　　　１ヶ月分の勤務状況を各日ごとに記入してください。</t>
    <phoneticPr fontId="5"/>
  </si>
  <si>
    <t>　２　職種欄は、次の括弧内の職種について「　」の略称で該当職種を記入してください。</t>
    <rPh sb="3" eb="5">
      <t>ショクシュ</t>
    </rPh>
    <rPh sb="5" eb="6">
      <t>ラン</t>
    </rPh>
    <rPh sb="8" eb="9">
      <t>ツギ</t>
    </rPh>
    <rPh sb="10" eb="12">
      <t>カッコ</t>
    </rPh>
    <rPh sb="12" eb="13">
      <t>ナイ</t>
    </rPh>
    <rPh sb="14" eb="16">
      <t>ショクシュ</t>
    </rPh>
    <rPh sb="24" eb="26">
      <t>リャクショウ</t>
    </rPh>
    <rPh sb="27" eb="29">
      <t>ガイトウ</t>
    </rPh>
    <rPh sb="29" eb="31">
      <t>ショクシュ</t>
    </rPh>
    <rPh sb="32" eb="34">
      <t>キニュウ</t>
    </rPh>
    <phoneticPr fontId="5"/>
  </si>
  <si>
    <t>　 　 （代表者…「代表」、管理者…「管理」、計画作成者…「計画」、介護職員…「介護</t>
    <rPh sb="5" eb="7">
      <t>ダイヒョウ</t>
    </rPh>
    <rPh sb="10" eb="12">
      <t>ダイヒョウ</t>
    </rPh>
    <rPh sb="23" eb="25">
      <t>ケイカク</t>
    </rPh>
    <rPh sb="25" eb="28">
      <t>サクセイシャ</t>
    </rPh>
    <rPh sb="30" eb="32">
      <t>ケイカク</t>
    </rPh>
    <rPh sb="34" eb="36">
      <t>カイゴ</t>
    </rPh>
    <rPh sb="40" eb="42">
      <t>カイゴ</t>
    </rPh>
    <phoneticPr fontId="5"/>
  </si>
  <si>
    <t>　　　　」、事務員…「事務」）</t>
    <phoneticPr fontId="5"/>
  </si>
  <si>
    <t>　３　日々の勤務時間については、各員の行において、各日付区分の欄の上段に勤務開始時</t>
    <rPh sb="3" eb="5">
      <t>ヒビ</t>
    </rPh>
    <rPh sb="6" eb="8">
      <t>キンム</t>
    </rPh>
    <rPh sb="8" eb="10">
      <t>ジカン</t>
    </rPh>
    <rPh sb="16" eb="18">
      <t>カクイン</t>
    </rPh>
    <rPh sb="19" eb="20">
      <t>ギョウ</t>
    </rPh>
    <rPh sb="25" eb="26">
      <t>カク</t>
    </rPh>
    <rPh sb="26" eb="28">
      <t>ヒヅケ</t>
    </rPh>
    <rPh sb="28" eb="30">
      <t>クブン</t>
    </rPh>
    <rPh sb="31" eb="32">
      <t>ラン</t>
    </rPh>
    <rPh sb="33" eb="35">
      <t>ジョウダン</t>
    </rPh>
    <rPh sb="36" eb="38">
      <t>キンム</t>
    </rPh>
    <rPh sb="38" eb="40">
      <t>カイシ</t>
    </rPh>
    <rPh sb="40" eb="41">
      <t>ジ</t>
    </rPh>
    <phoneticPr fontId="5"/>
  </si>
  <si>
    <t xml:space="preserve">      刻、中段に勤務終了時刻、下段にその勤務時間を記入してください。</t>
    <rPh sb="11" eb="13">
      <t>キンム</t>
    </rPh>
    <phoneticPr fontId="5"/>
  </si>
  <si>
    <t>　４　職種ごとに下記の勤務形態の区分の順にまとめて記載してください。</t>
    <rPh sb="3" eb="5">
      <t>ショクシュ</t>
    </rPh>
    <rPh sb="8" eb="10">
      <t>カキ</t>
    </rPh>
    <rPh sb="11" eb="13">
      <t>キンム</t>
    </rPh>
    <rPh sb="13" eb="15">
      <t>ケイタイ</t>
    </rPh>
    <rPh sb="16" eb="18">
      <t>クブン</t>
    </rPh>
    <rPh sb="19" eb="20">
      <t>ジュンイ</t>
    </rPh>
    <rPh sb="25" eb="27">
      <t>キサイ</t>
    </rPh>
    <phoneticPr fontId="5"/>
  </si>
  <si>
    <t>　　　勤務形態の区分　Ａ：常勤で専従　Ｂ：常勤で兼務　Ｃ：非常勤で専従　Ｄ：非常勤</t>
    <rPh sb="3" eb="5">
      <t>キンム</t>
    </rPh>
    <rPh sb="5" eb="7">
      <t>ケイタイ</t>
    </rPh>
    <rPh sb="8" eb="10">
      <t>クブン</t>
    </rPh>
    <rPh sb="13" eb="15">
      <t>ジョウキン</t>
    </rPh>
    <rPh sb="16" eb="18">
      <t>センジュウ</t>
    </rPh>
    <rPh sb="21" eb="23">
      <t>ジョウキン</t>
    </rPh>
    <rPh sb="24" eb="26">
      <t>ケンム</t>
    </rPh>
    <rPh sb="29" eb="32">
      <t>ヒジョウキン</t>
    </rPh>
    <rPh sb="33" eb="35">
      <t>センジュウ</t>
    </rPh>
    <rPh sb="38" eb="41">
      <t>ヒジョウキン</t>
    </rPh>
    <phoneticPr fontId="5"/>
  </si>
  <si>
    <t>　 　で兼務</t>
    <phoneticPr fontId="5"/>
  </si>
  <si>
    <t xml:space="preserve">  ５　同一の者が異なる職種を兼務する場合には、別行でその兼務の職種の並びに記載して</t>
    <rPh sb="4" eb="6">
      <t>ドウイツ</t>
    </rPh>
    <rPh sb="7" eb="8">
      <t>モノ</t>
    </rPh>
    <rPh sb="9" eb="10">
      <t>コト</t>
    </rPh>
    <rPh sb="12" eb="14">
      <t>ショクシュ</t>
    </rPh>
    <rPh sb="15" eb="17">
      <t>ケンム</t>
    </rPh>
    <rPh sb="19" eb="21">
      <t>バアイ</t>
    </rPh>
    <rPh sb="24" eb="25">
      <t>ベツ</t>
    </rPh>
    <rPh sb="25" eb="26">
      <t>ギョウ</t>
    </rPh>
    <rPh sb="29" eb="31">
      <t>ケンム</t>
    </rPh>
    <rPh sb="32" eb="34">
      <t>ショクシュ</t>
    </rPh>
    <rPh sb="35" eb="36">
      <t>ナラ</t>
    </rPh>
    <rPh sb="38" eb="40">
      <t>キサイ</t>
    </rPh>
    <phoneticPr fontId="5"/>
  </si>
  <si>
    <t xml:space="preserve">      ください。</t>
    <phoneticPr fontId="5"/>
  </si>
  <si>
    <t>　６　資格が必要な職種については、「資格」欄に資格を記入してください。</t>
    <rPh sb="3" eb="5">
      <t>シカク</t>
    </rPh>
    <rPh sb="6" eb="8">
      <t>ヒツヨウ</t>
    </rPh>
    <rPh sb="9" eb="11">
      <t>ショクシュ</t>
    </rPh>
    <rPh sb="18" eb="20">
      <t>シカク</t>
    </rPh>
    <rPh sb="21" eb="22">
      <t>ラン</t>
    </rPh>
    <rPh sb="23" eb="25">
      <t>シカク</t>
    </rPh>
    <rPh sb="26" eb="28">
      <t>キニュウ</t>
    </rPh>
    <phoneticPr fontId="5"/>
  </si>
  <si>
    <t>　７　利用者数の実績は、日々の利用者数を記入してください。</t>
    <rPh sb="3" eb="6">
      <t>リヨウシャ</t>
    </rPh>
    <rPh sb="6" eb="7">
      <t>スウ</t>
    </rPh>
    <rPh sb="8" eb="10">
      <t>ジッセキ</t>
    </rPh>
    <rPh sb="12" eb="14">
      <t>ヒビ</t>
    </rPh>
    <rPh sb="15" eb="18">
      <t>リヨウシャ</t>
    </rPh>
    <rPh sb="18" eb="19">
      <t>スウ</t>
    </rPh>
    <rPh sb="20" eb="22">
      <t>キニュウ</t>
    </rPh>
    <phoneticPr fontId="5"/>
  </si>
  <si>
    <t>　８　他の事業所と兼務している者については、備考欄に兼務している事業所名職種を記載</t>
    <rPh sb="3" eb="4">
      <t>タ</t>
    </rPh>
    <rPh sb="5" eb="7">
      <t>ジギョウ</t>
    </rPh>
    <rPh sb="7" eb="8">
      <t>ショ</t>
    </rPh>
    <rPh sb="9" eb="11">
      <t>ケンム</t>
    </rPh>
    <rPh sb="15" eb="16">
      <t>モノ</t>
    </rPh>
    <rPh sb="22" eb="25">
      <t>ビコウラン</t>
    </rPh>
    <rPh sb="26" eb="28">
      <t>ケンム</t>
    </rPh>
    <rPh sb="32" eb="35">
      <t>ジギョウショ</t>
    </rPh>
    <rPh sb="36" eb="38">
      <t>ショクシュ</t>
    </rPh>
    <phoneticPr fontId="5"/>
  </si>
  <si>
    <t xml:space="preserve">      してください。</t>
    <phoneticPr fontId="5"/>
  </si>
  <si>
    <t>　９　表の記載の例</t>
    <rPh sb="3" eb="4">
      <t>ヒョウ</t>
    </rPh>
    <rPh sb="5" eb="7">
      <t>キサイ</t>
    </rPh>
    <rPh sb="8" eb="9">
      <t>レイ</t>
    </rPh>
    <phoneticPr fontId="5"/>
  </si>
  <si>
    <t>氏　名</t>
    <rPh sb="0" eb="1">
      <t>シ</t>
    </rPh>
    <rPh sb="2" eb="3">
      <t>メイ</t>
    </rPh>
    <phoneticPr fontId="5"/>
  </si>
  <si>
    <t>職種</t>
    <rPh sb="0" eb="2">
      <t>ショクシュ</t>
    </rPh>
    <phoneticPr fontId="5"/>
  </si>
  <si>
    <t>勤務
形態</t>
    <rPh sb="0" eb="2">
      <t>キンム</t>
    </rPh>
    <rPh sb="3" eb="5">
      <t>ケイタイ</t>
    </rPh>
    <phoneticPr fontId="5"/>
  </si>
  <si>
    <t>資　格</t>
    <rPh sb="0" eb="1">
      <t>シ</t>
    </rPh>
    <rPh sb="2" eb="3">
      <t>カク</t>
    </rPh>
    <phoneticPr fontId="5"/>
  </si>
  <si>
    <t>月</t>
    <rPh sb="0" eb="1">
      <t>ゲツ</t>
    </rPh>
    <phoneticPr fontId="5"/>
  </si>
  <si>
    <t>火</t>
    <rPh sb="0" eb="1">
      <t>ヒ</t>
    </rPh>
    <phoneticPr fontId="5"/>
  </si>
  <si>
    <t>水</t>
    <rPh sb="0" eb="1">
      <t>スイ</t>
    </rPh>
    <phoneticPr fontId="5"/>
  </si>
  <si>
    <t>←</t>
    <phoneticPr fontId="5"/>
  </si>
  <si>
    <t>曜日記入</t>
    <rPh sb="0" eb="2">
      <t>ヨウビ</t>
    </rPh>
    <rPh sb="2" eb="4">
      <t>キニュウ</t>
    </rPh>
    <phoneticPr fontId="5"/>
  </si>
  <si>
    <t>Ｂ</t>
    <phoneticPr fontId="5"/>
  </si>
  <si>
    <t>08:30　　　</t>
    <phoneticPr fontId="5"/>
  </si>
  <si>
    <t>←</t>
    <phoneticPr fontId="5"/>
  </si>
  <si>
    <t>勤務開始時刻記入</t>
    <rPh sb="0" eb="2">
      <t>キンム</t>
    </rPh>
    <rPh sb="2" eb="4">
      <t>カイシ</t>
    </rPh>
    <rPh sb="4" eb="6">
      <t>ジコク</t>
    </rPh>
    <rPh sb="6" eb="8">
      <t>キニュウ</t>
    </rPh>
    <phoneticPr fontId="5"/>
  </si>
  <si>
    <t>17:30</t>
    <phoneticPr fontId="5"/>
  </si>
  <si>
    <t>勤務終了時刻記入</t>
    <rPh sb="0" eb="2">
      <t>キンム</t>
    </rPh>
    <rPh sb="2" eb="4">
      <t>シュウリョウ</t>
    </rPh>
    <rPh sb="4" eb="6">
      <t>ジコク</t>
    </rPh>
    <rPh sb="6" eb="8">
      <t>キニュウ</t>
    </rPh>
    <phoneticPr fontId="5"/>
  </si>
  <si>
    <t>08:00</t>
    <phoneticPr fontId="5"/>
  </si>
  <si>
    <t>勤務時間記入</t>
    <rPh sb="0" eb="2">
      <t>キンム</t>
    </rPh>
    <rPh sb="2" eb="4">
      <t>ジカン</t>
    </rPh>
    <rPh sb="4" eb="6">
      <t>キニュウ</t>
    </rPh>
    <phoneticPr fontId="5"/>
  </si>
  <si>
    <t>１０　２ユニット以上実施の事業所は、ユニット毎にこの様式を作成してください。</t>
    <rPh sb="8" eb="10">
      <t>イジョウ</t>
    </rPh>
    <rPh sb="10" eb="12">
      <t>ジッシ</t>
    </rPh>
    <rPh sb="13" eb="16">
      <t>ジギョウショ</t>
    </rPh>
    <rPh sb="22" eb="23">
      <t>ゴト</t>
    </rPh>
    <rPh sb="26" eb="28">
      <t>ヨウシキ</t>
    </rPh>
    <rPh sb="29" eb="31">
      <t>サクセイ</t>
    </rPh>
    <phoneticPr fontId="5"/>
  </si>
  <si>
    <t>１１　当表の内容を十分に満たす勤務表が既にある場合は、それをこの実績表とすることが</t>
    <rPh sb="3" eb="4">
      <t>トウ</t>
    </rPh>
    <rPh sb="4" eb="5">
      <t>ヒョウ</t>
    </rPh>
    <rPh sb="6" eb="8">
      <t>ナイヨウ</t>
    </rPh>
    <rPh sb="9" eb="11">
      <t>ジュウブン</t>
    </rPh>
    <rPh sb="12" eb="13">
      <t>ミ</t>
    </rPh>
    <rPh sb="15" eb="17">
      <t>キンム</t>
    </rPh>
    <rPh sb="17" eb="18">
      <t>ヒョウ</t>
    </rPh>
    <rPh sb="19" eb="20">
      <t>スデ</t>
    </rPh>
    <rPh sb="23" eb="25">
      <t>バアイ</t>
    </rPh>
    <rPh sb="32" eb="34">
      <t>ジッセキ</t>
    </rPh>
    <rPh sb="34" eb="35">
      <t>ヒョウ</t>
    </rPh>
    <phoneticPr fontId="5"/>
  </si>
  <si>
    <t>できます。（この場合、新たに作成していただく必要はありません。）</t>
    <rPh sb="8" eb="10">
      <t>バアイ</t>
    </rPh>
    <rPh sb="11" eb="12">
      <t>アラ</t>
    </rPh>
    <rPh sb="14" eb="16">
      <t>サクセイ</t>
    </rPh>
    <rPh sb="22" eb="24">
      <t>ヒツヨウ</t>
    </rPh>
    <phoneticPr fontId="5"/>
  </si>
  <si>
    <t>介護保険サービス事業者等自主点検表</t>
    <rPh sb="11" eb="12">
      <t>トウ</t>
    </rPh>
    <rPh sb="12" eb="17">
      <t>ジシュテンケンヒョウ</t>
    </rPh>
    <phoneticPr fontId="2"/>
  </si>
  <si>
    <t>計画作成担当者</t>
    <rPh sb="0" eb="2">
      <t>ケイカク</t>
    </rPh>
    <rPh sb="2" eb="4">
      <t>サクセイ</t>
    </rPh>
    <rPh sb="4" eb="7">
      <t>タントウシャ</t>
    </rPh>
    <phoneticPr fontId="5"/>
  </si>
  <si>
    <t>介護支援専門員</t>
    <rPh sb="0" eb="2">
      <t>カイゴ</t>
    </rPh>
    <rPh sb="2" eb="4">
      <t>シエン</t>
    </rPh>
    <rPh sb="4" eb="7">
      <t>センモンイン</t>
    </rPh>
    <phoneticPr fontId="5"/>
  </si>
  <si>
    <t>点検項目</t>
    <rPh sb="0" eb="2">
      <t>テンケン</t>
    </rPh>
    <rPh sb="2" eb="4">
      <t>コウモク</t>
    </rPh>
    <phoneticPr fontId="2"/>
  </si>
  <si>
    <t>点検事項</t>
    <rPh sb="0" eb="2">
      <t>テンケン</t>
    </rPh>
    <rPh sb="2" eb="4">
      <t>ジコウ</t>
    </rPh>
    <phoneticPr fontId="2"/>
  </si>
  <si>
    <t>該当</t>
    <rPh sb="0" eb="2">
      <t>ガイトウ</t>
    </rPh>
    <phoneticPr fontId="2"/>
  </si>
  <si>
    <t>広告の内容が虚偽又は誇大なものとなっていないか。</t>
    <phoneticPr fontId="2"/>
  </si>
  <si>
    <t>加算等自己点検シート（認知症対応型共同生活介護）</t>
    <rPh sb="11" eb="23">
      <t>ニンチショウタイオウガタキョウドウセイカツカイゴ</t>
    </rPh>
    <phoneticPr fontId="2"/>
  </si>
  <si>
    <t>介護保険サービス事業者等状況調査資料</t>
    <phoneticPr fontId="2"/>
  </si>
  <si>
    <t>代表者の職氏名</t>
    <rPh sb="0" eb="3">
      <t>ダイヒョウシャ</t>
    </rPh>
    <rPh sb="4" eb="5">
      <t>ショク</t>
    </rPh>
    <rPh sb="5" eb="7">
      <t>シメイ</t>
    </rPh>
    <phoneticPr fontId="2"/>
  </si>
  <si>
    <t xml:space="preserve"> 職 名</t>
    <rPh sb="1" eb="2">
      <t>ショク</t>
    </rPh>
    <rPh sb="3" eb="4">
      <t>メイ</t>
    </rPh>
    <phoneticPr fontId="5"/>
  </si>
  <si>
    <t>事業所名</t>
    <rPh sb="0" eb="3">
      <t>ジギョウショ</t>
    </rPh>
    <rPh sb="3" eb="4">
      <t>メイ</t>
    </rPh>
    <phoneticPr fontId="2"/>
  </si>
  <si>
    <t>事業所所在地</t>
    <rPh sb="0" eb="3">
      <t>ジギョウショ</t>
    </rPh>
    <rPh sb="3" eb="6">
      <t>ショザイチ</t>
    </rPh>
    <phoneticPr fontId="2"/>
  </si>
  <si>
    <t>事業所の担当者</t>
    <rPh sb="0" eb="3">
      <t>ジギョウショ</t>
    </rPh>
    <rPh sb="4" eb="7">
      <t>タントウシャ</t>
    </rPh>
    <phoneticPr fontId="2"/>
  </si>
  <si>
    <t>（松阪市記入欄）</t>
    <rPh sb="1" eb="4">
      <t>マツサカシ</t>
    </rPh>
    <rPh sb="4" eb="6">
      <t>キニュウ</t>
    </rPh>
    <rPh sb="6" eb="7">
      <t>ラン</t>
    </rPh>
    <phoneticPr fontId="2"/>
  </si>
  <si>
    <t>介護保険課担当者</t>
    <rPh sb="0" eb="2">
      <t>カイゴ</t>
    </rPh>
    <rPh sb="2" eb="4">
      <t>ホケン</t>
    </rPh>
    <rPh sb="4" eb="5">
      <t>カ</t>
    </rPh>
    <rPh sb="5" eb="8">
      <t>タントウシャ</t>
    </rPh>
    <phoneticPr fontId="5"/>
  </si>
  <si>
    <t>【認知症対応型共同生活介護・介護予防認知症対応型共同生活介護】</t>
    <phoneticPr fontId="2"/>
  </si>
  <si>
    <t>１　理念</t>
    <rPh sb="2" eb="4">
      <t>リネン</t>
    </rPh>
    <phoneticPr fontId="2"/>
  </si>
  <si>
    <t>２　利用者の状況</t>
    <phoneticPr fontId="2"/>
  </si>
  <si>
    <t>事業対象者</t>
    <rPh sb="0" eb="2">
      <t>ジギョウ</t>
    </rPh>
    <rPh sb="2" eb="4">
      <t>タイショウ</t>
    </rPh>
    <rPh sb="4" eb="5">
      <t>シャ</t>
    </rPh>
    <phoneticPr fontId="5"/>
  </si>
  <si>
    <t>要支援１</t>
    <rPh sb="0" eb="3">
      <t>ヨウシエン</t>
    </rPh>
    <phoneticPr fontId="5"/>
  </si>
  <si>
    <t>　要 支 援 ・ 要 介 護 度 別 利 用 者 数　（ユニット１）　</t>
    <phoneticPr fontId="5"/>
  </si>
  <si>
    <t>　　要 支 援 ・ 要 介 護 度 別 利 用 者 数　（ユニット2）</t>
    <rPh sb="2" eb="3">
      <t>ヨウ</t>
    </rPh>
    <rPh sb="4" eb="5">
      <t>シ</t>
    </rPh>
    <rPh sb="6" eb="7">
      <t>エン</t>
    </rPh>
    <rPh sb="10" eb="11">
      <t>ヨウ</t>
    </rPh>
    <rPh sb="12" eb="13">
      <t>スケ</t>
    </rPh>
    <rPh sb="14" eb="15">
      <t>マモル</t>
    </rPh>
    <rPh sb="16" eb="17">
      <t>ド</t>
    </rPh>
    <rPh sb="18" eb="19">
      <t>ベツ</t>
    </rPh>
    <rPh sb="20" eb="21">
      <t>リ</t>
    </rPh>
    <rPh sb="22" eb="23">
      <t>ヨウ</t>
    </rPh>
    <rPh sb="24" eb="25">
      <t>モノ</t>
    </rPh>
    <rPh sb="26" eb="27">
      <t>カズ</t>
    </rPh>
    <phoneticPr fontId="5"/>
  </si>
  <si>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15"/>
  </si>
  <si>
    <t>(17) 介護従業者の日中の勤務時間の合計</t>
    <rPh sb="5" eb="7">
      <t>カイゴ</t>
    </rPh>
    <rPh sb="7" eb="10">
      <t>ジュウギョウシャ</t>
    </rPh>
    <rPh sb="11" eb="13">
      <t>ニッチュウ</t>
    </rPh>
    <rPh sb="14" eb="16">
      <t>キンム</t>
    </rPh>
    <rPh sb="16" eb="18">
      <t>ジカン</t>
    </rPh>
    <rPh sb="19" eb="21">
      <t>ゴウケイ</t>
    </rPh>
    <phoneticPr fontId="15"/>
  </si>
  <si>
    <t>(16) 日ごとの実利用者数</t>
    <rPh sb="5" eb="6">
      <t>ヒ</t>
    </rPh>
    <rPh sb="9" eb="10">
      <t>ジツ</t>
    </rPh>
    <rPh sb="10" eb="13">
      <t>リヨウシャ</t>
    </rPh>
    <rPh sb="13" eb="14">
      <t>スウ</t>
    </rPh>
    <phoneticPr fontId="15"/>
  </si>
  <si>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5"/>
  </si>
  <si>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5"/>
  </si>
  <si>
    <t>夜間・深夜の勤務時間数</t>
    <rPh sb="0" eb="2">
      <t>ヤカン</t>
    </rPh>
    <rPh sb="3" eb="5">
      <t>シンヤ</t>
    </rPh>
    <rPh sb="6" eb="8">
      <t>キンム</t>
    </rPh>
    <rPh sb="8" eb="11">
      <t>ジカンスウ</t>
    </rPh>
    <phoneticPr fontId="18"/>
  </si>
  <si>
    <t>日中の勤務時間数</t>
    <rPh sb="0" eb="2">
      <t>ニッチュウ</t>
    </rPh>
    <rPh sb="3" eb="5">
      <t>キンム</t>
    </rPh>
    <rPh sb="5" eb="8">
      <t>ジカンスウ</t>
    </rPh>
    <phoneticPr fontId="15"/>
  </si>
  <si>
    <t>シフト記号</t>
    <rPh sb="3" eb="5">
      <t>キゴウ</t>
    </rPh>
    <phoneticPr fontId="18"/>
  </si>
  <si>
    <t>5週目</t>
    <rPh sb="1" eb="2">
      <t>シュウ</t>
    </rPh>
    <rPh sb="2" eb="3">
      <t>メ</t>
    </rPh>
    <phoneticPr fontId="15"/>
  </si>
  <si>
    <t>4週目</t>
    <rPh sb="1" eb="2">
      <t>シュウ</t>
    </rPh>
    <rPh sb="2" eb="3">
      <t>メ</t>
    </rPh>
    <phoneticPr fontId="15"/>
  </si>
  <si>
    <t>3週目</t>
    <rPh sb="1" eb="2">
      <t>シュウ</t>
    </rPh>
    <rPh sb="2" eb="3">
      <t>メ</t>
    </rPh>
    <phoneticPr fontId="15"/>
  </si>
  <si>
    <t>2週目</t>
    <rPh sb="1" eb="2">
      <t>シュウ</t>
    </rPh>
    <rPh sb="2" eb="3">
      <t>メ</t>
    </rPh>
    <phoneticPr fontId="15"/>
  </si>
  <si>
    <t>1週目</t>
    <rPh sb="1" eb="2">
      <t>シュウ</t>
    </rPh>
    <rPh sb="2" eb="3">
      <t>メ</t>
    </rPh>
    <phoneticPr fontId="15"/>
  </si>
  <si>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</si>
  <si>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r>
      <t xml:space="preserve">(13)
</t>
    </r>
    <r>
      <rPr>
        <sz val="11"/>
        <rFont val="HGSｺﾞｼｯｸM"/>
        <family val="3"/>
        <charset val="128"/>
      </rPr>
      <t>週平均
勤務時間数</t>
    </r>
    <rPh sb="6" eb="8">
      <t>ヘイキン</t>
    </rPh>
    <rPh sb="9" eb="11">
      <t>キンム</t>
    </rPh>
    <rPh sb="11" eb="13">
      <t>ジカン</t>
    </rPh>
    <rPh sb="13" eb="14">
      <t>スウ</t>
    </rPh>
    <phoneticPr fontId="5"/>
  </si>
  <si>
    <t>）</t>
    <phoneticPr fontId="15"/>
  </si>
  <si>
    <t>（宿直   ･･･</t>
    <rPh sb="1" eb="3">
      <t>シュクチョク</t>
    </rPh>
    <phoneticPr fontId="15"/>
  </si>
  <si>
    <t>(11)</t>
    <phoneticPr fontId="15"/>
  </si>
  <si>
    <t>日中／夜間及び深夜
の区分</t>
    <rPh sb="0" eb="2">
      <t>ニッチュウ</t>
    </rPh>
    <rPh sb="3" eb="5">
      <t>ヤカン</t>
    </rPh>
    <rPh sb="5" eb="6">
      <t>オヨ</t>
    </rPh>
    <rPh sb="7" eb="9">
      <t>シンヤ</t>
    </rPh>
    <rPh sb="11" eb="13">
      <t>クブン</t>
    </rPh>
    <phoneticPr fontId="15"/>
  </si>
  <si>
    <t>(10) 氏　名</t>
    <phoneticPr fontId="5"/>
  </si>
  <si>
    <t>(9) 資格</t>
    <rPh sb="4" eb="6">
      <t>シカク</t>
    </rPh>
    <phoneticPr fontId="15"/>
  </si>
  <si>
    <t>(8)
勤務
形態</t>
    <phoneticPr fontId="5"/>
  </si>
  <si>
    <t>(7) 
職種</t>
    <phoneticPr fontId="5"/>
  </si>
  <si>
    <t>No</t>
    <phoneticPr fontId="15"/>
  </si>
  <si>
    <t>～</t>
    <phoneticPr fontId="15"/>
  </si>
  <si>
    <t>夜間及び深夜の時間帯</t>
    <rPh sb="0" eb="2">
      <t>ヤカン</t>
    </rPh>
    <rPh sb="2" eb="3">
      <t>オヨ</t>
    </rPh>
    <rPh sb="4" eb="6">
      <t>シンヤ</t>
    </rPh>
    <rPh sb="7" eb="10">
      <t>ジカンタイ</t>
    </rPh>
    <phoneticPr fontId="15"/>
  </si>
  <si>
    <t>ユニット目</t>
    <rPh sb="4" eb="5">
      <t>メ</t>
    </rPh>
    <phoneticPr fontId="15"/>
  </si>
  <si>
    <t>利用者の生活時間帯（日中）</t>
    <rPh sb="0" eb="3">
      <t>リヨウシャ</t>
    </rPh>
    <rPh sb="4" eb="6">
      <t>セイカツ</t>
    </rPh>
    <rPh sb="6" eb="9">
      <t>ジカンタイ</t>
    </rPh>
    <rPh sb="10" eb="12">
      <t>ニッチュウ</t>
    </rPh>
    <phoneticPr fontId="15"/>
  </si>
  <si>
    <t>ユニット</t>
    <phoneticPr fontId="15"/>
  </si>
  <si>
    <t>(6) 日中／夜間及び深夜の時間帯の区分</t>
    <rPh sb="4" eb="6">
      <t>ニッチュウ</t>
    </rPh>
    <rPh sb="7" eb="9">
      <t>ヤカン</t>
    </rPh>
    <rPh sb="9" eb="10">
      <t>オヨ</t>
    </rPh>
    <rPh sb="11" eb="13">
      <t>シンヤ</t>
    </rPh>
    <rPh sb="14" eb="17">
      <t>ジカンタイ</t>
    </rPh>
    <rPh sb="18" eb="20">
      <t>クブン</t>
    </rPh>
    <phoneticPr fontId="15"/>
  </si>
  <si>
    <t>(5) 事業所の共同生活住居（ユニット）数</t>
    <rPh sb="4" eb="7">
      <t>ジギョウショ</t>
    </rPh>
    <rPh sb="8" eb="10">
      <t>キョウドウ</t>
    </rPh>
    <rPh sb="10" eb="12">
      <t>セイカツ</t>
    </rPh>
    <rPh sb="12" eb="14">
      <t>ジュウキョ</t>
    </rPh>
    <rPh sb="20" eb="21">
      <t>スウ</t>
    </rPh>
    <phoneticPr fontId="15"/>
  </si>
  <si>
    <t>人</t>
    <rPh sb="0" eb="1">
      <t>ニン</t>
    </rPh>
    <phoneticPr fontId="15"/>
  </si>
  <si>
    <t>（前年度の平均値または推定数）</t>
    <rPh sb="1" eb="4">
      <t>ゼンネンド</t>
    </rPh>
    <rPh sb="5" eb="8">
      <t>ヘイキンチ</t>
    </rPh>
    <rPh sb="11" eb="14">
      <t>スイテイスウ</t>
    </rPh>
    <phoneticPr fontId="15"/>
  </si>
  <si>
    <t>(4) 利用者数</t>
    <rPh sb="4" eb="7">
      <t>リヨウシャ</t>
    </rPh>
    <rPh sb="7" eb="8">
      <t>スウ</t>
    </rPh>
    <phoneticPr fontId="15"/>
  </si>
  <si>
    <t>日</t>
    <rPh sb="0" eb="1">
      <t>ニチ</t>
    </rPh>
    <phoneticPr fontId="15"/>
  </si>
  <si>
    <t>当月の日数</t>
    <rPh sb="0" eb="2">
      <t>トウゲツ</t>
    </rPh>
    <rPh sb="3" eb="5">
      <t>ニッスウ</t>
    </rPh>
    <phoneticPr fontId="15"/>
  </si>
  <si>
    <t>時間/月</t>
    <rPh sb="0" eb="2">
      <t>ジカン</t>
    </rPh>
    <rPh sb="3" eb="4">
      <t>ツキ</t>
    </rPh>
    <phoneticPr fontId="15"/>
  </si>
  <si>
    <t>時間/週</t>
    <rPh sb="0" eb="2">
      <t>ジカン</t>
    </rPh>
    <rPh sb="3" eb="4">
      <t>シュウ</t>
    </rPh>
    <phoneticPr fontId="15"/>
  </si>
  <si>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5"/>
  </si>
  <si>
    <t>予定</t>
  </si>
  <si>
    <t>(2)</t>
    <phoneticPr fontId="15"/>
  </si>
  <si>
    <t>４週</t>
  </si>
  <si>
    <t>(1)</t>
    <phoneticPr fontId="15"/>
  </si>
  <si>
    <t>○○○○</t>
    <phoneticPr fontId="15"/>
  </si>
  <si>
    <t>事業所名（</t>
    <rPh sb="0" eb="3">
      <t>ジギョウショ</t>
    </rPh>
    <rPh sb="3" eb="4">
      <t>メイ</t>
    </rPh>
    <phoneticPr fontId="15"/>
  </si>
  <si>
    <t>月</t>
    <rPh sb="0" eb="1">
      <t>ゲツ</t>
    </rPh>
    <phoneticPr fontId="15"/>
  </si>
  <si>
    <t>年</t>
    <rPh sb="0" eb="1">
      <t>ネン</t>
    </rPh>
    <phoneticPr fontId="15"/>
  </si>
  <si>
    <t>)</t>
    <phoneticPr fontId="15"/>
  </si>
  <si>
    <t>(</t>
    <phoneticPr fontId="15"/>
  </si>
  <si>
    <t>令和</t>
    <rPh sb="0" eb="2">
      <t>レイワ</t>
    </rPh>
    <phoneticPr fontId="15"/>
  </si>
  <si>
    <t>認知症対応型共同生活介護</t>
    <rPh sb="0" eb="12">
      <t>ニンチショウタイオウガタキョウドウセイカツカイゴ</t>
    </rPh>
    <phoneticPr fontId="15"/>
  </si>
  <si>
    <t>サービス種別（</t>
    <rPh sb="4" eb="6">
      <t>シュベツ</t>
    </rPh>
    <phoneticPr fontId="15"/>
  </si>
  <si>
    <t>従業者の勤務の体制及び勤務形態一覧表　</t>
  </si>
  <si>
    <t>（参考様式1）</t>
    <rPh sb="1" eb="3">
      <t>サンコウ</t>
    </rPh>
    <rPh sb="3" eb="5">
      <t>ヨウシキ</t>
    </rPh>
    <phoneticPr fontId="5"/>
  </si>
  <si>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5"/>
  </si>
  <si>
    <t>・シフト記号が足りない場合は、適宜、行を追加してください。</t>
    <rPh sb="4" eb="6">
      <t>キゴウ</t>
    </rPh>
    <rPh sb="7" eb="8">
      <t>タ</t>
    </rPh>
    <rPh sb="11" eb="13">
      <t>バアイ</t>
    </rPh>
    <rPh sb="15" eb="17">
      <t>テキギ</t>
    </rPh>
    <rPh sb="18" eb="19">
      <t>ギョウ</t>
    </rPh>
    <rPh sb="20" eb="22">
      <t>ツイカ</t>
    </rPh>
    <phoneticPr fontId="15"/>
  </si>
  <si>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5"/>
  </si>
  <si>
    <t>・職種ごとの勤務時間を「○：○○～○：○○」と表記することが困難な場合は、No18～33を活用し、勤務時間数のみを入力してください。</t>
    <rPh sb="45" eb="47">
      <t>カツヨウ</t>
    </rPh>
    <phoneticPr fontId="15"/>
  </si>
  <si>
    <t>1日に2回勤務する場合</t>
    <phoneticPr fontId="15"/>
  </si>
  <si>
    <t>）</t>
    <phoneticPr fontId="15"/>
  </si>
  <si>
    <t>-</t>
  </si>
  <si>
    <t>（</t>
    <phoneticPr fontId="15"/>
  </si>
  <si>
    <t>～</t>
    <phoneticPr fontId="15"/>
  </si>
  <si>
    <t>-</t>
    <phoneticPr fontId="15"/>
  </si>
  <si>
    <t>～</t>
    <phoneticPr fontId="15"/>
  </si>
  <si>
    <t>-</t>
    <phoneticPr fontId="15"/>
  </si>
  <si>
    <t>-</t>
    <phoneticPr fontId="15"/>
  </si>
  <si>
    <t>：</t>
    <phoneticPr fontId="15"/>
  </si>
  <si>
    <t>～</t>
    <phoneticPr fontId="15"/>
  </si>
  <si>
    <t>～</t>
    <phoneticPr fontId="15"/>
  </si>
  <si>
    <t>）</t>
    <phoneticPr fontId="15"/>
  </si>
  <si>
    <t>（</t>
    <phoneticPr fontId="15"/>
  </si>
  <si>
    <t>：</t>
    <phoneticPr fontId="15"/>
  </si>
  <si>
    <t>：</t>
    <phoneticPr fontId="15"/>
  </si>
  <si>
    <t>ai</t>
    <phoneticPr fontId="15"/>
  </si>
  <si>
    <t>1日に2回勤務する場合</t>
    <phoneticPr fontId="15"/>
  </si>
  <si>
    <t>（</t>
    <phoneticPr fontId="15"/>
  </si>
  <si>
    <t>：</t>
    <phoneticPr fontId="15"/>
  </si>
  <si>
    <t>ah</t>
    <phoneticPr fontId="15"/>
  </si>
  <si>
    <t>1日に2回勤務する場合</t>
    <rPh sb="1" eb="2">
      <t>ニチ</t>
    </rPh>
    <rPh sb="4" eb="5">
      <t>カイ</t>
    </rPh>
    <rPh sb="5" eb="7">
      <t>キンム</t>
    </rPh>
    <rPh sb="9" eb="11">
      <t>バアイ</t>
    </rPh>
    <phoneticPr fontId="15"/>
  </si>
  <si>
    <t>ag</t>
    <phoneticPr fontId="15"/>
  </si>
  <si>
    <t>af</t>
    <phoneticPr fontId="15"/>
  </si>
  <si>
    <t>ae</t>
    <phoneticPr fontId="15"/>
  </si>
  <si>
    <t>ad</t>
    <phoneticPr fontId="15"/>
  </si>
  <si>
    <t>ac</t>
    <phoneticPr fontId="15"/>
  </si>
  <si>
    <t>ab</t>
    <phoneticPr fontId="15"/>
  </si>
  <si>
    <t>aa</t>
    <phoneticPr fontId="15"/>
  </si>
  <si>
    <t>x</t>
    <phoneticPr fontId="15"/>
  </si>
  <si>
    <t>z</t>
    <phoneticPr fontId="15"/>
  </si>
  <si>
    <t>y</t>
    <phoneticPr fontId="15"/>
  </si>
  <si>
    <t>w</t>
    <phoneticPr fontId="15"/>
  </si>
  <si>
    <t>v</t>
    <phoneticPr fontId="15"/>
  </si>
  <si>
    <t>u</t>
    <phoneticPr fontId="15"/>
  </si>
  <si>
    <t>t</t>
    <phoneticPr fontId="15"/>
  </si>
  <si>
    <t>s</t>
    <phoneticPr fontId="15"/>
  </si>
  <si>
    <t>r</t>
    <phoneticPr fontId="15"/>
  </si>
  <si>
    <t>q</t>
    <phoneticPr fontId="15"/>
  </si>
  <si>
    <t>p</t>
    <phoneticPr fontId="15"/>
  </si>
  <si>
    <t>o</t>
    <phoneticPr fontId="15"/>
  </si>
  <si>
    <t>n</t>
    <phoneticPr fontId="15"/>
  </si>
  <si>
    <t>m</t>
    <phoneticPr fontId="15"/>
  </si>
  <si>
    <t>l</t>
    <phoneticPr fontId="15"/>
  </si>
  <si>
    <t>k</t>
    <phoneticPr fontId="15"/>
  </si>
  <si>
    <t>j</t>
    <phoneticPr fontId="15"/>
  </si>
  <si>
    <t>i</t>
    <phoneticPr fontId="15"/>
  </si>
  <si>
    <t>h</t>
    <phoneticPr fontId="15"/>
  </si>
  <si>
    <t>g</t>
    <phoneticPr fontId="15"/>
  </si>
  <si>
    <t>f</t>
    <phoneticPr fontId="15"/>
  </si>
  <si>
    <t>e</t>
    <phoneticPr fontId="15"/>
  </si>
  <si>
    <t>d</t>
    <phoneticPr fontId="15"/>
  </si>
  <si>
    <t>c</t>
    <phoneticPr fontId="15"/>
  </si>
  <si>
    <t>b</t>
    <phoneticPr fontId="15"/>
  </si>
  <si>
    <t>a</t>
    <phoneticPr fontId="15"/>
  </si>
  <si>
    <t>の勤務時間</t>
    <rPh sb="1" eb="3">
      <t>キンム</t>
    </rPh>
    <rPh sb="3" eb="5">
      <t>ジカン</t>
    </rPh>
    <phoneticPr fontId="15"/>
  </si>
  <si>
    <t>勤務時間</t>
    <rPh sb="0" eb="2">
      <t>キンム</t>
    </rPh>
    <rPh sb="2" eb="4">
      <t>ジカン</t>
    </rPh>
    <phoneticPr fontId="15"/>
  </si>
  <si>
    <t>うち、休憩時間</t>
    <rPh sb="3" eb="5">
      <t>キュウケイ</t>
    </rPh>
    <rPh sb="5" eb="7">
      <t>ジカン</t>
    </rPh>
    <phoneticPr fontId="15"/>
  </si>
  <si>
    <t>終了時刻</t>
    <rPh sb="0" eb="2">
      <t>シュウリョウ</t>
    </rPh>
    <rPh sb="2" eb="4">
      <t>ジコク</t>
    </rPh>
    <phoneticPr fontId="15"/>
  </si>
  <si>
    <t>開始時刻</t>
    <rPh sb="0" eb="2">
      <t>カイシ</t>
    </rPh>
    <rPh sb="2" eb="4">
      <t>ジコク</t>
    </rPh>
    <phoneticPr fontId="15"/>
  </si>
  <si>
    <t>終業時刻</t>
    <rPh sb="0" eb="2">
      <t>シュウギョウ</t>
    </rPh>
    <rPh sb="2" eb="4">
      <t>ジコク</t>
    </rPh>
    <phoneticPr fontId="15"/>
  </si>
  <si>
    <t>始業時刻</t>
    <rPh sb="0" eb="2">
      <t>シギョウ</t>
    </rPh>
    <rPh sb="2" eb="4">
      <t>ジコク</t>
    </rPh>
    <phoneticPr fontId="15"/>
  </si>
  <si>
    <t>記号</t>
    <rPh sb="0" eb="2">
      <t>キゴウ</t>
    </rPh>
    <phoneticPr fontId="15"/>
  </si>
  <si>
    <t>No</t>
    <phoneticPr fontId="15"/>
  </si>
  <si>
    <t>自由記載欄</t>
    <rPh sb="0" eb="2">
      <t>ジユウ</t>
    </rPh>
    <rPh sb="2" eb="4">
      <t>キサイ</t>
    </rPh>
    <rPh sb="4" eb="5">
      <t>ラン</t>
    </rPh>
    <phoneticPr fontId="15"/>
  </si>
  <si>
    <t>夜間及び深夜</t>
    <rPh sb="0" eb="2">
      <t>ヤカン</t>
    </rPh>
    <rPh sb="2" eb="3">
      <t>オヨ</t>
    </rPh>
    <rPh sb="4" eb="6">
      <t>シンヤ</t>
    </rPh>
    <phoneticPr fontId="15"/>
  </si>
  <si>
    <t>日中の勤務時間</t>
    <rPh sb="0" eb="2">
      <t>ニッチュウ</t>
    </rPh>
    <rPh sb="3" eb="5">
      <t>キンム</t>
    </rPh>
    <rPh sb="5" eb="7">
      <t>ジカン</t>
    </rPh>
    <phoneticPr fontId="15"/>
  </si>
  <si>
    <t>日中の時間帯</t>
    <rPh sb="0" eb="2">
      <t>ニッチュウ</t>
    </rPh>
    <rPh sb="3" eb="6">
      <t>ジカンタイ</t>
    </rPh>
    <phoneticPr fontId="15"/>
  </si>
  <si>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5"/>
  </si>
  <si>
    <t>※24時間表記</t>
    <rPh sb="3" eb="5">
      <t>ジカン</t>
    </rPh>
    <rPh sb="5" eb="7">
      <t>ヒョウキ</t>
    </rPh>
    <phoneticPr fontId="15"/>
  </si>
  <si>
    <t>■シフト記号表（勤務時間帯）</t>
    <rPh sb="4" eb="6">
      <t>キゴウ</t>
    </rPh>
    <rPh sb="6" eb="7">
      <t>ヒョウ</t>
    </rPh>
    <rPh sb="8" eb="10">
      <t>キンム</t>
    </rPh>
    <rPh sb="10" eb="13">
      <t>ジカンタイ</t>
    </rPh>
    <phoneticPr fontId="15"/>
  </si>
  <si>
    <t>≪要 提出≫</t>
    <rPh sb="1" eb="2">
      <t>ヨウ</t>
    </rPh>
    <rPh sb="3" eb="5">
      <t>テイシュツ</t>
    </rPh>
    <phoneticPr fontId="15"/>
  </si>
  <si>
    <t>≪提出不要≫</t>
    <rPh sb="1" eb="3">
      <t>テイシュツ</t>
    </rPh>
    <rPh sb="3" eb="5">
      <t>フヨウ</t>
    </rPh>
    <phoneticPr fontId="15"/>
  </si>
  <si>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5"/>
  </si>
  <si>
    <t>・・・直接入力する必要がある箇所です。</t>
    <rPh sb="3" eb="5">
      <t>チョクセツ</t>
    </rPh>
    <rPh sb="5" eb="7">
      <t>ニュウリョク</t>
    </rPh>
    <rPh sb="9" eb="11">
      <t>ヒツヨウ</t>
    </rPh>
    <rPh sb="14" eb="16">
      <t>カショ</t>
    </rPh>
    <phoneticPr fontId="15"/>
  </si>
  <si>
    <t>下記の記入方法に従って、入力してください。</t>
    <phoneticPr fontId="15"/>
  </si>
  <si>
    <t>・・・プルダウンから選択して入力する必要がある箇所です。</t>
    <rPh sb="10" eb="12">
      <t>センタク</t>
    </rPh>
    <rPh sb="14" eb="16">
      <t>ニュウリョク</t>
    </rPh>
    <rPh sb="18" eb="20">
      <t>ヒツヨウ</t>
    </rPh>
    <rPh sb="23" eb="25">
      <t>カショ</t>
    </rPh>
    <phoneticPr fontId="15"/>
  </si>
  <si>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</si>
  <si>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5"/>
  </si>
  <si>
    <t>　(1) 「４週」・「暦月」のいずれかを選択してください。</t>
    <rPh sb="7" eb="8">
      <t>シュウ</t>
    </rPh>
    <rPh sb="11" eb="12">
      <t>レキ</t>
    </rPh>
    <rPh sb="12" eb="13">
      <t>ツキ</t>
    </rPh>
    <rPh sb="20" eb="22">
      <t>センタク</t>
    </rPh>
    <phoneticPr fontId="15"/>
  </si>
  <si>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</si>
  <si>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5"/>
  </si>
  <si>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15"/>
  </si>
  <si>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15"/>
  </si>
  <si>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15"/>
  </si>
  <si>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15"/>
  </si>
  <si>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15"/>
  </si>
  <si>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15"/>
  </si>
  <si>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5"/>
  </si>
  <si>
    <t xml:space="preserve"> 　　 記入の順序は、職種ごとにまとめてください。</t>
    <rPh sb="4" eb="6">
      <t>キニュウ</t>
    </rPh>
    <rPh sb="7" eb="9">
      <t>ジュンジョ</t>
    </rPh>
    <rPh sb="11" eb="13">
      <t>ショクシュ</t>
    </rPh>
    <phoneticPr fontId="15"/>
  </si>
  <si>
    <t>No</t>
    <phoneticPr fontId="15"/>
  </si>
  <si>
    <t>職種名</t>
    <rPh sb="0" eb="2">
      <t>ショクシュ</t>
    </rPh>
    <rPh sb="2" eb="3">
      <t>メイ</t>
    </rPh>
    <phoneticPr fontId="15"/>
  </si>
  <si>
    <t>管理者</t>
    <rPh sb="0" eb="3">
      <t>カンリシャ</t>
    </rPh>
    <phoneticPr fontId="15"/>
  </si>
  <si>
    <t>介護従業者</t>
    <rPh sb="0" eb="2">
      <t>カイゴ</t>
    </rPh>
    <rPh sb="2" eb="5">
      <t>ジュウギョウシャ</t>
    </rPh>
    <phoneticPr fontId="15"/>
  </si>
  <si>
    <t>計画作成担当者</t>
    <rPh sb="0" eb="2">
      <t>ケイカク</t>
    </rPh>
    <rPh sb="2" eb="4">
      <t>サクセイ</t>
    </rPh>
    <rPh sb="4" eb="7">
      <t>タントウシャ</t>
    </rPh>
    <phoneticPr fontId="15"/>
  </si>
  <si>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</si>
  <si>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5"/>
  </si>
  <si>
    <t>区分</t>
    <rPh sb="0" eb="2">
      <t>クブン</t>
    </rPh>
    <phoneticPr fontId="15"/>
  </si>
  <si>
    <t>A</t>
    <phoneticPr fontId="15"/>
  </si>
  <si>
    <t>常勤で専従</t>
    <rPh sb="0" eb="2">
      <t>ジョウキン</t>
    </rPh>
    <rPh sb="3" eb="5">
      <t>センジュウ</t>
    </rPh>
    <phoneticPr fontId="15"/>
  </si>
  <si>
    <t>B</t>
    <phoneticPr fontId="15"/>
  </si>
  <si>
    <t>常勤で兼務</t>
    <rPh sb="0" eb="2">
      <t>ジョウキン</t>
    </rPh>
    <rPh sb="3" eb="5">
      <t>ケンム</t>
    </rPh>
    <phoneticPr fontId="15"/>
  </si>
  <si>
    <t>C</t>
    <phoneticPr fontId="15"/>
  </si>
  <si>
    <t>非常勤で専従</t>
    <rPh sb="0" eb="3">
      <t>ヒジョウキン</t>
    </rPh>
    <rPh sb="4" eb="6">
      <t>センジュウ</t>
    </rPh>
    <phoneticPr fontId="15"/>
  </si>
  <si>
    <t>D</t>
    <phoneticPr fontId="15"/>
  </si>
  <si>
    <t>非常勤で兼務</t>
    <rPh sb="0" eb="1">
      <t>ヒ</t>
    </rPh>
    <rPh sb="1" eb="3">
      <t>ジョウキン</t>
    </rPh>
    <rPh sb="4" eb="6">
      <t>ケンム</t>
    </rPh>
    <phoneticPr fontId="15"/>
  </si>
  <si>
    <t>（注）常勤・非常勤の区分について</t>
    <rPh sb="1" eb="2">
      <t>チュウ</t>
    </rPh>
    <rPh sb="3" eb="5">
      <t>ジョウキン</t>
    </rPh>
    <rPh sb="6" eb="9">
      <t>ヒジョウキン</t>
    </rPh>
    <rPh sb="10" eb="12">
      <t>クブン</t>
    </rPh>
    <phoneticPr fontId="15"/>
  </si>
  <si>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</si>
  <si>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5"/>
  </si>
  <si>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5"/>
  </si>
  <si>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5"/>
  </si>
  <si>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5"/>
  </si>
  <si>
    <t>　(10) 従業者の氏名を記入してください。</t>
    <rPh sb="6" eb="9">
      <t>ジュウギョウシャ</t>
    </rPh>
    <rPh sb="10" eb="12">
      <t>シメイ</t>
    </rPh>
    <rPh sb="13" eb="15">
      <t>キニュウ</t>
    </rPh>
    <phoneticPr fontId="15"/>
  </si>
  <si>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5"/>
  </si>
  <si>
    <t>　　  ※ 指定基準の確認に際しては、４週分の入力で差し支えありません。</t>
  </si>
  <si>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5"/>
  </si>
  <si>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5"/>
  </si>
  <si>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5"/>
  </si>
  <si>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</si>
  <si>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5"/>
  </si>
  <si>
    <t>　　　 その他、特記事項欄としてもご活用ください。</t>
    <rPh sb="6" eb="7">
      <t>タ</t>
    </rPh>
    <rPh sb="8" eb="10">
      <t>トッキ</t>
    </rPh>
    <rPh sb="10" eb="12">
      <t>ジコウ</t>
    </rPh>
    <rPh sb="12" eb="13">
      <t>ラン</t>
    </rPh>
    <rPh sb="18" eb="20">
      <t>カツヨウ</t>
    </rPh>
    <phoneticPr fontId="15"/>
  </si>
  <si>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15"/>
  </si>
  <si>
    <t>に色づけされます。</t>
    <rPh sb="1" eb="2">
      <t>イロ</t>
    </rPh>
    <phoneticPr fontId="15"/>
  </si>
  <si>
    <t>　(16) 通いサービスの利用者数を入力してください。</t>
    <rPh sb="6" eb="7">
      <t>カヨ</t>
    </rPh>
    <rPh sb="13" eb="16">
      <t>リヨウシャ</t>
    </rPh>
    <rPh sb="16" eb="17">
      <t>スウ</t>
    </rPh>
    <rPh sb="18" eb="20">
      <t>ニュウリョク</t>
    </rPh>
    <phoneticPr fontId="15"/>
  </si>
  <si>
    <t>　(17) 宿泊サービスの利用者数を入力してください。</t>
    <rPh sb="6" eb="8">
      <t>シュクハク</t>
    </rPh>
    <rPh sb="13" eb="16">
      <t>リヨウシャ</t>
    </rPh>
    <rPh sb="16" eb="17">
      <t>スウ</t>
    </rPh>
    <rPh sb="18" eb="20">
      <t>ニュウリョク</t>
    </rPh>
    <phoneticPr fontId="15"/>
  </si>
  <si>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15"/>
  </si>
  <si>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15"/>
  </si>
  <si>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5"/>
  </si>
  <si>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5"/>
  </si>
  <si>
    <t>　・「名前」に職種名を入力</t>
    <rPh sb="3" eb="5">
      <t>ナマエ</t>
    </rPh>
    <rPh sb="7" eb="9">
      <t>ショクシュ</t>
    </rPh>
    <rPh sb="9" eb="10">
      <t>メイ</t>
    </rPh>
    <rPh sb="11" eb="13">
      <t>ニュウリョク</t>
    </rPh>
    <phoneticPr fontId="15"/>
  </si>
  <si>
    <t>　・「数式」タブ　⇒　「名前の定義」を選択</t>
    <rPh sb="3" eb="5">
      <t>スウシキ</t>
    </rPh>
    <rPh sb="12" eb="14">
      <t>ナマエ</t>
    </rPh>
    <rPh sb="15" eb="17">
      <t>テイギ</t>
    </rPh>
    <rPh sb="19" eb="21">
      <t>センタク</t>
    </rPh>
    <phoneticPr fontId="15"/>
  </si>
  <si>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5"/>
  </si>
  <si>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5"/>
  </si>
  <si>
    <t>　行が足りない場合は、適宜追加してください。</t>
    <rPh sb="1" eb="2">
      <t>ギョウ</t>
    </rPh>
    <rPh sb="3" eb="4">
      <t>タ</t>
    </rPh>
    <rPh sb="7" eb="9">
      <t>バアイ</t>
    </rPh>
    <rPh sb="11" eb="13">
      <t>テキギ</t>
    </rPh>
    <rPh sb="13" eb="15">
      <t>ツイカ</t>
    </rPh>
    <phoneticPr fontId="15"/>
  </si>
  <si>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5"/>
  </si>
  <si>
    <t>　E列・・・「計画作成担当者」</t>
    <rPh sb="2" eb="3">
      <t>レツ</t>
    </rPh>
    <rPh sb="7" eb="9">
      <t>ケイカク</t>
    </rPh>
    <rPh sb="9" eb="11">
      <t>サクセイ</t>
    </rPh>
    <rPh sb="11" eb="14">
      <t>タントウシャ</t>
    </rPh>
    <phoneticPr fontId="15"/>
  </si>
  <si>
    <t>　D列・・・「介護従業者」</t>
    <rPh sb="2" eb="3">
      <t>レツ</t>
    </rPh>
    <rPh sb="7" eb="9">
      <t>カイゴ</t>
    </rPh>
    <rPh sb="9" eb="12">
      <t>ジュウギョウシャ</t>
    </rPh>
    <phoneticPr fontId="15"/>
  </si>
  <si>
    <t>　C列・・・「管理者」</t>
    <rPh sb="2" eb="3">
      <t>レツ</t>
    </rPh>
    <rPh sb="7" eb="10">
      <t>カンリシャ</t>
    </rPh>
    <phoneticPr fontId="15"/>
  </si>
  <si>
    <t>　C14～L14・・・「職種」</t>
    <rPh sb="12" eb="14">
      <t>ショクシュ</t>
    </rPh>
    <phoneticPr fontId="15"/>
  </si>
  <si>
    <t>※ INDIRECT関数使用のため、以下のとおりセルに「名前の定義」をしています。</t>
    <rPh sb="10" eb="12">
      <t>カンスウ</t>
    </rPh>
    <rPh sb="12" eb="14">
      <t>シヨウ</t>
    </rPh>
    <rPh sb="18" eb="20">
      <t>イカ</t>
    </rPh>
    <rPh sb="28" eb="30">
      <t>ナマエ</t>
    </rPh>
    <rPh sb="31" eb="33">
      <t>テイギ</t>
    </rPh>
    <phoneticPr fontId="15"/>
  </si>
  <si>
    <t>【自治体の皆様へ】</t>
    <rPh sb="1" eb="4">
      <t>ジチタイ</t>
    </rPh>
    <rPh sb="5" eb="7">
      <t>ミナサマ</t>
    </rPh>
    <phoneticPr fontId="15"/>
  </si>
  <si>
    <t>ー</t>
    <phoneticPr fontId="15"/>
  </si>
  <si>
    <t>ー</t>
    <phoneticPr fontId="15"/>
  </si>
  <si>
    <t>ー</t>
    <phoneticPr fontId="15"/>
  </si>
  <si>
    <t>ー</t>
  </si>
  <si>
    <t>基礎課程修了</t>
    <rPh sb="0" eb="2">
      <t>キソ</t>
    </rPh>
    <rPh sb="2" eb="4">
      <t>カテイ</t>
    </rPh>
    <rPh sb="4" eb="6">
      <t>シュウリョウ</t>
    </rPh>
    <phoneticPr fontId="15"/>
  </si>
  <si>
    <t>介護福祉士</t>
    <rPh sb="0" eb="2">
      <t>カイゴ</t>
    </rPh>
    <rPh sb="2" eb="5">
      <t>フクシシ</t>
    </rPh>
    <phoneticPr fontId="15"/>
  </si>
  <si>
    <t>実践者研修修了</t>
    <rPh sb="0" eb="3">
      <t>ジッセンシャ</t>
    </rPh>
    <rPh sb="3" eb="5">
      <t>ケンシュウ</t>
    </rPh>
    <rPh sb="5" eb="7">
      <t>シュウリョウ</t>
    </rPh>
    <phoneticPr fontId="15"/>
  </si>
  <si>
    <t>准看護師</t>
    <rPh sb="0" eb="4">
      <t>ジュンカンゴシ</t>
    </rPh>
    <phoneticPr fontId="15"/>
  </si>
  <si>
    <t>ー</t>
    <phoneticPr fontId="15"/>
  </si>
  <si>
    <t>介護支援専門員</t>
    <rPh sb="0" eb="2">
      <t>カイゴ</t>
    </rPh>
    <rPh sb="2" eb="4">
      <t>シエン</t>
    </rPh>
    <rPh sb="4" eb="7">
      <t>センモンイン</t>
    </rPh>
    <phoneticPr fontId="15"/>
  </si>
  <si>
    <t>看護師</t>
    <rPh sb="0" eb="3">
      <t>カンゴシ</t>
    </rPh>
    <phoneticPr fontId="15"/>
  </si>
  <si>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15"/>
  </si>
  <si>
    <t>資格</t>
    <rPh sb="0" eb="2">
      <t>シカク</t>
    </rPh>
    <phoneticPr fontId="15"/>
  </si>
  <si>
    <t>２．職種名・資格名称</t>
    <rPh sb="2" eb="4">
      <t>ショクシュ</t>
    </rPh>
    <rPh sb="4" eb="5">
      <t>メイ</t>
    </rPh>
    <rPh sb="6" eb="8">
      <t>シカク</t>
    </rPh>
    <rPh sb="8" eb="10">
      <t>メイショウ</t>
    </rPh>
    <phoneticPr fontId="15"/>
  </si>
  <si>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15"/>
  </si>
  <si>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15"/>
  </si>
  <si>
    <t>認知症対応型共同生活介護・介護予防認知症対応型共同生活介護</t>
  </si>
  <si>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15"/>
  </si>
  <si>
    <t>サービス種別</t>
    <rPh sb="4" eb="6">
      <t>シュベツ</t>
    </rPh>
    <phoneticPr fontId="15"/>
  </si>
  <si>
    <t>No</t>
    <phoneticPr fontId="15"/>
  </si>
  <si>
    <t>１．サービス種別</t>
    <rPh sb="6" eb="8">
      <t>シュベツ</t>
    </rPh>
    <phoneticPr fontId="15"/>
  </si>
  <si>
    <t>（人員に関する基準）</t>
    <rPh sb="1" eb="3">
      <t>ジンイン</t>
    </rPh>
    <rPh sb="4" eb="5">
      <t>カン</t>
    </rPh>
    <rPh sb="7" eb="9">
      <t>キジュン</t>
    </rPh>
    <phoneticPr fontId="2"/>
  </si>
  <si>
    <t>1-1</t>
    <phoneticPr fontId="2"/>
  </si>
  <si>
    <t>1-2</t>
    <phoneticPr fontId="2"/>
  </si>
  <si>
    <t>1-3</t>
    <phoneticPr fontId="2"/>
  </si>
  <si>
    <t>2-1</t>
    <phoneticPr fontId="2"/>
  </si>
  <si>
    <t>2-2</t>
    <phoneticPr fontId="2"/>
  </si>
  <si>
    <t>2-3</t>
    <phoneticPr fontId="2"/>
  </si>
  <si>
    <t>（設備に関する基準）</t>
    <rPh sb="1" eb="3">
      <t>セツビ</t>
    </rPh>
    <rPh sb="4" eb="5">
      <t>カン</t>
    </rPh>
    <rPh sb="7" eb="9">
      <t>キジュン</t>
    </rPh>
    <phoneticPr fontId="2"/>
  </si>
  <si>
    <t>（運営に関する基準）</t>
    <phoneticPr fontId="2"/>
  </si>
  <si>
    <t>被保険者証に認定審査会意見が記載されているときは、サービス提供に際し､その意見を考慮しているか。</t>
    <phoneticPr fontId="2"/>
  </si>
  <si>
    <t>要介護者等であって認知症である者のうち、少人数による共同生活を営むことに支障がない者にサービスを提供しているか。</t>
    <phoneticPr fontId="2"/>
  </si>
  <si>
    <t>入居申込者の入居に際しては、その者の心身の状況、生活歴、病歴等の把握に努めているか。</t>
    <phoneticPr fontId="2"/>
  </si>
  <si>
    <t>提供した具体的なサービスの内容を記録しているか。</t>
    <phoneticPr fontId="2"/>
  </si>
  <si>
    <t>利用者負担として、地域密着型介護サービス費用基準額または地域密着型介護予防サービス費用基準額の１割、２割又は３割の支払を受けているか。</t>
    <phoneticPr fontId="2"/>
  </si>
  <si>
    <t>利用料に法定代理受領サービスに該当するサービスを提供した場合とそれ以外の場合との間で不合理な差額を生じさせていないか。</t>
    <phoneticPr fontId="2"/>
  </si>
  <si>
    <t>利用者の認知症の症状の進行を緩和し、安心して日常生活を送ることができるよう、利用者の心身の状況を踏まえ、妥当適切に行っているか。</t>
    <rPh sb="0" eb="2">
      <t>リヨウ</t>
    </rPh>
    <rPh sb="38" eb="40">
      <t>リヨウ</t>
    </rPh>
    <phoneticPr fontId="2"/>
  </si>
  <si>
    <t>利用者一人一人の人格を尊重し、利用者がそれぞれの役割を持って家庭的な環境の下で日常生活を送ることができるよう配慮して行っているか。</t>
    <rPh sb="0" eb="2">
      <t>リヨウ</t>
    </rPh>
    <rPh sb="15" eb="17">
      <t>リヨウ</t>
    </rPh>
    <phoneticPr fontId="2"/>
  </si>
  <si>
    <t>認知症対応型共同生活介護計画に基づき、漫然かつ画一的なものとならないよう配慮して行っているか。</t>
    <phoneticPr fontId="2"/>
  </si>
  <si>
    <t>利用者の介護予防に資するよう、その目標を設定し、計画的に行われているか。</t>
    <rPh sb="0" eb="2">
      <t>リヨウ</t>
    </rPh>
    <phoneticPr fontId="2"/>
  </si>
  <si>
    <t>利用者がその有する能力を最大限活用することができるような方法によるサービスの提供に努め、その能力を阻害する等の不適切なサービスの提供を行わないよう配慮しているか。</t>
    <rPh sb="0" eb="2">
      <t>リヨウ</t>
    </rPh>
    <phoneticPr fontId="2"/>
  </si>
  <si>
    <t>サービスの提供に当たり、利用者とのコミュニケーションを十分に図ることその他の様々な方法により、利用者が主体的に事業に参加するよう適切な働きかけに努めているか。</t>
    <rPh sb="12" eb="14">
      <t>リヨウ</t>
    </rPh>
    <rPh sb="47" eb="49">
      <t>リヨウ</t>
    </rPh>
    <phoneticPr fontId="2"/>
  </si>
  <si>
    <t>共同生活住居の管理者は、計画作成担当者に認知症対応型共同生活介護計画の作成に関する業務を担当させているか。</t>
    <phoneticPr fontId="2"/>
  </si>
  <si>
    <t>利用者の心身の状況に応じ、利用者の自立の支援と日常生活の充実に資するよう適切な技術をもって介護サービスを提供しているか。また、その際、利用者の人格に十分配慮しているか。</t>
    <rPh sb="0" eb="2">
      <t>リヨウ</t>
    </rPh>
    <rPh sb="13" eb="15">
      <t>リヨウ</t>
    </rPh>
    <rPh sb="67" eb="69">
      <t>リヨウ</t>
    </rPh>
    <phoneticPr fontId="2"/>
  </si>
  <si>
    <t>利用者の食事その他の家事等は、原則として利用者と介護従業者が共同で行うよう努めているか。</t>
    <rPh sb="0" eb="2">
      <t>リヨウ</t>
    </rPh>
    <rPh sb="20" eb="22">
      <t>リヨウ</t>
    </rPh>
    <phoneticPr fontId="2"/>
  </si>
  <si>
    <t>サービス提供中に、利用者に病状の急変が生じた場合その他必要な場合は、速やかに主治医又はあらかじめ定めた協力医療機関への連絡を行う等の必要な措置を講じているか。</t>
    <rPh sb="9" eb="11">
      <t>リヨウ</t>
    </rPh>
    <phoneticPr fontId="2"/>
  </si>
  <si>
    <t>(1)の介護従業者の勤務の体制を定めるに当たっては、利用者が安心して日常生活を送ることができるよう、継続性を重視したサービスの提供に配慮しているか。</t>
    <rPh sb="26" eb="28">
      <t>リヨウ</t>
    </rPh>
    <phoneticPr fontId="2"/>
  </si>
  <si>
    <t>入居定員及び居室の定員を超えて入居させていないか。</t>
    <phoneticPr fontId="2"/>
  </si>
  <si>
    <t>(解釈通知)
苦情がサービスの質の向上を図る上での重要な情報であることの認識に立ち、苦情の内容を踏まえ、サービスの質の向上に向けた取組を自ら行っているか。</t>
    <phoneticPr fontId="2"/>
  </si>
  <si>
    <t>事業の運営に当たっては、地域住民又はその自発的な活動等との連携及び協力を行う等の地域との交流を図っているか。</t>
    <phoneticPr fontId="2"/>
  </si>
  <si>
    <t>(解釈通知)
事故が生じた際にはその原因を解明し、再発生を防ぐための対策を講じているか。</t>
    <phoneticPr fontId="2"/>
  </si>
  <si>
    <t>（その他）</t>
    <rPh sb="3" eb="4">
      <t>タ</t>
    </rPh>
    <phoneticPr fontId="2"/>
  </si>
  <si>
    <t>（基本方針）</t>
    <rPh sb="1" eb="3">
      <t>キホン</t>
    </rPh>
    <rPh sb="3" eb="5">
      <t>ホウシン</t>
    </rPh>
    <phoneticPr fontId="2"/>
  </si>
  <si>
    <t>遅くとも有効期間が終了する３０日前には要介護認定の更新申請が行われるように必要な援助を行っているか。</t>
    <phoneticPr fontId="2"/>
  </si>
  <si>
    <t>利用者の趣味又は嗜好に応じた活動の支援に努めているか。</t>
    <rPh sb="0" eb="2">
      <t>リヨウ</t>
    </rPh>
    <phoneticPr fontId="2"/>
  </si>
  <si>
    <t>利用者の退居の際には、利用者及びその家族の希望を踏まえた上で退居後の生活環境や介護の継続性に配慮し、退居に必要な援助を行っているか。</t>
    <rPh sb="0" eb="2">
      <t>リヨウ</t>
    </rPh>
    <rPh sb="11" eb="13">
      <t>リヨウ</t>
    </rPh>
    <phoneticPr fontId="2"/>
  </si>
  <si>
    <t>利用者の退居に際しては、利用者又はその家族に対し、適切な指導を行うとともに、居宅介護支援事業者等への情報の提供及び保健医療サービス又は福祉サービスを提供する者との密接な連携に努めているか。</t>
    <rPh sb="0" eb="2">
      <t>リヨウ</t>
    </rPh>
    <rPh sb="12" eb="14">
      <t>リヨウ</t>
    </rPh>
    <phoneticPr fontId="2"/>
  </si>
  <si>
    <t>サービスの提供に当たり、利用者ができる限り要介護状態とならないで自立した日常生活を営むことができるよう支援することを目的とするものであると意識してサービスの提供に当たっているか。</t>
    <rPh sb="12" eb="14">
      <t>リヨウ</t>
    </rPh>
    <phoneticPr fontId="2"/>
  </si>
  <si>
    <t>利用申込者が要介護認定申請を行っていない場合、当該申請のために必要な援助を行っているか。</t>
    <rPh sb="0" eb="2">
      <t>リヨウ</t>
    </rPh>
    <rPh sb="2" eb="4">
      <t>モウシコミ</t>
    </rPh>
    <rPh sb="11" eb="13">
      <t>シンセイ</t>
    </rPh>
    <rPh sb="14" eb="15">
      <t>オコナ</t>
    </rPh>
    <rPh sb="23" eb="25">
      <t>トウガイ</t>
    </rPh>
    <phoneticPr fontId="2"/>
  </si>
  <si>
    <t>利用者が日常生活を営む上で必要な行政機関に対する手続等について、利用者又はその家族が行うことが困難な場合は、同意を得て代行しているか。</t>
    <rPh sb="0" eb="2">
      <t>リヨウ</t>
    </rPh>
    <rPh sb="32" eb="34">
      <t>リヨウ</t>
    </rPh>
    <phoneticPr fontId="2"/>
  </si>
  <si>
    <t>常に利用者の家族との連携を図るとともに、利用者とその家族との交流等の機会を確保するよう努めているか。</t>
    <rPh sb="2" eb="4">
      <t>リヨウ</t>
    </rPh>
    <rPh sb="20" eb="22">
      <t>リヨウ</t>
    </rPh>
    <phoneticPr fontId="2"/>
  </si>
  <si>
    <t>従業者の管理及びサービスの利用の申込みに係る調整、業務の実施状況の把握その他の管理を一元的に行っているか。</t>
    <phoneticPr fontId="2"/>
  </si>
  <si>
    <t>利用者の病状の急変等に備えるため、あらかじめ、協力医療機関を定めているか。</t>
    <rPh sb="0" eb="2">
      <t>リヨウ</t>
    </rPh>
    <phoneticPr fontId="2"/>
  </si>
  <si>
    <t>サービスの提供体制の確保、夜間における緊急時の対応等のため、介護老人福祉施設、介護老人保健施設、介護医療院、病院等との間の連携及び支援の体制を整えているか。</t>
    <phoneticPr fontId="2"/>
  </si>
  <si>
    <t>(解釈通知)
利用者の入院や休日夜間等における対応について円滑な協力を得るため、協力医療機関等との間で必要な事項を取り決めているか。</t>
    <phoneticPr fontId="2"/>
  </si>
  <si>
    <t>居宅介護支援事業者又はその従業者に対し、要介護被保険者等に対して当該共同生活住居を紹介することの対償として、金品その他の財産上の利益を供与していないか。</t>
    <phoneticPr fontId="2"/>
  </si>
  <si>
    <t>居宅介護支援事業者又はその従業者から、共同生活住居からの退居者を紹介することの対償として、金品その他の財産上の利益を収受していないか。</t>
    <phoneticPr fontId="2"/>
  </si>
  <si>
    <t>利用者の心身の状況を踏まえ、妥当適切なサービスが行われているかどうかを確認するために市が行う調査に協力するとともに、市から指導又は助言を受けた場合においては、当該指導又は助言に従って必要な改善を行っているか。</t>
    <rPh sb="0" eb="2">
      <t>リヨウ</t>
    </rPh>
    <phoneticPr fontId="2"/>
  </si>
  <si>
    <t xml:space="preserve">令和　年　月　日作成  </t>
    <rPh sb="0" eb="2">
      <t>レイワ</t>
    </rPh>
    <rPh sb="3" eb="4">
      <t>ネン</t>
    </rPh>
    <rPh sb="5" eb="6">
      <t>ガツ</t>
    </rPh>
    <rPh sb="7" eb="8">
      <t>ニチ</t>
    </rPh>
    <rPh sb="8" eb="10">
      <t>サクセイ</t>
    </rPh>
    <phoneticPr fontId="5"/>
  </si>
  <si>
    <t>指定作成時点</t>
    <rPh sb="0" eb="2">
      <t>シテイ</t>
    </rPh>
    <phoneticPr fontId="2"/>
  </si>
  <si>
    <t>令和</t>
    <rPh sb="0" eb="2">
      <t>レイワ</t>
    </rPh>
    <phoneticPr fontId="5"/>
  </si>
  <si>
    <t>年</t>
    <phoneticPr fontId="2"/>
  </si>
  <si>
    <t>月</t>
    <phoneticPr fontId="2"/>
  </si>
  <si>
    <t>日</t>
    <rPh sb="0" eb="1">
      <t>ニチ</t>
    </rPh>
    <phoneticPr fontId="2"/>
  </si>
  <si>
    <t>作 成 者 ------------</t>
    <rPh sb="0" eb="1">
      <t>サク</t>
    </rPh>
    <rPh sb="2" eb="3">
      <t>シゲル</t>
    </rPh>
    <rPh sb="4" eb="5">
      <t>モノ</t>
    </rPh>
    <phoneticPr fontId="5"/>
  </si>
  <si>
    <t>※指定作成時点の月について記載してください</t>
    <rPh sb="1" eb="7">
      <t>シテイサクセイジテン</t>
    </rPh>
    <rPh sb="8" eb="9">
      <t>ツキ</t>
    </rPh>
    <rPh sb="13" eb="15">
      <t>キサイ</t>
    </rPh>
    <phoneticPr fontId="2"/>
  </si>
  <si>
    <t xml:space="preserve">チェック項目について「はい」の場合１を記入、「いいえ」の場合は空欄のままにしてください。
</t>
    <phoneticPr fontId="2"/>
  </si>
  <si>
    <t>根拠となる法令等について</t>
    <rPh sb="0" eb="2">
      <t>コンキョ</t>
    </rPh>
    <rPh sb="5" eb="7">
      <t>ホウレイ</t>
    </rPh>
    <rPh sb="7" eb="8">
      <t>トウ</t>
    </rPh>
    <phoneticPr fontId="2"/>
  </si>
  <si>
    <t>報酬基準…「指定地域密着型サービスに要する費用の額の算定に関する基準（平18.3.14厚生労働省告示第126号）」</t>
    <rPh sb="0" eb="2">
      <t>ホウシュウ</t>
    </rPh>
    <rPh sb="2" eb="4">
      <t>キジュン</t>
    </rPh>
    <rPh sb="8" eb="10">
      <t>チイキ</t>
    </rPh>
    <rPh sb="10" eb="12">
      <t>ミッチャク</t>
    </rPh>
    <rPh sb="12" eb="13">
      <t>ガタ</t>
    </rPh>
    <phoneticPr fontId="2"/>
  </si>
  <si>
    <t>解釈通知…「指定地域密着型サービス及び指定地域密着型介護予防サービスに関する基準について
（平成18年3月31日老計発第0331004号・老振発第0331004号・老老発第0331017号）」</t>
    <rPh sb="0" eb="2">
      <t>カイシャク</t>
    </rPh>
    <rPh sb="2" eb="4">
      <t>ツウチ</t>
    </rPh>
    <rPh sb="8" eb="10">
      <t>チイキ</t>
    </rPh>
    <rPh sb="10" eb="13">
      <t>ミッチャクガタ</t>
    </rPh>
    <rPh sb="19" eb="26">
      <t>シテイチイキミッチャクガタ</t>
    </rPh>
    <rPh sb="26" eb="28">
      <t>カイゴ</t>
    </rPh>
    <rPh sb="28" eb="30">
      <t>ヨボウ</t>
    </rPh>
    <rPh sb="57" eb="58">
      <t>ケイ</t>
    </rPh>
    <rPh sb="58" eb="59">
      <t>ハツ</t>
    </rPh>
    <rPh sb="59" eb="60">
      <t>ダイ</t>
    </rPh>
    <rPh sb="67" eb="68">
      <t>ゴウ</t>
    </rPh>
    <rPh sb="69" eb="70">
      <t>ロウ</t>
    </rPh>
    <rPh sb="70" eb="71">
      <t>シン</t>
    </rPh>
    <rPh sb="71" eb="72">
      <t>ハツ</t>
    </rPh>
    <rPh sb="72" eb="73">
      <t>ダイ</t>
    </rPh>
    <rPh sb="80" eb="81">
      <t>ゴウ</t>
    </rPh>
    <rPh sb="82" eb="83">
      <t>ロウ</t>
    </rPh>
    <rPh sb="83" eb="84">
      <t>ロウ</t>
    </rPh>
    <rPh sb="84" eb="85">
      <t>ハツ</t>
    </rPh>
    <rPh sb="85" eb="86">
      <t>ダイ</t>
    </rPh>
    <rPh sb="93" eb="94">
      <t>ゴウ</t>
    </rPh>
    <phoneticPr fontId="2"/>
  </si>
  <si>
    <t>市記入欄</t>
    <rPh sb="0" eb="1">
      <t>シ</t>
    </rPh>
    <rPh sb="1" eb="3">
      <t>キニュウ</t>
    </rPh>
    <rPh sb="3" eb="4">
      <t>ラン</t>
    </rPh>
    <phoneticPr fontId="2"/>
  </si>
  <si>
    <t xml:space="preserve">項目別チェック </t>
    <rPh sb="0" eb="2">
      <t>コウモク</t>
    </rPh>
    <rPh sb="2" eb="3">
      <t>ベツ</t>
    </rPh>
    <phoneticPr fontId="2"/>
  </si>
  <si>
    <t xml:space="preserve">市チェック数 </t>
    <rPh sb="0" eb="1">
      <t>シ</t>
    </rPh>
    <phoneticPr fontId="2"/>
  </si>
  <si>
    <t>/</t>
    <phoneticPr fontId="2"/>
  </si>
  <si>
    <t xml:space="preserve">市チェック数 </t>
  </si>
  <si>
    <t xml:space="preserve">条例…(介)「松阪市指定地域密着型サービスの事業の人員、設備及び運営に関する基準条例」
</t>
    <rPh sb="0" eb="2">
      <t>ジョウレイ</t>
    </rPh>
    <rPh sb="4" eb="5">
      <t>カイ</t>
    </rPh>
    <rPh sb="7" eb="10">
      <t>マツサカシ</t>
    </rPh>
    <rPh sb="10" eb="12">
      <t>シテイ</t>
    </rPh>
    <rPh sb="12" eb="14">
      <t>チイキ</t>
    </rPh>
    <rPh sb="14" eb="17">
      <t>ミッチャクガタ</t>
    </rPh>
    <rPh sb="22" eb="24">
      <t>ジギョウ</t>
    </rPh>
    <rPh sb="25" eb="27">
      <t>ジンイン</t>
    </rPh>
    <rPh sb="28" eb="30">
      <t>セツビ</t>
    </rPh>
    <rPh sb="30" eb="31">
      <t>オヨ</t>
    </rPh>
    <rPh sb="32" eb="34">
      <t>ウンエイ</t>
    </rPh>
    <rPh sb="35" eb="36">
      <t>カン</t>
    </rPh>
    <rPh sb="38" eb="40">
      <t>キジュン</t>
    </rPh>
    <rPh sb="40" eb="42">
      <t>ジョウレイ</t>
    </rPh>
    <phoneticPr fontId="2"/>
  </si>
  <si>
    <t>　　…(予)「松阪市指定地域密着型介護予防サービスの事業の人員、設備運営並びに指定地域密着型介護予防サービスに係る介護予防のための効果的な支援の方法に関する基準条例</t>
    <rPh sb="4" eb="5">
      <t>ヨ</t>
    </rPh>
    <rPh sb="7" eb="10">
      <t>マツサカシ</t>
    </rPh>
    <rPh sb="10" eb="12">
      <t>シテイ</t>
    </rPh>
    <rPh sb="12" eb="14">
      <t>チイキ</t>
    </rPh>
    <rPh sb="14" eb="17">
      <t>ミッチャクガタ</t>
    </rPh>
    <rPh sb="17" eb="21">
      <t>カイゴヨボウ</t>
    </rPh>
    <rPh sb="26" eb="28">
      <t>ジギョウ</t>
    </rPh>
    <rPh sb="29" eb="31">
      <t>ジンイン</t>
    </rPh>
    <rPh sb="32" eb="34">
      <t>セツビ</t>
    </rPh>
    <rPh sb="34" eb="36">
      <t>ウンエイ</t>
    </rPh>
    <rPh sb="36" eb="37">
      <t>ナラ</t>
    </rPh>
    <rPh sb="39" eb="41">
      <t>シテイ</t>
    </rPh>
    <rPh sb="41" eb="43">
      <t>チイキ</t>
    </rPh>
    <rPh sb="43" eb="46">
      <t>ミッチャクガタ</t>
    </rPh>
    <rPh sb="46" eb="48">
      <t>カイゴ</t>
    </rPh>
    <rPh sb="48" eb="50">
      <t>ヨボウ</t>
    </rPh>
    <rPh sb="55" eb="56">
      <t>カカ</t>
    </rPh>
    <rPh sb="57" eb="59">
      <t>カイゴ</t>
    </rPh>
    <rPh sb="59" eb="61">
      <t>ヨボウ</t>
    </rPh>
    <rPh sb="65" eb="68">
      <t>コウカテキ</t>
    </rPh>
    <rPh sb="69" eb="71">
      <t>シエン</t>
    </rPh>
    <rPh sb="72" eb="74">
      <t>ホウホウ</t>
    </rPh>
    <rPh sb="75" eb="76">
      <t>カン</t>
    </rPh>
    <rPh sb="78" eb="80">
      <t>キジュン</t>
    </rPh>
    <rPh sb="80" eb="82">
      <t>ジョウレイ</t>
    </rPh>
    <phoneticPr fontId="2"/>
  </si>
  <si>
    <t>条例</t>
    <rPh sb="0" eb="2">
      <t>ジョウレイ</t>
    </rPh>
    <phoneticPr fontId="2"/>
  </si>
  <si>
    <t>はい</t>
    <phoneticPr fontId="2"/>
  </si>
  <si>
    <t>1-4</t>
    <phoneticPr fontId="2"/>
  </si>
  <si>
    <t>1-5</t>
    <phoneticPr fontId="2"/>
  </si>
  <si>
    <t>1-6</t>
    <phoneticPr fontId="2"/>
  </si>
  <si>
    <t>1-7</t>
    <phoneticPr fontId="2"/>
  </si>
  <si>
    <t>1-8</t>
    <phoneticPr fontId="2"/>
  </si>
  <si>
    <t>/</t>
    <phoneticPr fontId="2"/>
  </si>
  <si>
    <t>介護給付費の算定</t>
    <rPh sb="6" eb="8">
      <t>サンテイ</t>
    </rPh>
    <phoneticPr fontId="2"/>
  </si>
  <si>
    <t>/</t>
    <phoneticPr fontId="2"/>
  </si>
  <si>
    <t>はい</t>
    <phoneticPr fontId="2"/>
  </si>
  <si>
    <t>確認文書</t>
    <rPh sb="0" eb="2">
      <t>カクニン</t>
    </rPh>
    <rPh sb="2" eb="4">
      <t>ブンショ</t>
    </rPh>
    <phoneticPr fontId="2"/>
  </si>
  <si>
    <t>認知症である利用者が、その有する能力に応じ自立した日常生活を営むことができるよう、共同生活住居において、家庭的な環境と地域住民との交流の下で入浴、排せつ、食事等の介護その他の日常生活上の世話及び機能訓練を行うものであるか。</t>
    <phoneticPr fontId="2"/>
  </si>
  <si>
    <t>認知症である利用者の心身機能の維持回復を図り、生活機能の維持又は向上を目指すために、利用者が可能な限り共同生活住居において、家庭的な環境と地域住民との交流の下で入浴、排せつ、食事等の介護その他の日常生活上の支援及び機能訓練を行うものであるか。</t>
    <phoneticPr fontId="2"/>
  </si>
  <si>
    <t>法定代理受領サービスに該当しない(介護予防)認知症対応型共同生活介護に係る利用料の支払を受けた場合は、提供したサービスの内容、費用の額その他必要と認められる事項を記載したサービス提供証明書を利用者に対して交付しているか。</t>
    <rPh sb="17" eb="21">
      <t>カイゴヨボウ</t>
    </rPh>
    <rPh sb="95" eb="97">
      <t>リヨウ</t>
    </rPh>
    <phoneticPr fontId="2"/>
  </si>
  <si>
    <t>/</t>
    <phoneticPr fontId="2"/>
  </si>
  <si>
    <t>はい</t>
    <phoneticPr fontId="2"/>
  </si>
  <si>
    <t>/</t>
    <phoneticPr fontId="2"/>
  </si>
  <si>
    <t>計</t>
    <rPh sb="0" eb="1">
      <t>ケイ</t>
    </rPh>
    <phoneticPr fontId="2"/>
  </si>
  <si>
    <t>市チェック数</t>
    <rPh sb="0" eb="1">
      <t>シ</t>
    </rPh>
    <phoneticPr fontId="2"/>
  </si>
  <si>
    <t>/</t>
    <phoneticPr fontId="2"/>
  </si>
  <si>
    <t xml:space="preserve">(介)項目別チェック </t>
    <rPh sb="1" eb="2">
      <t>カイ</t>
    </rPh>
    <rPh sb="3" eb="5">
      <t>コウモク</t>
    </rPh>
    <rPh sb="5" eb="6">
      <t>ベツ</t>
    </rPh>
    <phoneticPr fontId="2"/>
  </si>
  <si>
    <t xml:space="preserve">(予)項目別チェック </t>
    <rPh sb="1" eb="2">
      <t>ヨ</t>
    </rPh>
    <rPh sb="3" eb="5">
      <t>コウモク</t>
    </rPh>
    <rPh sb="5" eb="6">
      <t>ベツ</t>
    </rPh>
    <phoneticPr fontId="2"/>
  </si>
  <si>
    <t>根拠となる法令等について</t>
    <phoneticPr fontId="2"/>
  </si>
  <si>
    <t>〇指定地域密着型サービスに要する費用の額の算定に関する基準及び指定地域密着型介護予防サービスに要する費用の額の算定に関する基準の制定に伴う実施上の留意事項について(平18.3.31老計発第0331005号・
老振発第0331005号・老老発第0331018号)</t>
    <rPh sb="29" eb="30">
      <t>オヨ</t>
    </rPh>
    <rPh sb="31" eb="35">
      <t>シテイチイキ</t>
    </rPh>
    <rPh sb="35" eb="38">
      <t>ミッチャクガタ</t>
    </rPh>
    <rPh sb="38" eb="40">
      <t>カイゴ</t>
    </rPh>
    <rPh sb="40" eb="42">
      <t>ヨボウ</t>
    </rPh>
    <rPh sb="47" eb="48">
      <t>ヨウ</t>
    </rPh>
    <rPh sb="50" eb="51">
      <t>ヒ</t>
    </rPh>
    <rPh sb="51" eb="52">
      <t>ヨウ</t>
    </rPh>
    <rPh sb="53" eb="54">
      <t>ガク</t>
    </rPh>
    <rPh sb="55" eb="57">
      <t>サンテイ</t>
    </rPh>
    <rPh sb="58" eb="59">
      <t>カン</t>
    </rPh>
    <rPh sb="61" eb="63">
      <t>キジュン</t>
    </rPh>
    <rPh sb="64" eb="66">
      <t>セイテイ</t>
    </rPh>
    <rPh sb="67" eb="68">
      <t>トモナ</t>
    </rPh>
    <rPh sb="69" eb="71">
      <t>ジッシ</t>
    </rPh>
    <rPh sb="71" eb="72">
      <t>ジョウ</t>
    </rPh>
    <rPh sb="73" eb="75">
      <t>リュウイ</t>
    </rPh>
    <rPh sb="75" eb="77">
      <t>ジコウ</t>
    </rPh>
    <phoneticPr fontId="2"/>
  </si>
  <si>
    <t>2</t>
    <phoneticPr fontId="2"/>
  </si>
  <si>
    <t>月平均の利用者数について、定員を上回って利用させていない</t>
    <rPh sb="0" eb="3">
      <t>ツキヘイキン</t>
    </rPh>
    <rPh sb="4" eb="7">
      <t>リヨウシャ</t>
    </rPh>
    <rPh sb="7" eb="8">
      <t>カズ</t>
    </rPh>
    <rPh sb="13" eb="15">
      <t>テイイン</t>
    </rPh>
    <rPh sb="16" eb="18">
      <t>ウワマワ</t>
    </rPh>
    <rPh sb="20" eb="22">
      <t>リヨウ</t>
    </rPh>
    <phoneticPr fontId="2"/>
  </si>
  <si>
    <t>夜勤時間帯において夜勤を行う職員数が夜勤職員基準に定める員数に満たない事態が2日以上連続して発生していない
(夜勤時間帯：午後10時から翌日午前5時までの時間を含む連続する16時間)</t>
    <rPh sb="0" eb="2">
      <t>ヤキン</t>
    </rPh>
    <rPh sb="2" eb="4">
      <t>ジカン</t>
    </rPh>
    <rPh sb="4" eb="5">
      <t>タイ</t>
    </rPh>
    <rPh sb="9" eb="11">
      <t>ヤキン</t>
    </rPh>
    <rPh sb="12" eb="13">
      <t>オコナ</t>
    </rPh>
    <rPh sb="14" eb="16">
      <t>ショクイン</t>
    </rPh>
    <rPh sb="16" eb="17">
      <t>スウ</t>
    </rPh>
    <rPh sb="18" eb="20">
      <t>ヤキン</t>
    </rPh>
    <rPh sb="20" eb="22">
      <t>ショクイン</t>
    </rPh>
    <rPh sb="22" eb="24">
      <t>キジュン</t>
    </rPh>
    <rPh sb="25" eb="26">
      <t>サダ</t>
    </rPh>
    <rPh sb="28" eb="30">
      <t>インスウ</t>
    </rPh>
    <rPh sb="31" eb="32">
      <t>ミ</t>
    </rPh>
    <rPh sb="35" eb="37">
      <t>ジタイ</t>
    </rPh>
    <rPh sb="39" eb="40">
      <t>ニチ</t>
    </rPh>
    <rPh sb="40" eb="42">
      <t>イジョウ</t>
    </rPh>
    <rPh sb="42" eb="44">
      <t>レンゾク</t>
    </rPh>
    <rPh sb="46" eb="48">
      <t>ハッセイ</t>
    </rPh>
    <rPh sb="55" eb="57">
      <t>ヤキン</t>
    </rPh>
    <rPh sb="57" eb="59">
      <t>ジカン</t>
    </rPh>
    <rPh sb="59" eb="60">
      <t>タイ</t>
    </rPh>
    <rPh sb="61" eb="63">
      <t>ゴゴ</t>
    </rPh>
    <rPh sb="65" eb="66">
      <t>ジ</t>
    </rPh>
    <rPh sb="68" eb="70">
      <t>ヨクジツ</t>
    </rPh>
    <rPh sb="70" eb="72">
      <t>ゴゼン</t>
    </rPh>
    <rPh sb="73" eb="74">
      <t>ジ</t>
    </rPh>
    <rPh sb="77" eb="79">
      <t>ジカン</t>
    </rPh>
    <rPh sb="80" eb="81">
      <t>フク</t>
    </rPh>
    <rPh sb="82" eb="84">
      <t>レンゾク</t>
    </rPh>
    <rPh sb="88" eb="90">
      <t>ジカン</t>
    </rPh>
    <phoneticPr fontId="2"/>
  </si>
  <si>
    <t>全ての開所日において夜間及び深夜の時間帯の体制が人員基準を上回っている</t>
    <rPh sb="0" eb="1">
      <t>スベ</t>
    </rPh>
    <rPh sb="3" eb="5">
      <t>カイショ</t>
    </rPh>
    <rPh sb="5" eb="6">
      <t>ビ</t>
    </rPh>
    <rPh sb="10" eb="12">
      <t>ヤカン</t>
    </rPh>
    <rPh sb="12" eb="13">
      <t>オヨ</t>
    </rPh>
    <rPh sb="14" eb="16">
      <t>シンヤ</t>
    </rPh>
    <rPh sb="17" eb="20">
      <t>ジカンタイ</t>
    </rPh>
    <rPh sb="21" eb="23">
      <t>タイセイ</t>
    </rPh>
    <rPh sb="24" eb="26">
      <t>ジンイン</t>
    </rPh>
    <rPh sb="26" eb="28">
      <t>キジュン</t>
    </rPh>
    <rPh sb="29" eb="31">
      <t>ウワマワ</t>
    </rPh>
    <phoneticPr fontId="2"/>
  </si>
  <si>
    <t>認知症行動・心理症状緊急対応加算</t>
    <phoneticPr fontId="2"/>
  </si>
  <si>
    <t>利用者が次に掲げる者ではない
・病院又は診療所の入院中
・介護保険施設又は地域密着型介護老人福祉施設に入院又は入所中
・(短期利用)認知症対応型共同介護、(短期利用)地域密着型特定施設入居者生活介護、(短期利用)特定施設入居者生活介護、短期入所生活介護、短期入所療養介護の利用中</t>
    <rPh sb="0" eb="3">
      <t>リヨウシャ</t>
    </rPh>
    <rPh sb="4" eb="5">
      <t>ツギ</t>
    </rPh>
    <rPh sb="6" eb="7">
      <t>カカ</t>
    </rPh>
    <rPh sb="9" eb="10">
      <t>モノ</t>
    </rPh>
    <rPh sb="61" eb="63">
      <t>タンキ</t>
    </rPh>
    <rPh sb="63" eb="65">
      <t>リヨウ</t>
    </rPh>
    <rPh sb="78" eb="80">
      <t>タンキ</t>
    </rPh>
    <rPh sb="80" eb="82">
      <t>リヨウ</t>
    </rPh>
    <rPh sb="101" eb="105">
      <t>タンキリヨウ</t>
    </rPh>
    <phoneticPr fontId="2"/>
  </si>
  <si>
    <t>判断を行った医師は症状、判断の内容等を診療録等に記録し、事業所は判断を行った日時、医師名、留意事項等を介護サービス計画書に記録している</t>
    <rPh sb="30" eb="31">
      <t>ショ</t>
    </rPh>
    <phoneticPr fontId="2"/>
  </si>
  <si>
    <t>介護支援専門員及び受入事業所の職員が連携をしている</t>
    <rPh sb="15" eb="17">
      <t>ショクイン</t>
    </rPh>
    <phoneticPr fontId="2"/>
  </si>
  <si>
    <t>若年性認知症利用者受入加算</t>
    <phoneticPr fontId="2"/>
  </si>
  <si>
    <t>若年性認知症利用者ごとに個別に担当者を定めている</t>
    <phoneticPr fontId="2"/>
  </si>
  <si>
    <t>担当者中心に利用者の特性やニーズに応じた適切なサービス提供</t>
    <phoneticPr fontId="2"/>
  </si>
  <si>
    <t>入院時の費用算定</t>
    <phoneticPr fontId="2"/>
  </si>
  <si>
    <t>当該入院した利用者の居室を短期利用で活用していない</t>
    <phoneticPr fontId="2"/>
  </si>
  <si>
    <t>利用開始日から起算して7日以内</t>
    <phoneticPr fontId="2"/>
  </si>
  <si>
    <t>入院後3月以内に退院することが明らかに見込まれる</t>
    <phoneticPr fontId="2"/>
  </si>
  <si>
    <t>医師が医学的知見に基づき回復の見込みがないと診断した者</t>
    <phoneticPr fontId="2"/>
  </si>
  <si>
    <t>医師、看護職員、介護職員、介護支援専門員、その他の職種の者による協議の上、事業所における看取りの実績等を踏まえ、適宜、看取りに関する指針の見直しを行っている</t>
    <phoneticPr fontId="2"/>
  </si>
  <si>
    <t>以下のいずれにも適合する利用者であること</t>
    <rPh sb="0" eb="2">
      <t>イカ</t>
    </rPh>
    <rPh sb="8" eb="10">
      <t>テキゴウ</t>
    </rPh>
    <rPh sb="12" eb="15">
      <t>リヨウシャ</t>
    </rPh>
    <phoneticPr fontId="2"/>
  </si>
  <si>
    <t>看取りに関する指針に基づき、利用者の状態又は家族の求め等に応じ随時、医師等の相互の連携の下、介護記録等利用者に関する記録を活用し行われる介護についての説明を受け、同意した上で介護を受けている者</t>
    <phoneticPr fontId="2"/>
  </si>
  <si>
    <t>医療連携体制加算を算定している</t>
    <phoneticPr fontId="2"/>
  </si>
  <si>
    <t>退居した日の翌日から死亡日の間には算定していない</t>
    <phoneticPr fontId="2"/>
  </si>
  <si>
    <t>利用者等に対する随時の説明に係る同意については、口頭で同意を得た場合は、介護記録にその説明日時、内容等を記載するとともに、同意を得た旨を記載している</t>
    <phoneticPr fontId="2"/>
  </si>
  <si>
    <t>利用者が十分に判断をできる状態になく、かつ、家族の来訪が見込まれない場合、介護記録に職員間の相談日時、内容、利用者の状態、家族と連絡を取ったにもかかわらず事業所への来訪がなかった旨等を記載している</t>
    <phoneticPr fontId="2"/>
  </si>
  <si>
    <t>利用者が退居等する際、退居等の翌月になくなった場合に、前月分の看取り介護加算に係る一部負担の請求を行う場合があることを説明し、文書にて同意を得ている</t>
    <rPh sb="12" eb="13">
      <t>キョ</t>
    </rPh>
    <phoneticPr fontId="2"/>
  </si>
  <si>
    <t>事業所が入院する医療機関等に利用者の状態を尋ねたときに、当該医療機関等が事業所に対して本人の状態を伝えることについて、退居等の際、利用者等に対して説明をし、文書にて同意を得ている</t>
    <phoneticPr fontId="2"/>
  </si>
  <si>
    <t>利用者に提供する看取り介護の質を常に向上させていくためにも、計画（Plan)、実行（Do）、評価（Check)、改善（Action）のサイクル（PDCAサイクル）により、看取り介護を実施する体制を構築するとともに、それを強化している</t>
    <phoneticPr fontId="2"/>
  </si>
  <si>
    <t>初期加算</t>
    <phoneticPr fontId="2"/>
  </si>
  <si>
    <t>3にかかわらず、30日超の入院後に再入居した</t>
    <rPh sb="17" eb="20">
      <t>サイニュウキョ</t>
    </rPh>
    <phoneticPr fontId="2"/>
  </si>
  <si>
    <t>短期利用から引き続き入居した場合はその日数を控除している</t>
    <rPh sb="0" eb="2">
      <t>タンキ</t>
    </rPh>
    <rPh sb="2" eb="4">
      <t>リヨウ</t>
    </rPh>
    <rPh sb="6" eb="7">
      <t>ヒ</t>
    </rPh>
    <rPh sb="8" eb="9">
      <t>ツヅ</t>
    </rPh>
    <rPh sb="10" eb="12">
      <t>ニュウキョ</t>
    </rPh>
    <rPh sb="14" eb="16">
      <t>バアイ</t>
    </rPh>
    <rPh sb="19" eb="21">
      <t>ニッスウ</t>
    </rPh>
    <rPh sb="22" eb="24">
      <t>コウジョ</t>
    </rPh>
    <phoneticPr fontId="2"/>
  </si>
  <si>
    <t>退居時相談援助加算</t>
    <phoneticPr fontId="2"/>
  </si>
  <si>
    <t>生活機能向上連携加算(Ⅱ)</t>
    <phoneticPr fontId="2"/>
  </si>
  <si>
    <t>栄養管理体制加算</t>
    <rPh sb="0" eb="2">
      <t>エイヨウ</t>
    </rPh>
    <rPh sb="2" eb="4">
      <t>カンリ</t>
    </rPh>
    <rPh sb="4" eb="6">
      <t>タイセイ</t>
    </rPh>
    <rPh sb="6" eb="8">
      <t>カサン</t>
    </rPh>
    <phoneticPr fontId="2"/>
  </si>
  <si>
    <t>歯科医師又は歯科医師の指示を受けた歯科衛生士の技術的助言及び指導に基づき、利用者の口腔ケア・マネジメントに係る計画を作成している</t>
    <phoneticPr fontId="2"/>
  </si>
  <si>
    <t>技術的助言及び指導を行うに当たっては、歯科訪問診療又は訪問歯科衛生指導の実施時間以外の時間帯で実施している</t>
    <phoneticPr fontId="2"/>
  </si>
  <si>
    <t>口腔衛生管理体制加算</t>
    <phoneticPr fontId="2"/>
  </si>
  <si>
    <t>歯科医師又は歯科医師の指示を受けた歯科衛生士が、介護職員に対して口腔ケアに係る技術的助言及び指導を月1回以上行っている</t>
    <phoneticPr fontId="2"/>
  </si>
  <si>
    <t>指導を行うにあたっては、利用者の栄養ケアを促進するための課題、目標、具体的方策、留意事項等を記録している</t>
    <rPh sb="0" eb="2">
      <t>シドウ</t>
    </rPh>
    <rPh sb="3" eb="4">
      <t>オコナ</t>
    </rPh>
    <rPh sb="12" eb="15">
      <t>リヨウシャ</t>
    </rPh>
    <rPh sb="16" eb="18">
      <t>エイヨウ</t>
    </rPh>
    <rPh sb="21" eb="23">
      <t>ソクシン</t>
    </rPh>
    <rPh sb="28" eb="30">
      <t>カダイ</t>
    </rPh>
    <rPh sb="31" eb="33">
      <t>モクヒョウ</t>
    </rPh>
    <rPh sb="34" eb="37">
      <t>グタイテキ</t>
    </rPh>
    <rPh sb="37" eb="39">
      <t>ホウサク</t>
    </rPh>
    <rPh sb="40" eb="42">
      <t>リュウイ</t>
    </rPh>
    <rPh sb="42" eb="44">
      <t>ジコウ</t>
    </rPh>
    <rPh sb="44" eb="45">
      <t>トウ</t>
    </rPh>
    <rPh sb="46" eb="48">
      <t>キロク</t>
    </rPh>
    <phoneticPr fontId="2"/>
  </si>
  <si>
    <t>口腔・栄養スクリーニング加算</t>
    <rPh sb="0" eb="2">
      <t>コウクウ</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</si>
  <si>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</si>
  <si>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サービス提供体制強化加算(Ⅰ)</t>
    <phoneticPr fontId="2"/>
  </si>
  <si>
    <t>サービス提供体制強化加算(Ⅱ)</t>
    <phoneticPr fontId="2"/>
  </si>
  <si>
    <t>サービス提供体制強化加算(Ⅲ)</t>
    <phoneticPr fontId="2"/>
  </si>
  <si>
    <t>・常勤換算方法により算出した前年度4月から2月の平均
・開始・再開した事業所は届出日の前3月の平均
・介護福祉士は各月の前月末日時点での資格取得者を数える
・勤続年数は各月の前月末日時点での勤続年数を数えるが、同じ就業規則等を採用する同一法人等の勤務年数も含められる</t>
    <rPh sb="1" eb="3">
      <t>ジョウキン</t>
    </rPh>
    <rPh sb="3" eb="5">
      <t>カンサン</t>
    </rPh>
    <rPh sb="5" eb="7">
      <t>ホウホウ</t>
    </rPh>
    <rPh sb="10" eb="12">
      <t>サンシュツ</t>
    </rPh>
    <rPh sb="14" eb="17">
      <t>ゼンネンド</t>
    </rPh>
    <rPh sb="18" eb="19">
      <t>ガツ</t>
    </rPh>
    <rPh sb="22" eb="23">
      <t>ガツ</t>
    </rPh>
    <rPh sb="24" eb="26">
      <t>ヘイキン</t>
    </rPh>
    <rPh sb="28" eb="30">
      <t>カイシ</t>
    </rPh>
    <rPh sb="31" eb="33">
      <t>サイカイ</t>
    </rPh>
    <rPh sb="35" eb="38">
      <t>ジギョウショ</t>
    </rPh>
    <rPh sb="39" eb="41">
      <t>トドケデ</t>
    </rPh>
    <rPh sb="41" eb="42">
      <t>ビ</t>
    </rPh>
    <rPh sb="43" eb="44">
      <t>マエ</t>
    </rPh>
    <rPh sb="45" eb="46">
      <t>ゲツ</t>
    </rPh>
    <rPh sb="47" eb="49">
      <t>ヘイキン</t>
    </rPh>
    <rPh sb="51" eb="53">
      <t>カイゴ</t>
    </rPh>
    <rPh sb="53" eb="56">
      <t>フクシシ</t>
    </rPh>
    <rPh sb="57" eb="59">
      <t>カクツキ</t>
    </rPh>
    <rPh sb="60" eb="62">
      <t>ゼンゲツ</t>
    </rPh>
    <rPh sb="62" eb="64">
      <t>マツジツ</t>
    </rPh>
    <rPh sb="64" eb="66">
      <t>ジテン</t>
    </rPh>
    <rPh sb="68" eb="70">
      <t>シカク</t>
    </rPh>
    <rPh sb="70" eb="72">
      <t>シュトク</t>
    </rPh>
    <rPh sb="72" eb="73">
      <t>シャ</t>
    </rPh>
    <rPh sb="74" eb="75">
      <t>カゾ</t>
    </rPh>
    <rPh sb="79" eb="81">
      <t>キンゾク</t>
    </rPh>
    <rPh sb="81" eb="83">
      <t>ネンスウ</t>
    </rPh>
    <rPh sb="84" eb="86">
      <t>カクツキ</t>
    </rPh>
    <rPh sb="87" eb="89">
      <t>ゼンゲツ</t>
    </rPh>
    <rPh sb="89" eb="91">
      <t>マツジツ</t>
    </rPh>
    <rPh sb="91" eb="93">
      <t>ジテン</t>
    </rPh>
    <rPh sb="95" eb="99">
      <t>キンゾクネンスウ</t>
    </rPh>
    <rPh sb="100" eb="101">
      <t>カゾ</t>
    </rPh>
    <rPh sb="105" eb="106">
      <t>オナ</t>
    </rPh>
    <rPh sb="107" eb="109">
      <t>シュウギョウ</t>
    </rPh>
    <rPh sb="109" eb="111">
      <t>キソク</t>
    </rPh>
    <rPh sb="111" eb="112">
      <t>トウ</t>
    </rPh>
    <rPh sb="113" eb="115">
      <t>サイヨウ</t>
    </rPh>
    <rPh sb="117" eb="119">
      <t>ドウイツ</t>
    </rPh>
    <rPh sb="119" eb="121">
      <t>ホウジン</t>
    </rPh>
    <rPh sb="121" eb="122">
      <t>トウ</t>
    </rPh>
    <rPh sb="123" eb="125">
      <t>キンム</t>
    </rPh>
    <rPh sb="125" eb="127">
      <t>ネンスウ</t>
    </rPh>
    <rPh sb="128" eb="129">
      <t>フク</t>
    </rPh>
    <phoneticPr fontId="2"/>
  </si>
  <si>
    <t>1-1</t>
    <phoneticPr fontId="2"/>
  </si>
  <si>
    <t>1-2</t>
    <phoneticPr fontId="2"/>
  </si>
  <si>
    <t>1-3</t>
  </si>
  <si>
    <t>サービス提供体制強化加算にかかる職員の割合の算出について</t>
    <rPh sb="4" eb="12">
      <t>テイキョウタイセイキョウカカサン</t>
    </rPh>
    <rPh sb="16" eb="18">
      <t>ショクイン</t>
    </rPh>
    <rPh sb="19" eb="21">
      <t>ワリアイ</t>
    </rPh>
    <rPh sb="22" eb="24">
      <t>サンシュツ</t>
    </rPh>
    <phoneticPr fontId="2"/>
  </si>
  <si>
    <t>３　下記の書類について、電磁的方法による取り扱いを行っているものがあれば〇を付けてください。</t>
    <rPh sb="2" eb="4">
      <t>カキ</t>
    </rPh>
    <rPh sb="5" eb="7">
      <t>ショルイ</t>
    </rPh>
    <rPh sb="12" eb="15">
      <t>デンジテキ</t>
    </rPh>
    <rPh sb="15" eb="17">
      <t>ホウホウ</t>
    </rPh>
    <rPh sb="20" eb="21">
      <t>ト</t>
    </rPh>
    <rPh sb="22" eb="23">
      <t>アツカ</t>
    </rPh>
    <rPh sb="25" eb="26">
      <t>オコナ</t>
    </rPh>
    <rPh sb="38" eb="39">
      <t>ツ</t>
    </rPh>
    <phoneticPr fontId="2"/>
  </si>
  <si>
    <t>・重要事項説明書</t>
    <rPh sb="1" eb="8">
      <t>ジュウヨウジコウセツメイショ</t>
    </rPh>
    <phoneticPr fontId="2"/>
  </si>
  <si>
    <t>・個人情報の使用同意書</t>
    <phoneticPr fontId="2"/>
  </si>
  <si>
    <t>４　非常災害対策【松阪市重点項目】</t>
    <rPh sb="2" eb="4">
      <t>ヒジョウ</t>
    </rPh>
    <rPh sb="4" eb="6">
      <t>サイガイ</t>
    </rPh>
    <rPh sb="6" eb="8">
      <t>タイサク</t>
    </rPh>
    <rPh sb="9" eb="16">
      <t>マツサカシジュウテンコウモク</t>
    </rPh>
    <phoneticPr fontId="2"/>
  </si>
  <si>
    <t>計画・記録の有無</t>
    <rPh sb="0" eb="2">
      <t>ケイカク</t>
    </rPh>
    <rPh sb="3" eb="5">
      <t>キロク</t>
    </rPh>
    <rPh sb="6" eb="8">
      <t>ウム</t>
    </rPh>
    <phoneticPr fontId="2"/>
  </si>
  <si>
    <t>防火管理の責任者</t>
    <rPh sb="0" eb="2">
      <t>ボウカ</t>
    </rPh>
    <rPh sb="2" eb="4">
      <t>カンリ</t>
    </rPh>
    <rPh sb="5" eb="8">
      <t>セキニンシャ</t>
    </rPh>
    <phoneticPr fontId="2"/>
  </si>
  <si>
    <t>避難訓練の実施状況</t>
    <rPh sb="0" eb="2">
      <t>ヒナン</t>
    </rPh>
    <rPh sb="2" eb="4">
      <t>クンレン</t>
    </rPh>
    <rPh sb="5" eb="7">
      <t>ジッシ</t>
    </rPh>
    <rPh sb="7" eb="9">
      <t>ジョウキョウ</t>
    </rPh>
    <phoneticPr fontId="2"/>
  </si>
  <si>
    <t>地域住民への周知方法</t>
    <rPh sb="0" eb="2">
      <t>チイキ</t>
    </rPh>
    <rPh sb="2" eb="4">
      <t>ジュウミン</t>
    </rPh>
    <rPh sb="6" eb="8">
      <t>シュウチ</t>
    </rPh>
    <rPh sb="8" eb="10">
      <t>ホウホウ</t>
    </rPh>
    <phoneticPr fontId="2"/>
  </si>
  <si>
    <t>計画</t>
    <rPh sb="0" eb="2">
      <t>ケイカク</t>
    </rPh>
    <phoneticPr fontId="2"/>
  </si>
  <si>
    <t>有</t>
    <rPh sb="0" eb="1">
      <t>アリ</t>
    </rPh>
    <phoneticPr fontId="2"/>
  </si>
  <si>
    <t>無</t>
    <rPh sb="0" eb="1">
      <t>ナ</t>
    </rPh>
    <phoneticPr fontId="2"/>
  </si>
  <si>
    <t>役職名</t>
    <rPh sb="0" eb="2">
      <t>ヤクショク</t>
    </rPh>
    <rPh sb="2" eb="3">
      <t>メイ</t>
    </rPh>
    <phoneticPr fontId="2"/>
  </si>
  <si>
    <t>年</t>
    <rPh sb="0" eb="1">
      <t>ネン</t>
    </rPh>
    <phoneticPr fontId="2"/>
  </si>
  <si>
    <t>R</t>
    <phoneticPr fontId="2"/>
  </si>
  <si>
    <t>R</t>
    <phoneticPr fontId="2"/>
  </si>
  <si>
    <t>記録</t>
    <rPh sb="0" eb="2">
      <t>キロク</t>
    </rPh>
    <phoneticPr fontId="2"/>
  </si>
  <si>
    <t>氏名</t>
    <rPh sb="0" eb="2">
      <t>シメイ</t>
    </rPh>
    <phoneticPr fontId="2"/>
  </si>
  <si>
    <t>月</t>
    <rPh sb="0" eb="1">
      <t>ガツ</t>
    </rPh>
    <phoneticPr fontId="2"/>
  </si>
  <si>
    <t>・認知症対応型共同生活介護の提供にあたって説明すべき事項</t>
    <rPh sb="1" eb="11">
      <t>ニンチショウタイオウガタキョウドウセイカツ</t>
    </rPh>
    <rPh sb="21" eb="23">
      <t>セツメイ</t>
    </rPh>
    <rPh sb="26" eb="28">
      <t>ジコウ</t>
    </rPh>
    <phoneticPr fontId="2"/>
  </si>
  <si>
    <t>・認知症対応型共同生活介護計画</t>
    <rPh sb="1" eb="11">
      <t>ニンチショウタイオウガタキョウドウセイカツ</t>
    </rPh>
    <phoneticPr fontId="2"/>
  </si>
  <si>
    <t>６　貴事業所の工夫している点や取組等、その概要を記入してください。</t>
    <phoneticPr fontId="2"/>
  </si>
  <si>
    <t>７　松阪市に対しての質問事項があれば記入してください。</t>
    <phoneticPr fontId="2"/>
  </si>
  <si>
    <t>(解釈通知)
食中毒及び感染症の発生を防止するための措置等について、必要に応じて保健所の助言、指導を求めるとともに、密接な連携を保っているか。</t>
    <rPh sb="1" eb="3">
      <t>カイシャク</t>
    </rPh>
    <rPh sb="3" eb="5">
      <t>ツウチ</t>
    </rPh>
    <rPh sb="7" eb="10">
      <t>ショクチュウドク</t>
    </rPh>
    <rPh sb="10" eb="11">
      <t>オヨ</t>
    </rPh>
    <rPh sb="12" eb="15">
      <t>カンセンショウ</t>
    </rPh>
    <rPh sb="16" eb="18">
      <t>ハッセイ</t>
    </rPh>
    <rPh sb="19" eb="21">
      <t>ボウシ</t>
    </rPh>
    <rPh sb="26" eb="28">
      <t>ソチ</t>
    </rPh>
    <rPh sb="28" eb="29">
      <t>トウ</t>
    </rPh>
    <phoneticPr fontId="2"/>
  </si>
  <si>
    <t>(3)に係るサービス提供に当たっては、あらかじめ利用者又はその家族に対し、サービスの内容及び費用について説明を行い、利用者の同意を得ているか。</t>
    <rPh sb="24" eb="26">
      <t>リヨウ</t>
    </rPh>
    <rPh sb="58" eb="60">
      <t>リヨウ</t>
    </rPh>
    <phoneticPr fontId="2"/>
  </si>
  <si>
    <t>準用(介)第128条、(予)第86条…準用については※を記載</t>
    <rPh sb="0" eb="2">
      <t>ジュンヨウ</t>
    </rPh>
    <rPh sb="3" eb="4">
      <t>カイ</t>
    </rPh>
    <rPh sb="5" eb="6">
      <t>ダイ</t>
    </rPh>
    <rPh sb="9" eb="10">
      <t>ジョウ</t>
    </rPh>
    <rPh sb="12" eb="13">
      <t>ヨ</t>
    </rPh>
    <rPh sb="14" eb="15">
      <t>ダイ</t>
    </rPh>
    <rPh sb="17" eb="18">
      <t>ジョウ</t>
    </rPh>
    <rPh sb="19" eb="21">
      <t>ジュンヨウ</t>
    </rPh>
    <rPh sb="28" eb="30">
      <t>キサイ</t>
    </rPh>
    <phoneticPr fontId="2"/>
  </si>
  <si>
    <t>法令…「介護保険法」　　　施行規則…「介護保険法施行規則」</t>
    <rPh sb="0" eb="2">
      <t>ホウレイ</t>
    </rPh>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</si>
  <si>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2"/>
  </si>
  <si>
    <t>/</t>
    <phoneticPr fontId="2"/>
  </si>
  <si>
    <t>〇指定地域密着型介護予防サービスに要する費用の額の算定に関する基準(平18.3.14厚生労働省告示第126号）</t>
    <rPh sb="1" eb="3">
      <t>シテイ</t>
    </rPh>
    <rPh sb="3" eb="5">
      <t>チイキ</t>
    </rPh>
    <rPh sb="5" eb="8">
      <t>ミッチャクガタ</t>
    </rPh>
    <rPh sb="8" eb="10">
      <t>カイゴ</t>
    </rPh>
    <rPh sb="10" eb="12">
      <t>ヨボウ</t>
    </rPh>
    <rPh sb="17" eb="18">
      <t>ヨウ</t>
    </rPh>
    <rPh sb="20" eb="22">
      <t>ヒヨウ</t>
    </rPh>
    <rPh sb="23" eb="24">
      <t>ガク</t>
    </rPh>
    <rPh sb="25" eb="27">
      <t>サンテイ</t>
    </rPh>
    <rPh sb="28" eb="29">
      <t>カン</t>
    </rPh>
    <rPh sb="31" eb="33">
      <t>キジュン</t>
    </rPh>
    <rPh sb="34" eb="35">
      <t>ヘイ</t>
    </rPh>
    <rPh sb="42" eb="47">
      <t>コウセイロウドウショウ</t>
    </rPh>
    <rPh sb="47" eb="49">
      <t>コクジ</t>
    </rPh>
    <rPh sb="49" eb="50">
      <t>ダイ</t>
    </rPh>
    <rPh sb="53" eb="54">
      <t>ゴウ</t>
    </rPh>
    <phoneticPr fontId="2"/>
  </si>
  <si>
    <t>1</t>
    <phoneticPr fontId="2"/>
  </si>
  <si>
    <t>LIFEを用いて利用者ごとのADL値、栄養状態、口腔機能、認知症の状況その他の利用者の心身の状況等に係る基本的な情報を提出している</t>
    <rPh sb="5" eb="6">
      <t>モチ</t>
    </rPh>
    <rPh sb="8" eb="11">
      <t>リヨウシャ</t>
    </rPh>
    <rPh sb="17" eb="18">
      <t>チ</t>
    </rPh>
    <rPh sb="19" eb="21">
      <t>エイヨウ</t>
    </rPh>
    <rPh sb="21" eb="23">
      <t>ジョウタイ</t>
    </rPh>
    <rPh sb="24" eb="26">
      <t>コウクウ</t>
    </rPh>
    <rPh sb="26" eb="28">
      <t>キノウ</t>
    </rPh>
    <rPh sb="29" eb="32">
      <t>ニンチショウ</t>
    </rPh>
    <rPh sb="33" eb="35">
      <t>ジョウキョウ</t>
    </rPh>
    <rPh sb="37" eb="38">
      <t>ホカ</t>
    </rPh>
    <rPh sb="39" eb="42">
      <t>リヨウシャ</t>
    </rPh>
    <rPh sb="43" eb="45">
      <t>シンシン</t>
    </rPh>
    <rPh sb="46" eb="48">
      <t>ジョウキョウ</t>
    </rPh>
    <rPh sb="48" eb="49">
      <t>トウ</t>
    </rPh>
    <rPh sb="50" eb="51">
      <t>カカ</t>
    </rPh>
    <rPh sb="52" eb="55">
      <t>キホンテキ</t>
    </rPh>
    <rPh sb="56" eb="58">
      <t>ジョウホウ</t>
    </rPh>
    <rPh sb="59" eb="61">
      <t>テイシュツ</t>
    </rPh>
    <phoneticPr fontId="2"/>
  </si>
  <si>
    <t>利用者の心身の状況等に係る基本的な情報に基づき、サービス計画を作成（Plan)</t>
    <phoneticPr fontId="2"/>
  </si>
  <si>
    <t>サービス計画に基づいて、利用者の自立支援や重度化防止に資する介護を実施（Do)</t>
    <phoneticPr fontId="2"/>
  </si>
  <si>
    <t>LIFEへの提供情報及びフィードバック情報等を活用し、多職種が共同して、事業所の特性やサービス提供在り方について検証（Check)</t>
    <phoneticPr fontId="2"/>
  </si>
  <si>
    <t>2-4</t>
    <phoneticPr fontId="2"/>
  </si>
  <si>
    <t>検証結果に基づき、利用者のサービス計画を適切に見直し、事業所全体として、サービスの更なる向上に努める（Action）</t>
    <rPh sb="41" eb="42">
      <t>サラ</t>
    </rPh>
    <phoneticPr fontId="2"/>
  </si>
  <si>
    <t>過去3月以内に当該事業所へ入居したことがない（日常生活自立度によるⅢ、Ⅳ、Ｍの場合は1月以内）</t>
    <rPh sb="9" eb="12">
      <t>ジギョウショ</t>
    </rPh>
    <rPh sb="13" eb="15">
      <t>ニュウキョ</t>
    </rPh>
    <rPh sb="23" eb="25">
      <t>ニチジョウ</t>
    </rPh>
    <rPh sb="25" eb="27">
      <t>セイカツ</t>
    </rPh>
    <rPh sb="27" eb="30">
      <t>ジリツド</t>
    </rPh>
    <phoneticPr fontId="2"/>
  </si>
  <si>
    <t>入居した日から起算して30日以内</t>
    <rPh sb="1" eb="2">
      <t>キョ</t>
    </rPh>
    <phoneticPr fontId="2"/>
  </si>
  <si>
    <t>介護支援専門員である計画作成担当者、介護職員等が協力し、退居者及びその家族等のいずれにも相談援助を行い当該相談援助を行った日付及び内容の要点を記録している</t>
    <rPh sb="0" eb="7">
      <t>カイゴシエンセンモンイン</t>
    </rPh>
    <rPh sb="61" eb="63">
      <t>ヒヅケ</t>
    </rPh>
    <phoneticPr fontId="2"/>
  </si>
  <si>
    <t>算定日が属する月の前１２月間において、労働基準法、労働者災害補償保険法、最低賃金法、労働安全衛生法、雇用保険法その他の労働に関する法令に違反し、罰金以上の刑に処せられていない</t>
    <phoneticPr fontId="2"/>
  </si>
  <si>
    <t>2-1</t>
    <phoneticPr fontId="2"/>
  </si>
  <si>
    <t>確認項目</t>
    <rPh sb="0" eb="2">
      <t>カクニン</t>
    </rPh>
    <rPh sb="2" eb="4">
      <t>コウモク</t>
    </rPh>
    <phoneticPr fontId="2"/>
  </si>
  <si>
    <t>確認項目</t>
    <phoneticPr fontId="2"/>
  </si>
  <si>
    <t>4-1</t>
    <phoneticPr fontId="2"/>
  </si>
  <si>
    <t>4-2</t>
    <phoneticPr fontId="2"/>
  </si>
  <si>
    <t>4-3</t>
    <phoneticPr fontId="2"/>
  </si>
  <si>
    <t>5-1</t>
    <phoneticPr fontId="2"/>
  </si>
  <si>
    <t>5-2</t>
    <phoneticPr fontId="2"/>
  </si>
  <si>
    <t>6-1</t>
    <phoneticPr fontId="2"/>
  </si>
  <si>
    <t>6-2</t>
    <phoneticPr fontId="2"/>
  </si>
  <si>
    <t>6-3</t>
    <phoneticPr fontId="2"/>
  </si>
  <si>
    <t>6-4</t>
    <phoneticPr fontId="2"/>
  </si>
  <si>
    <t>6-5</t>
    <phoneticPr fontId="2"/>
  </si>
  <si>
    <t>6-6</t>
    <phoneticPr fontId="2"/>
  </si>
  <si>
    <t>7-1</t>
    <phoneticPr fontId="2"/>
  </si>
  <si>
    <t>7-2</t>
    <phoneticPr fontId="2"/>
  </si>
  <si>
    <t>8-1</t>
    <phoneticPr fontId="2"/>
  </si>
  <si>
    <t>8-2</t>
    <phoneticPr fontId="2"/>
  </si>
  <si>
    <t>8-3</t>
    <phoneticPr fontId="2"/>
  </si>
  <si>
    <t>8-4</t>
    <phoneticPr fontId="2"/>
  </si>
  <si>
    <t>8-5</t>
    <phoneticPr fontId="2"/>
  </si>
  <si>
    <t>8-6</t>
    <phoneticPr fontId="2"/>
  </si>
  <si>
    <t>利用料等の支払を受ける際、領収書を交付しているか。
(介護保険法第41条第8項)</t>
    <rPh sb="27" eb="29">
      <t>カイゴ</t>
    </rPh>
    <rPh sb="29" eb="31">
      <t>ホケン</t>
    </rPh>
    <rPh sb="31" eb="32">
      <t>ホウ</t>
    </rPh>
    <rPh sb="32" eb="33">
      <t>ダイ</t>
    </rPh>
    <rPh sb="35" eb="36">
      <t>ジョウ</t>
    </rPh>
    <rPh sb="36" eb="37">
      <t>ダイ</t>
    </rPh>
    <rPh sb="38" eb="39">
      <t>コウ</t>
    </rPh>
    <phoneticPr fontId="2"/>
  </si>
  <si>
    <t>(6)の領収書は、保険給付の対象額とその他の費用の額を区分して記載し、その他の費用の額についてはそれぞれ個別の費用ごとに区分して記載しているか。
(介護保険法施行規則第65条)</t>
    <phoneticPr fontId="2"/>
  </si>
  <si>
    <t>8-7</t>
    <phoneticPr fontId="2"/>
  </si>
  <si>
    <t>9-1</t>
    <phoneticPr fontId="2"/>
  </si>
  <si>
    <t>9-2</t>
    <phoneticPr fontId="2"/>
  </si>
  <si>
    <t>9-3</t>
    <phoneticPr fontId="2"/>
  </si>
  <si>
    <t>9-4</t>
    <phoneticPr fontId="2"/>
  </si>
  <si>
    <t>9-5</t>
    <phoneticPr fontId="2"/>
  </si>
  <si>
    <t>9-6</t>
    <phoneticPr fontId="2"/>
  </si>
  <si>
    <t>9-7</t>
    <phoneticPr fontId="2"/>
  </si>
  <si>
    <t>9-8</t>
    <phoneticPr fontId="2"/>
  </si>
  <si>
    <t>9-9</t>
    <phoneticPr fontId="2"/>
  </si>
  <si>
    <t>9-10</t>
    <phoneticPr fontId="2"/>
  </si>
  <si>
    <t>自らその提供するサービスの質の評価を行うとともに、定期的にいずれかの評価を受けて、それらの結果を公表し、常にその改善を図っているか。
①外部の者による評価
②運営推進会議における評価</t>
    <rPh sb="34" eb="36">
      <t>ヒョウカ</t>
    </rPh>
    <rPh sb="37" eb="38">
      <t>ウ</t>
    </rPh>
    <rPh sb="52" eb="53">
      <t>ツネ</t>
    </rPh>
    <rPh sb="59" eb="60">
      <t>ハカ</t>
    </rPh>
    <rPh sb="71" eb="72">
      <t>モノ</t>
    </rPh>
    <rPh sb="79" eb="81">
      <t>ウンエイ</t>
    </rPh>
    <rPh sb="81" eb="83">
      <t>スイシン</t>
    </rPh>
    <rPh sb="83" eb="85">
      <t>カイギ</t>
    </rPh>
    <rPh sb="89" eb="91">
      <t>ヒョウカ</t>
    </rPh>
    <phoneticPr fontId="2"/>
  </si>
  <si>
    <t>9-1</t>
    <phoneticPr fontId="2"/>
  </si>
  <si>
    <t>9-5</t>
    <phoneticPr fontId="2"/>
  </si>
  <si>
    <t>10-1</t>
    <phoneticPr fontId="2"/>
  </si>
  <si>
    <t>10-2</t>
    <phoneticPr fontId="2"/>
  </si>
  <si>
    <t>10-3</t>
    <phoneticPr fontId="2"/>
  </si>
  <si>
    <t>10-1</t>
    <phoneticPr fontId="2"/>
  </si>
  <si>
    <t>10-2</t>
    <phoneticPr fontId="2"/>
  </si>
  <si>
    <t>11-1</t>
    <phoneticPr fontId="2"/>
  </si>
  <si>
    <t>11-2</t>
    <phoneticPr fontId="2"/>
  </si>
  <si>
    <t>11-3</t>
    <phoneticPr fontId="2"/>
  </si>
  <si>
    <t xml:space="preserve">・運営規程
</t>
    <rPh sb="1" eb="3">
      <t>ウンエイ</t>
    </rPh>
    <rPh sb="3" eb="5">
      <t>キテイ</t>
    </rPh>
    <phoneticPr fontId="2"/>
  </si>
  <si>
    <t>14-1</t>
    <phoneticPr fontId="2"/>
  </si>
  <si>
    <t>14-3</t>
    <phoneticPr fontId="2"/>
  </si>
  <si>
    <t>14-5</t>
    <phoneticPr fontId="2"/>
  </si>
  <si>
    <t>14-6</t>
    <phoneticPr fontId="2"/>
  </si>
  <si>
    <t>14-7</t>
    <phoneticPr fontId="2"/>
  </si>
  <si>
    <t>15-1</t>
    <phoneticPr fontId="2"/>
  </si>
  <si>
    <t>15-2</t>
    <phoneticPr fontId="2"/>
  </si>
  <si>
    <t>確認項目</t>
    <phoneticPr fontId="2"/>
  </si>
  <si>
    <t>16-1</t>
    <phoneticPr fontId="2"/>
  </si>
  <si>
    <t>16-2</t>
    <phoneticPr fontId="2"/>
  </si>
  <si>
    <t>16-3</t>
    <phoneticPr fontId="2"/>
  </si>
  <si>
    <t>17-1</t>
    <phoneticPr fontId="2"/>
  </si>
  <si>
    <t>17-2</t>
    <phoneticPr fontId="2"/>
  </si>
  <si>
    <t>19-2</t>
    <phoneticPr fontId="2"/>
  </si>
  <si>
    <t>22-3</t>
    <phoneticPr fontId="2"/>
  </si>
  <si>
    <t>23-2</t>
    <phoneticPr fontId="2"/>
  </si>
  <si>
    <t>23-3</t>
    <phoneticPr fontId="2"/>
  </si>
  <si>
    <t>24-4</t>
    <phoneticPr fontId="2"/>
  </si>
  <si>
    <t>(解釈通知)
具体的な会計処理の方法については、「介護保険・高齢者保健福祉事業に係る社会福祉法人会計基準の取り扱いについて」「介護保険の給付対象事業における会計の区分について」「指定介護老人福祉施設等に係る会計処理等の取扱いについて」を参考として適切に行っているか。</t>
    <phoneticPr fontId="2"/>
  </si>
  <si>
    <t>41-1</t>
    <phoneticPr fontId="2"/>
  </si>
  <si>
    <t>41-2</t>
    <phoneticPr fontId="2"/>
  </si>
  <si>
    <t>自らその提供するサービスの質の評価を行うとともに、定期的にいずれかの評価を受けて、それらの結果を公表し、常にその改善を図っているか。
①外部の者による評価
②運営推進会議における評価</t>
    <rPh sb="34" eb="36">
      <t>ヒョウカ</t>
    </rPh>
    <rPh sb="52" eb="53">
      <t>ツネ</t>
    </rPh>
    <rPh sb="59" eb="60">
      <t>ハカ</t>
    </rPh>
    <rPh sb="68" eb="70">
      <t>ガイブ</t>
    </rPh>
    <rPh sb="71" eb="72">
      <t>モノ</t>
    </rPh>
    <rPh sb="75" eb="77">
      <t>ヒョウカ</t>
    </rPh>
    <rPh sb="79" eb="81">
      <t>ウンエイ</t>
    </rPh>
    <rPh sb="81" eb="83">
      <t>スイシン</t>
    </rPh>
    <rPh sb="83" eb="85">
      <t>カイギ</t>
    </rPh>
    <rPh sb="89" eb="91">
      <t>ヒョウカ</t>
    </rPh>
    <phoneticPr fontId="2"/>
  </si>
  <si>
    <t>従業者に「運営に関する基準」の規定を遵守させるため必要な指揮命令を行っているか。</t>
    <phoneticPr fontId="2"/>
  </si>
  <si>
    <t>チェック項目</t>
    <phoneticPr fontId="2"/>
  </si>
  <si>
    <t>はい</t>
    <phoneticPr fontId="2"/>
  </si>
  <si>
    <t>松阪市確認文書</t>
    <rPh sb="0" eb="3">
      <t>マツサカシ</t>
    </rPh>
    <rPh sb="3" eb="5">
      <t>カクニン</t>
    </rPh>
    <rPh sb="5" eb="7">
      <t>ブンショ</t>
    </rPh>
    <phoneticPr fontId="2"/>
  </si>
  <si>
    <t>(解釈通知)
専任の感染対策担当者を定めているか。</t>
    <rPh sb="7" eb="9">
      <t>センニン</t>
    </rPh>
    <rPh sb="10" eb="12">
      <t>カンセン</t>
    </rPh>
    <rPh sb="12" eb="14">
      <t>タイサク</t>
    </rPh>
    <rPh sb="14" eb="17">
      <t>タントウシャ</t>
    </rPh>
    <rPh sb="18" eb="19">
      <t>サダ</t>
    </rPh>
    <phoneticPr fontId="2"/>
  </si>
  <si>
    <t>国民健康保険団体連合会からの求めがあった場合には、(6)の改善の内容を国民健康保険団体連合会に報告しているか。</t>
    <phoneticPr fontId="2"/>
  </si>
  <si>
    <t>確認項目</t>
    <phoneticPr fontId="2"/>
  </si>
  <si>
    <t>利用者の退居時に利用者及びその家族等に対して退居後の居宅サービス又は地域密着サービスその他の保健医療、福祉サービスについての相談援助</t>
    <rPh sb="6" eb="7">
      <t>ジ</t>
    </rPh>
    <phoneticPr fontId="2"/>
  </si>
  <si>
    <t>利用者の同意の上、退居日から2週間以内に市町村等に利用者の介護状況を示す文書を添えて居宅サービス又は地域密着型サービスに必要な情報を提供</t>
    <rPh sb="39" eb="40">
      <t>ソ</t>
    </rPh>
    <phoneticPr fontId="2"/>
  </si>
  <si>
    <t>利用者総数のうち日常生活自立度Ⅲ以上の認知症の者の占める割合が5割以上</t>
    <rPh sb="19" eb="22">
      <t>ニンチショウ</t>
    </rPh>
    <rPh sb="25" eb="26">
      <t>シ</t>
    </rPh>
    <phoneticPr fontId="2"/>
  </si>
  <si>
    <t>従業者に対して認知症ケアに関する留意事項の伝達又は技術的指導に係る会議を定期的に実施</t>
    <rPh sb="0" eb="3">
      <t>ジュウギョウシャ</t>
    </rPh>
    <rPh sb="4" eb="5">
      <t>タイ</t>
    </rPh>
    <rPh sb="7" eb="10">
      <t>ニンチショウ</t>
    </rPh>
    <rPh sb="13" eb="14">
      <t>カン</t>
    </rPh>
    <rPh sb="31" eb="32">
      <t>カカ</t>
    </rPh>
    <phoneticPr fontId="2"/>
  </si>
  <si>
    <t>3月経過後、目標の達成度合いについて、利用者及び理学療法士等に報告している</t>
    <rPh sb="1" eb="2">
      <t>ツキ</t>
    </rPh>
    <rPh sb="2" eb="4">
      <t>ケイカ</t>
    </rPh>
    <rPh sb="4" eb="5">
      <t>ゴ</t>
    </rPh>
    <phoneticPr fontId="2"/>
  </si>
  <si>
    <t>管理栄養士(当該事業所の従業者以外の管理栄養士を含む)が従業員に対して栄養ケアに係る技術的助言及び指導を月１回以上行っている</t>
    <rPh sb="0" eb="2">
      <t>カンリ</t>
    </rPh>
    <rPh sb="2" eb="5">
      <t>エイヨウシ</t>
    </rPh>
    <rPh sb="6" eb="8">
      <t>トウガイ</t>
    </rPh>
    <rPh sb="8" eb="11">
      <t>ジギョウショ</t>
    </rPh>
    <rPh sb="12" eb="15">
      <t>ジュウギョウシャ</t>
    </rPh>
    <rPh sb="15" eb="17">
      <t>イガイ</t>
    </rPh>
    <rPh sb="18" eb="20">
      <t>カンリ</t>
    </rPh>
    <rPh sb="20" eb="23">
      <t>エイヨウシ</t>
    </rPh>
    <rPh sb="24" eb="25">
      <t>フク</t>
    </rPh>
    <rPh sb="28" eb="31">
      <t>ジュウギョウイン</t>
    </rPh>
    <rPh sb="32" eb="33">
      <t>タイ</t>
    </rPh>
    <rPh sb="35" eb="37">
      <t>エイヨウ</t>
    </rPh>
    <rPh sb="40" eb="41">
      <t>カカ</t>
    </rPh>
    <rPh sb="42" eb="44">
      <t>ギジュツ</t>
    </rPh>
    <rPh sb="44" eb="45">
      <t>テキ</t>
    </rPh>
    <rPh sb="45" eb="47">
      <t>ジョゲン</t>
    </rPh>
    <rPh sb="47" eb="48">
      <t>オヨ</t>
    </rPh>
    <rPh sb="49" eb="51">
      <t>シドウ</t>
    </rPh>
    <rPh sb="52" eb="53">
      <t>ツキ</t>
    </rPh>
    <rPh sb="54" eb="55">
      <t>カイ</t>
    </rPh>
    <rPh sb="55" eb="57">
      <t>イジョウ</t>
    </rPh>
    <rPh sb="57" eb="58">
      <t>オコナ</t>
    </rPh>
    <phoneticPr fontId="2"/>
  </si>
  <si>
    <t>上記計画及び、計画に係る実施期間・方法他を記載した介護職員処遇改善計画書を作成し、全職員に周知し、市長に届け出ている</t>
    <phoneticPr fontId="2"/>
  </si>
  <si>
    <t>介護職員処遇改善加算の算定額に相当する賃金改善を実施している</t>
    <phoneticPr fontId="2"/>
  </si>
  <si>
    <t>4</t>
    <phoneticPr fontId="2"/>
  </si>
  <si>
    <t>事業年度ごとに介護職員の処遇改善に関する実績を市長に報告している</t>
    <phoneticPr fontId="2"/>
  </si>
  <si>
    <t>労働保険料の納付が適正に行われている</t>
    <phoneticPr fontId="2"/>
  </si>
  <si>
    <t>介護職員の資質向上の支援に関する計画を策定し、研修の実施又は研修の機会を確保し全ての介護職員に周知している</t>
    <phoneticPr fontId="2"/>
  </si>
  <si>
    <t>介護職員の経験若しくは資格等に応じて昇給する仕組み又は一定の基準に基づき定期に昇給を判定する仕組みを設け、書面をもって作成し全ての介護職員に周知している</t>
    <phoneticPr fontId="2"/>
  </si>
  <si>
    <t>介護職員から処遇改善加算等に係る賃金改善に関する照会があった場合は、当該職員についての賃金改善の内容について、書面を用いるなど分かりやすく回答している</t>
    <phoneticPr fontId="2"/>
  </si>
  <si>
    <t>経験・技能のある介護職員のうち一人以上は、賃金改善に要する費用の見込み額が月額8万円以上又は年額440万円以上</t>
    <rPh sb="0" eb="2">
      <t>ケイケン</t>
    </rPh>
    <rPh sb="3" eb="5">
      <t>ギノウ</t>
    </rPh>
    <rPh sb="8" eb="10">
      <t>カイゴ</t>
    </rPh>
    <rPh sb="10" eb="12">
      <t>ショクイン</t>
    </rPh>
    <rPh sb="15" eb="17">
      <t>ヒトリ</t>
    </rPh>
    <rPh sb="17" eb="19">
      <t>イジョウ</t>
    </rPh>
    <rPh sb="21" eb="23">
      <t>チンギン</t>
    </rPh>
    <rPh sb="23" eb="25">
      <t>カイゼン</t>
    </rPh>
    <rPh sb="26" eb="27">
      <t>ヨウ</t>
    </rPh>
    <rPh sb="29" eb="31">
      <t>ヒヨウ</t>
    </rPh>
    <rPh sb="32" eb="34">
      <t>ミコ</t>
    </rPh>
    <rPh sb="35" eb="36">
      <t>ガク</t>
    </rPh>
    <rPh sb="37" eb="39">
      <t>ゲツガク</t>
    </rPh>
    <rPh sb="40" eb="42">
      <t>マンエン</t>
    </rPh>
    <rPh sb="42" eb="44">
      <t>イジョウ</t>
    </rPh>
    <rPh sb="44" eb="45">
      <t>マタ</t>
    </rPh>
    <rPh sb="46" eb="48">
      <t>ネンガク</t>
    </rPh>
    <rPh sb="51" eb="53">
      <t>マンエン</t>
    </rPh>
    <rPh sb="53" eb="55">
      <t>イジョウ</t>
    </rPh>
    <phoneticPr fontId="2"/>
  </si>
  <si>
    <t>経験・技能のある介護職員の賃金改善に要する費用の見込額の平均が介護職員(経験・技能のある介護職員を除く)の賃金改善に要する費用の見込額の平均を上回っている</t>
    <rPh sb="0" eb="2">
      <t>ケイケン</t>
    </rPh>
    <rPh sb="3" eb="5">
      <t>ギノウ</t>
    </rPh>
    <rPh sb="8" eb="10">
      <t>カイゴ</t>
    </rPh>
    <rPh sb="10" eb="12">
      <t>ショクイン</t>
    </rPh>
    <rPh sb="13" eb="15">
      <t>チンギン</t>
    </rPh>
    <rPh sb="15" eb="17">
      <t>カイゼン</t>
    </rPh>
    <rPh sb="18" eb="19">
      <t>ヨウ</t>
    </rPh>
    <rPh sb="21" eb="23">
      <t>ヒヨウ</t>
    </rPh>
    <rPh sb="24" eb="26">
      <t>ミコ</t>
    </rPh>
    <rPh sb="26" eb="27">
      <t>ガク</t>
    </rPh>
    <rPh sb="28" eb="30">
      <t>ヘイキン</t>
    </rPh>
    <rPh sb="31" eb="33">
      <t>カイゴ</t>
    </rPh>
    <rPh sb="33" eb="35">
      <t>ショクイン</t>
    </rPh>
    <rPh sb="36" eb="38">
      <t>ケイケン</t>
    </rPh>
    <rPh sb="39" eb="41">
      <t>ギノウ</t>
    </rPh>
    <rPh sb="44" eb="48">
      <t>カイゴショクイン</t>
    </rPh>
    <rPh sb="49" eb="50">
      <t>ノゾ</t>
    </rPh>
    <rPh sb="53" eb="55">
      <t>チンギン</t>
    </rPh>
    <rPh sb="55" eb="57">
      <t>カイゼン</t>
    </rPh>
    <rPh sb="58" eb="59">
      <t>ヨウ</t>
    </rPh>
    <rPh sb="61" eb="63">
      <t>ヒヨウ</t>
    </rPh>
    <rPh sb="64" eb="66">
      <t>ミコ</t>
    </rPh>
    <rPh sb="66" eb="67">
      <t>ガク</t>
    </rPh>
    <rPh sb="68" eb="70">
      <t>ヘイキン</t>
    </rPh>
    <rPh sb="71" eb="73">
      <t>ウワマワ</t>
    </rPh>
    <phoneticPr fontId="2"/>
  </si>
  <si>
    <t>介護職員(経験・技能のある職員を除く)の賃金改善に要する費用の見込額の平均が介護職員以外の職員の賃金改善に要する費用の見込額の平均の2倍以上</t>
    <rPh sb="0" eb="4">
      <t>カイゴショクイン</t>
    </rPh>
    <rPh sb="5" eb="7">
      <t>ケイケン</t>
    </rPh>
    <rPh sb="8" eb="10">
      <t>ギノウ</t>
    </rPh>
    <rPh sb="13" eb="15">
      <t>ショクイン</t>
    </rPh>
    <rPh sb="16" eb="17">
      <t>ノゾ</t>
    </rPh>
    <rPh sb="20" eb="22">
      <t>チンギン</t>
    </rPh>
    <rPh sb="22" eb="24">
      <t>カイゼン</t>
    </rPh>
    <rPh sb="25" eb="26">
      <t>ヨウ</t>
    </rPh>
    <rPh sb="28" eb="30">
      <t>ヒヨウ</t>
    </rPh>
    <rPh sb="31" eb="34">
      <t>ミコミガク</t>
    </rPh>
    <rPh sb="35" eb="37">
      <t>ヘイキン</t>
    </rPh>
    <rPh sb="38" eb="40">
      <t>カイゴ</t>
    </rPh>
    <rPh sb="40" eb="42">
      <t>ショクイン</t>
    </rPh>
    <rPh sb="42" eb="44">
      <t>イガイ</t>
    </rPh>
    <rPh sb="45" eb="47">
      <t>ショクイン</t>
    </rPh>
    <rPh sb="48" eb="52">
      <t>チンギンカイゼン</t>
    </rPh>
    <rPh sb="53" eb="54">
      <t>ヨウ</t>
    </rPh>
    <rPh sb="56" eb="58">
      <t>ヒヨウ</t>
    </rPh>
    <rPh sb="59" eb="61">
      <t>ミコ</t>
    </rPh>
    <rPh sb="61" eb="62">
      <t>ガク</t>
    </rPh>
    <rPh sb="63" eb="65">
      <t>ヘイキン</t>
    </rPh>
    <rPh sb="67" eb="68">
      <t>バイ</t>
    </rPh>
    <rPh sb="68" eb="70">
      <t>イジョウ</t>
    </rPh>
    <phoneticPr fontId="2"/>
  </si>
  <si>
    <t>介護職員以外の職員の賃金改善後の賃金の見込額が年額440万円を上回らない</t>
    <rPh sb="0" eb="2">
      <t>カイゴ</t>
    </rPh>
    <rPh sb="2" eb="4">
      <t>ショクイン</t>
    </rPh>
    <rPh sb="4" eb="6">
      <t>イガイ</t>
    </rPh>
    <rPh sb="7" eb="9">
      <t>ショクイン</t>
    </rPh>
    <rPh sb="10" eb="12">
      <t>チンギン</t>
    </rPh>
    <rPh sb="12" eb="14">
      <t>カイゼン</t>
    </rPh>
    <rPh sb="14" eb="15">
      <t>ゴ</t>
    </rPh>
    <rPh sb="16" eb="18">
      <t>チンギン</t>
    </rPh>
    <rPh sb="19" eb="22">
      <t>ミコミガク</t>
    </rPh>
    <rPh sb="23" eb="25">
      <t>ネンガク</t>
    </rPh>
    <rPh sb="28" eb="30">
      <t>マンエン</t>
    </rPh>
    <rPh sb="31" eb="33">
      <t>ウワマワ</t>
    </rPh>
    <phoneticPr fontId="2"/>
  </si>
  <si>
    <t>計画及び、計画に係る実施期間・方法他を記載した介護職員等特定処遇改善計画書を作成し、全職員に周知し、市長に届け出ている</t>
    <phoneticPr fontId="2"/>
  </si>
  <si>
    <t>事業年度ごとに介護職員の処遇改善に関する実績を市長に報告する</t>
    <phoneticPr fontId="2"/>
  </si>
  <si>
    <t>介護職員処遇改善加算ⅠからⅢまでのいずれかの算定</t>
    <phoneticPr fontId="2"/>
  </si>
  <si>
    <t>賃金改善に要する見込み額が、ベースアップ等支援加算算定見込み額を上回る計画を策定し実施している</t>
    <rPh sb="20" eb="21">
      <t>トウ</t>
    </rPh>
    <rPh sb="21" eb="23">
      <t>シエン</t>
    </rPh>
    <rPh sb="23" eb="25">
      <t>カサン</t>
    </rPh>
    <phoneticPr fontId="2"/>
  </si>
  <si>
    <t>上記計画及び、計画に係る実施期間・方法他を記載したベースアップ等支援計画書を作成し、全職員に周知し、市長に届け出ている</t>
    <rPh sb="31" eb="32">
      <t>トウ</t>
    </rPh>
    <rPh sb="32" eb="34">
      <t>シエン</t>
    </rPh>
    <phoneticPr fontId="2"/>
  </si>
  <si>
    <t>賃金改善の合計額の3分の2以上は、基本給又は決まって毎月支払われる手当の引上げに充てている</t>
    <rPh sb="0" eb="2">
      <t>チンギン</t>
    </rPh>
    <rPh sb="2" eb="4">
      <t>カイゼン</t>
    </rPh>
    <rPh sb="5" eb="7">
      <t>ゴウケイ</t>
    </rPh>
    <rPh sb="7" eb="8">
      <t>ガク</t>
    </rPh>
    <rPh sb="10" eb="11">
      <t>ブン</t>
    </rPh>
    <rPh sb="13" eb="15">
      <t>イジョウ</t>
    </rPh>
    <rPh sb="17" eb="20">
      <t>キホンキュウ</t>
    </rPh>
    <rPh sb="20" eb="21">
      <t>マタ</t>
    </rPh>
    <rPh sb="22" eb="23">
      <t>キ</t>
    </rPh>
    <rPh sb="26" eb="28">
      <t>マイツキ</t>
    </rPh>
    <rPh sb="28" eb="30">
      <t>シハラ</t>
    </rPh>
    <rPh sb="33" eb="35">
      <t>テアテ</t>
    </rPh>
    <rPh sb="36" eb="38">
      <t>ヒキア</t>
    </rPh>
    <rPh sb="40" eb="41">
      <t>ア</t>
    </rPh>
    <phoneticPr fontId="2"/>
  </si>
  <si>
    <t>事業年度ごとにベースアップ等支援加算に関する実績を市長に報告する</t>
    <rPh sb="13" eb="18">
      <t>トウシエンカサン</t>
    </rPh>
    <phoneticPr fontId="2"/>
  </si>
  <si>
    <t>看取り介護加算</t>
    <phoneticPr fontId="2"/>
  </si>
  <si>
    <t>法人名</t>
    <rPh sb="0" eb="2">
      <t>ホウジン</t>
    </rPh>
    <rPh sb="2" eb="3">
      <t>メイ</t>
    </rPh>
    <phoneticPr fontId="5"/>
  </si>
  <si>
    <t>事業所ごとに経理を区分するとともに、(介護予防)認知症対応型共同生活介護の事業の会計とその他の事業の会計を区分しているか。</t>
    <phoneticPr fontId="2"/>
  </si>
  <si>
    <t>9-6</t>
  </si>
  <si>
    <t>運営指導実施日</t>
    <rPh sb="0" eb="2">
      <t>ウンエイ</t>
    </rPh>
    <rPh sb="2" eb="4">
      <t>シドウ</t>
    </rPh>
    <rPh sb="4" eb="7">
      <t>ジッシビ</t>
    </rPh>
    <phoneticPr fontId="5"/>
  </si>
  <si>
    <t>該当がない場合は「－」を記入してください。</t>
    <phoneticPr fontId="2"/>
  </si>
  <si>
    <r>
      <t>重要事項説明書について利用申込者に同意を得ているか。</t>
    </r>
    <r>
      <rPr>
        <b/>
        <sz val="10"/>
        <rFont val="BIZ UDPゴシック"/>
        <family val="3"/>
        <charset val="128"/>
      </rPr>
      <t>【松阪市重点項目】</t>
    </r>
    <rPh sb="11" eb="13">
      <t>リヨウ</t>
    </rPh>
    <rPh sb="13" eb="15">
      <t>モウシコミ</t>
    </rPh>
    <rPh sb="15" eb="16">
      <t>シャ</t>
    </rPh>
    <phoneticPr fontId="2"/>
  </si>
  <si>
    <r>
      <t xml:space="preserve">短期利用認知症対応型共同生活介護の利用者は１の共同生活住居において１名であり、３０日以内であるか。
</t>
    </r>
    <r>
      <rPr>
        <sz val="10"/>
        <rFont val="BIZ UDPゴシック"/>
        <family val="3"/>
        <charset val="128"/>
      </rPr>
      <t>(報酬基準)</t>
    </r>
    <rPh sb="4" eb="7">
      <t>ニンチショウ</t>
    </rPh>
    <rPh sb="7" eb="10">
      <t>タイオウガタ</t>
    </rPh>
    <rPh sb="23" eb="25">
      <t>キョウドウ</t>
    </rPh>
    <rPh sb="25" eb="27">
      <t>セイカツ</t>
    </rPh>
    <rPh sb="27" eb="29">
      <t>ジュウキョ</t>
    </rPh>
    <rPh sb="51" eb="53">
      <t>ホウシュウ</t>
    </rPh>
    <phoneticPr fontId="2"/>
  </si>
  <si>
    <r>
      <t>従業者であった者が、正当な理由がなく、その業務上知り得た利用者又はその家族の秘密を漏らすことがないよう、必要な措置を講じているか。</t>
    </r>
    <r>
      <rPr>
        <b/>
        <sz val="10"/>
        <color theme="1"/>
        <rFont val="BIZ UDPゴシック"/>
        <family val="3"/>
        <charset val="128"/>
      </rPr>
      <t>【松阪市重点項目】</t>
    </r>
    <rPh sb="28" eb="30">
      <t>リヨウ</t>
    </rPh>
    <phoneticPr fontId="2"/>
  </si>
  <si>
    <r>
      <t>サービス担当者会議等において、利用者の個人情報を用いる場合は利用者の同意を、利用者の家族の個人情報を用いる場合は当該家族の同意を、あらかじめ文書により得ているか。</t>
    </r>
    <r>
      <rPr>
        <b/>
        <sz val="10"/>
        <color theme="1"/>
        <rFont val="BIZ UDPゴシック"/>
        <family val="3"/>
        <charset val="128"/>
      </rPr>
      <t>【松阪市重点項目】</t>
    </r>
    <rPh sb="15" eb="17">
      <t>リヨウ</t>
    </rPh>
    <rPh sb="30" eb="32">
      <t>リヨウ</t>
    </rPh>
    <rPh sb="38" eb="40">
      <t>リヨウ</t>
    </rPh>
    <phoneticPr fontId="2"/>
  </si>
  <si>
    <t xml:space="preserve">(解釈通知) 
研修の実施内容について記録しているか。                                               </t>
    <phoneticPr fontId="2"/>
  </si>
  <si>
    <t>・重要事項説明書(利用申込者の同意があったことがわかるもの)
・利用契約書</t>
    <rPh sb="1" eb="3">
      <t>ジュウヨウ</t>
    </rPh>
    <rPh sb="3" eb="5">
      <t>ジコウ</t>
    </rPh>
    <rPh sb="5" eb="8">
      <t>セツメイショ</t>
    </rPh>
    <rPh sb="9" eb="11">
      <t>リヨウ</t>
    </rPh>
    <rPh sb="11" eb="13">
      <t>モウシコミ</t>
    </rPh>
    <rPh sb="13" eb="14">
      <t>シャ</t>
    </rPh>
    <rPh sb="15" eb="17">
      <t>ドウイ</t>
    </rPh>
    <rPh sb="33" eb="35">
      <t>リヨウ</t>
    </rPh>
    <rPh sb="35" eb="38">
      <t>ケイヤクショ</t>
    </rPh>
    <phoneticPr fontId="2"/>
  </si>
  <si>
    <t>・サービス提供記録
・モニタリングの結果がわかるもの</t>
    <rPh sb="5" eb="7">
      <t>テイキョウ</t>
    </rPh>
    <rPh sb="7" eb="9">
      <t>キロク</t>
    </rPh>
    <rPh sb="19" eb="21">
      <t>ケッカ</t>
    </rPh>
    <phoneticPr fontId="2"/>
  </si>
  <si>
    <t>・請求書
・領収書</t>
    <rPh sb="1" eb="4">
      <t>セイキュウショ</t>
    </rPh>
    <rPh sb="7" eb="10">
      <t>リョウシュウショ</t>
    </rPh>
    <phoneticPr fontId="2"/>
  </si>
  <si>
    <t xml:space="preserve">・認知症対応型共同生活介護計画(利用者の同意があったことがわかるもの)
・アセスメントの結果がわかるもの
・サービス提供記録
・モニタリングの結果がわかるもの
</t>
    <rPh sb="1" eb="4">
      <t>ニンチショウ</t>
    </rPh>
    <rPh sb="4" eb="7">
      <t>タイオウガタ</t>
    </rPh>
    <rPh sb="7" eb="13">
      <t>キョウドウセイカツカイゴ</t>
    </rPh>
    <rPh sb="13" eb="15">
      <t>ケイカク</t>
    </rPh>
    <rPh sb="16" eb="19">
      <t>リヨウシャ</t>
    </rPh>
    <rPh sb="20" eb="22">
      <t>ドウイ</t>
    </rPh>
    <rPh sb="45" eb="47">
      <t>ケッカ</t>
    </rPh>
    <rPh sb="60" eb="62">
      <t>テイキョウ</t>
    </rPh>
    <rPh sb="62" eb="64">
      <t>キロク</t>
    </rPh>
    <rPh sb="74" eb="76">
      <t>ケッカ</t>
    </rPh>
    <phoneticPr fontId="2"/>
  </si>
  <si>
    <t>・雇用の形態(常勤・非常勤)がわかるもの
・サービス提供記録　</t>
    <rPh sb="1" eb="3">
      <t>コヨウ</t>
    </rPh>
    <rPh sb="4" eb="6">
      <t>ケイタイ</t>
    </rPh>
    <rPh sb="7" eb="9">
      <t>ジョウキン</t>
    </rPh>
    <rPh sb="10" eb="13">
      <t>ヒジョウキン</t>
    </rPh>
    <rPh sb="27" eb="29">
      <t>テイキョウ</t>
    </rPh>
    <rPh sb="29" eb="31">
      <t>キロク</t>
    </rPh>
    <phoneticPr fontId="2"/>
  </si>
  <si>
    <t>・サービス提供記録</t>
    <rPh sb="5" eb="7">
      <t>テイキョウ</t>
    </rPh>
    <rPh sb="7" eb="9">
      <t>キロク</t>
    </rPh>
    <phoneticPr fontId="2"/>
  </si>
  <si>
    <t>・従業者の勤務体制及び勤務実績がわかるもの(例：勤務体制一覧表、勤務実績表)
・雇用形態(常勤・非常勤)がわかるもの
・研修の計画及び実績がわかるもの
・職場におけるハラスメントによる就業環境悪化防止のための方針</t>
    <rPh sb="1" eb="4">
      <t>ジュウギョウシャ</t>
    </rPh>
    <rPh sb="5" eb="10">
      <t>キンムタイセイオヨ</t>
    </rPh>
    <rPh sb="11" eb="15">
      <t>キンムジッセキ</t>
    </rPh>
    <rPh sb="22" eb="23">
      <t>レイ</t>
    </rPh>
    <rPh sb="24" eb="31">
      <t>キンムタイセイイチランヒョウ</t>
    </rPh>
    <rPh sb="32" eb="37">
      <t>キンムジッセキヒョウ</t>
    </rPh>
    <rPh sb="41" eb="43">
      <t>コヨウ</t>
    </rPh>
    <rPh sb="43" eb="45">
      <t>ケイタイ</t>
    </rPh>
    <rPh sb="46" eb="48">
      <t>ジョウキン</t>
    </rPh>
    <rPh sb="49" eb="52">
      <t>ヒジョウキン</t>
    </rPh>
    <rPh sb="62" eb="64">
      <t>ケンシュウ</t>
    </rPh>
    <rPh sb="65" eb="67">
      <t>ケイカク</t>
    </rPh>
    <rPh sb="67" eb="68">
      <t>オヨ</t>
    </rPh>
    <rPh sb="69" eb="71">
      <t>ジッセキ</t>
    </rPh>
    <rPh sb="80" eb="82">
      <t>ショクバ</t>
    </rPh>
    <rPh sb="95" eb="97">
      <t>シュウギョウ</t>
    </rPh>
    <rPh sb="97" eb="99">
      <t>カンキョウ</t>
    </rPh>
    <rPh sb="99" eb="101">
      <t>アッカ</t>
    </rPh>
    <rPh sb="101" eb="103">
      <t>ボウシ</t>
    </rPh>
    <rPh sb="107" eb="109">
      <t>ホウシン</t>
    </rPh>
    <phoneticPr fontId="2"/>
  </si>
  <si>
    <t>・国保連への請求書控え</t>
    <rPh sb="1" eb="4">
      <t>コクホレン</t>
    </rPh>
    <rPh sb="6" eb="9">
      <t>セイキュウショ</t>
    </rPh>
    <rPh sb="9" eb="10">
      <t>ヒカ</t>
    </rPh>
    <phoneticPr fontId="2"/>
  </si>
  <si>
    <t>・業務継続計画
・研修の計画及び実績がわかるもの
・訓練の計画及び実績がわかるもの</t>
    <rPh sb="1" eb="3">
      <t>ギョウム</t>
    </rPh>
    <rPh sb="3" eb="5">
      <t>ケイゾク</t>
    </rPh>
    <rPh sb="5" eb="7">
      <t>ケイカク</t>
    </rPh>
    <rPh sb="10" eb="12">
      <t>ケンシュウ</t>
    </rPh>
    <rPh sb="13" eb="16">
      <t>ケイカクオヨ</t>
    </rPh>
    <rPh sb="17" eb="19">
      <t>ジッセキ</t>
    </rPh>
    <rPh sb="28" eb="30">
      <t>クンレン</t>
    </rPh>
    <rPh sb="31" eb="34">
      <t>ケイカクオヨ</t>
    </rPh>
    <rPh sb="35" eb="37">
      <t>ジッセキ</t>
    </rPh>
    <phoneticPr fontId="2"/>
  </si>
  <si>
    <t>・非常災害時の対応計画(管轄消防署へ届け出た消防計画(風水害、地震対策含む)又はこれに準ずる計画)
・運営規程
・避難・救出等訓練の実施状況がわかるもの
・通報、連絡体制がわかるもの</t>
    <rPh sb="1" eb="3">
      <t>ヒジョウ</t>
    </rPh>
    <rPh sb="3" eb="5">
      <t>サイガイ</t>
    </rPh>
    <rPh sb="5" eb="6">
      <t>ジ</t>
    </rPh>
    <rPh sb="7" eb="9">
      <t>タイオウ</t>
    </rPh>
    <rPh sb="9" eb="11">
      <t>ケイカク</t>
    </rPh>
    <rPh sb="12" eb="14">
      <t>カンカツ</t>
    </rPh>
    <rPh sb="14" eb="17">
      <t>ショウボウショ</t>
    </rPh>
    <rPh sb="18" eb="19">
      <t>トド</t>
    </rPh>
    <rPh sb="20" eb="21">
      <t>デ</t>
    </rPh>
    <rPh sb="22" eb="24">
      <t>ショウボウ</t>
    </rPh>
    <rPh sb="24" eb="26">
      <t>ケイカク</t>
    </rPh>
    <rPh sb="27" eb="30">
      <t>フウスイガイ</t>
    </rPh>
    <rPh sb="31" eb="33">
      <t>ジシン</t>
    </rPh>
    <rPh sb="33" eb="35">
      <t>タイサク</t>
    </rPh>
    <rPh sb="35" eb="36">
      <t>フク</t>
    </rPh>
    <rPh sb="38" eb="39">
      <t>マタ</t>
    </rPh>
    <rPh sb="43" eb="44">
      <t>ジュン</t>
    </rPh>
    <rPh sb="46" eb="48">
      <t>ケイカク</t>
    </rPh>
    <rPh sb="52" eb="54">
      <t>ウンエイ</t>
    </rPh>
    <rPh sb="54" eb="56">
      <t>キテイ</t>
    </rPh>
    <rPh sb="59" eb="61">
      <t>ヒナン</t>
    </rPh>
    <rPh sb="62" eb="64">
      <t>キュウシュツ</t>
    </rPh>
    <rPh sb="64" eb="65">
      <t>トウ</t>
    </rPh>
    <rPh sb="65" eb="67">
      <t>クンレン</t>
    </rPh>
    <rPh sb="68" eb="70">
      <t>ジッシ</t>
    </rPh>
    <rPh sb="70" eb="72">
      <t>ジョウキョウ</t>
    </rPh>
    <rPh sb="81" eb="83">
      <t>ツウホウ</t>
    </rPh>
    <rPh sb="84" eb="86">
      <t>レンラク</t>
    </rPh>
    <rPh sb="86" eb="88">
      <t>タイセイ</t>
    </rPh>
    <phoneticPr fontId="2"/>
  </si>
  <si>
    <t>・生産性向上のための委員会の開催状況がわかるもの</t>
    <rPh sb="1" eb="4">
      <t>セイサンセイ</t>
    </rPh>
    <rPh sb="4" eb="6">
      <t>コウジョウ</t>
    </rPh>
    <rPh sb="10" eb="13">
      <t>イインカイ</t>
    </rPh>
    <rPh sb="14" eb="16">
      <t>カイサイ</t>
    </rPh>
    <rPh sb="16" eb="18">
      <t>ジョウキョウ</t>
    </rPh>
    <phoneticPr fontId="2"/>
  </si>
  <si>
    <t xml:space="preserve">・苦情の受付簿
・苦情者への対応記録
</t>
    <phoneticPr fontId="2"/>
  </si>
  <si>
    <t xml:space="preserve">・市町村、利用者家族、居宅介護支援事業者等への連絡状況がわかるもの
・事故に際して採った処置の記録
・損害賠償の実施状況がわかるもの
</t>
    <rPh sb="1" eb="4">
      <t>シチョウソン</t>
    </rPh>
    <rPh sb="5" eb="8">
      <t>リヨウシャ</t>
    </rPh>
    <rPh sb="8" eb="10">
      <t>カゾク</t>
    </rPh>
    <rPh sb="11" eb="13">
      <t>キョタク</t>
    </rPh>
    <rPh sb="13" eb="15">
      <t>カイゴ</t>
    </rPh>
    <rPh sb="15" eb="17">
      <t>シエン</t>
    </rPh>
    <rPh sb="17" eb="20">
      <t>ジギョウシャ</t>
    </rPh>
    <rPh sb="20" eb="21">
      <t>トウ</t>
    </rPh>
    <rPh sb="23" eb="25">
      <t>レンラク</t>
    </rPh>
    <rPh sb="25" eb="27">
      <t>ジョウキョウ</t>
    </rPh>
    <rPh sb="36" eb="38">
      <t>ジコ</t>
    </rPh>
    <rPh sb="39" eb="40">
      <t>サイ</t>
    </rPh>
    <rPh sb="42" eb="43">
      <t>ト</t>
    </rPh>
    <rPh sb="45" eb="47">
      <t>ショチ</t>
    </rPh>
    <rPh sb="48" eb="50">
      <t>キロク</t>
    </rPh>
    <rPh sb="53" eb="55">
      <t>ソンガイ</t>
    </rPh>
    <rPh sb="55" eb="57">
      <t>バイショウ</t>
    </rPh>
    <rPh sb="58" eb="62">
      <t>ジッシジョウキョウ</t>
    </rPh>
    <phoneticPr fontId="2"/>
  </si>
  <si>
    <t>・虐待の防止のための対策を検討する委員会の開催状況及び結果がわかるもの
・虐待の防止のための指針
・虐待の防止のための研修の計画及び実績がわかるもの
・担当者を置いていることがわかるもの</t>
    <rPh sb="1" eb="3">
      <t>ギャクタイ</t>
    </rPh>
    <rPh sb="4" eb="6">
      <t>ボウシノ</t>
    </rPh>
    <rPh sb="6" eb="23">
      <t>タメノタイサクヲケントウスルイインカイノカイサイ</t>
    </rPh>
    <rPh sb="23" eb="25">
      <t>ジョウキョウ</t>
    </rPh>
    <rPh sb="25" eb="26">
      <t>オヨ</t>
    </rPh>
    <rPh sb="27" eb="29">
      <t>ケッカ</t>
    </rPh>
    <rPh sb="38" eb="40">
      <t>ギャクタイ</t>
    </rPh>
    <rPh sb="41" eb="43">
      <t>ボウシ</t>
    </rPh>
    <rPh sb="47" eb="49">
      <t>シシン</t>
    </rPh>
    <rPh sb="52" eb="54">
      <t>ギャクタイ</t>
    </rPh>
    <rPh sb="55" eb="57">
      <t>ボウシ</t>
    </rPh>
    <rPh sb="61" eb="63">
      <t>ケンシュウ</t>
    </rPh>
    <rPh sb="64" eb="66">
      <t>ケイカク</t>
    </rPh>
    <rPh sb="66" eb="67">
      <t>オヨ</t>
    </rPh>
    <rPh sb="68" eb="70">
      <t>ジッセキ</t>
    </rPh>
    <rPh sb="79" eb="82">
      <t>タントウシャ</t>
    </rPh>
    <rPh sb="83" eb="84">
      <t>オ</t>
    </rPh>
    <phoneticPr fontId="2"/>
  </si>
  <si>
    <r>
      <t>(介)第</t>
    </r>
    <r>
      <rPr>
        <sz val="9"/>
        <color theme="1"/>
        <rFont val="BIZ UDゴシック"/>
        <family val="3"/>
        <charset val="128"/>
      </rPr>
      <t>110</t>
    </r>
    <r>
      <rPr>
        <sz val="9"/>
        <color theme="1"/>
        <rFont val="BIZ UDPゴシック"/>
        <family val="3"/>
        <charset val="128"/>
      </rPr>
      <t>条　  
(予)第</t>
    </r>
    <r>
      <rPr>
        <sz val="9"/>
        <color theme="1"/>
        <rFont val="BIZ UDゴシック"/>
        <family val="3"/>
        <charset val="128"/>
      </rPr>
      <t>71</t>
    </r>
    <r>
      <rPr>
        <sz val="9"/>
        <color theme="1"/>
        <rFont val="BIZ UDPゴシック"/>
        <family val="3"/>
        <charset val="128"/>
      </rPr>
      <t>条
従業者の員数</t>
    </r>
    <phoneticPr fontId="2"/>
  </si>
  <si>
    <t>2-3</t>
    <phoneticPr fontId="2"/>
  </si>
  <si>
    <r>
      <t>(介)第</t>
    </r>
    <r>
      <rPr>
        <sz val="9"/>
        <color theme="1"/>
        <rFont val="BIZ UDゴシック"/>
        <family val="3"/>
        <charset val="128"/>
      </rPr>
      <t>111</t>
    </r>
    <r>
      <rPr>
        <sz val="9"/>
        <color theme="1"/>
        <rFont val="BIZ UDPゴシック"/>
        <family val="3"/>
        <charset val="128"/>
      </rPr>
      <t>条 
(予)第</t>
    </r>
    <r>
      <rPr>
        <sz val="9"/>
        <color theme="1"/>
        <rFont val="BIZ UDゴシック"/>
        <family val="3"/>
        <charset val="128"/>
      </rPr>
      <t>72</t>
    </r>
    <r>
      <rPr>
        <sz val="9"/>
        <color theme="1"/>
        <rFont val="BIZ UDPゴシック"/>
        <family val="3"/>
        <charset val="128"/>
      </rPr>
      <t xml:space="preserve">条
管理者 </t>
    </r>
    <phoneticPr fontId="2"/>
  </si>
  <si>
    <r>
      <t>(介)第</t>
    </r>
    <r>
      <rPr>
        <sz val="9"/>
        <color theme="1"/>
        <rFont val="BIZ UDゴシック"/>
        <family val="3"/>
        <charset val="128"/>
      </rPr>
      <t>109</t>
    </r>
    <r>
      <rPr>
        <sz val="9"/>
        <color theme="1"/>
        <rFont val="BIZ UDPゴシック"/>
        <family val="3"/>
        <charset val="128"/>
      </rPr>
      <t xml:space="preserve">条
基本方針　  </t>
    </r>
    <phoneticPr fontId="2"/>
  </si>
  <si>
    <r>
      <t>(介)第</t>
    </r>
    <r>
      <rPr>
        <sz val="9"/>
        <color theme="1"/>
        <rFont val="BIZ UDゴシック"/>
        <family val="3"/>
        <charset val="128"/>
      </rPr>
      <t>112</t>
    </r>
    <r>
      <rPr>
        <sz val="9"/>
        <color theme="1"/>
        <rFont val="BIZ UDPゴシック"/>
        <family val="3"/>
        <charset val="128"/>
      </rPr>
      <t>条
(予)第</t>
    </r>
    <r>
      <rPr>
        <sz val="9"/>
        <color theme="1"/>
        <rFont val="BIZ UDゴシック"/>
        <family val="3"/>
        <charset val="128"/>
      </rPr>
      <t>73</t>
    </r>
    <r>
      <rPr>
        <sz val="9"/>
        <color theme="1"/>
        <rFont val="BIZ UDPゴシック"/>
        <family val="3"/>
        <charset val="128"/>
      </rPr>
      <t>条
代表者</t>
    </r>
    <rPh sb="1" eb="2">
      <t>カイ</t>
    </rPh>
    <rPh sb="3" eb="4">
      <t>ダイ</t>
    </rPh>
    <rPh sb="7" eb="8">
      <t>ジョウ</t>
    </rPh>
    <rPh sb="10" eb="11">
      <t>ヨ</t>
    </rPh>
    <rPh sb="12" eb="13">
      <t>ダイ</t>
    </rPh>
    <rPh sb="15" eb="16">
      <t>ジョウ</t>
    </rPh>
    <phoneticPr fontId="2"/>
  </si>
  <si>
    <r>
      <t>(介)第</t>
    </r>
    <r>
      <rPr>
        <sz val="9"/>
        <color theme="1"/>
        <rFont val="BIZ UDゴシック"/>
        <family val="3"/>
        <charset val="128"/>
      </rPr>
      <t>113</t>
    </r>
    <r>
      <rPr>
        <sz val="9"/>
        <color theme="1"/>
        <rFont val="BIZ UDPゴシック"/>
        <family val="3"/>
        <charset val="128"/>
      </rPr>
      <t>条
(予)第</t>
    </r>
    <r>
      <rPr>
        <sz val="9"/>
        <color theme="1"/>
        <rFont val="BIZ UDゴシック"/>
        <family val="3"/>
        <charset val="128"/>
      </rPr>
      <t>74</t>
    </r>
    <r>
      <rPr>
        <sz val="9"/>
        <color theme="1"/>
        <rFont val="BIZ UDPゴシック"/>
        <family val="3"/>
        <charset val="128"/>
      </rPr>
      <t>条
事業所の設備及び備品</t>
    </r>
    <phoneticPr fontId="2"/>
  </si>
  <si>
    <t>平成２５年４月１日以降に新たに建設された共同生活住居については、居間、食堂に近接して一体的に居室を設けているか。</t>
    <phoneticPr fontId="2"/>
  </si>
  <si>
    <t>3-1</t>
    <phoneticPr fontId="2"/>
  </si>
  <si>
    <t>3-2</t>
    <phoneticPr fontId="2"/>
  </si>
  <si>
    <t>3-3</t>
    <phoneticPr fontId="2"/>
  </si>
  <si>
    <r>
      <t>サービスの提供開始前に、利用申込者又はその家族に対し、重要事項を記載した文書（重要事項説明書）を交付して説明を行っているか。</t>
    </r>
    <r>
      <rPr>
        <b/>
        <sz val="10"/>
        <rFont val="BIZ UDPゴシック"/>
        <family val="3"/>
        <charset val="128"/>
      </rPr>
      <t>【松阪市重点項目】</t>
    </r>
    <rPh sb="9" eb="10">
      <t>マエ</t>
    </rPh>
    <rPh sb="12" eb="14">
      <t>リヨウ</t>
    </rPh>
    <phoneticPr fontId="2"/>
  </si>
  <si>
    <r>
      <rPr>
        <sz val="10"/>
        <rFont val="BIZ UDPゴシック"/>
        <family val="3"/>
        <charset val="128"/>
      </rPr>
      <t xml:space="preserve">(解釈通知) </t>
    </r>
    <r>
      <rPr>
        <sz val="10"/>
        <color theme="1"/>
        <rFont val="BIZ UDPゴシック"/>
        <family val="3"/>
        <charset val="128"/>
      </rPr>
      <t xml:space="preserve">
重要事項説明書には次の内容が記載されており、その内容はわかりやすいものとなっているか。
1.重要事項に関する規程の概要
2.</t>
    </r>
    <r>
      <rPr>
        <sz val="10"/>
        <rFont val="BIZ UDPゴシック"/>
        <family val="3"/>
        <charset val="128"/>
      </rPr>
      <t>介護</t>
    </r>
    <r>
      <rPr>
        <sz val="10"/>
        <color theme="1"/>
        <rFont val="BIZ UDPゴシック"/>
        <family val="3"/>
        <charset val="128"/>
      </rPr>
      <t xml:space="preserve">従業者の勤務体制
3.事故発生時の対応
4.苦情処理の体制
5.第三者評価の実施状況
</t>
    </r>
    <r>
      <rPr>
        <sz val="10"/>
        <rFont val="BIZ UDPゴシック"/>
        <family val="3"/>
        <charset val="128"/>
      </rPr>
      <t xml:space="preserve">6.その他の利用申込者のサービス選択に資すると認められる重要事項  </t>
    </r>
    <r>
      <rPr>
        <sz val="10"/>
        <color rgb="FF00B050"/>
        <rFont val="BIZ UDPゴシック"/>
        <family val="3"/>
        <charset val="128"/>
      </rPr>
      <t xml:space="preserve">   </t>
    </r>
    <rPh sb="72" eb="75">
      <t>ジュウギョウシャ</t>
    </rPh>
    <phoneticPr fontId="2"/>
  </si>
  <si>
    <r>
      <t>(介)第</t>
    </r>
    <r>
      <rPr>
        <sz val="8.5"/>
        <color theme="1"/>
        <rFont val="BIZ UDゴシック"/>
        <family val="3"/>
        <charset val="128"/>
      </rPr>
      <t>10</t>
    </r>
    <r>
      <rPr>
        <sz val="8.5"/>
        <color theme="1"/>
        <rFont val="BIZ UDPゴシック"/>
        <family val="3"/>
        <charset val="128"/>
      </rPr>
      <t>条※
(予)第</t>
    </r>
    <r>
      <rPr>
        <sz val="8.5"/>
        <color theme="1"/>
        <rFont val="BIZ UDゴシック"/>
        <family val="3"/>
        <charset val="128"/>
      </rPr>
      <t>12</t>
    </r>
    <r>
      <rPr>
        <sz val="8.5"/>
        <color theme="1"/>
        <rFont val="BIZ UDPゴシック"/>
        <family val="3"/>
        <charset val="128"/>
      </rPr>
      <t>条※
提供拒否の禁止</t>
    </r>
    <phoneticPr fontId="2"/>
  </si>
  <si>
    <r>
      <t>(介)第</t>
    </r>
    <r>
      <rPr>
        <sz val="8.5"/>
        <color theme="1"/>
        <rFont val="BIZ UDゴシック"/>
        <family val="3"/>
        <charset val="128"/>
      </rPr>
      <t>12</t>
    </r>
    <r>
      <rPr>
        <sz val="8.5"/>
        <color theme="1"/>
        <rFont val="BIZ UDPゴシック"/>
        <family val="3"/>
        <charset val="128"/>
      </rPr>
      <t>条※
(予)第</t>
    </r>
    <r>
      <rPr>
        <sz val="8.5"/>
        <color theme="1"/>
        <rFont val="BIZ UDゴシック"/>
        <family val="3"/>
        <charset val="128"/>
      </rPr>
      <t>14</t>
    </r>
    <r>
      <rPr>
        <sz val="8.5"/>
        <color theme="1"/>
        <rFont val="BIZ UDPゴシック"/>
        <family val="3"/>
        <charset val="128"/>
      </rPr>
      <t>条※
受給資格等の確認</t>
    </r>
    <phoneticPr fontId="2"/>
  </si>
  <si>
    <r>
      <t>(介)第</t>
    </r>
    <r>
      <rPr>
        <sz val="8.5"/>
        <color theme="1"/>
        <rFont val="BIZ UDゴシック"/>
        <family val="3"/>
        <charset val="128"/>
      </rPr>
      <t>9</t>
    </r>
    <r>
      <rPr>
        <sz val="8.5"/>
        <color theme="1"/>
        <rFont val="BIZ UDPゴシック"/>
        <family val="3"/>
        <charset val="128"/>
      </rPr>
      <t>条※
(予)第</t>
    </r>
    <r>
      <rPr>
        <sz val="8.5"/>
        <color theme="1"/>
        <rFont val="BIZ UDゴシック"/>
        <family val="3"/>
        <charset val="128"/>
      </rPr>
      <t>11</t>
    </r>
    <r>
      <rPr>
        <sz val="8.5"/>
        <color theme="1"/>
        <rFont val="BIZ UDPゴシック"/>
        <family val="3"/>
        <charset val="128"/>
      </rPr>
      <t>条※
内容及び手続の説明及び同意</t>
    </r>
    <phoneticPr fontId="2"/>
  </si>
  <si>
    <t>サービスの提供を求められた場合は、その者の掲示する被保険者証によって、被保険者資格、要介護認定の有無及び要介護認定の有効期間を確認しているか。</t>
    <rPh sb="8" eb="9">
      <t>モト</t>
    </rPh>
    <rPh sb="13" eb="15">
      <t>バアイ</t>
    </rPh>
    <rPh sb="19" eb="20">
      <t>モノ</t>
    </rPh>
    <rPh sb="21" eb="23">
      <t>ケイジ</t>
    </rPh>
    <phoneticPr fontId="2"/>
  </si>
  <si>
    <r>
      <t>(介)第</t>
    </r>
    <r>
      <rPr>
        <sz val="9"/>
        <color theme="1"/>
        <rFont val="BIZ UDゴシック"/>
        <family val="3"/>
        <charset val="128"/>
      </rPr>
      <t>114</t>
    </r>
    <r>
      <rPr>
        <sz val="9"/>
        <color theme="1"/>
        <rFont val="BIZ UDPゴシック"/>
        <family val="3"/>
        <charset val="128"/>
      </rPr>
      <t>条
(予)第</t>
    </r>
    <r>
      <rPr>
        <sz val="9"/>
        <color theme="1"/>
        <rFont val="BIZ UDゴシック"/>
        <family val="3"/>
        <charset val="128"/>
      </rPr>
      <t>75</t>
    </r>
    <r>
      <rPr>
        <sz val="9"/>
        <color theme="1"/>
        <rFont val="BIZ UDPゴシック"/>
        <family val="3"/>
        <charset val="128"/>
      </rPr>
      <t xml:space="preserve">条
入退居        </t>
    </r>
    <phoneticPr fontId="2"/>
  </si>
  <si>
    <t>入居申込者の入居に際しては、主治医の診断書等により入居申込者が認知症である者であることを確認しているか。</t>
    <phoneticPr fontId="2"/>
  </si>
  <si>
    <t>入居申込者が入院治療を要する者であること等入居申込者に対し自ら必要なサービスを提供することが困難であると認めた場合、速やかに他のグループホーム、介護保険施設、病院、診療所等を紹介する等の適切な措置を講じているか。</t>
    <phoneticPr fontId="2"/>
  </si>
  <si>
    <r>
      <t>(介)第</t>
    </r>
    <r>
      <rPr>
        <sz val="9"/>
        <color theme="1"/>
        <rFont val="BIZ UDゴシック"/>
        <family val="3"/>
        <charset val="128"/>
      </rPr>
      <t>115</t>
    </r>
    <r>
      <rPr>
        <sz val="9"/>
        <color theme="1"/>
        <rFont val="BIZ UDPゴシック"/>
        <family val="3"/>
        <charset val="128"/>
      </rPr>
      <t>条
(予)第</t>
    </r>
    <r>
      <rPr>
        <sz val="9"/>
        <color theme="1"/>
        <rFont val="BIZ UDゴシック"/>
        <family val="3"/>
        <charset val="128"/>
      </rPr>
      <t>76</t>
    </r>
    <r>
      <rPr>
        <sz val="9"/>
        <color theme="1"/>
        <rFont val="BIZ UDPゴシック"/>
        <family val="3"/>
        <charset val="128"/>
      </rPr>
      <t>条 
サービスの提供の記録</t>
    </r>
    <phoneticPr fontId="2"/>
  </si>
  <si>
    <r>
      <t>(介)第</t>
    </r>
    <r>
      <rPr>
        <sz val="9"/>
        <color theme="1"/>
        <rFont val="BIZ UDゴシック"/>
        <family val="3"/>
        <charset val="128"/>
      </rPr>
      <t>116</t>
    </r>
    <r>
      <rPr>
        <sz val="9"/>
        <color theme="1"/>
        <rFont val="BIZ UDPゴシック"/>
        <family val="3"/>
        <charset val="128"/>
      </rPr>
      <t>条
(予)第</t>
    </r>
    <r>
      <rPr>
        <sz val="9"/>
        <color theme="1"/>
        <rFont val="BIZ UDゴシック"/>
        <family val="3"/>
        <charset val="128"/>
      </rPr>
      <t>77</t>
    </r>
    <r>
      <rPr>
        <sz val="9"/>
        <color theme="1"/>
        <rFont val="BIZ UDPゴシック"/>
        <family val="3"/>
        <charset val="128"/>
      </rPr>
      <t>条
利用料等の受領</t>
    </r>
    <phoneticPr fontId="2"/>
  </si>
  <si>
    <t>利用料の他には、次の費用の額以外の支払を受けていないか。
①食材料費
②理美容代
③おむつ代
④①～③のほか、サービス提供において提供される便宜のうち、日常生活においても通常必要となるものに係る費用であって、その利用者に負担させることが適当と認められる費用</t>
    <rPh sb="59" eb="61">
      <t>テイキョウ</t>
    </rPh>
    <rPh sb="106" eb="108">
      <t>リヨウ</t>
    </rPh>
    <phoneticPr fontId="2"/>
  </si>
  <si>
    <r>
      <rPr>
        <sz val="10"/>
        <rFont val="BIZ UDPゴシック"/>
        <family val="3"/>
        <charset val="128"/>
      </rPr>
      <t>(解釈通知)</t>
    </r>
    <r>
      <rPr>
        <sz val="10"/>
        <color theme="1"/>
        <rFont val="BIZ UDPゴシック"/>
        <family val="3"/>
        <charset val="128"/>
      </rPr>
      <t xml:space="preserve">
(3)の費用は、「通所介護等における日常生活に要する費用の取扱いについて」に定めるものによるものであるか。</t>
    </r>
    <phoneticPr fontId="2"/>
  </si>
  <si>
    <r>
      <t>(介)第</t>
    </r>
    <r>
      <rPr>
        <sz val="9"/>
        <color theme="1"/>
        <rFont val="BIZ UDゴシック"/>
        <family val="3"/>
        <charset val="128"/>
      </rPr>
      <t>117</t>
    </r>
    <r>
      <rPr>
        <sz val="9"/>
        <color theme="1"/>
        <rFont val="BIZ UDPゴシック"/>
        <family val="3"/>
        <charset val="128"/>
      </rPr>
      <t>条
指定認知症対応型共同生活介護の取扱方針</t>
    </r>
    <phoneticPr fontId="2"/>
  </si>
  <si>
    <t>サービスの提供に当たっては、懇切丁寧に行うことを旨とし、利用者又はその家族に対し、サービスの提供方法等について、理解しやすいように説明を行っているか。</t>
    <rPh sb="28" eb="30">
      <t>リヨウ</t>
    </rPh>
    <phoneticPr fontId="2"/>
  </si>
  <si>
    <r>
      <t>身体的拘束等を行う場合には、その態様及び時間、その際の利用者の心身の状況並びに緊急やむを得ない理由を記録しているか。</t>
    </r>
    <r>
      <rPr>
        <b/>
        <sz val="10"/>
        <color theme="1"/>
        <rFont val="BIZ UDPゴシック"/>
        <family val="3"/>
        <charset val="128"/>
      </rPr>
      <t>【松阪市重点項目】</t>
    </r>
    <rPh sb="27" eb="29">
      <t>リヨウ</t>
    </rPh>
    <phoneticPr fontId="2"/>
  </si>
  <si>
    <t>・身体的拘束等の記録(身体的拘束等がある場合)
・身体的拘束等の適正化のための指針
・身体的拘束等の適正化検討委員会の開催状況及び結果がわかるもの
・身体的拘束等の適正化のための研修の開催状況及び結果がわかるもの
・外部評価又は運営推進会議による評価の結果</t>
    <phoneticPr fontId="2"/>
  </si>
  <si>
    <r>
      <t>(介)第</t>
    </r>
    <r>
      <rPr>
        <sz val="8.5"/>
        <color theme="1"/>
        <rFont val="BIZ UDゴシック"/>
        <family val="3"/>
        <charset val="128"/>
      </rPr>
      <t>22</t>
    </r>
    <r>
      <rPr>
        <sz val="8.5"/>
        <color theme="1"/>
        <rFont val="BIZ UDPゴシック"/>
        <family val="3"/>
        <charset val="128"/>
      </rPr>
      <t>条※
(予)第</t>
    </r>
    <r>
      <rPr>
        <sz val="8.5"/>
        <color theme="1"/>
        <rFont val="BIZ UDゴシック"/>
        <family val="3"/>
        <charset val="128"/>
      </rPr>
      <t>23</t>
    </r>
    <r>
      <rPr>
        <sz val="8.5"/>
        <color theme="1"/>
        <rFont val="BIZ UDPゴシック"/>
        <family val="3"/>
        <charset val="128"/>
      </rPr>
      <t>条※
保険給付の請求のための証明書の交付</t>
    </r>
    <phoneticPr fontId="2"/>
  </si>
  <si>
    <t>サービスの提供の開始に際し、利用申込者が要介護認定の申請を行っているか確認しているか。</t>
    <rPh sb="14" eb="16">
      <t>リヨウ</t>
    </rPh>
    <rPh sb="23" eb="25">
      <t>ニンテイ</t>
    </rPh>
    <phoneticPr fontId="2"/>
  </si>
  <si>
    <r>
      <t>(介)第</t>
    </r>
    <r>
      <rPr>
        <sz val="8.5"/>
        <color theme="1"/>
        <rFont val="BIZ UDゴシック"/>
        <family val="3"/>
        <charset val="128"/>
      </rPr>
      <t>13</t>
    </r>
    <r>
      <rPr>
        <sz val="8.5"/>
        <color theme="1"/>
        <rFont val="BIZ UDPゴシック"/>
        <family val="3"/>
        <charset val="128"/>
      </rPr>
      <t>条※
(予)第</t>
    </r>
    <r>
      <rPr>
        <sz val="8.5"/>
        <color theme="1"/>
        <rFont val="BIZ UDゴシック"/>
        <family val="3"/>
        <charset val="128"/>
      </rPr>
      <t>15</t>
    </r>
    <r>
      <rPr>
        <sz val="8.5"/>
        <color theme="1"/>
        <rFont val="BIZ UDPゴシック"/>
        <family val="3"/>
        <charset val="128"/>
      </rPr>
      <t>条※
要介護認定等の申請に係る援助</t>
    </r>
    <phoneticPr fontId="2"/>
  </si>
  <si>
    <r>
      <t>(予)第</t>
    </r>
    <r>
      <rPr>
        <sz val="9"/>
        <color theme="1"/>
        <rFont val="BIZ UDゴシック"/>
        <family val="3"/>
        <charset val="128"/>
      </rPr>
      <t>87</t>
    </r>
    <r>
      <rPr>
        <sz val="9"/>
        <color theme="1"/>
        <rFont val="BIZ UDPゴシック"/>
        <family val="3"/>
        <charset val="128"/>
      </rPr>
      <t>条
指定介護予防認知症対応型共同生活介護の基本取扱方針</t>
    </r>
    <rPh sb="3" eb="4">
      <t>ダイ</t>
    </rPh>
    <rPh sb="6" eb="7">
      <t>ジョウ</t>
    </rPh>
    <phoneticPr fontId="2"/>
  </si>
  <si>
    <r>
      <t>(予)第</t>
    </r>
    <r>
      <rPr>
        <sz val="9"/>
        <color theme="1"/>
        <rFont val="BIZ UDゴシック"/>
        <family val="3"/>
        <charset val="128"/>
      </rPr>
      <t>88</t>
    </r>
    <r>
      <rPr>
        <sz val="9"/>
        <color theme="1"/>
        <rFont val="BIZ UDPゴシック"/>
        <family val="3"/>
        <charset val="128"/>
      </rPr>
      <t>条
介護予防認知症対応型共同生活介護の具体的取扱方針</t>
    </r>
    <phoneticPr fontId="2"/>
  </si>
  <si>
    <t>計画作成担当者は、介護予防認知症対応型共同生活介護計画を作成した際には、利用者に交付しているか。</t>
    <rPh sb="0" eb="7">
      <t>ケイカクサクセイタントウシャ</t>
    </rPh>
    <rPh sb="9" eb="11">
      <t>カイゴ</t>
    </rPh>
    <rPh sb="11" eb="13">
      <t>ヨボウ</t>
    </rPh>
    <rPh sb="13" eb="16">
      <t>ニンチショウ</t>
    </rPh>
    <rPh sb="16" eb="19">
      <t>タイオウガタ</t>
    </rPh>
    <rPh sb="19" eb="25">
      <t>キョウドウセイカツカイゴ</t>
    </rPh>
    <rPh sb="25" eb="27">
      <t>ケイカク</t>
    </rPh>
    <rPh sb="28" eb="30">
      <t>サクセイ</t>
    </rPh>
    <rPh sb="32" eb="33">
      <t>サイ</t>
    </rPh>
    <rPh sb="36" eb="39">
      <t>リヨウシャ</t>
    </rPh>
    <rPh sb="40" eb="42">
      <t>コウフ</t>
    </rPh>
    <phoneticPr fontId="2"/>
  </si>
  <si>
    <t>10-4</t>
    <phoneticPr fontId="2"/>
  </si>
  <si>
    <t>10-5</t>
    <phoneticPr fontId="2"/>
  </si>
  <si>
    <t>10-6</t>
    <phoneticPr fontId="2"/>
  </si>
  <si>
    <t>10-7</t>
    <phoneticPr fontId="2"/>
  </si>
  <si>
    <t>10-8</t>
    <phoneticPr fontId="2"/>
  </si>
  <si>
    <t>10-9</t>
    <phoneticPr fontId="2"/>
  </si>
  <si>
    <r>
      <t>(介)第</t>
    </r>
    <r>
      <rPr>
        <sz val="9"/>
        <color theme="1"/>
        <rFont val="BIZ UDゴシック"/>
        <family val="3"/>
        <charset val="128"/>
      </rPr>
      <t>118</t>
    </r>
    <r>
      <rPr>
        <sz val="9"/>
        <color theme="1"/>
        <rFont val="BIZ UDPゴシック"/>
        <family val="3"/>
        <charset val="128"/>
      </rPr>
      <t>条
認知症対応型共同生活介護計画の作成</t>
    </r>
    <phoneticPr fontId="2"/>
  </si>
  <si>
    <t>計画作成担当者は、認知症対応型共同生活介護計画を作成した際には、利用者に交付しているか。</t>
    <rPh sb="0" eb="7">
      <t>ケイカクサクセイタントウシャ</t>
    </rPh>
    <rPh sb="9" eb="12">
      <t>ニンチショウ</t>
    </rPh>
    <rPh sb="12" eb="15">
      <t>タイオウガタ</t>
    </rPh>
    <rPh sb="15" eb="21">
      <t>キョウドウセイカツカイゴ</t>
    </rPh>
    <rPh sb="21" eb="23">
      <t>ケイカク</t>
    </rPh>
    <rPh sb="24" eb="26">
      <t>サクセイ</t>
    </rPh>
    <rPh sb="28" eb="29">
      <t>サイ</t>
    </rPh>
    <rPh sb="32" eb="35">
      <t>リヨウシャ</t>
    </rPh>
    <rPh sb="36" eb="38">
      <t>コウフ</t>
    </rPh>
    <phoneticPr fontId="2"/>
  </si>
  <si>
    <t>10-4</t>
    <phoneticPr fontId="2"/>
  </si>
  <si>
    <t>10-6</t>
    <phoneticPr fontId="2"/>
  </si>
  <si>
    <r>
      <t>(介)第</t>
    </r>
    <r>
      <rPr>
        <sz val="9"/>
        <color theme="1"/>
        <rFont val="BIZ UDゴシック"/>
        <family val="3"/>
        <charset val="128"/>
      </rPr>
      <t>119</t>
    </r>
    <r>
      <rPr>
        <sz val="9"/>
        <color theme="1"/>
        <rFont val="BIZ UDPゴシック"/>
        <family val="3"/>
        <charset val="128"/>
      </rPr>
      <t>条
(予)第</t>
    </r>
    <r>
      <rPr>
        <sz val="9"/>
        <color theme="1"/>
        <rFont val="BIZ UDゴシック"/>
        <family val="3"/>
        <charset val="128"/>
      </rPr>
      <t>89</t>
    </r>
    <r>
      <rPr>
        <sz val="9"/>
        <color theme="1"/>
        <rFont val="BIZ UDPゴシック"/>
        <family val="3"/>
        <charset val="128"/>
      </rPr>
      <t>条
介護等</t>
    </r>
    <rPh sb="1" eb="2">
      <t>カイ</t>
    </rPh>
    <rPh sb="3" eb="4">
      <t>ダイ</t>
    </rPh>
    <rPh sb="7" eb="8">
      <t>ジョウ</t>
    </rPh>
    <rPh sb="10" eb="11">
      <t>ヨ</t>
    </rPh>
    <rPh sb="12" eb="13">
      <t>ダイ</t>
    </rPh>
    <rPh sb="15" eb="16">
      <t>ジョウ</t>
    </rPh>
    <phoneticPr fontId="2"/>
  </si>
  <si>
    <r>
      <t>(介)第</t>
    </r>
    <r>
      <rPr>
        <sz val="8.5"/>
        <color theme="1"/>
        <rFont val="BIZ UDゴシック"/>
        <family val="3"/>
        <charset val="128"/>
      </rPr>
      <t>99</t>
    </r>
    <r>
      <rPr>
        <sz val="8.5"/>
        <color theme="1"/>
        <rFont val="BIZ UDPゴシック"/>
        <family val="3"/>
        <charset val="128"/>
      </rPr>
      <t>条※
(予)第</t>
    </r>
    <r>
      <rPr>
        <sz val="8.5"/>
        <color theme="1"/>
        <rFont val="BIZ UDゴシック"/>
        <family val="3"/>
        <charset val="128"/>
      </rPr>
      <t>56</t>
    </r>
    <r>
      <rPr>
        <sz val="8.5"/>
        <color theme="1"/>
        <rFont val="BIZ UDPゴシック"/>
        <family val="3"/>
        <charset val="128"/>
      </rPr>
      <t>条※
緊急時等の対応</t>
    </r>
    <phoneticPr fontId="2"/>
  </si>
  <si>
    <r>
      <t>(介)第</t>
    </r>
    <r>
      <rPr>
        <sz val="9"/>
        <color theme="1"/>
        <rFont val="BIZ UDゴシック"/>
        <family val="3"/>
        <charset val="128"/>
      </rPr>
      <t>120</t>
    </r>
    <r>
      <rPr>
        <sz val="9"/>
        <color theme="1"/>
        <rFont val="BIZ UDPゴシック"/>
        <family val="3"/>
        <charset val="128"/>
      </rPr>
      <t>条
(予)第</t>
    </r>
    <r>
      <rPr>
        <sz val="9"/>
        <color theme="1"/>
        <rFont val="BIZ UDゴシック"/>
        <family val="3"/>
        <charset val="128"/>
      </rPr>
      <t>90</t>
    </r>
    <r>
      <rPr>
        <sz val="9"/>
        <color theme="1"/>
        <rFont val="BIZ UDPゴシック"/>
        <family val="3"/>
        <charset val="128"/>
      </rPr>
      <t>条
社会生活上の便宜の提供等</t>
    </r>
    <rPh sb="1" eb="2">
      <t>カイ</t>
    </rPh>
    <rPh sb="3" eb="4">
      <t>ダイ</t>
    </rPh>
    <rPh sb="7" eb="8">
      <t>ジョウ</t>
    </rPh>
    <rPh sb="10" eb="11">
      <t>ヨ</t>
    </rPh>
    <rPh sb="12" eb="13">
      <t>ダイ</t>
    </rPh>
    <rPh sb="15" eb="16">
      <t>ジョウ</t>
    </rPh>
    <phoneticPr fontId="2"/>
  </si>
  <si>
    <r>
      <t>(介)第</t>
    </r>
    <r>
      <rPr>
        <sz val="8.5"/>
        <color theme="1"/>
        <rFont val="BIZ UDゴシック"/>
        <family val="3"/>
        <charset val="128"/>
      </rPr>
      <t>28</t>
    </r>
    <r>
      <rPr>
        <sz val="8.5"/>
        <color theme="1"/>
        <rFont val="BIZ UDPゴシック"/>
        <family val="3"/>
        <charset val="128"/>
      </rPr>
      <t>条※
(予)第</t>
    </r>
    <r>
      <rPr>
        <sz val="8.5"/>
        <color theme="1"/>
        <rFont val="BIZ UDゴシック"/>
        <family val="3"/>
        <charset val="128"/>
      </rPr>
      <t>24</t>
    </r>
    <r>
      <rPr>
        <sz val="8.5"/>
        <color theme="1"/>
        <rFont val="BIZ UDPゴシック"/>
        <family val="3"/>
        <charset val="128"/>
      </rPr>
      <t>条※
利用者に関する市への通知</t>
    </r>
    <rPh sb="1" eb="2">
      <t>カイ</t>
    </rPh>
    <rPh sb="3" eb="4">
      <t>ダイ</t>
    </rPh>
    <rPh sb="6" eb="7">
      <t>ジョウ</t>
    </rPh>
    <rPh sb="10" eb="11">
      <t>ヨ</t>
    </rPh>
    <rPh sb="12" eb="13">
      <t>ダイ</t>
    </rPh>
    <rPh sb="15" eb="16">
      <t>ジョウ</t>
    </rPh>
    <phoneticPr fontId="2"/>
  </si>
  <si>
    <r>
      <t>(介)第</t>
    </r>
    <r>
      <rPr>
        <sz val="8.5"/>
        <color theme="1"/>
        <rFont val="BIZ UDゴシック"/>
        <family val="3"/>
        <charset val="128"/>
      </rPr>
      <t>59</t>
    </r>
    <r>
      <rPr>
        <sz val="8.5"/>
        <color theme="1"/>
        <rFont val="BIZ UDPゴシック"/>
        <family val="3"/>
        <charset val="128"/>
      </rPr>
      <t>条の</t>
    </r>
    <r>
      <rPr>
        <sz val="8.5"/>
        <color theme="1"/>
        <rFont val="BIZ UDゴシック"/>
        <family val="3"/>
        <charset val="128"/>
      </rPr>
      <t>11</t>
    </r>
    <r>
      <rPr>
        <sz val="8.5"/>
        <color theme="1"/>
        <rFont val="BIZ UDPゴシック"/>
        <family val="3"/>
        <charset val="128"/>
      </rPr>
      <t>※
(予)第</t>
    </r>
    <r>
      <rPr>
        <sz val="8.5"/>
        <color theme="1"/>
        <rFont val="BIZ UDゴシック"/>
        <family val="3"/>
        <charset val="128"/>
      </rPr>
      <t>26</t>
    </r>
    <r>
      <rPr>
        <sz val="8.5"/>
        <color theme="1"/>
        <rFont val="BIZ UDPゴシック"/>
        <family val="3"/>
        <charset val="128"/>
      </rPr>
      <t>条※
管理者の責務</t>
    </r>
    <phoneticPr fontId="2"/>
  </si>
  <si>
    <r>
      <t>(介)第</t>
    </r>
    <r>
      <rPr>
        <sz val="9"/>
        <color theme="1"/>
        <rFont val="BIZ UDゴシック"/>
        <family val="3"/>
        <charset val="128"/>
      </rPr>
      <t>121</t>
    </r>
    <r>
      <rPr>
        <sz val="9"/>
        <color theme="1"/>
        <rFont val="BIZ UDPゴシック"/>
        <family val="3"/>
        <charset val="128"/>
      </rPr>
      <t>条
(予)第</t>
    </r>
    <r>
      <rPr>
        <sz val="9"/>
        <color theme="1"/>
        <rFont val="BIZ UDゴシック"/>
        <family val="3"/>
        <charset val="128"/>
      </rPr>
      <t>79</t>
    </r>
    <r>
      <rPr>
        <sz val="9"/>
        <color theme="1"/>
        <rFont val="BIZ UDPゴシック"/>
        <family val="3"/>
        <charset val="128"/>
      </rPr>
      <t>条
管理者による管理</t>
    </r>
    <rPh sb="1" eb="2">
      <t>カイ</t>
    </rPh>
    <rPh sb="3" eb="4">
      <t>ダイ</t>
    </rPh>
    <rPh sb="7" eb="8">
      <t>ジョウ</t>
    </rPh>
    <rPh sb="10" eb="11">
      <t>ヨ</t>
    </rPh>
    <rPh sb="12" eb="13">
      <t>ダイ</t>
    </rPh>
    <rPh sb="15" eb="16">
      <t>ジョウ</t>
    </rPh>
    <phoneticPr fontId="2"/>
  </si>
  <si>
    <t>共同生活住居の管理者は、同時に介護保険施設、居宅サービス、地域密着型サービス、介護予防サービス若しくは地域密着型介護予防サービスを行う事業所、病院、診療所又は社会福祉施設を管理する者となっていないか。
ただし、当該生活住居の管理上支障がない場合は、この限りではない。</t>
    <rPh sb="105" eb="107">
      <t>トウガイ</t>
    </rPh>
    <rPh sb="107" eb="109">
      <t>セイカツ</t>
    </rPh>
    <rPh sb="109" eb="111">
      <t>ジュウキョ</t>
    </rPh>
    <rPh sb="112" eb="114">
      <t>カンリ</t>
    </rPh>
    <rPh sb="114" eb="115">
      <t>ジョウ</t>
    </rPh>
    <rPh sb="115" eb="117">
      <t>シショウ</t>
    </rPh>
    <rPh sb="120" eb="122">
      <t>バアイ</t>
    </rPh>
    <phoneticPr fontId="2"/>
  </si>
  <si>
    <t>共同生活住居ごとに、次の重要事項を内容とする運営規程を定めているか。
1　事業の目的及び運営の方針
2　従業者の職種、員数及び職務内容
3　利用定員
4　(指定介護予防）認知症対応型共同生活介護の内容及び利用料その他の費用の額　
5　入居に当たっての留意事項
6　非常災害対策
7　虐待の防止のための措置に関する事項
8　その他運営に関する重要事項</t>
    <rPh sb="141" eb="143">
      <t>ギャクタイ</t>
    </rPh>
    <rPh sb="144" eb="146">
      <t>ボウシ</t>
    </rPh>
    <rPh sb="150" eb="152">
      <t>ソチ</t>
    </rPh>
    <rPh sb="153" eb="154">
      <t>カン</t>
    </rPh>
    <rPh sb="156" eb="158">
      <t>ジコウ</t>
    </rPh>
    <phoneticPr fontId="2"/>
  </si>
  <si>
    <r>
      <t>(介)第</t>
    </r>
    <r>
      <rPr>
        <sz val="8"/>
        <color theme="1"/>
        <rFont val="BIZ UDゴシック"/>
        <family val="3"/>
        <charset val="128"/>
      </rPr>
      <t>122</t>
    </r>
    <r>
      <rPr>
        <sz val="8"/>
        <color theme="1"/>
        <rFont val="BIZ UDPゴシック"/>
        <family val="3"/>
        <charset val="128"/>
      </rPr>
      <t>条
(予)第</t>
    </r>
    <r>
      <rPr>
        <sz val="8"/>
        <color theme="1"/>
        <rFont val="BIZ UDゴシック"/>
        <family val="3"/>
        <charset val="128"/>
      </rPr>
      <t>80</t>
    </r>
    <r>
      <rPr>
        <sz val="8"/>
        <color theme="1"/>
        <rFont val="BIZ UDPゴシック"/>
        <family val="3"/>
        <charset val="128"/>
      </rPr>
      <t xml:space="preserve">条
運営規程
</t>
    </r>
    <rPh sb="7" eb="8">
      <t>ジョウ</t>
    </rPh>
    <phoneticPr fontId="2"/>
  </si>
  <si>
    <r>
      <t>(介)第</t>
    </r>
    <r>
      <rPr>
        <sz val="9"/>
        <color theme="1"/>
        <rFont val="BIZ UDゴシック"/>
        <family val="3"/>
        <charset val="128"/>
      </rPr>
      <t>123</t>
    </r>
    <r>
      <rPr>
        <sz val="9"/>
        <color theme="1"/>
        <rFont val="BIZ UDPゴシック"/>
        <family val="3"/>
        <charset val="128"/>
      </rPr>
      <t>条
(予)第</t>
    </r>
    <r>
      <rPr>
        <sz val="9"/>
        <color theme="1"/>
        <rFont val="BIZ UDゴシック"/>
        <family val="3"/>
        <charset val="128"/>
      </rPr>
      <t>81</t>
    </r>
    <r>
      <rPr>
        <sz val="9"/>
        <color theme="1"/>
        <rFont val="BIZ UDPゴシック"/>
        <family val="3"/>
        <charset val="128"/>
      </rPr>
      <t>条
勤務体制の確保等</t>
    </r>
    <rPh sb="7" eb="8">
      <t>ジョウ</t>
    </rPh>
    <phoneticPr fontId="2"/>
  </si>
  <si>
    <t xml:space="preserve">(解釈通知)
職場におけるハラスメントの内容及び職場におけるハラスメントを行ってはならない旨の方針を明確化し、従業員に周知・啓発しているか。                                                </t>
    <phoneticPr fontId="2"/>
  </si>
  <si>
    <t xml:space="preserve">(解釈通知)
相談に対応する職員をあらかじめ定めること等により、相談への対応の窓口をあらかじめ定め、労働者に周知を行っているか。                                                 </t>
    <phoneticPr fontId="2"/>
  </si>
  <si>
    <r>
      <t>(介)第</t>
    </r>
    <r>
      <rPr>
        <sz val="9"/>
        <rFont val="BIZ UDゴシック"/>
        <family val="3"/>
        <charset val="128"/>
      </rPr>
      <t>124</t>
    </r>
    <r>
      <rPr>
        <sz val="9"/>
        <rFont val="BIZ UDPゴシック"/>
        <family val="3"/>
        <charset val="128"/>
      </rPr>
      <t>条
(予)第</t>
    </r>
    <r>
      <rPr>
        <sz val="9"/>
        <rFont val="BIZ UDゴシック"/>
        <family val="3"/>
        <charset val="128"/>
      </rPr>
      <t>82</t>
    </r>
    <r>
      <rPr>
        <sz val="9"/>
        <rFont val="BIZ UDPゴシック"/>
        <family val="3"/>
        <charset val="128"/>
      </rPr>
      <t>条
定員の遵守</t>
    </r>
    <phoneticPr fontId="2"/>
  </si>
  <si>
    <t>介護従業者の資質の向上のために、研修の機会を確保しているか。</t>
    <rPh sb="0" eb="2">
      <t>カイゴ</t>
    </rPh>
    <phoneticPr fontId="2"/>
  </si>
  <si>
    <t>14-2</t>
    <phoneticPr fontId="2"/>
  </si>
  <si>
    <t>14-4</t>
    <phoneticPr fontId="2"/>
  </si>
  <si>
    <t>14-8</t>
    <phoneticPr fontId="2"/>
  </si>
  <si>
    <t>(解釈通知)
共同生活住居ごとに、介護従業者の日々の勤務体制、常勤・非常勤の別、管理者との兼務関係、夜間及び深夜の勤務の担当者等を明確にしているか。</t>
    <rPh sb="1" eb="3">
      <t>カイシャク</t>
    </rPh>
    <rPh sb="3" eb="5">
      <t>ツウチ</t>
    </rPh>
    <rPh sb="7" eb="13">
      <t>キョウドウセイカツジュウキョ</t>
    </rPh>
    <rPh sb="17" eb="19">
      <t>カイゴ</t>
    </rPh>
    <rPh sb="19" eb="22">
      <t>ジュウギョウシャ</t>
    </rPh>
    <rPh sb="23" eb="25">
      <t>ヒビ</t>
    </rPh>
    <rPh sb="26" eb="28">
      <t>キンム</t>
    </rPh>
    <rPh sb="28" eb="30">
      <t>タイセイ</t>
    </rPh>
    <rPh sb="31" eb="33">
      <t>ジョウキン</t>
    </rPh>
    <rPh sb="34" eb="37">
      <t>ヒジョウキン</t>
    </rPh>
    <rPh sb="38" eb="39">
      <t>ベツ</t>
    </rPh>
    <rPh sb="40" eb="43">
      <t>カンリシャ</t>
    </rPh>
    <rPh sb="45" eb="47">
      <t>ケンム</t>
    </rPh>
    <rPh sb="47" eb="49">
      <t>カンケイ</t>
    </rPh>
    <rPh sb="50" eb="52">
      <t>ヤカン</t>
    </rPh>
    <rPh sb="52" eb="53">
      <t>オヨ</t>
    </rPh>
    <rPh sb="54" eb="56">
      <t>シンヤ</t>
    </rPh>
    <rPh sb="57" eb="59">
      <t>キンム</t>
    </rPh>
    <rPh sb="60" eb="63">
      <t>タントウシャ</t>
    </rPh>
    <rPh sb="63" eb="64">
      <t>トウ</t>
    </rPh>
    <rPh sb="65" eb="67">
      <t>メイカク</t>
    </rPh>
    <phoneticPr fontId="2"/>
  </si>
  <si>
    <r>
      <t>(介)第</t>
    </r>
    <r>
      <rPr>
        <sz val="9"/>
        <rFont val="BIZ UDゴシック"/>
        <family val="3"/>
        <charset val="128"/>
      </rPr>
      <t>32</t>
    </r>
    <r>
      <rPr>
        <sz val="9"/>
        <rFont val="BIZ UDPゴシック"/>
        <family val="3"/>
        <charset val="128"/>
      </rPr>
      <t>条の</t>
    </r>
    <r>
      <rPr>
        <sz val="9"/>
        <rFont val="BIZ UDゴシック"/>
        <family val="3"/>
        <charset val="128"/>
      </rPr>
      <t>2</t>
    </r>
    <r>
      <rPr>
        <sz val="9"/>
        <rFont val="BIZ UDPゴシック"/>
        <family val="3"/>
        <charset val="128"/>
      </rPr>
      <t>※
(予)第</t>
    </r>
    <r>
      <rPr>
        <sz val="9"/>
        <rFont val="BIZ UDゴシック"/>
        <family val="3"/>
        <charset val="128"/>
      </rPr>
      <t>28</t>
    </r>
    <r>
      <rPr>
        <sz val="9"/>
        <rFont val="BIZ UDPゴシック"/>
        <family val="3"/>
        <charset val="128"/>
      </rPr>
      <t>条の</t>
    </r>
    <r>
      <rPr>
        <sz val="9"/>
        <rFont val="BIZ UDゴシック"/>
        <family val="3"/>
        <charset val="128"/>
      </rPr>
      <t>2</t>
    </r>
    <r>
      <rPr>
        <sz val="9"/>
        <rFont val="BIZ UDPゴシック"/>
        <family val="3"/>
        <charset val="128"/>
      </rPr>
      <t xml:space="preserve">※
業務継続計画の策定等
</t>
    </r>
    <phoneticPr fontId="2"/>
  </si>
  <si>
    <r>
      <t>(介)第</t>
    </r>
    <r>
      <rPr>
        <sz val="9"/>
        <color theme="1"/>
        <rFont val="BIZ UDゴシック"/>
        <family val="3"/>
        <charset val="128"/>
      </rPr>
      <t>102</t>
    </r>
    <r>
      <rPr>
        <sz val="9"/>
        <color theme="1"/>
        <rFont val="BIZ UDPゴシック"/>
        <family val="3"/>
        <charset val="128"/>
      </rPr>
      <t>条※
(予)第</t>
    </r>
    <r>
      <rPr>
        <sz val="9"/>
        <color theme="1"/>
        <rFont val="BIZ UDゴシック"/>
        <family val="3"/>
        <charset val="128"/>
      </rPr>
      <t>59</t>
    </r>
    <r>
      <rPr>
        <sz val="9"/>
        <color theme="1"/>
        <rFont val="BIZ UDPゴシック"/>
        <family val="3"/>
        <charset val="128"/>
      </rPr>
      <t>条※
非常災害対策</t>
    </r>
    <phoneticPr fontId="2"/>
  </si>
  <si>
    <t xml:space="preserve">(解釈通知)
空調設備等により施設内の適温の確保に努めているか。                                                </t>
    <phoneticPr fontId="2"/>
  </si>
  <si>
    <r>
      <t>事業所における感染症の予防及びまん延の防止のための対策を検討する委員会をおおむね６月に１回以上開催するとともに、その結果について、従業者に周知徹底を図っているか。</t>
    </r>
    <r>
      <rPr>
        <b/>
        <sz val="10"/>
        <rFont val="BIZ UDPゴシック"/>
        <family val="3"/>
        <charset val="128"/>
      </rPr>
      <t>【松阪市重点項目】</t>
    </r>
    <rPh sb="65" eb="68">
      <t>ジュウギョウシャ</t>
    </rPh>
    <phoneticPr fontId="2"/>
  </si>
  <si>
    <r>
      <t>(介)第</t>
    </r>
    <r>
      <rPr>
        <sz val="9"/>
        <color theme="1"/>
        <rFont val="BIZ UDゴシック"/>
        <family val="3"/>
        <charset val="128"/>
      </rPr>
      <t>125</t>
    </r>
    <r>
      <rPr>
        <sz val="9"/>
        <color theme="1"/>
        <rFont val="BIZ UDPゴシック"/>
        <family val="3"/>
        <charset val="128"/>
      </rPr>
      <t>条
(予)</t>
    </r>
    <r>
      <rPr>
        <sz val="9"/>
        <color theme="1"/>
        <rFont val="BIZ UDゴシック"/>
        <family val="3"/>
        <charset val="128"/>
      </rPr>
      <t>83</t>
    </r>
    <r>
      <rPr>
        <sz val="9"/>
        <color theme="1"/>
        <rFont val="BIZ UDPゴシック"/>
        <family val="3"/>
        <charset val="128"/>
      </rPr>
      <t>条
協力医療機関等</t>
    </r>
    <phoneticPr fontId="2"/>
  </si>
  <si>
    <t>協力医療機関を定めるに当たっては、次に掲げる要件を満たす協力医療機関を定めるように努めているか。
1.利用者の病状が急変した場合等において医師又は看護職員が相談対応を行う体制を、常時確保していること。
2.当該事業者からの診療の求めがあった場合において診療を行う体制を、常時確保していること。</t>
    <rPh sb="0" eb="2">
      <t>キョウリョク</t>
    </rPh>
    <rPh sb="2" eb="4">
      <t>イリョウ</t>
    </rPh>
    <rPh sb="4" eb="6">
      <t>キカン</t>
    </rPh>
    <rPh sb="7" eb="8">
      <t>サダ</t>
    </rPh>
    <rPh sb="11" eb="12">
      <t>ア</t>
    </rPh>
    <rPh sb="17" eb="18">
      <t>ツギ</t>
    </rPh>
    <rPh sb="19" eb="20">
      <t>カカ</t>
    </rPh>
    <rPh sb="22" eb="24">
      <t>ヨウケン</t>
    </rPh>
    <rPh sb="25" eb="26">
      <t>ミ</t>
    </rPh>
    <rPh sb="28" eb="30">
      <t>キョウリョク</t>
    </rPh>
    <rPh sb="30" eb="32">
      <t>イリョウ</t>
    </rPh>
    <rPh sb="32" eb="34">
      <t>キカン</t>
    </rPh>
    <rPh sb="35" eb="36">
      <t>サダ</t>
    </rPh>
    <rPh sb="41" eb="42">
      <t>ツト</t>
    </rPh>
    <rPh sb="52" eb="55">
      <t>リヨウシャ</t>
    </rPh>
    <rPh sb="56" eb="58">
      <t>ビョウジョウ</t>
    </rPh>
    <rPh sb="59" eb="61">
      <t>キュウヘン</t>
    </rPh>
    <rPh sb="63" eb="65">
      <t>バアイ</t>
    </rPh>
    <rPh sb="65" eb="66">
      <t>トウ</t>
    </rPh>
    <rPh sb="70" eb="72">
      <t>イシ</t>
    </rPh>
    <rPh sb="72" eb="73">
      <t>マタ</t>
    </rPh>
    <rPh sb="74" eb="76">
      <t>カンゴ</t>
    </rPh>
    <rPh sb="76" eb="78">
      <t>ショクイン</t>
    </rPh>
    <rPh sb="79" eb="81">
      <t>ソウダン</t>
    </rPh>
    <rPh sb="81" eb="83">
      <t>タイオウ</t>
    </rPh>
    <rPh sb="84" eb="85">
      <t>オコナ</t>
    </rPh>
    <rPh sb="86" eb="88">
      <t>タイセイ</t>
    </rPh>
    <rPh sb="90" eb="92">
      <t>ジョウジ</t>
    </rPh>
    <rPh sb="92" eb="94">
      <t>カクホ</t>
    </rPh>
    <rPh sb="104" eb="106">
      <t>トウガイ</t>
    </rPh>
    <rPh sb="106" eb="109">
      <t>ジギョウシャ</t>
    </rPh>
    <rPh sb="112" eb="114">
      <t>シンリョウ</t>
    </rPh>
    <rPh sb="115" eb="116">
      <t>モト</t>
    </rPh>
    <rPh sb="121" eb="123">
      <t>バアイ</t>
    </rPh>
    <rPh sb="127" eb="129">
      <t>シンリョウ</t>
    </rPh>
    <rPh sb="130" eb="131">
      <t>オコナ</t>
    </rPh>
    <rPh sb="132" eb="134">
      <t>タイセイ</t>
    </rPh>
    <rPh sb="136" eb="138">
      <t>ジョウジ</t>
    </rPh>
    <rPh sb="138" eb="140">
      <t>カクホ</t>
    </rPh>
    <phoneticPr fontId="2"/>
  </si>
  <si>
    <t>連携する医療機関は、在宅療養支援病院や在宅療養支援診療所、地域包括ケア病棟(200床未満)を持つ医療機関等の在宅医療を支援する地域の医療機関と連携を行っているか。</t>
    <rPh sb="0" eb="2">
      <t>レンケイ</t>
    </rPh>
    <rPh sb="4" eb="6">
      <t>イリョウ</t>
    </rPh>
    <rPh sb="6" eb="8">
      <t>キカン</t>
    </rPh>
    <rPh sb="10" eb="12">
      <t>ザイタク</t>
    </rPh>
    <rPh sb="12" eb="14">
      <t>リョウヨウ</t>
    </rPh>
    <rPh sb="14" eb="16">
      <t>シエン</t>
    </rPh>
    <rPh sb="16" eb="18">
      <t>ビョウイン</t>
    </rPh>
    <rPh sb="19" eb="21">
      <t>ザイタク</t>
    </rPh>
    <rPh sb="21" eb="23">
      <t>リョウヨウ</t>
    </rPh>
    <rPh sb="23" eb="25">
      <t>シエン</t>
    </rPh>
    <rPh sb="25" eb="28">
      <t>シンリョウショ</t>
    </rPh>
    <rPh sb="29" eb="31">
      <t>チイキ</t>
    </rPh>
    <rPh sb="31" eb="33">
      <t>ホウカツ</t>
    </rPh>
    <rPh sb="35" eb="37">
      <t>ビョウトウ</t>
    </rPh>
    <rPh sb="41" eb="42">
      <t>ショウ</t>
    </rPh>
    <rPh sb="42" eb="44">
      <t>ミマン</t>
    </rPh>
    <rPh sb="46" eb="47">
      <t>モ</t>
    </rPh>
    <rPh sb="48" eb="50">
      <t>イリョウ</t>
    </rPh>
    <rPh sb="50" eb="52">
      <t>キカン</t>
    </rPh>
    <rPh sb="52" eb="53">
      <t>トウ</t>
    </rPh>
    <rPh sb="54" eb="56">
      <t>ザイタク</t>
    </rPh>
    <rPh sb="56" eb="58">
      <t>イリョウ</t>
    </rPh>
    <rPh sb="59" eb="61">
      <t>シエン</t>
    </rPh>
    <rPh sb="63" eb="65">
      <t>チイキ</t>
    </rPh>
    <rPh sb="66" eb="68">
      <t>イリョウ</t>
    </rPh>
    <rPh sb="68" eb="70">
      <t>キカン</t>
    </rPh>
    <rPh sb="71" eb="73">
      <t>レンケイ</t>
    </rPh>
    <rPh sb="74" eb="75">
      <t>オコナ</t>
    </rPh>
    <phoneticPr fontId="2"/>
  </si>
  <si>
    <t>1年に1回以上、協力医療機関との間で、利用者の病状が急変した場合等の対応を確認するとともに、協力医療機関の名称や当該医療機関との取り決めの内容等を、松阪市に届け出ているか。</t>
    <rPh sb="1" eb="2">
      <t>ネン</t>
    </rPh>
    <rPh sb="4" eb="7">
      <t>カイイジョウ</t>
    </rPh>
    <rPh sb="8" eb="10">
      <t>キョウリョク</t>
    </rPh>
    <rPh sb="10" eb="12">
      <t>イリョウ</t>
    </rPh>
    <rPh sb="12" eb="14">
      <t>キカン</t>
    </rPh>
    <rPh sb="16" eb="17">
      <t>アイダ</t>
    </rPh>
    <rPh sb="19" eb="22">
      <t>リヨウシャ</t>
    </rPh>
    <rPh sb="23" eb="25">
      <t>ビョウジョウ</t>
    </rPh>
    <rPh sb="26" eb="28">
      <t>キュウヘン</t>
    </rPh>
    <rPh sb="30" eb="32">
      <t>バアイ</t>
    </rPh>
    <rPh sb="32" eb="33">
      <t>トウ</t>
    </rPh>
    <rPh sb="34" eb="36">
      <t>タイオウ</t>
    </rPh>
    <rPh sb="37" eb="39">
      <t>カクニン</t>
    </rPh>
    <rPh sb="46" eb="48">
      <t>キョウリョク</t>
    </rPh>
    <rPh sb="48" eb="50">
      <t>イリョウ</t>
    </rPh>
    <rPh sb="50" eb="52">
      <t>キカン</t>
    </rPh>
    <rPh sb="53" eb="55">
      <t>メイショウ</t>
    </rPh>
    <rPh sb="56" eb="58">
      <t>トウガイ</t>
    </rPh>
    <rPh sb="58" eb="60">
      <t>イリョウ</t>
    </rPh>
    <rPh sb="60" eb="62">
      <t>キカン</t>
    </rPh>
    <rPh sb="64" eb="65">
      <t>ト</t>
    </rPh>
    <rPh sb="66" eb="67">
      <t>キ</t>
    </rPh>
    <rPh sb="69" eb="71">
      <t>ナイヨウ</t>
    </rPh>
    <rPh sb="71" eb="72">
      <t>トウ</t>
    </rPh>
    <rPh sb="74" eb="77">
      <t>マツサカシ</t>
    </rPh>
    <rPh sb="78" eb="79">
      <t>トド</t>
    </rPh>
    <rPh sb="80" eb="81">
      <t>デ</t>
    </rPh>
    <phoneticPr fontId="2"/>
  </si>
  <si>
    <t>(解釈通知)
協力医療機関の名称や契約内容の変更があった場合には、速やかに松阪市に届け出ているか。</t>
    <rPh sb="1" eb="5">
      <t>カイシャクツウチ</t>
    </rPh>
    <rPh sb="7" eb="9">
      <t>キョウリョク</t>
    </rPh>
    <rPh sb="9" eb="11">
      <t>イリョウ</t>
    </rPh>
    <rPh sb="11" eb="13">
      <t>キカン</t>
    </rPh>
    <rPh sb="14" eb="16">
      <t>メイショウ</t>
    </rPh>
    <rPh sb="17" eb="19">
      <t>ケイヤク</t>
    </rPh>
    <rPh sb="19" eb="21">
      <t>ナイヨウ</t>
    </rPh>
    <rPh sb="22" eb="24">
      <t>ヘンコウ</t>
    </rPh>
    <rPh sb="28" eb="30">
      <t>バアイ</t>
    </rPh>
    <rPh sb="33" eb="34">
      <t>スミ</t>
    </rPh>
    <rPh sb="37" eb="40">
      <t>マツサカシ</t>
    </rPh>
    <rPh sb="41" eb="42">
      <t>トド</t>
    </rPh>
    <rPh sb="43" eb="44">
      <t>デ</t>
    </rPh>
    <phoneticPr fontId="2"/>
  </si>
  <si>
    <t>事業者は、協力医療機関が第二種協定指定医療機関である場合においては、当該第二種協定指定医療機関との間で、新興感染症の発生時等の対応について協議を行っているか。</t>
    <rPh sb="0" eb="3">
      <t>ジギョウシャ</t>
    </rPh>
    <rPh sb="5" eb="7">
      <t>キョウリョク</t>
    </rPh>
    <rPh sb="7" eb="9">
      <t>イリョウ</t>
    </rPh>
    <rPh sb="9" eb="11">
      <t>キカン</t>
    </rPh>
    <rPh sb="12" eb="13">
      <t>ダイ</t>
    </rPh>
    <rPh sb="13" eb="15">
      <t>ニシュ</t>
    </rPh>
    <rPh sb="15" eb="17">
      <t>キョウテイ</t>
    </rPh>
    <rPh sb="17" eb="19">
      <t>シテイ</t>
    </rPh>
    <rPh sb="19" eb="21">
      <t>イリョウ</t>
    </rPh>
    <rPh sb="21" eb="23">
      <t>キカン</t>
    </rPh>
    <rPh sb="26" eb="28">
      <t>バアイ</t>
    </rPh>
    <rPh sb="34" eb="36">
      <t>トウガイ</t>
    </rPh>
    <rPh sb="36" eb="37">
      <t>ダイ</t>
    </rPh>
    <rPh sb="37" eb="39">
      <t>ニシュ</t>
    </rPh>
    <rPh sb="39" eb="41">
      <t>キョウテイ</t>
    </rPh>
    <rPh sb="41" eb="43">
      <t>シテイ</t>
    </rPh>
    <rPh sb="43" eb="45">
      <t>イリョウ</t>
    </rPh>
    <rPh sb="45" eb="47">
      <t>キカン</t>
    </rPh>
    <rPh sb="49" eb="50">
      <t>アイダ</t>
    </rPh>
    <rPh sb="52" eb="54">
      <t>シンコウ</t>
    </rPh>
    <rPh sb="54" eb="57">
      <t>カンセンショウ</t>
    </rPh>
    <rPh sb="58" eb="60">
      <t>ハッセイ</t>
    </rPh>
    <rPh sb="60" eb="61">
      <t>ジ</t>
    </rPh>
    <rPh sb="61" eb="62">
      <t>トウ</t>
    </rPh>
    <rPh sb="63" eb="65">
      <t>タイオウ</t>
    </rPh>
    <rPh sb="69" eb="71">
      <t>キョウギ</t>
    </rPh>
    <rPh sb="72" eb="73">
      <t>オコナ</t>
    </rPh>
    <phoneticPr fontId="2"/>
  </si>
  <si>
    <t>事業者は、第二種協定指定医療機関との間で、新興感染症の発生時等の対応(流行初期期間経過後(新興感染症の発生の公表後4か月程度から6か月程度経過後)において、入居者が新興感染症に感染した場合に、相談、診療、入院の要否の判断、入院の調整等)を取り決めるように努めているか。</t>
    <rPh sb="0" eb="3">
      <t>ジギョウシャ</t>
    </rPh>
    <rPh sb="5" eb="6">
      <t>ダイ</t>
    </rPh>
    <rPh sb="6" eb="8">
      <t>ニシュ</t>
    </rPh>
    <rPh sb="8" eb="10">
      <t>キョウテイ</t>
    </rPh>
    <rPh sb="10" eb="12">
      <t>シテイ</t>
    </rPh>
    <rPh sb="12" eb="14">
      <t>イリョウ</t>
    </rPh>
    <rPh sb="14" eb="16">
      <t>キカン</t>
    </rPh>
    <rPh sb="18" eb="19">
      <t>アイダ</t>
    </rPh>
    <rPh sb="21" eb="23">
      <t>シンコウ</t>
    </rPh>
    <rPh sb="23" eb="26">
      <t>カンセンショウ</t>
    </rPh>
    <rPh sb="27" eb="29">
      <t>ハッセイ</t>
    </rPh>
    <rPh sb="29" eb="30">
      <t>ジ</t>
    </rPh>
    <rPh sb="30" eb="31">
      <t>トウ</t>
    </rPh>
    <rPh sb="32" eb="34">
      <t>タイオウ</t>
    </rPh>
    <rPh sb="119" eb="120">
      <t>ト</t>
    </rPh>
    <rPh sb="121" eb="122">
      <t>キ</t>
    </rPh>
    <rPh sb="127" eb="128">
      <t>ツト</t>
    </rPh>
    <phoneticPr fontId="2"/>
  </si>
  <si>
    <t>あらかじめ、協力歯科医療機関を定めておくよう努めているか。</t>
    <phoneticPr fontId="2"/>
  </si>
  <si>
    <t>事業者は、利用者が協力医療機関その他の医療機関に入院した後に、当該利用者の病状が軽快し、退院が可能となった場合においては、再び当該事業所に速やかに入居させることができるように努めているか。</t>
    <rPh sb="0" eb="3">
      <t>ジギョウシャ</t>
    </rPh>
    <rPh sb="5" eb="8">
      <t>リヨウシャ</t>
    </rPh>
    <rPh sb="9" eb="11">
      <t>キョウリョク</t>
    </rPh>
    <rPh sb="11" eb="13">
      <t>イリョウ</t>
    </rPh>
    <rPh sb="13" eb="15">
      <t>キカン</t>
    </rPh>
    <rPh sb="17" eb="18">
      <t>ホカ</t>
    </rPh>
    <rPh sb="19" eb="21">
      <t>イリョウ</t>
    </rPh>
    <rPh sb="21" eb="23">
      <t>キカン</t>
    </rPh>
    <rPh sb="24" eb="26">
      <t>ニュウイン</t>
    </rPh>
    <rPh sb="28" eb="29">
      <t>アト</t>
    </rPh>
    <rPh sb="31" eb="33">
      <t>トウガイ</t>
    </rPh>
    <rPh sb="33" eb="36">
      <t>リヨウシャ</t>
    </rPh>
    <rPh sb="37" eb="39">
      <t>ビョウジョウ</t>
    </rPh>
    <rPh sb="40" eb="42">
      <t>ケイカイ</t>
    </rPh>
    <rPh sb="44" eb="46">
      <t>タイイン</t>
    </rPh>
    <rPh sb="47" eb="49">
      <t>カノウ</t>
    </rPh>
    <rPh sb="53" eb="55">
      <t>バアイ</t>
    </rPh>
    <rPh sb="61" eb="62">
      <t>フタタ</t>
    </rPh>
    <rPh sb="63" eb="65">
      <t>トウガイ</t>
    </rPh>
    <rPh sb="65" eb="68">
      <t>ジギョウショ</t>
    </rPh>
    <rPh sb="69" eb="70">
      <t>スミ</t>
    </rPh>
    <rPh sb="73" eb="75">
      <t>ニュウキョ</t>
    </rPh>
    <rPh sb="87" eb="88">
      <t>ツト</t>
    </rPh>
    <phoneticPr fontId="2"/>
  </si>
  <si>
    <t>重要事項をウェブサイトに掲載しているか。
(令和7年4月1日より適用)</t>
    <rPh sb="0" eb="2">
      <t>ジュウヨウ</t>
    </rPh>
    <rPh sb="2" eb="4">
      <t>ジコウ</t>
    </rPh>
    <rPh sb="12" eb="14">
      <t>ケイサイ</t>
    </rPh>
    <rPh sb="22" eb="24">
      <t>レイワ</t>
    </rPh>
    <rPh sb="25" eb="26">
      <t>ネン</t>
    </rPh>
    <rPh sb="27" eb="28">
      <t>ガツ</t>
    </rPh>
    <rPh sb="29" eb="30">
      <t>ニチ</t>
    </rPh>
    <rPh sb="32" eb="34">
      <t>テキヨウ</t>
    </rPh>
    <phoneticPr fontId="2"/>
  </si>
  <si>
    <r>
      <t>(介)第</t>
    </r>
    <r>
      <rPr>
        <sz val="8.5"/>
        <color theme="1"/>
        <rFont val="BIZ UDゴシック"/>
        <family val="3"/>
        <charset val="128"/>
      </rPr>
      <t>35</t>
    </r>
    <r>
      <rPr>
        <sz val="8.5"/>
        <color theme="1"/>
        <rFont val="BIZ UDPゴシック"/>
        <family val="3"/>
        <charset val="128"/>
      </rPr>
      <t>条※
(予)第</t>
    </r>
    <r>
      <rPr>
        <sz val="8.5"/>
        <color theme="1"/>
        <rFont val="BIZ UDゴシック"/>
        <family val="3"/>
        <charset val="128"/>
      </rPr>
      <t>33</t>
    </r>
    <r>
      <rPr>
        <sz val="8.5"/>
        <color theme="1"/>
        <rFont val="BIZ UDPゴシック"/>
        <family val="3"/>
        <charset val="128"/>
      </rPr>
      <t>条※
秘密保持等</t>
    </r>
    <phoneticPr fontId="2"/>
  </si>
  <si>
    <r>
      <t>(介)第</t>
    </r>
    <r>
      <rPr>
        <sz val="9"/>
        <color theme="1"/>
        <rFont val="BIZ UDゴシック"/>
        <family val="3"/>
        <charset val="128"/>
      </rPr>
      <t>59</t>
    </r>
    <r>
      <rPr>
        <sz val="9"/>
        <color theme="1"/>
        <rFont val="BIZ UDPゴシック"/>
        <family val="3"/>
        <charset val="128"/>
      </rPr>
      <t>条の</t>
    </r>
    <r>
      <rPr>
        <sz val="9"/>
        <color theme="1"/>
        <rFont val="BIZ UDゴシック"/>
        <family val="3"/>
        <charset val="128"/>
      </rPr>
      <t>16</t>
    </r>
    <r>
      <rPr>
        <sz val="9"/>
        <color theme="1"/>
        <rFont val="BIZ UDPゴシック"/>
        <family val="3"/>
        <charset val="128"/>
      </rPr>
      <t>※
(予)第</t>
    </r>
    <r>
      <rPr>
        <sz val="9"/>
        <color theme="1"/>
        <rFont val="BIZ UDゴシック"/>
        <family val="3"/>
        <charset val="128"/>
      </rPr>
      <t>31</t>
    </r>
    <r>
      <rPr>
        <sz val="9"/>
        <color theme="1"/>
        <rFont val="BIZ UDPゴシック"/>
        <family val="3"/>
        <charset val="128"/>
      </rPr>
      <t xml:space="preserve">条※
衛生管理等
</t>
    </r>
    <phoneticPr fontId="2"/>
  </si>
  <si>
    <r>
      <t>(介)第</t>
    </r>
    <r>
      <rPr>
        <sz val="8.5"/>
        <color theme="1"/>
        <rFont val="BIZ UDゴシック"/>
        <family val="3"/>
        <charset val="128"/>
      </rPr>
      <t>34</t>
    </r>
    <r>
      <rPr>
        <sz val="8.5"/>
        <color theme="1"/>
        <rFont val="BIZ UDPゴシック"/>
        <family val="3"/>
        <charset val="128"/>
      </rPr>
      <t>条※
(予)第</t>
    </r>
    <r>
      <rPr>
        <sz val="8.5"/>
        <color theme="1"/>
        <rFont val="BIZ UDゴシック"/>
        <family val="3"/>
        <charset val="128"/>
      </rPr>
      <t>32</t>
    </r>
    <r>
      <rPr>
        <sz val="8.5"/>
        <color theme="1"/>
        <rFont val="BIZ UDPゴシック"/>
        <family val="3"/>
        <charset val="128"/>
      </rPr>
      <t>条※
掲示</t>
    </r>
    <rPh sb="12" eb="13">
      <t>ダイ</t>
    </rPh>
    <phoneticPr fontId="2"/>
  </si>
  <si>
    <r>
      <t>(介)第</t>
    </r>
    <r>
      <rPr>
        <sz val="8.5"/>
        <color theme="1"/>
        <rFont val="BIZ UDゴシック"/>
        <family val="3"/>
        <charset val="128"/>
      </rPr>
      <t>36</t>
    </r>
    <r>
      <rPr>
        <sz val="8.5"/>
        <color theme="1"/>
        <rFont val="BIZ UDPゴシック"/>
        <family val="3"/>
        <charset val="128"/>
      </rPr>
      <t>条※
(予)第</t>
    </r>
    <r>
      <rPr>
        <sz val="8.5"/>
        <color theme="1"/>
        <rFont val="BIZ UDゴシック"/>
        <family val="3"/>
        <charset val="128"/>
      </rPr>
      <t>34</t>
    </r>
    <r>
      <rPr>
        <sz val="8.5"/>
        <color theme="1"/>
        <rFont val="BIZ UDPゴシック"/>
        <family val="3"/>
        <charset val="128"/>
      </rPr>
      <t>条※
広告</t>
    </r>
    <rPh sb="12" eb="13">
      <t>ダイ</t>
    </rPh>
    <phoneticPr fontId="2"/>
  </si>
  <si>
    <t>19-1</t>
    <phoneticPr fontId="2"/>
  </si>
  <si>
    <t>19-3</t>
    <phoneticPr fontId="2"/>
  </si>
  <si>
    <t>19-4</t>
    <phoneticPr fontId="2"/>
  </si>
  <si>
    <t>19-5</t>
    <phoneticPr fontId="2"/>
  </si>
  <si>
    <t>19-6</t>
    <phoneticPr fontId="2"/>
  </si>
  <si>
    <t>19-7</t>
    <phoneticPr fontId="2"/>
  </si>
  <si>
    <t>19-8</t>
    <phoneticPr fontId="2"/>
  </si>
  <si>
    <t>20-1</t>
    <phoneticPr fontId="2"/>
  </si>
  <si>
    <t>20-2</t>
    <phoneticPr fontId="2"/>
  </si>
  <si>
    <t>20-3</t>
    <phoneticPr fontId="2"/>
  </si>
  <si>
    <t>22-1</t>
    <phoneticPr fontId="2"/>
  </si>
  <si>
    <t>22-2</t>
    <phoneticPr fontId="2"/>
  </si>
  <si>
    <t>22-4</t>
    <phoneticPr fontId="2"/>
  </si>
  <si>
    <t>22-5</t>
    <phoneticPr fontId="2"/>
  </si>
  <si>
    <t>22-6</t>
    <phoneticPr fontId="2"/>
  </si>
  <si>
    <t>22-7</t>
    <phoneticPr fontId="2"/>
  </si>
  <si>
    <t>23-1</t>
    <phoneticPr fontId="2"/>
  </si>
  <si>
    <t>24-1</t>
    <phoneticPr fontId="2"/>
  </si>
  <si>
    <t>24-2</t>
    <phoneticPr fontId="2"/>
  </si>
  <si>
    <t>24-3</t>
    <phoneticPr fontId="2"/>
  </si>
  <si>
    <t>25-1</t>
    <phoneticPr fontId="2"/>
  </si>
  <si>
    <t>25-2</t>
    <phoneticPr fontId="2"/>
  </si>
  <si>
    <t>25-3</t>
    <phoneticPr fontId="2"/>
  </si>
  <si>
    <t>25-4</t>
    <phoneticPr fontId="2"/>
  </si>
  <si>
    <t>25-5</t>
    <phoneticPr fontId="2"/>
  </si>
  <si>
    <t>27-1</t>
    <phoneticPr fontId="2"/>
  </si>
  <si>
    <t>27-3</t>
    <phoneticPr fontId="2"/>
  </si>
  <si>
    <t>29-1</t>
    <phoneticPr fontId="2"/>
  </si>
  <si>
    <t>29-2</t>
    <phoneticPr fontId="2"/>
  </si>
  <si>
    <t>31-1</t>
    <phoneticPr fontId="2"/>
  </si>
  <si>
    <t>31-2</t>
    <phoneticPr fontId="2"/>
  </si>
  <si>
    <t>31-3</t>
    <phoneticPr fontId="2"/>
  </si>
  <si>
    <t>33-1</t>
    <phoneticPr fontId="2"/>
  </si>
  <si>
    <t>33-2</t>
    <phoneticPr fontId="2"/>
  </si>
  <si>
    <t>33-3</t>
    <phoneticPr fontId="2"/>
  </si>
  <si>
    <t>35-1</t>
    <phoneticPr fontId="2"/>
  </si>
  <si>
    <t>35-2</t>
    <phoneticPr fontId="2"/>
  </si>
  <si>
    <t>37-1</t>
    <phoneticPr fontId="2"/>
  </si>
  <si>
    <t>37-2</t>
    <phoneticPr fontId="2"/>
  </si>
  <si>
    <t>37-3</t>
    <phoneticPr fontId="2"/>
  </si>
  <si>
    <t>37-4</t>
    <phoneticPr fontId="2"/>
  </si>
  <si>
    <t>37-5</t>
    <phoneticPr fontId="2"/>
  </si>
  <si>
    <t>37-6</t>
    <phoneticPr fontId="2"/>
  </si>
  <si>
    <t>37-7</t>
    <phoneticPr fontId="2"/>
  </si>
  <si>
    <t>37-8</t>
    <phoneticPr fontId="2"/>
  </si>
  <si>
    <t>37-9</t>
    <phoneticPr fontId="2"/>
  </si>
  <si>
    <t>37-10</t>
    <phoneticPr fontId="2"/>
  </si>
  <si>
    <t>38-1</t>
    <phoneticPr fontId="2"/>
  </si>
  <si>
    <t>38-2</t>
    <phoneticPr fontId="2"/>
  </si>
  <si>
    <t>39-1</t>
    <phoneticPr fontId="2"/>
  </si>
  <si>
    <t>39-2</t>
    <phoneticPr fontId="2"/>
  </si>
  <si>
    <t>42-1</t>
    <phoneticPr fontId="2"/>
  </si>
  <si>
    <t>42-2</t>
    <phoneticPr fontId="2"/>
  </si>
  <si>
    <r>
      <t>(介)第</t>
    </r>
    <r>
      <rPr>
        <sz val="9"/>
        <color theme="1"/>
        <rFont val="BIZ UDゴシック"/>
        <family val="3"/>
        <charset val="128"/>
      </rPr>
      <t>126</t>
    </r>
    <r>
      <rPr>
        <sz val="9"/>
        <color theme="1"/>
        <rFont val="BIZ UDPゴシック"/>
        <family val="3"/>
        <charset val="128"/>
      </rPr>
      <t>条
(予)第</t>
    </r>
    <r>
      <rPr>
        <sz val="9"/>
        <color theme="1"/>
        <rFont val="BIZ UDゴシック"/>
        <family val="3"/>
        <charset val="128"/>
      </rPr>
      <t>84</t>
    </r>
    <r>
      <rPr>
        <sz val="9"/>
        <color theme="1"/>
        <rFont val="BIZ UDPゴシック"/>
        <family val="3"/>
        <charset val="128"/>
      </rPr>
      <t>条
居宅介護支援事業者に対する利益供与等の禁止</t>
    </r>
    <rPh sb="1" eb="2">
      <t>カイ</t>
    </rPh>
    <rPh sb="3" eb="4">
      <t>ダイ</t>
    </rPh>
    <rPh sb="7" eb="8">
      <t>ジョウ</t>
    </rPh>
    <rPh sb="10" eb="11">
      <t>ヨ</t>
    </rPh>
    <rPh sb="12" eb="13">
      <t>ダイ</t>
    </rPh>
    <rPh sb="15" eb="16">
      <t>ジョウ</t>
    </rPh>
    <phoneticPr fontId="2"/>
  </si>
  <si>
    <t>利用者及びその家族からの苦情に迅速かつ適切に対応するために、苦情受付窓口を設置する等の必要な措置を講じているか。</t>
    <rPh sb="0" eb="2">
      <t>リヨウ</t>
    </rPh>
    <phoneticPr fontId="2"/>
  </si>
  <si>
    <t>市からの求めがあった場合には、(4)の改善の内容を市に報告しているか。</t>
    <phoneticPr fontId="2"/>
  </si>
  <si>
    <r>
      <t>(介)第</t>
    </r>
    <r>
      <rPr>
        <sz val="8.5"/>
        <color theme="1"/>
        <rFont val="BIZ UDゴシック"/>
        <family val="3"/>
        <charset val="128"/>
      </rPr>
      <t>38</t>
    </r>
    <r>
      <rPr>
        <sz val="8.5"/>
        <color theme="1"/>
        <rFont val="BIZ UDPゴシック"/>
        <family val="3"/>
        <charset val="128"/>
      </rPr>
      <t>条※
(予)第</t>
    </r>
    <r>
      <rPr>
        <sz val="8.5"/>
        <color theme="1"/>
        <rFont val="BIZ UDゴシック"/>
        <family val="3"/>
        <charset val="128"/>
      </rPr>
      <t>36</t>
    </r>
    <r>
      <rPr>
        <sz val="8.5"/>
        <color theme="1"/>
        <rFont val="BIZ UDPゴシック"/>
        <family val="3"/>
        <charset val="128"/>
      </rPr>
      <t>条※
苦情処理</t>
    </r>
    <phoneticPr fontId="2"/>
  </si>
  <si>
    <r>
      <t>(介)第</t>
    </r>
    <r>
      <rPr>
        <sz val="9"/>
        <color theme="1"/>
        <rFont val="BIZ UDゴシック"/>
        <family val="3"/>
        <charset val="128"/>
      </rPr>
      <t>59</t>
    </r>
    <r>
      <rPr>
        <sz val="9"/>
        <color theme="1"/>
        <rFont val="BIZ UDPゴシック"/>
        <family val="3"/>
        <charset val="128"/>
      </rPr>
      <t>条の</t>
    </r>
    <r>
      <rPr>
        <sz val="9"/>
        <color theme="1"/>
        <rFont val="BIZ UDゴシック"/>
        <family val="3"/>
        <charset val="128"/>
      </rPr>
      <t>17</t>
    </r>
    <r>
      <rPr>
        <sz val="9"/>
        <color theme="1"/>
        <rFont val="BIZ UDPゴシック"/>
        <family val="3"/>
        <charset val="128"/>
      </rPr>
      <t>第</t>
    </r>
    <r>
      <rPr>
        <sz val="9"/>
        <color theme="1"/>
        <rFont val="BIZ UDゴシック"/>
        <family val="3"/>
        <charset val="128"/>
      </rPr>
      <t>1</t>
    </r>
    <r>
      <rPr>
        <sz val="9"/>
        <color theme="1"/>
        <rFont val="BIZ UDPゴシック"/>
        <family val="3"/>
        <charset val="128"/>
      </rPr>
      <t>項～第</t>
    </r>
    <r>
      <rPr>
        <sz val="9"/>
        <color theme="1"/>
        <rFont val="BIZ UDゴシック"/>
        <family val="3"/>
        <charset val="128"/>
      </rPr>
      <t>4</t>
    </r>
    <r>
      <rPr>
        <sz val="9"/>
        <color theme="1"/>
        <rFont val="BIZ UDPゴシック"/>
        <family val="3"/>
        <charset val="128"/>
      </rPr>
      <t>項※　　
(予)第</t>
    </r>
    <r>
      <rPr>
        <sz val="9"/>
        <color theme="1"/>
        <rFont val="BIZ UDゴシック"/>
        <family val="3"/>
        <charset val="128"/>
      </rPr>
      <t>39</t>
    </r>
    <r>
      <rPr>
        <sz val="9"/>
        <color theme="1"/>
        <rFont val="BIZ UDPゴシック"/>
        <family val="3"/>
        <charset val="128"/>
      </rPr>
      <t>条第</t>
    </r>
    <r>
      <rPr>
        <sz val="9"/>
        <color theme="1"/>
        <rFont val="BIZ UDゴシック"/>
        <family val="3"/>
        <charset val="128"/>
      </rPr>
      <t>1</t>
    </r>
    <r>
      <rPr>
        <sz val="9"/>
        <color theme="1"/>
        <rFont val="BIZ UDPゴシック"/>
        <family val="3"/>
        <charset val="128"/>
      </rPr>
      <t>項～第</t>
    </r>
    <r>
      <rPr>
        <sz val="9"/>
        <color theme="1"/>
        <rFont val="BIZ UDゴシック"/>
        <family val="3"/>
        <charset val="128"/>
      </rPr>
      <t>4</t>
    </r>
    <r>
      <rPr>
        <sz val="9"/>
        <color theme="1"/>
        <rFont val="BIZ UDPゴシック"/>
        <family val="3"/>
        <charset val="128"/>
      </rPr>
      <t xml:space="preserve">項※
地域との連携等 </t>
    </r>
    <rPh sb="1" eb="2">
      <t>カイ</t>
    </rPh>
    <rPh sb="3" eb="4">
      <t>ダイ</t>
    </rPh>
    <rPh sb="6" eb="7">
      <t>ジョウ</t>
    </rPh>
    <rPh sb="10" eb="11">
      <t>ダイ</t>
    </rPh>
    <rPh sb="12" eb="13">
      <t>コウ</t>
    </rPh>
    <rPh sb="14" eb="15">
      <t>ダイ</t>
    </rPh>
    <rPh sb="16" eb="17">
      <t>コウ</t>
    </rPh>
    <rPh sb="22" eb="23">
      <t>ヨ</t>
    </rPh>
    <rPh sb="24" eb="25">
      <t>ダイ</t>
    </rPh>
    <rPh sb="27" eb="28">
      <t>ジョウ</t>
    </rPh>
    <phoneticPr fontId="2"/>
  </si>
  <si>
    <t>23-4</t>
    <phoneticPr fontId="2"/>
  </si>
  <si>
    <t>23-5</t>
    <phoneticPr fontId="2"/>
  </si>
  <si>
    <t>23-6</t>
    <phoneticPr fontId="2"/>
  </si>
  <si>
    <t>(解釈通知)
１年に１回以上、サービスの改善及び質の向上を目的として、自ら提供するサービスについて評価・点検(自己評価)を行うとともに、当該自己評価について、運営推進会議において第三者の観点からサービスの評価(外部評価)を行っているか。
ただし、第117条第8項第1号に定める外部のものによる評価を受けている場合を除く。</t>
    <rPh sb="1" eb="3">
      <t>カイシャク</t>
    </rPh>
    <rPh sb="3" eb="5">
      <t>ツウチ</t>
    </rPh>
    <rPh sb="123" eb="124">
      <t>ダイ</t>
    </rPh>
    <rPh sb="127" eb="128">
      <t>ジョウ</t>
    </rPh>
    <rPh sb="128" eb="129">
      <t>ダイ</t>
    </rPh>
    <rPh sb="130" eb="131">
      <t>コウ</t>
    </rPh>
    <rPh sb="131" eb="132">
      <t>ダイ</t>
    </rPh>
    <rPh sb="133" eb="134">
      <t>ゴウ</t>
    </rPh>
    <rPh sb="135" eb="136">
      <t>サダ</t>
    </rPh>
    <rPh sb="154" eb="156">
      <t>バアイ</t>
    </rPh>
    <rPh sb="157" eb="158">
      <t>ノゾ</t>
    </rPh>
    <phoneticPr fontId="2"/>
  </si>
  <si>
    <t>（1）の報告、評価、要望、助言等についての記録を作成するとともに、公表しているか。</t>
    <phoneticPr fontId="2"/>
  </si>
  <si>
    <r>
      <t>(介)第</t>
    </r>
    <r>
      <rPr>
        <sz val="8.5"/>
        <color theme="1"/>
        <rFont val="BIZ UDゴシック"/>
        <family val="3"/>
        <charset val="128"/>
      </rPr>
      <t>40</t>
    </r>
    <r>
      <rPr>
        <sz val="8.5"/>
        <color theme="1"/>
        <rFont val="BIZ UDPゴシック"/>
        <family val="3"/>
        <charset val="128"/>
      </rPr>
      <t>条※
(予)第</t>
    </r>
    <r>
      <rPr>
        <sz val="8.5"/>
        <color theme="1"/>
        <rFont val="BIZ UDゴシック"/>
        <family val="3"/>
        <charset val="128"/>
      </rPr>
      <t>37</t>
    </r>
    <r>
      <rPr>
        <sz val="8.5"/>
        <color theme="1"/>
        <rFont val="BIZ UDPゴシック"/>
        <family val="3"/>
        <charset val="128"/>
      </rPr>
      <t>条</t>
    </r>
    <r>
      <rPr>
        <sz val="8.5"/>
        <rFont val="BIZ UDPゴシック"/>
        <family val="3"/>
        <charset val="128"/>
      </rPr>
      <t>第</t>
    </r>
    <r>
      <rPr>
        <sz val="8.5"/>
        <rFont val="BIZ UDゴシック"/>
        <family val="3"/>
        <charset val="128"/>
      </rPr>
      <t>1</t>
    </r>
    <r>
      <rPr>
        <sz val="8.5"/>
        <rFont val="BIZ UDPゴシック"/>
        <family val="3"/>
        <charset val="128"/>
      </rPr>
      <t>項～第</t>
    </r>
    <r>
      <rPr>
        <sz val="8.5"/>
        <rFont val="BIZ UDゴシック"/>
        <family val="3"/>
        <charset val="128"/>
      </rPr>
      <t>3</t>
    </r>
    <r>
      <rPr>
        <sz val="8.5"/>
        <rFont val="BIZ UDPゴシック"/>
        <family val="3"/>
        <charset val="128"/>
      </rPr>
      <t>項※</t>
    </r>
    <r>
      <rPr>
        <sz val="8.5"/>
        <color theme="1"/>
        <rFont val="BIZ UDPゴシック"/>
        <family val="3"/>
        <charset val="128"/>
      </rPr>
      <t xml:space="preserve">
事故発生時の対応</t>
    </r>
    <rPh sb="1" eb="2">
      <t>カイ</t>
    </rPh>
    <rPh sb="3" eb="4">
      <t>ダイ</t>
    </rPh>
    <rPh sb="6" eb="7">
      <t>ジョウ</t>
    </rPh>
    <rPh sb="10" eb="11">
      <t>ヨ</t>
    </rPh>
    <rPh sb="12" eb="13">
      <t>ダイ</t>
    </rPh>
    <rPh sb="15" eb="16">
      <t>ジョウ</t>
    </rPh>
    <rPh sb="16" eb="17">
      <t>ダイ</t>
    </rPh>
    <rPh sb="18" eb="19">
      <t>コウ</t>
    </rPh>
    <rPh sb="20" eb="21">
      <t>ダイ</t>
    </rPh>
    <rPh sb="22" eb="23">
      <t>コウ</t>
    </rPh>
    <phoneticPr fontId="2"/>
  </si>
  <si>
    <r>
      <t>(介)第</t>
    </r>
    <r>
      <rPr>
        <sz val="9"/>
        <rFont val="BIZ UDゴシック"/>
        <family val="3"/>
        <charset val="128"/>
      </rPr>
      <t>40</t>
    </r>
    <r>
      <rPr>
        <sz val="9"/>
        <rFont val="BIZ UDPゴシック"/>
        <family val="3"/>
        <charset val="128"/>
      </rPr>
      <t>条の</t>
    </r>
    <r>
      <rPr>
        <sz val="9"/>
        <rFont val="BIZ UDゴシック"/>
        <family val="3"/>
        <charset val="128"/>
      </rPr>
      <t>2</t>
    </r>
    <r>
      <rPr>
        <sz val="9"/>
        <rFont val="BIZ UDPゴシック"/>
        <family val="3"/>
        <charset val="128"/>
      </rPr>
      <t>※
(予)第</t>
    </r>
    <r>
      <rPr>
        <sz val="9"/>
        <rFont val="BIZ UDゴシック"/>
        <family val="3"/>
        <charset val="128"/>
      </rPr>
      <t>37</t>
    </r>
    <r>
      <rPr>
        <sz val="9"/>
        <rFont val="BIZ UDPゴシック"/>
        <family val="3"/>
        <charset val="128"/>
      </rPr>
      <t>条の</t>
    </r>
    <r>
      <rPr>
        <sz val="9"/>
        <rFont val="BIZ UDゴシック"/>
        <family val="3"/>
        <charset val="128"/>
      </rPr>
      <t>2</t>
    </r>
    <r>
      <rPr>
        <sz val="9"/>
        <rFont val="BIZ UDPゴシック"/>
        <family val="3"/>
        <charset val="128"/>
      </rPr>
      <t>※
虐待の防止
令和6年3月31日まで努力義務</t>
    </r>
    <rPh sb="1" eb="2">
      <t>カイ</t>
    </rPh>
    <rPh sb="12" eb="13">
      <t>ヨ</t>
    </rPh>
    <rPh sb="14" eb="15">
      <t>ダイ</t>
    </rPh>
    <rPh sb="17" eb="18">
      <t>ジョウ</t>
    </rPh>
    <phoneticPr fontId="2"/>
  </si>
  <si>
    <r>
      <t>事業所において、従業者に対し、虐待の防止のための研修を定期的（年2回以上）に実施するとともに、新規採用時にも研修を実施しているか。</t>
    </r>
    <r>
      <rPr>
        <b/>
        <sz val="10"/>
        <rFont val="BIZ UDPゴシック"/>
        <family val="3"/>
        <charset val="128"/>
      </rPr>
      <t>【松阪市重点項目】</t>
    </r>
    <rPh sb="47" eb="52">
      <t>シンキサイヨウジ</t>
    </rPh>
    <rPh sb="54" eb="56">
      <t>ケンシュウ</t>
    </rPh>
    <rPh sb="57" eb="59">
      <t>ジッシ</t>
    </rPh>
    <phoneticPr fontId="2"/>
  </si>
  <si>
    <r>
      <t>(介)法第</t>
    </r>
    <r>
      <rPr>
        <sz val="8.5"/>
        <color theme="1"/>
        <rFont val="BIZ UDゴシック"/>
        <family val="3"/>
        <charset val="128"/>
      </rPr>
      <t>78</t>
    </r>
    <r>
      <rPr>
        <sz val="8.5"/>
        <color theme="1"/>
        <rFont val="BIZ UDPゴシック"/>
        <family val="3"/>
        <charset val="128"/>
      </rPr>
      <t>条の</t>
    </r>
    <r>
      <rPr>
        <sz val="8.5"/>
        <color theme="1"/>
        <rFont val="BIZ UDゴシック"/>
        <family val="3"/>
        <charset val="128"/>
      </rPr>
      <t>5</t>
    </r>
    <r>
      <rPr>
        <sz val="8.5"/>
        <color theme="1"/>
        <rFont val="BIZ UDPゴシック"/>
        <family val="3"/>
        <charset val="128"/>
      </rPr>
      <t xml:space="preserve">
変更の届出等   </t>
    </r>
    <rPh sb="1" eb="2">
      <t>カイ</t>
    </rPh>
    <rPh sb="3" eb="4">
      <t>ホウ</t>
    </rPh>
    <rPh sb="4" eb="5">
      <t>ダイ</t>
    </rPh>
    <rPh sb="7" eb="8">
      <t>ジョウ</t>
    </rPh>
    <phoneticPr fontId="2"/>
  </si>
  <si>
    <t>当該指定に係る事業所の名称及び所在地その他施行規則第131条の13で定める事項に変更があったときは、施行規則で定めるところにより、10日以内に、その旨を市長に届け出ているか。</t>
    <phoneticPr fontId="2"/>
  </si>
  <si>
    <r>
      <t>(予)法第</t>
    </r>
    <r>
      <rPr>
        <sz val="8.5"/>
        <color theme="1"/>
        <rFont val="BIZ UDゴシック"/>
        <family val="3"/>
        <charset val="128"/>
      </rPr>
      <t>115</t>
    </r>
    <r>
      <rPr>
        <sz val="8.5"/>
        <color theme="1"/>
        <rFont val="BIZ UDPゴシック"/>
        <family val="3"/>
        <charset val="128"/>
      </rPr>
      <t>条の</t>
    </r>
    <r>
      <rPr>
        <sz val="8.5"/>
        <color theme="1"/>
        <rFont val="BIZ UDゴシック"/>
        <family val="3"/>
        <charset val="128"/>
      </rPr>
      <t>5</t>
    </r>
    <r>
      <rPr>
        <sz val="8.5"/>
        <color theme="1"/>
        <rFont val="BIZ UDPゴシック"/>
        <family val="3"/>
        <charset val="128"/>
      </rPr>
      <t xml:space="preserve">
変更の届出等   </t>
    </r>
    <rPh sb="1" eb="2">
      <t>ヨ</t>
    </rPh>
    <rPh sb="3" eb="4">
      <t>ホウ</t>
    </rPh>
    <rPh sb="4" eb="5">
      <t>ダイ</t>
    </rPh>
    <rPh sb="8" eb="9">
      <t>ジョウ</t>
    </rPh>
    <phoneticPr fontId="2"/>
  </si>
  <si>
    <t>当該指定に係る事業所の名称及び所在地その他施行規則第140条の22で定める事項に変更があったときは、施行規則で定めるところにより、10日以内に、その旨を市長に届け出ているか。</t>
    <phoneticPr fontId="2"/>
  </si>
  <si>
    <r>
      <t>(予)第</t>
    </r>
    <r>
      <rPr>
        <sz val="9"/>
        <color theme="1"/>
        <rFont val="BIZ UDゴシック"/>
        <family val="3"/>
        <charset val="128"/>
      </rPr>
      <t>70</t>
    </r>
    <r>
      <rPr>
        <sz val="9"/>
        <color theme="1"/>
        <rFont val="BIZ UDPゴシック"/>
        <family val="3"/>
        <charset val="128"/>
      </rPr>
      <t>条
基本方針</t>
    </r>
    <phoneticPr fontId="2"/>
  </si>
  <si>
    <r>
      <t>(介)第</t>
    </r>
    <r>
      <rPr>
        <sz val="8.5"/>
        <color theme="1"/>
        <rFont val="BIZ UDゴシック"/>
        <family val="3"/>
        <charset val="128"/>
      </rPr>
      <t>104</t>
    </r>
    <r>
      <rPr>
        <sz val="8.5"/>
        <color theme="1"/>
        <rFont val="BIZ UDPゴシック"/>
        <family val="3"/>
        <charset val="128"/>
      </rPr>
      <t>条※
(予)第</t>
    </r>
    <r>
      <rPr>
        <sz val="8.5"/>
        <color theme="1"/>
        <rFont val="BIZ UDゴシック"/>
        <family val="3"/>
        <charset val="128"/>
      </rPr>
      <t>61</t>
    </r>
    <r>
      <rPr>
        <sz val="8.5"/>
        <color theme="1"/>
        <rFont val="BIZ UDPゴシック"/>
        <family val="3"/>
        <charset val="128"/>
      </rPr>
      <t>条※
調査への協力等</t>
    </r>
    <phoneticPr fontId="2"/>
  </si>
  <si>
    <r>
      <t>(介)第</t>
    </r>
    <r>
      <rPr>
        <sz val="8.5"/>
        <color theme="1"/>
        <rFont val="BIZ UDゴシック"/>
        <family val="3"/>
        <charset val="128"/>
      </rPr>
      <t>41</t>
    </r>
    <r>
      <rPr>
        <sz val="8.5"/>
        <color theme="1"/>
        <rFont val="BIZ UDPゴシック"/>
        <family val="3"/>
        <charset val="128"/>
      </rPr>
      <t>条※
(予)第</t>
    </r>
    <r>
      <rPr>
        <sz val="8.5"/>
        <color theme="1"/>
        <rFont val="BIZ UDゴシック"/>
        <family val="3"/>
        <charset val="128"/>
      </rPr>
      <t>38</t>
    </r>
    <r>
      <rPr>
        <sz val="8.5"/>
        <color theme="1"/>
        <rFont val="BIZ UDPゴシック"/>
        <family val="3"/>
        <charset val="128"/>
      </rPr>
      <t>条※
会計の区分</t>
    </r>
    <rPh sb="1" eb="2">
      <t>カイ</t>
    </rPh>
    <rPh sb="3" eb="4">
      <t>ダイ</t>
    </rPh>
    <rPh sb="6" eb="7">
      <t>ジョウ</t>
    </rPh>
    <rPh sb="10" eb="11">
      <t>ヨ</t>
    </rPh>
    <rPh sb="12" eb="13">
      <t>ダイ</t>
    </rPh>
    <rPh sb="15" eb="16">
      <t>ジョウ</t>
    </rPh>
    <phoneticPr fontId="2"/>
  </si>
  <si>
    <t>入居者に対するサービスの提供に関する次の記録を整備しその完結の日から２年間保存しているか。
①（介護予防）認知症対応型共同生活介護計画
②提供した具体的なサービスの内容等の記録
③身体的拘束等の態様及び時間、その際の入居者の心身の状況並びに緊急やむを得ない理由の記録
④市への通知に係る記録
⑤苦情の内容等の記録
⑥事故の状況及び事故に際して採った処置についての記録
⑦運営推進会議に係る報告、評価、要望、助言等の記録</t>
    <phoneticPr fontId="2"/>
  </si>
  <si>
    <t>/42</t>
    <phoneticPr fontId="2"/>
  </si>
  <si>
    <r>
      <t>共同生活住居ごとに日中の介護従業者を、常勤換算方法で、利用者の数が３又はその端数を増すごとに1以上配置しているか。</t>
    </r>
    <r>
      <rPr>
        <b/>
        <sz val="10"/>
        <rFont val="BIZ UDPゴシック"/>
        <family val="3"/>
        <charset val="128"/>
      </rPr>
      <t>【松阪市重点項目】</t>
    </r>
    <rPh sb="27" eb="30">
      <t>リヨウシャ</t>
    </rPh>
    <phoneticPr fontId="2"/>
  </si>
  <si>
    <r>
      <t>共同生活住居ごとに夜間及び深夜の時間帯を通じて、勤務を行う介護従業者を１人以上配置しているか。</t>
    </r>
    <r>
      <rPr>
        <b/>
        <sz val="10"/>
        <rFont val="BIZ UDPゴシック"/>
        <family val="3"/>
        <charset val="128"/>
      </rPr>
      <t>【松阪市重点項目】</t>
    </r>
    <rPh sb="9" eb="11">
      <t>ヤカン</t>
    </rPh>
    <rPh sb="11" eb="12">
      <t>オヨ</t>
    </rPh>
    <rPh sb="13" eb="15">
      <t>シンヤ</t>
    </rPh>
    <rPh sb="16" eb="19">
      <t>ジカンタイ</t>
    </rPh>
    <rPh sb="24" eb="26">
      <t>キンム</t>
    </rPh>
    <phoneticPr fontId="2"/>
  </si>
  <si>
    <r>
      <t>介護従業者のうち１人以上は常勤であるか。</t>
    </r>
    <r>
      <rPr>
        <b/>
        <sz val="10"/>
        <rFont val="BIZ UDPゴシック"/>
        <family val="3"/>
        <charset val="128"/>
      </rPr>
      <t>【松阪市重点項目】</t>
    </r>
    <phoneticPr fontId="2"/>
  </si>
  <si>
    <r>
      <t>事業所ごとに計画作成担当者を配置しているか。</t>
    </r>
    <r>
      <rPr>
        <b/>
        <sz val="10"/>
        <rFont val="BIZ UDPゴシック"/>
        <family val="3"/>
        <charset val="128"/>
      </rPr>
      <t>【松阪市重点項目】</t>
    </r>
    <rPh sb="0" eb="3">
      <t>ジギョウショ</t>
    </rPh>
    <rPh sb="6" eb="8">
      <t>ケイカク</t>
    </rPh>
    <phoneticPr fontId="2"/>
  </si>
  <si>
    <r>
      <t>計画作成担当者のうち１人以上は、介護支援専門員をもって充てているか。</t>
    </r>
    <r>
      <rPr>
        <b/>
        <sz val="10"/>
        <rFont val="BIZ UDPゴシック"/>
        <family val="3"/>
        <charset val="128"/>
      </rPr>
      <t>【松阪市重点項目】</t>
    </r>
    <phoneticPr fontId="2"/>
  </si>
  <si>
    <r>
      <t>計画作成担当者を１人を超えて配置する場合、介護支援専門員は、介護支援専門員でない他の計画作成担当者の業務を監督しているか。</t>
    </r>
    <r>
      <rPr>
        <b/>
        <sz val="10"/>
        <rFont val="BIZ UDPゴシック"/>
        <family val="3"/>
        <charset val="128"/>
      </rPr>
      <t>【松阪市重点項目】</t>
    </r>
    <rPh sb="0" eb="2">
      <t>ケイカク</t>
    </rPh>
    <rPh sb="2" eb="4">
      <t>サクセイ</t>
    </rPh>
    <rPh sb="4" eb="7">
      <t>タントウシャ</t>
    </rPh>
    <rPh sb="9" eb="10">
      <t>ニン</t>
    </rPh>
    <rPh sb="11" eb="12">
      <t>コ</t>
    </rPh>
    <rPh sb="14" eb="16">
      <t>ハイチ</t>
    </rPh>
    <phoneticPr fontId="2"/>
  </si>
  <si>
    <r>
      <t>介護支援専門員でない計画作成担当者は、特別養護老人ホームの生活相談員や介護老人保健施設の支援相談員その他の認知症である者の介護サービスに係る計画の作成に関し実務経験を有する者であるか。</t>
    </r>
    <r>
      <rPr>
        <b/>
        <sz val="10"/>
        <rFont val="BIZ UDPゴシック"/>
        <family val="3"/>
        <charset val="128"/>
      </rPr>
      <t>【松阪市重点項目】</t>
    </r>
    <rPh sb="0" eb="7">
      <t>カイゴシエンセンモンイン</t>
    </rPh>
    <phoneticPr fontId="2"/>
  </si>
  <si>
    <r>
      <t>三重県が実施する「認知症対応型サービス事業開設者研修」を受講しているか。</t>
    </r>
    <r>
      <rPr>
        <b/>
        <sz val="10"/>
        <color theme="1"/>
        <rFont val="BIZ UDPゴシック"/>
        <family val="3"/>
        <charset val="128"/>
      </rPr>
      <t>【松阪市重点項目】</t>
    </r>
    <phoneticPr fontId="2"/>
  </si>
  <si>
    <r>
      <t>正当な理由なく、サービスの提供を拒んではいないか。</t>
    </r>
    <r>
      <rPr>
        <b/>
        <sz val="10"/>
        <color theme="1"/>
        <rFont val="BIZ UDPゴシック"/>
        <family val="3"/>
        <charset val="128"/>
      </rPr>
      <t>【松阪市重点項目】</t>
    </r>
    <phoneticPr fontId="2"/>
  </si>
  <si>
    <t>認知症対応型共同生活介護計画の作成に当たっては、通所介護等の活用、地域における活動への参加機会の提供等により、利用者の多様な活動の確保に努めているか。</t>
    <rPh sb="55" eb="57">
      <t>リヨウ</t>
    </rPh>
    <phoneticPr fontId="2"/>
  </si>
  <si>
    <t>計画作成担当者は、認知症対応型共同生活介護計画の作成に当たっては、その内容について利用者またはその家族に説明し、利用者の同意を得ているか。</t>
    <rPh sb="0" eb="2">
      <t>ケイカク</t>
    </rPh>
    <rPh sb="2" eb="4">
      <t>サクセイ</t>
    </rPh>
    <rPh sb="4" eb="7">
      <t>タントウシャ</t>
    </rPh>
    <rPh sb="9" eb="15">
      <t>ニンチショウタイオウガタ</t>
    </rPh>
    <rPh sb="15" eb="23">
      <t>キョウドウセイカツカイゴケイカク</t>
    </rPh>
    <rPh sb="24" eb="26">
      <t>サクセイ</t>
    </rPh>
    <rPh sb="27" eb="28">
      <t>ア</t>
    </rPh>
    <rPh sb="56" eb="59">
      <t>リヨウシャ</t>
    </rPh>
    <phoneticPr fontId="2"/>
  </si>
  <si>
    <t>計画作成担当者は、認知症対応型共同生活介護計画の作成後においても、他の介護従業者及び利用者が計画に基づき利用する他の居宅サービス等を行う者との連絡を継続的に行うことにより、計画の実施状況の把握を行い、必要に応じ変更しているか。</t>
    <rPh sb="42" eb="44">
      <t>リヨウ</t>
    </rPh>
    <phoneticPr fontId="2"/>
  </si>
  <si>
    <r>
      <t>利用者の負担により、当該共同生活住居における介護従業者以外の者による介護を受けさせていないか。</t>
    </r>
    <r>
      <rPr>
        <b/>
        <sz val="10"/>
        <color theme="1"/>
        <rFont val="BIZ UDPゴシック"/>
        <family val="3"/>
        <charset val="128"/>
      </rPr>
      <t>【松阪市重点項目】</t>
    </r>
    <rPh sb="0" eb="2">
      <t>リヨウ</t>
    </rPh>
    <phoneticPr fontId="2"/>
  </si>
  <si>
    <t>利用者に対し、適切なサービスを提供することができるよう、共同生活住居ごとに従業者の勤務の体制を定めているか。</t>
    <rPh sb="0" eb="2">
      <t>リヨウ</t>
    </rPh>
    <phoneticPr fontId="2"/>
  </si>
  <si>
    <r>
      <t>定期的に業務継続計画の見直しを行い、必要に応じて業務継続計画の変更を行っているか。</t>
    </r>
    <r>
      <rPr>
        <b/>
        <sz val="10"/>
        <rFont val="BIZ UDPゴシック"/>
        <family val="3"/>
        <charset val="128"/>
      </rPr>
      <t>【松阪市重点項目】</t>
    </r>
    <phoneticPr fontId="2"/>
  </si>
  <si>
    <t>利用者の使用する施設、食器その他の設備又は飲用に供する水について、衛生的な管理に努め、衛生上必要な措置を講じているか。</t>
    <rPh sb="0" eb="2">
      <t>リヨウ</t>
    </rPh>
    <phoneticPr fontId="2"/>
  </si>
  <si>
    <r>
      <t>項目別チェック9(介)条例第117条「指定認知症対応型共同生活介護の取扱方針」内９-５から９-９について同様の取り扱いを行っているか。</t>
    </r>
    <r>
      <rPr>
        <b/>
        <sz val="10"/>
        <rFont val="BIZ UDPゴシック"/>
        <family val="3"/>
        <charset val="128"/>
      </rPr>
      <t>【松阪市重点項目】</t>
    </r>
    <rPh sb="0" eb="2">
      <t>コウモク</t>
    </rPh>
    <rPh sb="2" eb="3">
      <t>ベツ</t>
    </rPh>
    <rPh sb="11" eb="13">
      <t>ジョウレイ</t>
    </rPh>
    <rPh sb="39" eb="40">
      <t>ナイ</t>
    </rPh>
    <rPh sb="52" eb="54">
      <t>ドウヨウ</t>
    </rPh>
    <rPh sb="55" eb="56">
      <t>ト</t>
    </rPh>
    <rPh sb="57" eb="58">
      <t>アツカ</t>
    </rPh>
    <rPh sb="60" eb="61">
      <t>オコナ</t>
    </rPh>
    <phoneticPr fontId="2"/>
  </si>
  <si>
    <t>計画作成担当者は、介護予防認知症対応型共同生活介護計画の作成に当たっては、通所介護等の活用、地域における活動への参加の機会の提供等により、利用者の多様な活動の確保に努めているか。</t>
    <rPh sb="69" eb="72">
      <t>リヨウシャ</t>
    </rPh>
    <phoneticPr fontId="2"/>
  </si>
  <si>
    <t>計画作成担当者は、介護予防認知症対応型共同生活介護計画の作成に当たっては、その内容について利用者またはその家族に説明し、利用者の同意を得ているか。</t>
    <rPh sb="0" eb="2">
      <t>ケイカク</t>
    </rPh>
    <rPh sb="2" eb="4">
      <t>サクセイ</t>
    </rPh>
    <rPh sb="4" eb="7">
      <t>タントウシャ</t>
    </rPh>
    <rPh sb="9" eb="11">
      <t>カイゴ</t>
    </rPh>
    <rPh sb="11" eb="13">
      <t>ヨボウ</t>
    </rPh>
    <rPh sb="13" eb="19">
      <t>ニンチショウタイオウガタ</t>
    </rPh>
    <rPh sb="19" eb="27">
      <t>キョウドウセイカツカイゴケイカク</t>
    </rPh>
    <rPh sb="28" eb="30">
      <t>サクセイ</t>
    </rPh>
    <rPh sb="31" eb="32">
      <t>ア</t>
    </rPh>
    <rPh sb="60" eb="63">
      <t>リヨウシャ</t>
    </rPh>
    <phoneticPr fontId="2"/>
  </si>
  <si>
    <t>サービスの提供に当たっては、介護予防認知症対応型共同生活介護計画に基づき、入居者が日常生活を営むのに必要な支援を行っているか。</t>
    <phoneticPr fontId="2"/>
  </si>
  <si>
    <t>サービスの提供に当たっては、利用者一人一人の人格を尊重し、利用者がそれぞれの役割を持って家庭的な環境の下で日常生活を送ることができるよう配慮して行っているか。</t>
    <rPh sb="14" eb="16">
      <t>リヨウ</t>
    </rPh>
    <rPh sb="29" eb="31">
      <t>リヨウ</t>
    </rPh>
    <phoneticPr fontId="2"/>
  </si>
  <si>
    <t>サービスの提供に当たっては、懇切丁寧に行うことを旨とし、利用者又はその家族に対し、サービスの提供方法等について理解しやすいように説明を行っているか。</t>
    <rPh sb="28" eb="30">
      <t>リヨウ</t>
    </rPh>
    <phoneticPr fontId="2"/>
  </si>
  <si>
    <t>計画作成担当者は、他の介護従業者及び利用者が介護予防認知症対応型共同生活介護計画に基づき利用する他の介護予防サービス等を行う者との連絡を継続的に行うことにより、計画に基づくサービスの提供の開始時から終了までに、少なくとも１回は、計画の実施状況の把握（モニタリング）を行うとともに、入居者の様態の変化等の把握を行い、必要に応じて計画の変更しているか。</t>
    <rPh sb="18" eb="20">
      <t>リヨウ</t>
    </rPh>
    <rPh sb="157" eb="159">
      <t>ヒツヨウ</t>
    </rPh>
    <rPh sb="160" eb="161">
      <t>オウ</t>
    </rPh>
    <rPh sb="163" eb="165">
      <t>ケイカク</t>
    </rPh>
    <rPh sb="166" eb="168">
      <t>ヘンコウ</t>
    </rPh>
    <phoneticPr fontId="2"/>
  </si>
  <si>
    <r>
      <t>(介)第</t>
    </r>
    <r>
      <rPr>
        <sz val="9"/>
        <color theme="1"/>
        <rFont val="BIZ UDゴシック"/>
        <family val="3"/>
        <charset val="128"/>
      </rPr>
      <t>127</t>
    </r>
    <r>
      <rPr>
        <sz val="9"/>
        <color theme="1"/>
        <rFont val="BIZ UDPゴシック"/>
        <family val="3"/>
        <charset val="128"/>
      </rPr>
      <t>条
(予)第</t>
    </r>
    <r>
      <rPr>
        <sz val="9"/>
        <color theme="1"/>
        <rFont val="BIZ UDゴシック"/>
        <family val="3"/>
        <charset val="128"/>
      </rPr>
      <t>85</t>
    </r>
    <r>
      <rPr>
        <sz val="9"/>
        <color theme="1"/>
        <rFont val="BIZ UDPゴシック"/>
        <family val="3"/>
        <charset val="128"/>
      </rPr>
      <t>条     
記録の整備</t>
    </r>
    <rPh sb="1" eb="2">
      <t>カイ</t>
    </rPh>
    <rPh sb="3" eb="4">
      <t>ダイ</t>
    </rPh>
    <rPh sb="7" eb="8">
      <t>ジョウ</t>
    </rPh>
    <rPh sb="10" eb="11">
      <t>ヨ</t>
    </rPh>
    <rPh sb="12" eb="13">
      <t>ダイ</t>
    </rPh>
    <rPh sb="15" eb="16">
      <t>ジョウ</t>
    </rPh>
    <phoneticPr fontId="2"/>
  </si>
  <si>
    <t>介護職員処遇改善加算Ⅰは1～10に該当
介護職員処遇改善加算Ⅱは1～9に該当
介護職員処遇改善加算Ⅲは1～7に加えて8又は9いずれかに該当</t>
    <rPh sb="20" eb="30">
      <t>カイゴショクインショグウカイゼンカサン</t>
    </rPh>
    <rPh sb="36" eb="38">
      <t>ガイトウ</t>
    </rPh>
    <phoneticPr fontId="2"/>
  </si>
  <si>
    <t>賃金改善に要する見込み額が、処遇改善加算算定見込み額を上回る計画を策定し実施している</t>
    <phoneticPr fontId="2"/>
  </si>
  <si>
    <t>介護職員等特定処遇改善加算Ⅰは1～11に該当
介護職員等特定処遇改善加算Ⅱは1～10に該当</t>
    <rPh sb="0" eb="2">
      <t>カイゴ</t>
    </rPh>
    <rPh sb="2" eb="4">
      <t>ショクイン</t>
    </rPh>
    <rPh sb="4" eb="5">
      <t>トウ</t>
    </rPh>
    <rPh sb="5" eb="7">
      <t>トクテイ</t>
    </rPh>
    <rPh sb="7" eb="9">
      <t>ショグウ</t>
    </rPh>
    <rPh sb="9" eb="11">
      <t>カイゼン</t>
    </rPh>
    <rPh sb="11" eb="13">
      <t>カサン</t>
    </rPh>
    <rPh sb="20" eb="22">
      <t>ガイトウ</t>
    </rPh>
    <rPh sb="23" eb="25">
      <t>カイゴ</t>
    </rPh>
    <rPh sb="25" eb="27">
      <t>ショクイン</t>
    </rPh>
    <rPh sb="27" eb="28">
      <t>トウ</t>
    </rPh>
    <rPh sb="28" eb="30">
      <t>トクテイ</t>
    </rPh>
    <rPh sb="30" eb="32">
      <t>ショグウ</t>
    </rPh>
    <rPh sb="32" eb="34">
      <t>カイゼン</t>
    </rPh>
    <rPh sb="34" eb="36">
      <t>カサン</t>
    </rPh>
    <rPh sb="43" eb="45">
      <t>ガイトウ</t>
    </rPh>
    <phoneticPr fontId="2"/>
  </si>
  <si>
    <t>賃金改善に要する見込み額が、特定処遇改善加算算定見込み額を上回る計画を策定し実施している</t>
    <phoneticPr fontId="2"/>
  </si>
  <si>
    <t>介護職員等特定処遇改善加算の算定額に相当する賃金改善を実施している</t>
    <phoneticPr fontId="2"/>
  </si>
  <si>
    <t>サービス提供体制強化加算Ⅰ又はⅡの算定</t>
    <phoneticPr fontId="2"/>
  </si>
  <si>
    <t>2</t>
    <phoneticPr fontId="2"/>
  </si>
  <si>
    <t>3</t>
    <phoneticPr fontId="2"/>
  </si>
  <si>
    <t>5</t>
    <phoneticPr fontId="2"/>
  </si>
  <si>
    <t>介護職員処遇改善加算ⅠからⅢまでのいずれかの算定</t>
    <phoneticPr fontId="2"/>
  </si>
  <si>
    <t>介護職員等処遇改善加算等Ⅰ～Ⅳ
令和6年6月から</t>
    <rPh sb="0" eb="2">
      <t>カイゴ</t>
    </rPh>
    <rPh sb="2" eb="4">
      <t>ショクイン</t>
    </rPh>
    <rPh sb="4" eb="5">
      <t>トウ</t>
    </rPh>
    <rPh sb="5" eb="7">
      <t>ショグウ</t>
    </rPh>
    <rPh sb="7" eb="9">
      <t>カイゼン</t>
    </rPh>
    <rPh sb="9" eb="11">
      <t>カサン</t>
    </rPh>
    <rPh sb="11" eb="12">
      <t>トウ</t>
    </rPh>
    <rPh sb="17" eb="19">
      <t>レイワ</t>
    </rPh>
    <rPh sb="20" eb="21">
      <t>ネン</t>
    </rPh>
    <rPh sb="22" eb="23">
      <t>ガツ</t>
    </rPh>
    <phoneticPr fontId="2"/>
  </si>
  <si>
    <t>介護職員等処遇改善加算Ⅰは1～16に該当
介護職員等処遇改善加算Ⅱは1～9、11～16に該当
介護職員等処遇改善加算Ⅲは1～8、11～16に該当
介護職員等処遇改善加算Ⅳは1～7、11～16に該当</t>
    <rPh sb="0" eb="2">
      <t>カイゴ</t>
    </rPh>
    <rPh sb="2" eb="4">
      <t>ショクイン</t>
    </rPh>
    <rPh sb="4" eb="5">
      <t>トウ</t>
    </rPh>
    <rPh sb="5" eb="7">
      <t>ショグウ</t>
    </rPh>
    <rPh sb="7" eb="9">
      <t>カイゼン</t>
    </rPh>
    <rPh sb="9" eb="11">
      <t>カサン</t>
    </rPh>
    <rPh sb="18" eb="20">
      <t>ガイトウ</t>
    </rPh>
    <rPh sb="21" eb="23">
      <t>カイゴ</t>
    </rPh>
    <rPh sb="23" eb="25">
      <t>ショクイン</t>
    </rPh>
    <rPh sb="25" eb="26">
      <t>トウ</t>
    </rPh>
    <rPh sb="26" eb="28">
      <t>ショグウ</t>
    </rPh>
    <rPh sb="28" eb="30">
      <t>カイゼン</t>
    </rPh>
    <rPh sb="30" eb="32">
      <t>カサン</t>
    </rPh>
    <rPh sb="44" eb="46">
      <t>ガイトウ</t>
    </rPh>
    <rPh sb="47" eb="49">
      <t>カイゴ</t>
    </rPh>
    <rPh sb="49" eb="51">
      <t>ショクイン</t>
    </rPh>
    <rPh sb="51" eb="52">
      <t>トウ</t>
    </rPh>
    <rPh sb="52" eb="54">
      <t>ショグウ</t>
    </rPh>
    <rPh sb="54" eb="56">
      <t>カイゼン</t>
    </rPh>
    <rPh sb="56" eb="58">
      <t>カサン</t>
    </rPh>
    <rPh sb="70" eb="72">
      <t>ガイトウ</t>
    </rPh>
    <rPh sb="73" eb="84">
      <t>カイゴショクイントウショグウカイゼンカサン</t>
    </rPh>
    <rPh sb="96" eb="98">
      <t>ガイトウ</t>
    </rPh>
    <phoneticPr fontId="2"/>
  </si>
  <si>
    <t>賃金改善に要する見込み額が、介護職員等処遇改善加算等算定見込み額を上回る計画を策定し実施している</t>
    <rPh sb="14" eb="16">
      <t>カイゴ</t>
    </rPh>
    <rPh sb="16" eb="18">
      <t>ショクイン</t>
    </rPh>
    <rPh sb="18" eb="19">
      <t>トウ</t>
    </rPh>
    <rPh sb="19" eb="21">
      <t>ショグウ</t>
    </rPh>
    <rPh sb="21" eb="23">
      <t>カイゼン</t>
    </rPh>
    <rPh sb="23" eb="25">
      <t>カサン</t>
    </rPh>
    <rPh sb="25" eb="26">
      <t>トウ</t>
    </rPh>
    <rPh sb="26" eb="28">
      <t>サンテイ</t>
    </rPh>
    <phoneticPr fontId="2"/>
  </si>
  <si>
    <t>令和6年度に令和5年度と比較して増加した加算の見込み額を原資としてベースアップにより行うことを基本とした新たな賃金改善計画を策定し実施している</t>
    <rPh sb="6" eb="8">
      <t>レイワ</t>
    </rPh>
    <rPh sb="9" eb="11">
      <t>ネンド</t>
    </rPh>
    <rPh sb="12" eb="14">
      <t>ヒカク</t>
    </rPh>
    <rPh sb="16" eb="18">
      <t>ゾウカ</t>
    </rPh>
    <rPh sb="20" eb="22">
      <t>カサン</t>
    </rPh>
    <rPh sb="23" eb="25">
      <t>ミコ</t>
    </rPh>
    <rPh sb="26" eb="27">
      <t>ガク</t>
    </rPh>
    <rPh sb="28" eb="30">
      <t>ゲンシ</t>
    </rPh>
    <rPh sb="42" eb="43">
      <t>オコナ</t>
    </rPh>
    <rPh sb="47" eb="49">
      <t>キホン</t>
    </rPh>
    <rPh sb="52" eb="53">
      <t>アラ</t>
    </rPh>
    <rPh sb="55" eb="57">
      <t>チンギン</t>
    </rPh>
    <rPh sb="57" eb="59">
      <t>カイゼン</t>
    </rPh>
    <rPh sb="59" eb="61">
      <t>ケイカク</t>
    </rPh>
    <rPh sb="62" eb="64">
      <t>サクテイ</t>
    </rPh>
    <rPh sb="65" eb="67">
      <t>ジッシ</t>
    </rPh>
    <phoneticPr fontId="2"/>
  </si>
  <si>
    <t>令和7年度に賃金改善の原資として繰り越す場合は、令和6年度に旧3加算を継続して算定する場合に見込まれる加算額と、令和6年度の新加算等の加算額を比較して増加した額を上限としている</t>
    <rPh sb="0" eb="2">
      <t>レイワ</t>
    </rPh>
    <rPh sb="3" eb="5">
      <t>ネンド</t>
    </rPh>
    <rPh sb="6" eb="8">
      <t>チンギン</t>
    </rPh>
    <rPh sb="8" eb="10">
      <t>カイゼン</t>
    </rPh>
    <rPh sb="11" eb="13">
      <t>ゲンシ</t>
    </rPh>
    <rPh sb="16" eb="17">
      <t>ク</t>
    </rPh>
    <rPh sb="18" eb="19">
      <t>コ</t>
    </rPh>
    <rPh sb="20" eb="22">
      <t>バアイ</t>
    </rPh>
    <rPh sb="24" eb="26">
      <t>レイワ</t>
    </rPh>
    <rPh sb="27" eb="29">
      <t>ネンド</t>
    </rPh>
    <rPh sb="30" eb="31">
      <t>キュウ</t>
    </rPh>
    <rPh sb="32" eb="34">
      <t>カサン</t>
    </rPh>
    <rPh sb="35" eb="37">
      <t>ケイゾク</t>
    </rPh>
    <rPh sb="39" eb="41">
      <t>サンテイ</t>
    </rPh>
    <rPh sb="43" eb="45">
      <t>バアイ</t>
    </rPh>
    <rPh sb="46" eb="48">
      <t>ミコ</t>
    </rPh>
    <rPh sb="51" eb="54">
      <t>カサンガク</t>
    </rPh>
    <rPh sb="56" eb="58">
      <t>レイワ</t>
    </rPh>
    <rPh sb="59" eb="61">
      <t>ネンド</t>
    </rPh>
    <rPh sb="62" eb="63">
      <t>シン</t>
    </rPh>
    <rPh sb="63" eb="65">
      <t>カサン</t>
    </rPh>
    <rPh sb="65" eb="66">
      <t>トウ</t>
    </rPh>
    <rPh sb="67" eb="70">
      <t>カサンガク</t>
    </rPh>
    <rPh sb="71" eb="73">
      <t>ヒカク</t>
    </rPh>
    <rPh sb="75" eb="77">
      <t>ゾウカ</t>
    </rPh>
    <rPh sb="79" eb="80">
      <t>ガク</t>
    </rPh>
    <rPh sb="81" eb="83">
      <t>ジョウゲン</t>
    </rPh>
    <phoneticPr fontId="2"/>
  </si>
  <si>
    <t>（月額賃金要件Ⅰ：令和6年度は適用を猶予）
新加算Ⅳの加算額の2分の1以上を基本給又は毎月決まって支払われる手当の改善に充てている</t>
    <rPh sb="9" eb="11">
      <t>レイワ</t>
    </rPh>
    <rPh sb="12" eb="14">
      <t>ネンド</t>
    </rPh>
    <rPh sb="15" eb="17">
      <t>テキヨウ</t>
    </rPh>
    <rPh sb="18" eb="20">
      <t>ユウヨ</t>
    </rPh>
    <rPh sb="22" eb="23">
      <t>シン</t>
    </rPh>
    <rPh sb="23" eb="25">
      <t>カサン</t>
    </rPh>
    <rPh sb="27" eb="30">
      <t>カサンガク</t>
    </rPh>
    <rPh sb="32" eb="33">
      <t>ブン</t>
    </rPh>
    <rPh sb="35" eb="37">
      <t>イジョウ</t>
    </rPh>
    <rPh sb="38" eb="41">
      <t>キホンキュウ</t>
    </rPh>
    <rPh sb="41" eb="42">
      <t>マタ</t>
    </rPh>
    <rPh sb="43" eb="45">
      <t>マイツキ</t>
    </rPh>
    <rPh sb="45" eb="46">
      <t>キ</t>
    </rPh>
    <rPh sb="49" eb="51">
      <t>シハラ</t>
    </rPh>
    <rPh sb="54" eb="56">
      <t>テアテ</t>
    </rPh>
    <rPh sb="57" eb="59">
      <t>カイゼン</t>
    </rPh>
    <rPh sb="60" eb="61">
      <t>ア</t>
    </rPh>
    <phoneticPr fontId="2"/>
  </si>
  <si>
    <t>（月額賃金要件Ⅲ：令和6年5月までに旧ベースアップ等支援加算を算定していた場合）
賃金改善の合計額の3分の2以上は、基本給又は決まって毎月支払われる手当の引上げに充てている</t>
    <rPh sb="41" eb="43">
      <t>チンギン</t>
    </rPh>
    <rPh sb="43" eb="45">
      <t>カイゼン</t>
    </rPh>
    <rPh sb="46" eb="48">
      <t>ゴウケイ</t>
    </rPh>
    <rPh sb="48" eb="49">
      <t>ガク</t>
    </rPh>
    <rPh sb="51" eb="52">
      <t>ブン</t>
    </rPh>
    <rPh sb="54" eb="56">
      <t>イジョウ</t>
    </rPh>
    <rPh sb="58" eb="61">
      <t>キホンキュウ</t>
    </rPh>
    <rPh sb="61" eb="62">
      <t>マタ</t>
    </rPh>
    <rPh sb="63" eb="64">
      <t>キ</t>
    </rPh>
    <rPh sb="67" eb="69">
      <t>マイツキ</t>
    </rPh>
    <rPh sb="69" eb="71">
      <t>シハラ</t>
    </rPh>
    <rPh sb="74" eb="76">
      <t>テアテ</t>
    </rPh>
    <rPh sb="77" eb="79">
      <t>ヒキア</t>
    </rPh>
    <rPh sb="81" eb="82">
      <t>ア</t>
    </rPh>
    <phoneticPr fontId="2"/>
  </si>
  <si>
    <t>（キャリパス要件Ⅰ：令和6年度中は年度内の対応の誓約で可）
介護職員の任用の際における職責又は職務内容等に応じた任用等の要件及び賃金体系について定め、書面をもって作成し全ての介護職員に周知している</t>
    <rPh sb="10" eb="12">
      <t>レイワ</t>
    </rPh>
    <rPh sb="13" eb="15">
      <t>ネンド</t>
    </rPh>
    <rPh sb="15" eb="16">
      <t>チュウ</t>
    </rPh>
    <rPh sb="17" eb="20">
      <t>ネンドナイ</t>
    </rPh>
    <rPh sb="21" eb="23">
      <t>タイオウ</t>
    </rPh>
    <rPh sb="24" eb="26">
      <t>セイヤク</t>
    </rPh>
    <rPh sb="27" eb="28">
      <t>カ</t>
    </rPh>
    <rPh sb="53" eb="54">
      <t>オウ</t>
    </rPh>
    <rPh sb="56" eb="58">
      <t>ニンヨウ</t>
    </rPh>
    <rPh sb="58" eb="59">
      <t>トウ</t>
    </rPh>
    <rPh sb="60" eb="62">
      <t>ヨウケン</t>
    </rPh>
    <rPh sb="62" eb="63">
      <t>オヨ</t>
    </rPh>
    <rPh sb="64" eb="66">
      <t>チンギン</t>
    </rPh>
    <rPh sb="66" eb="68">
      <t>タイケイ</t>
    </rPh>
    <rPh sb="72" eb="73">
      <t>サダ</t>
    </rPh>
    <phoneticPr fontId="2"/>
  </si>
  <si>
    <t>（キャリパス要件Ⅱ：令和6年度中は年度内の対応の誓約で可）
介護職員の資質向上の支援に関する計画を策定し、研修の実施又は研修の機会を確保し全ての介護職員に周知している</t>
    <phoneticPr fontId="2"/>
  </si>
  <si>
    <t>（キャリパス要件Ⅲ：令和6年度中は年度内の対応の誓約で可）
介護職員の経験若しくは資格等に応じて昇給する仕組み又は一定の基準に基づき定期に昇給を判定する仕組みを設け、書面をもって作成し全ての介護職員に周知している</t>
    <phoneticPr fontId="2"/>
  </si>
  <si>
    <t>（キャリパス要件Ⅳ）経験・技能のある介護職員のうち一人以上は、賃金改善に要する費用の見込み額が年額440万円以上</t>
    <rPh sb="6" eb="8">
      <t>ヨウケン</t>
    </rPh>
    <rPh sb="10" eb="12">
      <t>ケイケン</t>
    </rPh>
    <rPh sb="13" eb="15">
      <t>ギノウ</t>
    </rPh>
    <rPh sb="18" eb="20">
      <t>カイゴ</t>
    </rPh>
    <rPh sb="20" eb="22">
      <t>ショクイン</t>
    </rPh>
    <rPh sb="25" eb="27">
      <t>ヒトリ</t>
    </rPh>
    <rPh sb="27" eb="29">
      <t>イジョウ</t>
    </rPh>
    <rPh sb="31" eb="33">
      <t>チンギン</t>
    </rPh>
    <rPh sb="33" eb="35">
      <t>カイゼン</t>
    </rPh>
    <rPh sb="36" eb="37">
      <t>ヨウ</t>
    </rPh>
    <rPh sb="39" eb="41">
      <t>ヒヨウ</t>
    </rPh>
    <rPh sb="42" eb="44">
      <t>ミコ</t>
    </rPh>
    <rPh sb="45" eb="46">
      <t>ガク</t>
    </rPh>
    <rPh sb="47" eb="49">
      <t>ネンガク</t>
    </rPh>
    <rPh sb="52" eb="54">
      <t>マンエン</t>
    </rPh>
    <rPh sb="54" eb="56">
      <t>イジョウ</t>
    </rPh>
    <phoneticPr fontId="2"/>
  </si>
  <si>
    <t>（キャリパス要件Ⅴ）サービス提供体制強化加算Ⅰ又はⅡの算定</t>
    <rPh sb="6" eb="8">
      <t>ヨウケン</t>
    </rPh>
    <phoneticPr fontId="2"/>
  </si>
  <si>
    <t>新加算等の区分ごとに必要な数以上の職場環境等要件の取組を行っている</t>
    <rPh sb="0" eb="1">
      <t>シン</t>
    </rPh>
    <rPh sb="1" eb="3">
      <t>カサン</t>
    </rPh>
    <rPh sb="3" eb="4">
      <t>トウ</t>
    </rPh>
    <rPh sb="5" eb="7">
      <t>クブン</t>
    </rPh>
    <rPh sb="10" eb="12">
      <t>ヒツヨウ</t>
    </rPh>
    <rPh sb="13" eb="14">
      <t>カズ</t>
    </rPh>
    <rPh sb="14" eb="16">
      <t>イジョウ</t>
    </rPh>
    <rPh sb="17" eb="19">
      <t>ショクバ</t>
    </rPh>
    <rPh sb="19" eb="21">
      <t>カンキョウ</t>
    </rPh>
    <rPh sb="21" eb="22">
      <t>トウ</t>
    </rPh>
    <rPh sb="22" eb="24">
      <t>ヨウケン</t>
    </rPh>
    <rPh sb="25" eb="27">
      <t>トリクミ</t>
    </rPh>
    <rPh sb="28" eb="29">
      <t>オコナ</t>
    </rPh>
    <phoneticPr fontId="2"/>
  </si>
  <si>
    <t>職場環境等の改善に係る取組について、インターネットの利用その他の適切な方法により公表</t>
    <rPh sb="0" eb="2">
      <t>ショクバ</t>
    </rPh>
    <rPh sb="2" eb="4">
      <t>カンキョウ</t>
    </rPh>
    <rPh sb="4" eb="5">
      <t>トウ</t>
    </rPh>
    <rPh sb="6" eb="8">
      <t>カイゼン</t>
    </rPh>
    <rPh sb="9" eb="10">
      <t>カカ</t>
    </rPh>
    <rPh sb="11" eb="13">
      <t>トリクミ</t>
    </rPh>
    <phoneticPr fontId="2"/>
  </si>
  <si>
    <t>定員超過又は人員基準欠如による減算(70/100)</t>
    <rPh sb="0" eb="2">
      <t>テイイン</t>
    </rPh>
    <rPh sb="2" eb="4">
      <t>チョウカ</t>
    </rPh>
    <rPh sb="4" eb="5">
      <t>マタ</t>
    </rPh>
    <rPh sb="6" eb="8">
      <t>ジンイン</t>
    </rPh>
    <rPh sb="8" eb="10">
      <t>キジュン</t>
    </rPh>
    <rPh sb="10" eb="12">
      <t>ケツジョ</t>
    </rPh>
    <rPh sb="15" eb="17">
      <t>ゲンサン</t>
    </rPh>
    <phoneticPr fontId="2"/>
  </si>
  <si>
    <t>夜勤時間帯に夜勤を行う職員数が夜勤職員基準に定める員数に満たない事態が暦月において4日以上発生していない</t>
    <rPh sb="0" eb="2">
      <t>ヤキン</t>
    </rPh>
    <rPh sb="2" eb="4">
      <t>ジカン</t>
    </rPh>
    <rPh sb="4" eb="5">
      <t>タイ</t>
    </rPh>
    <rPh sb="6" eb="8">
      <t>ヤキン</t>
    </rPh>
    <rPh sb="9" eb="10">
      <t>オコナ</t>
    </rPh>
    <rPh sb="11" eb="13">
      <t>ショクイン</t>
    </rPh>
    <rPh sb="13" eb="14">
      <t>スウ</t>
    </rPh>
    <rPh sb="15" eb="17">
      <t>ヤキン</t>
    </rPh>
    <rPh sb="17" eb="19">
      <t>ショクイン</t>
    </rPh>
    <rPh sb="19" eb="21">
      <t>キジュン</t>
    </rPh>
    <rPh sb="22" eb="23">
      <t>サダ</t>
    </rPh>
    <rPh sb="25" eb="27">
      <t>インスウ</t>
    </rPh>
    <rPh sb="28" eb="29">
      <t>ミ</t>
    </rPh>
    <rPh sb="32" eb="34">
      <t>ジタイ</t>
    </rPh>
    <rPh sb="35" eb="36">
      <t>コヨミ</t>
    </rPh>
    <rPh sb="36" eb="37">
      <t>ヅキ</t>
    </rPh>
    <rPh sb="42" eb="43">
      <t>ニチ</t>
    </rPh>
    <rPh sb="43" eb="45">
      <t>イジョウ</t>
    </rPh>
    <rPh sb="45" eb="47">
      <t>ハッセイ</t>
    </rPh>
    <phoneticPr fontId="2"/>
  </si>
  <si>
    <t>介護従業者及び計画作成担当者(資格要件を満たしている)の配置数が、人員基準上満たすべき員数確保されている</t>
    <rPh sb="0" eb="2">
      <t>カイゴ</t>
    </rPh>
    <rPh sb="2" eb="5">
      <t>ジュウギョウシャ</t>
    </rPh>
    <rPh sb="5" eb="6">
      <t>オヨ</t>
    </rPh>
    <rPh sb="7" eb="9">
      <t>ケイカク</t>
    </rPh>
    <rPh sb="9" eb="11">
      <t>サクセイ</t>
    </rPh>
    <rPh sb="11" eb="14">
      <t>タントウシャ</t>
    </rPh>
    <rPh sb="15" eb="17">
      <t>シカク</t>
    </rPh>
    <rPh sb="17" eb="19">
      <t>ヨウケン</t>
    </rPh>
    <rPh sb="20" eb="21">
      <t>ミ</t>
    </rPh>
    <rPh sb="28" eb="30">
      <t>ハイチ</t>
    </rPh>
    <rPh sb="30" eb="31">
      <t>スウ</t>
    </rPh>
    <rPh sb="33" eb="35">
      <t>ジンイン</t>
    </rPh>
    <rPh sb="35" eb="37">
      <t>キジュン</t>
    </rPh>
    <rPh sb="37" eb="38">
      <t>ジョウ</t>
    </rPh>
    <rPh sb="38" eb="39">
      <t>ミ</t>
    </rPh>
    <rPh sb="43" eb="45">
      <t>インスウ</t>
    </rPh>
    <rPh sb="45" eb="47">
      <t>カクホ</t>
    </rPh>
    <phoneticPr fontId="2"/>
  </si>
  <si>
    <t>高齢者虐待防止措置未実施減算
(1/100)</t>
    <rPh sb="0" eb="3">
      <t>コウレイシャ</t>
    </rPh>
    <rPh sb="3" eb="5">
      <t>ギャクタイ</t>
    </rPh>
    <rPh sb="5" eb="7">
      <t>ボウシ</t>
    </rPh>
    <rPh sb="7" eb="9">
      <t>ソチ</t>
    </rPh>
    <rPh sb="9" eb="12">
      <t>ミジッシ</t>
    </rPh>
    <rPh sb="12" eb="14">
      <t>ゲンサン</t>
    </rPh>
    <phoneticPr fontId="2"/>
  </si>
  <si>
    <t>業務継続計画未策定減算(1/100)</t>
    <rPh sb="0" eb="2">
      <t>ギョウム</t>
    </rPh>
    <rPh sb="2" eb="4">
      <t>ケイゾク</t>
    </rPh>
    <rPh sb="4" eb="6">
      <t>ケイカク</t>
    </rPh>
    <rPh sb="6" eb="7">
      <t>ミ</t>
    </rPh>
    <rPh sb="7" eb="9">
      <t>サクテイ</t>
    </rPh>
    <rPh sb="9" eb="11">
      <t>ゲンサン</t>
    </rPh>
    <phoneticPr fontId="2"/>
  </si>
  <si>
    <t>指定(介護予防)認知症対応型共同生活介護に要する費用の額は、「指定地域密着型サービス介護給付費単位数表」により利用者の要介護状態区分に応じてそれぞれ所定単位数を算定しているか。</t>
    <rPh sb="0" eb="2">
      <t>シテイ</t>
    </rPh>
    <rPh sb="3" eb="5">
      <t>カイゴ</t>
    </rPh>
    <rPh sb="5" eb="7">
      <t>ヨボウ</t>
    </rPh>
    <rPh sb="8" eb="18">
      <t>ニンチショウタイオウガタキョウドウセイカツ</t>
    </rPh>
    <rPh sb="18" eb="20">
      <t>カイゴ</t>
    </rPh>
    <rPh sb="33" eb="38">
      <t>チイキミッチャクガタ</t>
    </rPh>
    <rPh sb="55" eb="58">
      <t>リヨウシャ</t>
    </rPh>
    <rPh sb="59" eb="62">
      <t>ヨウカイゴ</t>
    </rPh>
    <rPh sb="62" eb="64">
      <t>ジョウタイ</t>
    </rPh>
    <rPh sb="64" eb="66">
      <t>クブン</t>
    </rPh>
    <phoneticPr fontId="2"/>
  </si>
  <si>
    <t>加算等について、算定要件を満たしているか。(加算等自己点検表で確認)</t>
    <rPh sb="29" eb="30">
      <t>ヒョウ</t>
    </rPh>
    <phoneticPr fontId="2"/>
  </si>
  <si>
    <t>指定(介護予防)認知症対応型共同生活介護に要する費用の額は、厚生労働大臣が定める１単位の単価に(1)に定める単位数を乗じて算定しているか。</t>
    <rPh sb="0" eb="2">
      <t>シテイ</t>
    </rPh>
    <rPh sb="3" eb="7">
      <t>カイゴヨボウ</t>
    </rPh>
    <rPh sb="8" eb="18">
      <t>ニンチショウタイオウガタキョウドウセイカツ</t>
    </rPh>
    <rPh sb="18" eb="20">
      <t>カイゴ</t>
    </rPh>
    <phoneticPr fontId="2"/>
  </si>
  <si>
    <t>上記費用の額に1円未満の端数があるときは、端数を切り捨てているか。</t>
    <phoneticPr fontId="2"/>
  </si>
  <si>
    <t>緊急にサービスを受ける必要がある者にのみ提供され、7日（利用者の日常生活上の世話を行う家族の疾病等やむを得ない事情がある場合は、14日）を限度に算定している</t>
    <phoneticPr fontId="2"/>
  </si>
  <si>
    <t>事業を行う者が、指定居宅（介護予防）サービス、指定地域密着型（介護予防）サービス、指定居宅介護支援、指定介護予防支援、介護保険施設若しくは指定介護療養型医療施設の運営について3年以上の経験を有している</t>
    <phoneticPr fontId="2"/>
  </si>
  <si>
    <t>原則、事業所の共同生活住居の定員の範囲内で、空いている居室等を利用している</t>
    <phoneticPr fontId="2"/>
  </si>
  <si>
    <t>原則、1の共同生活住居において、短期利用認知症対応型共同生活介護を受ける利用者の数は1名である</t>
    <phoneticPr fontId="2"/>
  </si>
  <si>
    <t>利用の開始に当たって、あらかじめ30日以内の利用期間を定めている</t>
    <phoneticPr fontId="2"/>
  </si>
  <si>
    <t>認知症介護実務者研修のうち専門課程、認知症介護実践者研修のうち「実践リーダー研修」若しくは「認知症介護実践リーダー研修」又は認知長介護指導者養成研修を修了した従業者が確保されている</t>
    <phoneticPr fontId="2"/>
  </si>
  <si>
    <t>27-2</t>
    <phoneticPr fontId="2"/>
  </si>
  <si>
    <t>27-4</t>
    <phoneticPr fontId="2"/>
  </si>
  <si>
    <t>短期利用認知症対応型居宅介護費</t>
    <rPh sb="0" eb="10">
      <t>タンキリヨウニンチショウタイオウガタ</t>
    </rPh>
    <rPh sb="10" eb="12">
      <t>キョタク</t>
    </rPh>
    <rPh sb="12" eb="14">
      <t>カイゴ</t>
    </rPh>
    <rPh sb="14" eb="15">
      <t>ヒ</t>
    </rPh>
    <phoneticPr fontId="2"/>
  </si>
  <si>
    <t>夜勤体制による減算（97/100）</t>
    <rPh sb="0" eb="2">
      <t>ヤキン</t>
    </rPh>
    <rPh sb="2" eb="4">
      <t>タイセイ</t>
    </rPh>
    <rPh sb="7" eb="9">
      <t>ゲンサン</t>
    </rPh>
    <phoneticPr fontId="2"/>
  </si>
  <si>
    <t>夜勤時間帯を通じて、利用者の動作を検知できる見守り機器を当該事業所の利用者の数の10分の1以上の数設置している</t>
    <rPh sb="0" eb="2">
      <t>ヤキン</t>
    </rPh>
    <rPh sb="2" eb="4">
      <t>ジカン</t>
    </rPh>
    <rPh sb="4" eb="5">
      <t>タイ</t>
    </rPh>
    <rPh sb="6" eb="7">
      <t>ツウ</t>
    </rPh>
    <rPh sb="10" eb="13">
      <t>リヨウシャ</t>
    </rPh>
    <rPh sb="14" eb="16">
      <t>ドウサ</t>
    </rPh>
    <rPh sb="17" eb="19">
      <t>ケンチ</t>
    </rPh>
    <rPh sb="22" eb="24">
      <t>ミマモ</t>
    </rPh>
    <rPh sb="25" eb="27">
      <t>キキ</t>
    </rPh>
    <rPh sb="28" eb="30">
      <t>トウガイ</t>
    </rPh>
    <rPh sb="30" eb="33">
      <t>ジギョウショ</t>
    </rPh>
    <rPh sb="34" eb="37">
      <t>リヨウシャ</t>
    </rPh>
    <rPh sb="38" eb="39">
      <t>カズ</t>
    </rPh>
    <rPh sb="42" eb="43">
      <t>ブン</t>
    </rPh>
    <rPh sb="45" eb="47">
      <t>イジョウ</t>
    </rPh>
    <rPh sb="48" eb="49">
      <t>カズ</t>
    </rPh>
    <rPh sb="49" eb="51">
      <t>セッチ</t>
    </rPh>
    <phoneticPr fontId="2"/>
  </si>
  <si>
    <t>利用者の安全並びに介護サービスの質の確保及び職員の負担軽減に資する方策を検討するための委員会を3月に1回以上開催し、必要な検討等が行われていること</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8" eb="49">
      <t>ツキ</t>
    </rPh>
    <rPh sb="51" eb="54">
      <t>カイイジョウ</t>
    </rPh>
    <rPh sb="54" eb="56">
      <t>カイサイ</t>
    </rPh>
    <rPh sb="58" eb="60">
      <t>ヒツヨウ</t>
    </rPh>
    <rPh sb="61" eb="63">
      <t>ケントウ</t>
    </rPh>
    <rPh sb="63" eb="64">
      <t>トウ</t>
    </rPh>
    <rPh sb="65" eb="66">
      <t>オコナ</t>
    </rPh>
    <phoneticPr fontId="2"/>
  </si>
  <si>
    <t>夜間及び深夜の時間帯を通じて1の介護従業者を配置している場合に、それに加えて常勤換算方法で1以上の介護従業者を配置</t>
    <rPh sb="0" eb="2">
      <t>ヤカン</t>
    </rPh>
    <rPh sb="2" eb="3">
      <t>オヨ</t>
    </rPh>
    <rPh sb="4" eb="6">
      <t>シンヤ</t>
    </rPh>
    <rPh sb="7" eb="10">
      <t>ジカンタイ</t>
    </rPh>
    <rPh sb="11" eb="12">
      <t>ツウ</t>
    </rPh>
    <rPh sb="16" eb="18">
      <t>カイゴ</t>
    </rPh>
    <rPh sb="18" eb="21">
      <t>ジュウギョウシャ</t>
    </rPh>
    <rPh sb="22" eb="24">
      <t>ハイチ</t>
    </rPh>
    <rPh sb="28" eb="30">
      <t>バアイ</t>
    </rPh>
    <rPh sb="35" eb="36">
      <t>クワ</t>
    </rPh>
    <rPh sb="38" eb="40">
      <t>ジョウキン</t>
    </rPh>
    <rPh sb="40" eb="42">
      <t>カンサン</t>
    </rPh>
    <rPh sb="42" eb="44">
      <t>ホウホウ</t>
    </rPh>
    <rPh sb="46" eb="48">
      <t>イジョウ</t>
    </rPh>
    <rPh sb="49" eb="51">
      <t>カイゴ</t>
    </rPh>
    <rPh sb="51" eb="54">
      <t>ジュウギョウシャ</t>
    </rPh>
    <rPh sb="55" eb="57">
      <t>ハイチ</t>
    </rPh>
    <phoneticPr fontId="2"/>
  </si>
  <si>
    <t>次のいずれにも適合するときは、夜間及び深夜の時間帯を通じて1の介護従業者を配置している場合に、それに加えて常勤換算方法で0.9以上の介護従業者を配置</t>
    <rPh sb="0" eb="1">
      <t>ツギ</t>
    </rPh>
    <rPh sb="7" eb="9">
      <t>テキゴウ</t>
    </rPh>
    <rPh sb="15" eb="17">
      <t>ヤカン</t>
    </rPh>
    <rPh sb="17" eb="18">
      <t>オヨ</t>
    </rPh>
    <rPh sb="19" eb="21">
      <t>シンヤ</t>
    </rPh>
    <rPh sb="22" eb="25">
      <t>ジカンタイ</t>
    </rPh>
    <rPh sb="26" eb="27">
      <t>ツウ</t>
    </rPh>
    <rPh sb="31" eb="33">
      <t>カイゴ</t>
    </rPh>
    <rPh sb="33" eb="36">
      <t>ジュウギョウシャ</t>
    </rPh>
    <rPh sb="37" eb="39">
      <t>ハイチ</t>
    </rPh>
    <rPh sb="43" eb="45">
      <t>バアイ</t>
    </rPh>
    <rPh sb="50" eb="51">
      <t>クワ</t>
    </rPh>
    <rPh sb="53" eb="55">
      <t>ジョウキン</t>
    </rPh>
    <rPh sb="55" eb="57">
      <t>カンサン</t>
    </rPh>
    <rPh sb="57" eb="59">
      <t>ホウホウ</t>
    </rPh>
    <rPh sb="63" eb="65">
      <t>イジョウ</t>
    </rPh>
    <rPh sb="66" eb="68">
      <t>カイゴ</t>
    </rPh>
    <rPh sb="68" eb="71">
      <t>ジュウギョウシャ</t>
    </rPh>
    <rPh sb="72" eb="74">
      <t>ハイチ</t>
    </rPh>
    <phoneticPr fontId="2"/>
  </si>
  <si>
    <t>定員超過利用・人員基準欠如に該当していないこと</t>
    <phoneticPr fontId="2"/>
  </si>
  <si>
    <t>夜間支援体制加算Ⅰ・Ⅱ</t>
    <phoneticPr fontId="2"/>
  </si>
  <si>
    <t>以下の（1）～（3）いずれかに該当すること</t>
    <rPh sb="0" eb="2">
      <t>イカ</t>
    </rPh>
    <rPh sb="15" eb="17">
      <t>ガイトウ</t>
    </rPh>
    <phoneticPr fontId="2"/>
  </si>
  <si>
    <t>夜間及び深夜の勤務を行う介護従業者1名に加えて、1以上の宿直勤務に当たる者を配置</t>
    <rPh sb="0" eb="3">
      <t>ヤカンオヨ</t>
    </rPh>
    <rPh sb="4" eb="6">
      <t>シンヤ</t>
    </rPh>
    <rPh sb="7" eb="9">
      <t>キンム</t>
    </rPh>
    <rPh sb="10" eb="11">
      <t>オコナ</t>
    </rPh>
    <rPh sb="12" eb="17">
      <t>カイゴジュウギョウシャ</t>
    </rPh>
    <rPh sb="18" eb="19">
      <t>メイ</t>
    </rPh>
    <rPh sb="20" eb="21">
      <t>クワ</t>
    </rPh>
    <rPh sb="25" eb="27">
      <t>イジョウ</t>
    </rPh>
    <rPh sb="28" eb="30">
      <t>シュクチョク</t>
    </rPh>
    <rPh sb="30" eb="32">
      <t>キンム</t>
    </rPh>
    <rPh sb="33" eb="34">
      <t>ア</t>
    </rPh>
    <rPh sb="36" eb="37">
      <t>モノ</t>
    </rPh>
    <rPh sb="38" eb="40">
      <t>ハイチ</t>
    </rPh>
    <phoneticPr fontId="2"/>
  </si>
  <si>
    <r>
      <t>サービスの提供に当たっては、当該利用者又は他の利用者等の生命又は身体を保護するため緊急やむを得ない場合を除き、身体的拘束等を行っていないか。</t>
    </r>
    <r>
      <rPr>
        <b/>
        <sz val="10"/>
        <color theme="1"/>
        <rFont val="BIZ UDPゴシック"/>
        <family val="3"/>
        <charset val="128"/>
      </rPr>
      <t>【松阪市重点項目】</t>
    </r>
    <rPh sb="14" eb="16">
      <t>トウガイ</t>
    </rPh>
    <rPh sb="16" eb="18">
      <t>リヨウ</t>
    </rPh>
    <rPh sb="23" eb="25">
      <t>リヨウ</t>
    </rPh>
    <rPh sb="71" eb="78">
      <t>マツサカシジュウテンコウモク</t>
    </rPh>
    <phoneticPr fontId="2"/>
  </si>
  <si>
    <t>1月に（入院の初日及び最終日を含まない連続して）6日を限度として算定</t>
    <phoneticPr fontId="2"/>
  </si>
  <si>
    <t>医師、看護職員、介護支援専門員、その他の職種の者（以下「医師等」という。）が共同で作成した利用者の介護に係る計画について、医師等のうちその内容に応じた適当な者から説明を受け、当該計画について同意している者</t>
    <phoneticPr fontId="2"/>
  </si>
  <si>
    <t>看取り介護を実施するに当たり、終末期にたどる経過、事業所等において看取りに際して行いうる医療行為の選択肢、医師や医療機関との連携体制などについて、利用者等の理解が得られるよう継続的な説明に努めている。
また、説明の際には、利用者等の理解を助けるため、利用者に関する記録を活用した説明資料を作成し、その写しを提供している</t>
    <phoneticPr fontId="2"/>
  </si>
  <si>
    <t>指針には以下の事項等を記載している
・当該事業所の看取りに関する考え方
・終末期にたどる経過(時期、プロセスごと)とそれに応じた介護の考え方
・事業所において看取りに際して行いうる医療行為の選択肢
・医師や医療機関との連携体制(夜間及び緊急時の対応を含む)
・利用者等への情報提供及び意思疎通確認の方法
・利用者等への情報提供に供する資料及び同意書の書式
・家族等への心理的支援に関する考え方
・その他看取り介護を受ける利用者に対して事業所の職員が取るべき具体的な対応の方法</t>
    <rPh sb="0" eb="2">
      <t>シシン</t>
    </rPh>
    <rPh sb="4" eb="6">
      <t>イカ</t>
    </rPh>
    <rPh sb="7" eb="9">
      <t>ジコウ</t>
    </rPh>
    <rPh sb="9" eb="10">
      <t>トウ</t>
    </rPh>
    <rPh sb="11" eb="13">
      <t>キサイ</t>
    </rPh>
    <phoneticPr fontId="2"/>
  </si>
  <si>
    <t>看取りに関する職員研修を行っている</t>
    <phoneticPr fontId="2"/>
  </si>
  <si>
    <t>1-1</t>
    <phoneticPr fontId="2"/>
  </si>
  <si>
    <t>1-2</t>
    <phoneticPr fontId="2"/>
  </si>
  <si>
    <t>1-3</t>
    <phoneticPr fontId="2"/>
  </si>
  <si>
    <t>看取り介護の実施に当たっては、次に掲げる事項を介護記録等に記録している
・終末期の身体症状の変化及びこれに対する介護等についての記録
・療養や死別に関する利用者及び家族の精神的な状態の変化及びこれに対するケアについての記録
・看取り介護の各プロセスにおいて把握した利用者等の意向と、それに基づくアセスメント及び対応についての記録</t>
    <rPh sb="15" eb="16">
      <t>ツギ</t>
    </rPh>
    <rPh sb="17" eb="18">
      <t>カカ</t>
    </rPh>
    <rPh sb="20" eb="22">
      <t>ジコウ</t>
    </rPh>
    <rPh sb="23" eb="25">
      <t>カイゴ</t>
    </rPh>
    <rPh sb="25" eb="27">
      <t>キロク</t>
    </rPh>
    <rPh sb="27" eb="28">
      <t>トウ</t>
    </rPh>
    <rPh sb="29" eb="31">
      <t>キロク</t>
    </rPh>
    <rPh sb="38" eb="41">
      <t>シュウマッキ</t>
    </rPh>
    <rPh sb="42" eb="44">
      <t>シンタイ</t>
    </rPh>
    <rPh sb="44" eb="46">
      <t>ショウジョウ</t>
    </rPh>
    <rPh sb="47" eb="49">
      <t>ヘンカ</t>
    </rPh>
    <rPh sb="49" eb="50">
      <t>オヨ</t>
    </rPh>
    <rPh sb="54" eb="55">
      <t>タイ</t>
    </rPh>
    <rPh sb="57" eb="59">
      <t>カイゴ</t>
    </rPh>
    <rPh sb="59" eb="60">
      <t>トウ</t>
    </rPh>
    <rPh sb="65" eb="67">
      <t>キロク</t>
    </rPh>
    <rPh sb="69" eb="71">
      <t>リョウヨウ</t>
    </rPh>
    <rPh sb="72" eb="74">
      <t>シベツ</t>
    </rPh>
    <rPh sb="75" eb="76">
      <t>カン</t>
    </rPh>
    <rPh sb="78" eb="81">
      <t>リヨウシャ</t>
    </rPh>
    <rPh sb="81" eb="82">
      <t>オヨ</t>
    </rPh>
    <rPh sb="83" eb="85">
      <t>カゾク</t>
    </rPh>
    <rPh sb="86" eb="89">
      <t>セイシンテキ</t>
    </rPh>
    <rPh sb="90" eb="92">
      <t>ジョウタイ</t>
    </rPh>
    <rPh sb="93" eb="95">
      <t>ヘンカ</t>
    </rPh>
    <rPh sb="95" eb="96">
      <t>オヨ</t>
    </rPh>
    <rPh sb="100" eb="101">
      <t>タイ</t>
    </rPh>
    <rPh sb="110" eb="112">
      <t>キロク</t>
    </rPh>
    <rPh sb="114" eb="116">
      <t>ミト</t>
    </rPh>
    <rPh sb="117" eb="119">
      <t>カイゴ</t>
    </rPh>
    <rPh sb="120" eb="121">
      <t>カク</t>
    </rPh>
    <rPh sb="129" eb="131">
      <t>ハアク</t>
    </rPh>
    <rPh sb="133" eb="136">
      <t>リヨウシャ</t>
    </rPh>
    <rPh sb="136" eb="137">
      <t>トウ</t>
    </rPh>
    <rPh sb="138" eb="140">
      <t>イコウ</t>
    </rPh>
    <rPh sb="145" eb="146">
      <t>モト</t>
    </rPh>
    <rPh sb="154" eb="155">
      <t>オヨ</t>
    </rPh>
    <rPh sb="156" eb="158">
      <t>タイオウ</t>
    </rPh>
    <rPh sb="163" eb="165">
      <t>キロク</t>
    </rPh>
    <phoneticPr fontId="2"/>
  </si>
  <si>
    <t>看取り介護加算</t>
    <rPh sb="0" eb="2">
      <t>ミト</t>
    </rPh>
    <rPh sb="3" eb="5">
      <t>カイゴ</t>
    </rPh>
    <rPh sb="5" eb="7">
      <t>カサン</t>
    </rPh>
    <phoneticPr fontId="2"/>
  </si>
  <si>
    <t>協力医療機関との間で、利用者の同意を得て、当該利用者の病歴等の情報を共有する会議を概ね月に1回以上（電子的システムにより当該医療機関において、当該事業所の入居者の情報が随時確認できる体制が確保されている場合には、年3回以上）定期的に開催</t>
    <rPh sb="0" eb="2">
      <t>キョウリョク</t>
    </rPh>
    <rPh sb="2" eb="4">
      <t>イリョウ</t>
    </rPh>
    <rPh sb="4" eb="6">
      <t>キカン</t>
    </rPh>
    <rPh sb="8" eb="9">
      <t>アイダ</t>
    </rPh>
    <rPh sb="11" eb="14">
      <t>リヨウシャ</t>
    </rPh>
    <rPh sb="15" eb="17">
      <t>ドウイ</t>
    </rPh>
    <rPh sb="18" eb="19">
      <t>エ</t>
    </rPh>
    <rPh sb="21" eb="23">
      <t>トウガイ</t>
    </rPh>
    <rPh sb="23" eb="26">
      <t>リヨウシャ</t>
    </rPh>
    <rPh sb="27" eb="29">
      <t>ビョウレキ</t>
    </rPh>
    <rPh sb="29" eb="30">
      <t>トウ</t>
    </rPh>
    <rPh sb="31" eb="33">
      <t>ジョウホウ</t>
    </rPh>
    <rPh sb="34" eb="36">
      <t>キョウユウ</t>
    </rPh>
    <rPh sb="38" eb="40">
      <t>カイギ</t>
    </rPh>
    <rPh sb="41" eb="42">
      <t>オオム</t>
    </rPh>
    <rPh sb="43" eb="44">
      <t>ツキ</t>
    </rPh>
    <rPh sb="46" eb="49">
      <t>カイイジョウ</t>
    </rPh>
    <rPh sb="50" eb="53">
      <t>デンシテキ</t>
    </rPh>
    <rPh sb="60" eb="62">
      <t>トウガイ</t>
    </rPh>
    <rPh sb="62" eb="64">
      <t>イリョウ</t>
    </rPh>
    <rPh sb="64" eb="66">
      <t>キカン</t>
    </rPh>
    <rPh sb="71" eb="73">
      <t>トウガイ</t>
    </rPh>
    <rPh sb="73" eb="76">
      <t>ジギョウショ</t>
    </rPh>
    <rPh sb="77" eb="80">
      <t>ニュウキョシャ</t>
    </rPh>
    <rPh sb="81" eb="83">
      <t>ジョウホウ</t>
    </rPh>
    <rPh sb="84" eb="86">
      <t>ズイジ</t>
    </rPh>
    <rPh sb="86" eb="88">
      <t>カクニン</t>
    </rPh>
    <rPh sb="91" eb="93">
      <t>タイセイ</t>
    </rPh>
    <rPh sb="94" eb="96">
      <t>カクホ</t>
    </rPh>
    <rPh sb="101" eb="103">
      <t>バアイ</t>
    </rPh>
    <rPh sb="106" eb="107">
      <t>ネン</t>
    </rPh>
    <rPh sb="108" eb="111">
      <t>カイイジョウ</t>
    </rPh>
    <rPh sb="112" eb="115">
      <t>テイキテキ</t>
    </rPh>
    <rPh sb="116" eb="118">
      <t>カイサイ</t>
    </rPh>
    <phoneticPr fontId="2"/>
  </si>
  <si>
    <t>会議の開催状況について、その概要を記録している</t>
    <rPh sb="0" eb="2">
      <t>カイギ</t>
    </rPh>
    <rPh sb="3" eb="5">
      <t>カイサイ</t>
    </rPh>
    <rPh sb="5" eb="7">
      <t>ジョウキョウ</t>
    </rPh>
    <rPh sb="14" eb="16">
      <t>ガイヨウ</t>
    </rPh>
    <rPh sb="17" eb="19">
      <t>キロク</t>
    </rPh>
    <phoneticPr fontId="2"/>
  </si>
  <si>
    <t>協力医療機関連携加算</t>
    <rPh sb="0" eb="2">
      <t>キョウリョク</t>
    </rPh>
    <rPh sb="2" eb="4">
      <t>イリョウ</t>
    </rPh>
    <rPh sb="4" eb="6">
      <t>キカン</t>
    </rPh>
    <rPh sb="6" eb="8">
      <t>レンケイ</t>
    </rPh>
    <rPh sb="8" eb="10">
      <t>カサン</t>
    </rPh>
    <phoneticPr fontId="2"/>
  </si>
  <si>
    <t>事業所の職員として看護師を常勤換算方法で1名以上配置</t>
    <rPh sb="0" eb="3">
      <t>ジギョウショ</t>
    </rPh>
    <rPh sb="4" eb="6">
      <t>ショクイン</t>
    </rPh>
    <rPh sb="9" eb="12">
      <t>カンゴシ</t>
    </rPh>
    <rPh sb="13" eb="15">
      <t>ジョウキン</t>
    </rPh>
    <rPh sb="15" eb="17">
      <t>カンサン</t>
    </rPh>
    <rPh sb="17" eb="19">
      <t>ホウホウ</t>
    </rPh>
    <rPh sb="21" eb="24">
      <t>メイイジョウ</t>
    </rPh>
    <rPh sb="24" eb="26">
      <t>ハイチ</t>
    </rPh>
    <phoneticPr fontId="2"/>
  </si>
  <si>
    <t>事業所の職員である看護師又は病院、診療所若しくは指定訪問看護ステーションの看護師との連携により24時間連絡体制の確保</t>
    <rPh sb="0" eb="3">
      <t>ジギョウショ</t>
    </rPh>
    <rPh sb="4" eb="6">
      <t>ショクイン</t>
    </rPh>
    <rPh sb="9" eb="12">
      <t>カンゴシ</t>
    </rPh>
    <rPh sb="12" eb="13">
      <t>マタ</t>
    </rPh>
    <rPh sb="14" eb="16">
      <t>ビョウイン</t>
    </rPh>
    <rPh sb="17" eb="20">
      <t>シンリョウショ</t>
    </rPh>
    <rPh sb="20" eb="21">
      <t>モ</t>
    </rPh>
    <rPh sb="24" eb="26">
      <t>シテイ</t>
    </rPh>
    <rPh sb="26" eb="28">
      <t>ホウモン</t>
    </rPh>
    <rPh sb="28" eb="30">
      <t>カンゴ</t>
    </rPh>
    <rPh sb="37" eb="40">
      <t>カンゴシ</t>
    </rPh>
    <rPh sb="42" eb="44">
      <t>レンケイ</t>
    </rPh>
    <phoneticPr fontId="2"/>
  </si>
  <si>
    <t>重度化した場合における対応指針（急性期における医師、医療機関との連携、入院期間中の当該施設における居住費・食費の取扱い、看取りに関する考え方、本人及び家族との話し合いや意思確認の方法等）を定めている</t>
    <rPh sb="13" eb="15">
      <t>シシン</t>
    </rPh>
    <rPh sb="94" eb="95">
      <t>サダ</t>
    </rPh>
    <phoneticPr fontId="2"/>
  </si>
  <si>
    <t>医療連携体制加算（Ⅰ）ロ</t>
    <phoneticPr fontId="2"/>
  </si>
  <si>
    <t>事業所の職員として看護職員を常勤換算方法で1名以上配置</t>
    <rPh sb="0" eb="3">
      <t>ジギョウショ</t>
    </rPh>
    <rPh sb="4" eb="6">
      <t>ショクイン</t>
    </rPh>
    <rPh sb="9" eb="11">
      <t>カンゴ</t>
    </rPh>
    <rPh sb="11" eb="13">
      <t>ショクイン</t>
    </rPh>
    <rPh sb="14" eb="16">
      <t>ジョウキン</t>
    </rPh>
    <rPh sb="16" eb="18">
      <t>カンサン</t>
    </rPh>
    <rPh sb="18" eb="20">
      <t>ホウホウ</t>
    </rPh>
    <rPh sb="22" eb="25">
      <t>メイイジョウ</t>
    </rPh>
    <rPh sb="25" eb="27">
      <t>ハイチ</t>
    </rPh>
    <phoneticPr fontId="2"/>
  </si>
  <si>
    <t>事業所の職員である看護職員又は病院、診療所若しくは指定訪問看護ステーションの看護師との連携により24時間連絡体制の確保
((1)が准看護師のみの体制である場合は、看護師との連携を要する)</t>
    <rPh sb="0" eb="3">
      <t>ジギョウショ</t>
    </rPh>
    <rPh sb="4" eb="6">
      <t>ショクイン</t>
    </rPh>
    <rPh sb="9" eb="11">
      <t>カンゴ</t>
    </rPh>
    <rPh sb="11" eb="13">
      <t>ショクイン</t>
    </rPh>
    <rPh sb="13" eb="14">
      <t>マタ</t>
    </rPh>
    <rPh sb="15" eb="17">
      <t>ビョウイン</t>
    </rPh>
    <rPh sb="18" eb="21">
      <t>シンリョウショ</t>
    </rPh>
    <rPh sb="21" eb="22">
      <t>モ</t>
    </rPh>
    <rPh sb="25" eb="27">
      <t>シテイ</t>
    </rPh>
    <rPh sb="27" eb="29">
      <t>ホウモン</t>
    </rPh>
    <rPh sb="29" eb="31">
      <t>カンゴ</t>
    </rPh>
    <rPh sb="38" eb="41">
      <t>カンゴシ</t>
    </rPh>
    <rPh sb="43" eb="45">
      <t>レンケイ</t>
    </rPh>
    <rPh sb="65" eb="66">
      <t>ジュン</t>
    </rPh>
    <rPh sb="66" eb="69">
      <t>カンゴシ</t>
    </rPh>
    <rPh sb="72" eb="74">
      <t>タイセイ</t>
    </rPh>
    <rPh sb="77" eb="79">
      <t>バアイ</t>
    </rPh>
    <rPh sb="81" eb="84">
      <t>カンゴシ</t>
    </rPh>
    <rPh sb="86" eb="88">
      <t>レンケイ</t>
    </rPh>
    <rPh sb="89" eb="90">
      <t>ヨウ</t>
    </rPh>
    <phoneticPr fontId="2"/>
  </si>
  <si>
    <t>医療連携体制加算（Ⅰ）イ</t>
    <phoneticPr fontId="2"/>
  </si>
  <si>
    <t>医療連携体制加算（Ⅰ）イ・ロ・ハ</t>
    <phoneticPr fontId="2"/>
  </si>
  <si>
    <t>医療連携体制加算（Ⅰ）ハ</t>
    <phoneticPr fontId="2"/>
  </si>
  <si>
    <t>事業所の職員として又は病院、診療所若しくは指定訪問看護ステーションとの連携により、看護師を1名以上確保</t>
    <rPh sb="0" eb="3">
      <t>ジギョウショ</t>
    </rPh>
    <rPh sb="4" eb="6">
      <t>ショクイン</t>
    </rPh>
    <rPh sb="9" eb="10">
      <t>マタ</t>
    </rPh>
    <rPh sb="11" eb="13">
      <t>ビョウイン</t>
    </rPh>
    <rPh sb="14" eb="17">
      <t>シンリョウショ</t>
    </rPh>
    <rPh sb="17" eb="18">
      <t>モ</t>
    </rPh>
    <rPh sb="21" eb="23">
      <t>シテイ</t>
    </rPh>
    <rPh sb="23" eb="25">
      <t>ホウモン</t>
    </rPh>
    <rPh sb="25" eb="27">
      <t>カンゴ</t>
    </rPh>
    <rPh sb="35" eb="37">
      <t>レンケイ</t>
    </rPh>
    <rPh sb="41" eb="44">
      <t>カンゴシ</t>
    </rPh>
    <rPh sb="46" eb="49">
      <t>メイイジョウ</t>
    </rPh>
    <rPh sb="49" eb="51">
      <t>カクホ</t>
    </rPh>
    <phoneticPr fontId="2"/>
  </si>
  <si>
    <t>看護師により24時間連絡できる体制を確保</t>
    <rPh sb="0" eb="3">
      <t>カンゴシ</t>
    </rPh>
    <rPh sb="8" eb="10">
      <t>ジカン</t>
    </rPh>
    <rPh sb="10" eb="12">
      <t>レンラク</t>
    </rPh>
    <rPh sb="15" eb="17">
      <t>タイセイ</t>
    </rPh>
    <rPh sb="18" eb="20">
      <t>カクホ</t>
    </rPh>
    <phoneticPr fontId="2"/>
  </si>
  <si>
    <t>医療連携体制加算(Ⅰ)イ・ロ・ハのいずれかを算定</t>
    <rPh sb="0" eb="2">
      <t>イリョウ</t>
    </rPh>
    <rPh sb="2" eb="4">
      <t>レンケイ</t>
    </rPh>
    <rPh sb="4" eb="6">
      <t>タイセイ</t>
    </rPh>
    <rPh sb="6" eb="8">
      <t>カサン</t>
    </rPh>
    <phoneticPr fontId="2"/>
  </si>
  <si>
    <t>医療連携体制加算(Ⅱ)</t>
    <rPh sb="0" eb="8">
      <t>イリョウレンケイタイセイカサン</t>
    </rPh>
    <phoneticPr fontId="2"/>
  </si>
  <si>
    <t>退居時情報提供加算</t>
    <rPh sb="0" eb="2">
      <t>タイキョ</t>
    </rPh>
    <rPh sb="2" eb="3">
      <t>ジ</t>
    </rPh>
    <rPh sb="3" eb="5">
      <t>ジョウホウ</t>
    </rPh>
    <rPh sb="5" eb="7">
      <t>テイキョウ</t>
    </rPh>
    <rPh sb="7" eb="9">
      <t>カサン</t>
    </rPh>
    <phoneticPr fontId="2"/>
  </si>
  <si>
    <t>利用者が退居して医療機関に入院する場合、当該医療機関に対して、当該利用者の同意を得て、別紙様式9の文書（当該利用者の心身の状況、生活歴等の情報）を提供した上で、交付した文書の写しを介護記録等に添付している</t>
    <rPh sb="0" eb="3">
      <t>リヨウシャ</t>
    </rPh>
    <rPh sb="4" eb="6">
      <t>タイキョ</t>
    </rPh>
    <rPh sb="8" eb="10">
      <t>イリョウ</t>
    </rPh>
    <rPh sb="10" eb="12">
      <t>キカン</t>
    </rPh>
    <rPh sb="13" eb="15">
      <t>ニュウイン</t>
    </rPh>
    <rPh sb="17" eb="19">
      <t>バアイ</t>
    </rPh>
    <rPh sb="20" eb="22">
      <t>トウガイ</t>
    </rPh>
    <rPh sb="22" eb="24">
      <t>イリョウ</t>
    </rPh>
    <rPh sb="24" eb="26">
      <t>キカン</t>
    </rPh>
    <rPh sb="27" eb="28">
      <t>タイ</t>
    </rPh>
    <rPh sb="31" eb="33">
      <t>トウガイ</t>
    </rPh>
    <rPh sb="33" eb="36">
      <t>リヨウシャ</t>
    </rPh>
    <rPh sb="37" eb="39">
      <t>ドウイ</t>
    </rPh>
    <rPh sb="40" eb="41">
      <t>エ</t>
    </rPh>
    <rPh sb="43" eb="45">
      <t>ベッシ</t>
    </rPh>
    <rPh sb="45" eb="47">
      <t>ヨウシキ</t>
    </rPh>
    <rPh sb="49" eb="51">
      <t>ブンショ</t>
    </rPh>
    <rPh sb="52" eb="54">
      <t>トウガイ</t>
    </rPh>
    <rPh sb="54" eb="57">
      <t>リヨウシャ</t>
    </rPh>
    <rPh sb="58" eb="60">
      <t>シンシン</t>
    </rPh>
    <rPh sb="61" eb="63">
      <t>ジョウキョウ</t>
    </rPh>
    <rPh sb="64" eb="66">
      <t>セイカツ</t>
    </rPh>
    <rPh sb="66" eb="67">
      <t>レキ</t>
    </rPh>
    <rPh sb="67" eb="68">
      <t>トウ</t>
    </rPh>
    <rPh sb="69" eb="71">
      <t>ジョウホウ</t>
    </rPh>
    <rPh sb="73" eb="75">
      <t>テイキョウ</t>
    </rPh>
    <rPh sb="77" eb="78">
      <t>ウエ</t>
    </rPh>
    <rPh sb="80" eb="82">
      <t>コウフ</t>
    </rPh>
    <rPh sb="84" eb="86">
      <t>ブンショ</t>
    </rPh>
    <rPh sb="87" eb="88">
      <t>ウツ</t>
    </rPh>
    <rPh sb="90" eb="92">
      <t>カイゴ</t>
    </rPh>
    <rPh sb="92" eb="94">
      <t>キロク</t>
    </rPh>
    <rPh sb="94" eb="95">
      <t>トウ</t>
    </rPh>
    <rPh sb="96" eb="98">
      <t>テンプ</t>
    </rPh>
    <phoneticPr fontId="2"/>
  </si>
  <si>
    <t>利用者1人につき1回の算定</t>
    <rPh sb="0" eb="3">
      <t>リヨウシャ</t>
    </rPh>
    <rPh sb="4" eb="5">
      <t>ニン</t>
    </rPh>
    <rPh sb="9" eb="10">
      <t>カイ</t>
    </rPh>
    <rPh sb="11" eb="13">
      <t>サンテイ</t>
    </rPh>
    <phoneticPr fontId="2"/>
  </si>
  <si>
    <t>利用者1人につき１回の算定</t>
    <rPh sb="11" eb="13">
      <t>サンテイ</t>
    </rPh>
    <phoneticPr fontId="2"/>
  </si>
  <si>
    <t>・管理者の雇用形態がわかるもの
・管理者の勤務体制及び勤務実績がわかるもの(例：勤務体制一覧表、勤務実績表)
・管理者の勤怠状況がわかるもの(例：タイムカード、勤怠管理システム)
・研修を修了したことがわかるもの</t>
    <rPh sb="1" eb="4">
      <t>カンリシャ</t>
    </rPh>
    <rPh sb="5" eb="9">
      <t>コヨウケイタイ</t>
    </rPh>
    <rPh sb="18" eb="21">
      <t>カンリシャ</t>
    </rPh>
    <rPh sb="22" eb="26">
      <t>キンムタイセイ</t>
    </rPh>
    <rPh sb="26" eb="27">
      <t>オヨ</t>
    </rPh>
    <rPh sb="28" eb="32">
      <t>キンムジッセキ</t>
    </rPh>
    <rPh sb="39" eb="40">
      <t>レイ</t>
    </rPh>
    <rPh sb="41" eb="48">
      <t>キンムタイセイイチランヒョウ</t>
    </rPh>
    <rPh sb="49" eb="54">
      <t>キンムジッセキヒョウ</t>
    </rPh>
    <rPh sb="58" eb="61">
      <t>カンリシャ</t>
    </rPh>
    <rPh sb="62" eb="66">
      <t>キンタイジョウキョウ</t>
    </rPh>
    <rPh sb="73" eb="74">
      <t>レイ</t>
    </rPh>
    <rPh sb="82" eb="86">
      <t>キンタイカンリ</t>
    </rPh>
    <rPh sb="94" eb="96">
      <t>ケンシュウ</t>
    </rPh>
    <rPh sb="97" eb="99">
      <t>シュウリョウ</t>
    </rPh>
    <phoneticPr fontId="2"/>
  </si>
  <si>
    <t>利用期間が1ヶ月を超える利用者が退居し、その居宅において居宅サービス又は地域密着型サービスを利用</t>
    <rPh sb="22" eb="24">
      <t>キョタク</t>
    </rPh>
    <rPh sb="28" eb="30">
      <t>キョタク</t>
    </rPh>
    <rPh sb="34" eb="35">
      <t>マタ</t>
    </rPh>
    <rPh sb="36" eb="41">
      <t>チイキミッチャクガタ</t>
    </rPh>
    <rPh sb="46" eb="48">
      <t>リヨウ</t>
    </rPh>
    <phoneticPr fontId="2"/>
  </si>
  <si>
    <t>認知症チームケア推進加算を算定していない</t>
    <rPh sb="0" eb="3">
      <t>ニンチショウ</t>
    </rPh>
    <rPh sb="8" eb="10">
      <t>スイシン</t>
    </rPh>
    <rPh sb="10" eb="12">
      <t>カサン</t>
    </rPh>
    <phoneticPr fontId="2"/>
  </si>
  <si>
    <t>認知症専門ケア加算(Ⅱ）</t>
    <rPh sb="0" eb="3">
      <t>ニンチショウ</t>
    </rPh>
    <rPh sb="3" eb="5">
      <t>センモン</t>
    </rPh>
    <rPh sb="7" eb="9">
      <t>カサン</t>
    </rPh>
    <phoneticPr fontId="2"/>
  </si>
  <si>
    <t>利用者の総数のうち日常生活自立度Ⅱ以上の認知症の者の占める割合が5割以上</t>
    <rPh sb="0" eb="3">
      <t>リヨウシャ</t>
    </rPh>
    <rPh sb="4" eb="6">
      <t>ソウスウ</t>
    </rPh>
    <rPh sb="9" eb="11">
      <t>ニチジョウ</t>
    </rPh>
    <rPh sb="11" eb="13">
      <t>セイカツ</t>
    </rPh>
    <rPh sb="13" eb="16">
      <t>ジリツド</t>
    </rPh>
    <rPh sb="17" eb="19">
      <t>イジョウ</t>
    </rPh>
    <rPh sb="20" eb="23">
      <t>ニンチショウ</t>
    </rPh>
    <rPh sb="24" eb="25">
      <t>モノ</t>
    </rPh>
    <rPh sb="26" eb="27">
      <t>シ</t>
    </rPh>
    <rPh sb="29" eb="31">
      <t>ワリアイ</t>
    </rPh>
    <rPh sb="33" eb="34">
      <t>ワリ</t>
    </rPh>
    <rPh sb="34" eb="36">
      <t>イジョウ</t>
    </rPh>
    <phoneticPr fontId="2"/>
  </si>
  <si>
    <t>認知症介護指導者養成研修及び認知症チームケア推進研修の修了者を1名以上配置し、複数人の介護職員から成る認知症の行動・心理状態に対応するチームを組んでいる</t>
    <rPh sb="0" eb="3">
      <t>ニンチショウ</t>
    </rPh>
    <rPh sb="3" eb="5">
      <t>カイゴ</t>
    </rPh>
    <rPh sb="5" eb="8">
      <t>シドウシャ</t>
    </rPh>
    <rPh sb="8" eb="10">
      <t>ヨウセイ</t>
    </rPh>
    <rPh sb="10" eb="12">
      <t>ケンシュウ</t>
    </rPh>
    <rPh sb="12" eb="13">
      <t>オヨ</t>
    </rPh>
    <rPh sb="14" eb="17">
      <t>ニンチショウ</t>
    </rPh>
    <rPh sb="22" eb="24">
      <t>スイシン</t>
    </rPh>
    <rPh sb="24" eb="26">
      <t>ケンシュウ</t>
    </rPh>
    <rPh sb="27" eb="30">
      <t>シュウリョウシャ</t>
    </rPh>
    <rPh sb="32" eb="35">
      <t>メイイジョウ</t>
    </rPh>
    <rPh sb="35" eb="37">
      <t>ハイチ</t>
    </rPh>
    <rPh sb="39" eb="41">
      <t>フクスウ</t>
    </rPh>
    <rPh sb="41" eb="42">
      <t>ニン</t>
    </rPh>
    <rPh sb="43" eb="45">
      <t>カイゴ</t>
    </rPh>
    <rPh sb="45" eb="47">
      <t>ショクイン</t>
    </rPh>
    <rPh sb="49" eb="50">
      <t>ナ</t>
    </rPh>
    <rPh sb="51" eb="54">
      <t>ニンチショウ</t>
    </rPh>
    <rPh sb="55" eb="57">
      <t>コウドウ</t>
    </rPh>
    <rPh sb="58" eb="60">
      <t>シンリ</t>
    </rPh>
    <rPh sb="60" eb="62">
      <t>ジョウタイ</t>
    </rPh>
    <rPh sb="63" eb="65">
      <t>タイオウ</t>
    </rPh>
    <rPh sb="71" eb="72">
      <t>ク</t>
    </rPh>
    <phoneticPr fontId="2"/>
  </si>
  <si>
    <t>認知症専門ケア加算を算定していない</t>
    <rPh sb="0" eb="3">
      <t>ニンチショウ</t>
    </rPh>
    <rPh sb="3" eb="5">
      <t>センモン</t>
    </rPh>
    <rPh sb="7" eb="9">
      <t>カサン</t>
    </rPh>
    <rPh sb="10" eb="12">
      <t>サンテイ</t>
    </rPh>
    <phoneticPr fontId="2"/>
  </si>
  <si>
    <t>認知症チームケア推進加算(Ⅰ)(Ⅱ)</t>
    <rPh sb="0" eb="3">
      <t>ニンチショウ</t>
    </rPh>
    <rPh sb="8" eb="10">
      <t>スイシン</t>
    </rPh>
    <rPh sb="10" eb="12">
      <t>カサン</t>
    </rPh>
    <phoneticPr fontId="2"/>
  </si>
  <si>
    <t>生活機能向上連携加算(Ⅰ)</t>
    <phoneticPr fontId="2"/>
  </si>
  <si>
    <t>認知症チームケア推進加算(Ⅰ)</t>
    <rPh sb="0" eb="3">
      <t>ニンチショウ</t>
    </rPh>
    <rPh sb="8" eb="12">
      <t>スイシンカサン</t>
    </rPh>
    <phoneticPr fontId="2"/>
  </si>
  <si>
    <t>認知症チームケア推進加算(Ⅱ)</t>
    <rPh sb="0" eb="3">
      <t>ニンチショウ</t>
    </rPh>
    <rPh sb="8" eb="12">
      <t>スイシンカサン</t>
    </rPh>
    <phoneticPr fontId="2"/>
  </si>
  <si>
    <t>認知症介護実践リーダー研修及び認知症チームケア推進研修の修了者を1名以上配置し、複数人の介護職員から成る認知症の行動・心理症状に対応するチームを組んでいる</t>
    <rPh sb="0" eb="3">
      <t>ニンチショウ</t>
    </rPh>
    <rPh sb="3" eb="5">
      <t>カイゴ</t>
    </rPh>
    <rPh sb="5" eb="7">
      <t>ジッセン</t>
    </rPh>
    <rPh sb="11" eb="13">
      <t>ケンシュウ</t>
    </rPh>
    <rPh sb="13" eb="14">
      <t>オヨ</t>
    </rPh>
    <rPh sb="15" eb="18">
      <t>ニンチショウ</t>
    </rPh>
    <rPh sb="23" eb="25">
      <t>スイシン</t>
    </rPh>
    <rPh sb="25" eb="27">
      <t>ケンシュウ</t>
    </rPh>
    <rPh sb="28" eb="31">
      <t>シュウリョウシャ</t>
    </rPh>
    <rPh sb="33" eb="36">
      <t>メイイジョウ</t>
    </rPh>
    <rPh sb="36" eb="38">
      <t>ハイチ</t>
    </rPh>
    <rPh sb="40" eb="42">
      <t>フクスウ</t>
    </rPh>
    <rPh sb="42" eb="43">
      <t>ニン</t>
    </rPh>
    <rPh sb="44" eb="46">
      <t>カイゴ</t>
    </rPh>
    <rPh sb="46" eb="48">
      <t>ショクイン</t>
    </rPh>
    <rPh sb="50" eb="51">
      <t>ナ</t>
    </rPh>
    <rPh sb="52" eb="55">
      <t>ニンチショウ</t>
    </rPh>
    <rPh sb="56" eb="58">
      <t>コウドウ</t>
    </rPh>
    <rPh sb="59" eb="61">
      <t>シンリ</t>
    </rPh>
    <rPh sb="61" eb="63">
      <t>ショウジョウ</t>
    </rPh>
    <rPh sb="64" eb="66">
      <t>タイオウ</t>
    </rPh>
    <rPh sb="72" eb="73">
      <t>ク</t>
    </rPh>
    <phoneticPr fontId="2"/>
  </si>
  <si>
    <t>利用者の状態の評価、ケア方針、実施したケアの振り返り等は、認知症チームケア推進加算・ワークシート及び介護記録等に詳細に記載</t>
    <rPh sb="29" eb="32">
      <t>ニンチショウ</t>
    </rPh>
    <rPh sb="37" eb="39">
      <t>スイシン</t>
    </rPh>
    <rPh sb="39" eb="41">
      <t>カサン</t>
    </rPh>
    <rPh sb="48" eb="49">
      <t>オヨ</t>
    </rPh>
    <rPh sb="50" eb="52">
      <t>カイゴ</t>
    </rPh>
    <rPh sb="52" eb="54">
      <t>キロク</t>
    </rPh>
    <rPh sb="54" eb="55">
      <t>トウ</t>
    </rPh>
    <rPh sb="56" eb="58">
      <t>ショウサイ</t>
    </rPh>
    <rPh sb="59" eb="61">
      <t>キサイ</t>
    </rPh>
    <phoneticPr fontId="2"/>
  </si>
  <si>
    <t>認知症の行動・心理症状の予防等に資する認知症ケアについて、対象者1人につき月1回以上の定期的なカンファレンスの開催、計画の作成、認知症の行動・心理症状の有無及び程度についての定期的な評価、ケアの振り返り、計画の見直し等を行っている</t>
    <rPh sb="0" eb="3">
      <t>ニンチショウ</t>
    </rPh>
    <rPh sb="4" eb="6">
      <t>コウドウ</t>
    </rPh>
    <rPh sb="7" eb="9">
      <t>シンリ</t>
    </rPh>
    <rPh sb="9" eb="11">
      <t>ショウジョウ</t>
    </rPh>
    <rPh sb="12" eb="14">
      <t>ヨボウ</t>
    </rPh>
    <rPh sb="14" eb="15">
      <t>トウ</t>
    </rPh>
    <rPh sb="16" eb="17">
      <t>シ</t>
    </rPh>
    <rPh sb="19" eb="22">
      <t>ニンチショウ</t>
    </rPh>
    <rPh sb="29" eb="32">
      <t>タイショウシャ</t>
    </rPh>
    <rPh sb="33" eb="34">
      <t>ニン</t>
    </rPh>
    <rPh sb="37" eb="38">
      <t>ツキ</t>
    </rPh>
    <rPh sb="39" eb="42">
      <t>カイイジョウ</t>
    </rPh>
    <rPh sb="43" eb="46">
      <t>テイキテキ</t>
    </rPh>
    <rPh sb="55" eb="57">
      <t>カイサイ</t>
    </rPh>
    <rPh sb="58" eb="60">
      <t>ケイカク</t>
    </rPh>
    <rPh sb="61" eb="63">
      <t>サクセイ</t>
    </rPh>
    <rPh sb="64" eb="67">
      <t>ニンチショウ</t>
    </rPh>
    <rPh sb="68" eb="70">
      <t>コウドウ</t>
    </rPh>
    <rPh sb="71" eb="73">
      <t>シンリ</t>
    </rPh>
    <rPh sb="73" eb="75">
      <t>ショウジョウ</t>
    </rPh>
    <rPh sb="76" eb="78">
      <t>ウム</t>
    </rPh>
    <rPh sb="78" eb="79">
      <t>オヨ</t>
    </rPh>
    <rPh sb="80" eb="82">
      <t>テイド</t>
    </rPh>
    <rPh sb="87" eb="90">
      <t>テイキテキ</t>
    </rPh>
    <rPh sb="91" eb="93">
      <t>ヒョウカ</t>
    </rPh>
    <rPh sb="97" eb="98">
      <t>フ</t>
    </rPh>
    <rPh sb="99" eb="100">
      <t>カエ</t>
    </rPh>
    <rPh sb="102" eb="104">
      <t>ケイカク</t>
    </rPh>
    <rPh sb="105" eb="107">
      <t>ミナオ</t>
    </rPh>
    <rPh sb="108" eb="109">
      <t>トウ</t>
    </rPh>
    <rPh sb="110" eb="111">
      <t>オコナ</t>
    </rPh>
    <phoneticPr fontId="2"/>
  </si>
  <si>
    <t>介護職員処遇改善加算Ⅰ・Ⅱ・Ⅲ
令和6年5月まで</t>
    <rPh sb="0" eb="2">
      <t>カイゴ</t>
    </rPh>
    <rPh sb="2" eb="4">
      <t>ショクイン</t>
    </rPh>
    <rPh sb="4" eb="6">
      <t>ショグウ</t>
    </rPh>
    <rPh sb="6" eb="8">
      <t>カイゼン</t>
    </rPh>
    <rPh sb="8" eb="10">
      <t>カサン</t>
    </rPh>
    <rPh sb="17" eb="19">
      <t>レイワ</t>
    </rPh>
    <rPh sb="20" eb="21">
      <t>ネン</t>
    </rPh>
    <rPh sb="22" eb="23">
      <t>ガツ</t>
    </rPh>
    <phoneticPr fontId="2"/>
  </si>
  <si>
    <t>介護職員の任用の際における職責又は職務内容等に応じた任用等の要件及び賃金体系について定め、書面をもって作成し全ての介護職員に周知している</t>
    <rPh sb="23" eb="24">
      <t>オウ</t>
    </rPh>
    <rPh sb="26" eb="28">
      <t>ニンヨウ</t>
    </rPh>
    <rPh sb="28" eb="29">
      <t>トウ</t>
    </rPh>
    <rPh sb="30" eb="32">
      <t>ヨウケン</t>
    </rPh>
    <rPh sb="32" eb="33">
      <t>オヨ</t>
    </rPh>
    <rPh sb="34" eb="36">
      <t>チンギン</t>
    </rPh>
    <rPh sb="36" eb="38">
      <t>タイケイ</t>
    </rPh>
    <rPh sb="42" eb="43">
      <t>サダ</t>
    </rPh>
    <phoneticPr fontId="2"/>
  </si>
  <si>
    <t>介護職員等特定処遇改善加算Ⅰ・Ⅱ
令和6年5月まで</t>
    <rPh sb="18" eb="20">
      <t>レイワ</t>
    </rPh>
    <rPh sb="21" eb="22">
      <t>ネン</t>
    </rPh>
    <rPh sb="23" eb="24">
      <t>ガツ</t>
    </rPh>
    <phoneticPr fontId="2"/>
  </si>
  <si>
    <t>介護職員等ベースアップ等支援加算
令和6年5月まで</t>
    <rPh sb="0" eb="2">
      <t>カイゴ</t>
    </rPh>
    <rPh sb="2" eb="4">
      <t>ショクイン</t>
    </rPh>
    <rPh sb="4" eb="5">
      <t>トウ</t>
    </rPh>
    <rPh sb="11" eb="12">
      <t>トウ</t>
    </rPh>
    <rPh sb="12" eb="14">
      <t>シエン</t>
    </rPh>
    <rPh sb="14" eb="16">
      <t>カサン</t>
    </rPh>
    <rPh sb="18" eb="20">
      <t>レイワ</t>
    </rPh>
    <rPh sb="21" eb="22">
      <t>ネン</t>
    </rPh>
    <rPh sb="23" eb="24">
      <t>ガツ</t>
    </rPh>
    <phoneticPr fontId="2"/>
  </si>
  <si>
    <t>認知症対応型共同生活介護計画に、生活機能アセスメントの結果のほか、利用者が自立して行おうとする行為の内容、3月を目途とする達成目標及び各月の目標、介助の内容、計画作成担当者が受けた助言の内容を記載している</t>
    <rPh sb="79" eb="86">
      <t>ケイカクサクセイタントウシャ</t>
    </rPh>
    <rPh sb="87" eb="88">
      <t>ウ</t>
    </rPh>
    <rPh sb="90" eb="92">
      <t>ジョゲン</t>
    </rPh>
    <rPh sb="93" eb="95">
      <t>ナイヨウ</t>
    </rPh>
    <rPh sb="96" eb="98">
      <t>キサイ</t>
    </rPh>
    <phoneticPr fontId="2"/>
  </si>
  <si>
    <t>目標は、利用者の意向も踏まえ策定し、利用者自身がその達成度合いを客観視でき、利用者の意欲向上につながるよう例えば当該目標に係る生活行為の回数や当該生活行為を行うために必要な動作の時間数といった数値を用いる等、可能な限り具体的かつ客観的な指標を用いて設定している</t>
    <rPh sb="0" eb="2">
      <t>モクヒョウ</t>
    </rPh>
    <rPh sb="4" eb="6">
      <t>リヨウ</t>
    </rPh>
    <rPh sb="6" eb="7">
      <t>モノ</t>
    </rPh>
    <rPh sb="8" eb="10">
      <t>イコウ</t>
    </rPh>
    <rPh sb="11" eb="12">
      <t>フ</t>
    </rPh>
    <rPh sb="14" eb="16">
      <t>サクテイ</t>
    </rPh>
    <rPh sb="18" eb="21">
      <t>リヨウシャ</t>
    </rPh>
    <rPh sb="21" eb="23">
      <t>ジシン</t>
    </rPh>
    <rPh sb="26" eb="28">
      <t>タッセイ</t>
    </rPh>
    <rPh sb="28" eb="30">
      <t>ドア</t>
    </rPh>
    <rPh sb="32" eb="35">
      <t>キャッカンシ</t>
    </rPh>
    <rPh sb="38" eb="41">
      <t>リヨウシャ</t>
    </rPh>
    <rPh sb="42" eb="44">
      <t>イヨク</t>
    </rPh>
    <rPh sb="44" eb="46">
      <t>コウジョウ</t>
    </rPh>
    <rPh sb="53" eb="54">
      <t>タト</t>
    </rPh>
    <rPh sb="56" eb="58">
      <t>トウガイ</t>
    </rPh>
    <rPh sb="58" eb="60">
      <t>モクヒョウ</t>
    </rPh>
    <rPh sb="61" eb="62">
      <t>カカ</t>
    </rPh>
    <rPh sb="63" eb="65">
      <t>セイカツ</t>
    </rPh>
    <rPh sb="65" eb="67">
      <t>コウイ</t>
    </rPh>
    <rPh sb="68" eb="70">
      <t>カイスウ</t>
    </rPh>
    <rPh sb="71" eb="73">
      <t>トウガイ</t>
    </rPh>
    <rPh sb="73" eb="75">
      <t>セイカツ</t>
    </rPh>
    <rPh sb="75" eb="77">
      <t>コウイ</t>
    </rPh>
    <rPh sb="78" eb="79">
      <t>オコナ</t>
    </rPh>
    <rPh sb="83" eb="85">
      <t>ヒツヨウ</t>
    </rPh>
    <rPh sb="86" eb="88">
      <t>ドウサ</t>
    </rPh>
    <rPh sb="89" eb="91">
      <t>ジカン</t>
    </rPh>
    <rPh sb="91" eb="92">
      <t>スウ</t>
    </rPh>
    <rPh sb="96" eb="98">
      <t>スウチ</t>
    </rPh>
    <rPh sb="99" eb="100">
      <t>モチ</t>
    </rPh>
    <rPh sb="102" eb="103">
      <t>トウ</t>
    </rPh>
    <rPh sb="104" eb="106">
      <t>カノウ</t>
    </rPh>
    <rPh sb="107" eb="108">
      <t>カギ</t>
    </rPh>
    <rPh sb="109" eb="112">
      <t>グタイテキ</t>
    </rPh>
    <rPh sb="114" eb="117">
      <t>キャッカンテキ</t>
    </rPh>
    <rPh sb="118" eb="120">
      <t>シヒョウ</t>
    </rPh>
    <rPh sb="121" eb="122">
      <t>モチ</t>
    </rPh>
    <rPh sb="124" eb="126">
      <t>セッテイ</t>
    </rPh>
    <phoneticPr fontId="2"/>
  </si>
  <si>
    <t>訪問リハビリテーション等の理学療法士等が当該事業所を訪問している</t>
    <rPh sb="0" eb="2">
      <t>ホウモン</t>
    </rPh>
    <rPh sb="11" eb="12">
      <t>トウ</t>
    </rPh>
    <rPh sb="13" eb="15">
      <t>リガク</t>
    </rPh>
    <rPh sb="15" eb="18">
      <t>リョウホウシ</t>
    </rPh>
    <rPh sb="18" eb="19">
      <t>トウ</t>
    </rPh>
    <rPh sb="20" eb="22">
      <t>トウガイ</t>
    </rPh>
    <rPh sb="22" eb="25">
      <t>ジギョウショ</t>
    </rPh>
    <rPh sb="26" eb="28">
      <t>ホウモン</t>
    </rPh>
    <phoneticPr fontId="2"/>
  </si>
  <si>
    <t>計画作成担当者が、(1)の理学療法士等と共同して、利用者の身体の状況等の評価及び生活機能の向上を目的とした認知症対応型共同生活介護計画を作成及び計画に基づくサービスを提供</t>
    <rPh sb="0" eb="2">
      <t>ケイカク</t>
    </rPh>
    <rPh sb="2" eb="4">
      <t>サクセイ</t>
    </rPh>
    <rPh sb="4" eb="7">
      <t>タントウシャ</t>
    </rPh>
    <rPh sb="20" eb="22">
      <t>キョウドウ</t>
    </rPh>
    <rPh sb="25" eb="28">
      <t>リヨウシャ</t>
    </rPh>
    <rPh sb="29" eb="31">
      <t>シンタイ</t>
    </rPh>
    <rPh sb="32" eb="34">
      <t>ジョウキョウ</t>
    </rPh>
    <rPh sb="34" eb="35">
      <t>トウ</t>
    </rPh>
    <rPh sb="36" eb="38">
      <t>ヒョウカ</t>
    </rPh>
    <rPh sb="38" eb="39">
      <t>オヨ</t>
    </rPh>
    <rPh sb="40" eb="42">
      <t>セイカツ</t>
    </rPh>
    <rPh sb="42" eb="44">
      <t>キノウ</t>
    </rPh>
    <rPh sb="45" eb="47">
      <t>コウジョウ</t>
    </rPh>
    <rPh sb="48" eb="50">
      <t>モクテキ</t>
    </rPh>
    <rPh sb="53" eb="65">
      <t>ニンチショウタイオウガタキョウドウセイカツカイゴ</t>
    </rPh>
    <rPh sb="65" eb="67">
      <t>ケイカク</t>
    </rPh>
    <rPh sb="68" eb="70">
      <t>サクセイ</t>
    </rPh>
    <rPh sb="70" eb="71">
      <t>オヨ</t>
    </rPh>
    <rPh sb="72" eb="74">
      <t>ケイカク</t>
    </rPh>
    <rPh sb="75" eb="76">
      <t>モト</t>
    </rPh>
    <rPh sb="83" eb="85">
      <t>テイキョウ</t>
    </rPh>
    <phoneticPr fontId="2"/>
  </si>
  <si>
    <t>生活機能向上連携加算(Ⅰ)(Ⅱ)</t>
    <rPh sb="0" eb="2">
      <t>セイカツ</t>
    </rPh>
    <rPh sb="2" eb="4">
      <t>キノウ</t>
    </rPh>
    <rPh sb="4" eb="6">
      <t>コウジョウ</t>
    </rPh>
    <rPh sb="6" eb="8">
      <t>レンケイ</t>
    </rPh>
    <rPh sb="8" eb="10">
      <t>カサン</t>
    </rPh>
    <phoneticPr fontId="2"/>
  </si>
  <si>
    <t>他の事業所での口腔・栄養スクリーニング加算の算定していない</t>
    <rPh sb="7" eb="9">
      <t>コウクウ</t>
    </rPh>
    <phoneticPr fontId="2"/>
  </si>
  <si>
    <t>(1)の情報その他サービスを適切かつ有効に提供するために必要な情報を活用して、次のような取組を行うことで質の高いサービスを実施する体制を構築するとともに、その更なる向上に努めている</t>
    <rPh sb="39" eb="40">
      <t>ツギ</t>
    </rPh>
    <rPh sb="44" eb="45">
      <t>ト</t>
    </rPh>
    <rPh sb="45" eb="46">
      <t>クミ</t>
    </rPh>
    <rPh sb="47" eb="48">
      <t>オコナ</t>
    </rPh>
    <rPh sb="85" eb="86">
      <t>ツト</t>
    </rPh>
    <phoneticPr fontId="2"/>
  </si>
  <si>
    <t>第二種協定指定医療機関との間で、新興感染症の発生時等の対応を行う体制を確保している</t>
    <rPh sb="0" eb="1">
      <t>ダイ</t>
    </rPh>
    <rPh sb="1" eb="3">
      <t>ニシュ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トウ</t>
    </rPh>
    <rPh sb="27" eb="29">
      <t>タイオウ</t>
    </rPh>
    <rPh sb="30" eb="31">
      <t>オコナ</t>
    </rPh>
    <rPh sb="32" eb="34">
      <t>タイセイ</t>
    </rPh>
    <rPh sb="35" eb="37">
      <t>カクホ</t>
    </rPh>
    <phoneticPr fontId="2"/>
  </si>
  <si>
    <t>協力医療機関等との間で、感染症（新興感染症を除く。以下同じ）の発生時等の対応を取り決めるとともに、感染症の発生時等に、協力医療機関等と連携し適切に対応している</t>
    <rPh sb="0" eb="2">
      <t>キョウリョク</t>
    </rPh>
    <rPh sb="2" eb="4">
      <t>イリョウ</t>
    </rPh>
    <rPh sb="4" eb="6">
      <t>キカン</t>
    </rPh>
    <rPh sb="6" eb="7">
      <t>トウ</t>
    </rPh>
    <rPh sb="9" eb="10">
      <t>アイダ</t>
    </rPh>
    <rPh sb="12" eb="15">
      <t>カンセンショウ</t>
    </rPh>
    <rPh sb="16" eb="18">
      <t>シンコウ</t>
    </rPh>
    <rPh sb="18" eb="21">
      <t>カンセンショウ</t>
    </rPh>
    <rPh sb="22" eb="23">
      <t>ノゾ</t>
    </rPh>
    <rPh sb="25" eb="27">
      <t>イカ</t>
    </rPh>
    <rPh sb="27" eb="28">
      <t>オナ</t>
    </rPh>
    <rPh sb="31" eb="33">
      <t>ハッセイ</t>
    </rPh>
    <rPh sb="33" eb="34">
      <t>ジ</t>
    </rPh>
    <rPh sb="34" eb="35">
      <t>トウ</t>
    </rPh>
    <rPh sb="36" eb="38">
      <t>タイオウ</t>
    </rPh>
    <rPh sb="39" eb="40">
      <t>ト</t>
    </rPh>
    <rPh sb="41" eb="42">
      <t>キ</t>
    </rPh>
    <rPh sb="49" eb="52">
      <t>カンセンショウ</t>
    </rPh>
    <rPh sb="53" eb="55">
      <t>ハッセイ</t>
    </rPh>
    <rPh sb="55" eb="56">
      <t>ジ</t>
    </rPh>
    <rPh sb="56" eb="57">
      <t>トウ</t>
    </rPh>
    <rPh sb="59" eb="61">
      <t>キョウリョク</t>
    </rPh>
    <rPh sb="61" eb="63">
      <t>イリョウ</t>
    </rPh>
    <rPh sb="63" eb="65">
      <t>キカン</t>
    </rPh>
    <rPh sb="65" eb="66">
      <t>トウ</t>
    </rPh>
    <rPh sb="67" eb="69">
      <t>レンケイ</t>
    </rPh>
    <rPh sb="70" eb="72">
      <t>テキセツ</t>
    </rPh>
    <rPh sb="73" eb="75">
      <t>タイオウ</t>
    </rPh>
    <phoneticPr fontId="2"/>
  </si>
  <si>
    <t>感染対策を担当する者が、感染対策向上加算又は外来感染対策向上加算に係る届出を行った医療機関等が行う院内感染対策に関する研修又は訓練に1年に1回以上参加し、指導及び助言を受けている</t>
    <rPh sb="0" eb="2">
      <t>カンセン</t>
    </rPh>
    <rPh sb="2" eb="4">
      <t>タイサク</t>
    </rPh>
    <rPh sb="5" eb="7">
      <t>タントウ</t>
    </rPh>
    <rPh sb="9" eb="10">
      <t>モノ</t>
    </rPh>
    <rPh sb="12" eb="14">
      <t>カンセン</t>
    </rPh>
    <rPh sb="14" eb="16">
      <t>タイサク</t>
    </rPh>
    <rPh sb="16" eb="18">
      <t>コウジョウ</t>
    </rPh>
    <rPh sb="18" eb="20">
      <t>カサン</t>
    </rPh>
    <rPh sb="20" eb="21">
      <t>マタ</t>
    </rPh>
    <rPh sb="22" eb="24">
      <t>ガイライ</t>
    </rPh>
    <rPh sb="24" eb="26">
      <t>カンセン</t>
    </rPh>
    <rPh sb="26" eb="28">
      <t>タイサク</t>
    </rPh>
    <rPh sb="28" eb="30">
      <t>コウジョウ</t>
    </rPh>
    <rPh sb="30" eb="32">
      <t>カサン</t>
    </rPh>
    <rPh sb="33" eb="34">
      <t>カカ</t>
    </rPh>
    <rPh sb="35" eb="37">
      <t>トドケデ</t>
    </rPh>
    <rPh sb="38" eb="39">
      <t>オコナ</t>
    </rPh>
    <rPh sb="41" eb="43">
      <t>イリョウ</t>
    </rPh>
    <rPh sb="43" eb="45">
      <t>キカン</t>
    </rPh>
    <rPh sb="45" eb="46">
      <t>トウ</t>
    </rPh>
    <rPh sb="47" eb="48">
      <t>オコナ</t>
    </rPh>
    <rPh sb="49" eb="51">
      <t>インナイ</t>
    </rPh>
    <rPh sb="51" eb="53">
      <t>カンセン</t>
    </rPh>
    <rPh sb="53" eb="55">
      <t>タイサク</t>
    </rPh>
    <rPh sb="56" eb="57">
      <t>カン</t>
    </rPh>
    <rPh sb="59" eb="61">
      <t>ケンシュウ</t>
    </rPh>
    <rPh sb="61" eb="62">
      <t>マタ</t>
    </rPh>
    <rPh sb="63" eb="65">
      <t>クンレン</t>
    </rPh>
    <rPh sb="67" eb="68">
      <t>ネン</t>
    </rPh>
    <rPh sb="70" eb="73">
      <t>カイイジョウ</t>
    </rPh>
    <rPh sb="73" eb="75">
      <t>サンカ</t>
    </rPh>
    <rPh sb="77" eb="79">
      <t>シドウ</t>
    </rPh>
    <rPh sb="79" eb="80">
      <t>オヨ</t>
    </rPh>
    <rPh sb="81" eb="83">
      <t>ジョゲン</t>
    </rPh>
    <rPh sb="84" eb="85">
      <t>ウ</t>
    </rPh>
    <phoneticPr fontId="2"/>
  </si>
  <si>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2"/>
  </si>
  <si>
    <t>感染対策向上加算に係る届出を行った医療機関から、3年に1回以上、施設内で感染者が発生した場合の対応に係る実地指導を受けている</t>
    <rPh sb="0" eb="8">
      <t>カンセンタイサクコウジョウカサン</t>
    </rPh>
    <rPh sb="9" eb="10">
      <t>カカ</t>
    </rPh>
    <rPh sb="11" eb="13">
      <t>トドケデ</t>
    </rPh>
    <rPh sb="14" eb="15">
      <t>オコナ</t>
    </rPh>
    <rPh sb="17" eb="19">
      <t>イリョウ</t>
    </rPh>
    <rPh sb="19" eb="21">
      <t>キカン</t>
    </rPh>
    <rPh sb="25" eb="26">
      <t>ネン</t>
    </rPh>
    <rPh sb="28" eb="31">
      <t>カイイジョウ</t>
    </rPh>
    <rPh sb="32" eb="34">
      <t>シセツ</t>
    </rPh>
    <rPh sb="34" eb="35">
      <t>ナイ</t>
    </rPh>
    <rPh sb="36" eb="39">
      <t>カンセンシャ</t>
    </rPh>
    <rPh sb="40" eb="42">
      <t>ハッセイ</t>
    </rPh>
    <rPh sb="44" eb="46">
      <t>バアイ</t>
    </rPh>
    <rPh sb="47" eb="49">
      <t>タイオウ</t>
    </rPh>
    <rPh sb="50" eb="51">
      <t>カカ</t>
    </rPh>
    <rPh sb="52" eb="54">
      <t>ジッチ</t>
    </rPh>
    <rPh sb="54" eb="56">
      <t>シドウ</t>
    </rPh>
    <rPh sb="57" eb="58">
      <t>ウ</t>
    </rPh>
    <phoneticPr fontId="2"/>
  </si>
  <si>
    <t>当該事業所の介護職員その他の従業者に対して実施する感染症の予防及びまん延の防止のための研修及び訓練の内容について（1）の実地指導の内容を含めている</t>
    <rPh sb="0" eb="2">
      <t>トウガイ</t>
    </rPh>
    <rPh sb="2" eb="5">
      <t>ジギョウショ</t>
    </rPh>
    <rPh sb="6" eb="8">
      <t>カイゴ</t>
    </rPh>
    <rPh sb="8" eb="10">
      <t>ショクイン</t>
    </rPh>
    <rPh sb="12" eb="13">
      <t>ホカ</t>
    </rPh>
    <rPh sb="14" eb="17">
      <t>ジュウギョウシャ</t>
    </rPh>
    <rPh sb="18" eb="19">
      <t>タイ</t>
    </rPh>
    <rPh sb="21" eb="23">
      <t>ジッシ</t>
    </rPh>
    <rPh sb="25" eb="28">
      <t>カンセンショウ</t>
    </rPh>
    <rPh sb="29" eb="31">
      <t>ヨボウ</t>
    </rPh>
    <rPh sb="31" eb="32">
      <t>オヨ</t>
    </rPh>
    <rPh sb="35" eb="36">
      <t>エン</t>
    </rPh>
    <rPh sb="37" eb="39">
      <t>ボウシ</t>
    </rPh>
    <rPh sb="43" eb="45">
      <t>ケンシュウ</t>
    </rPh>
    <rPh sb="45" eb="46">
      <t>オヨ</t>
    </rPh>
    <rPh sb="47" eb="49">
      <t>クンレン</t>
    </rPh>
    <rPh sb="50" eb="52">
      <t>ナイヨウ</t>
    </rPh>
    <rPh sb="60" eb="62">
      <t>ジッチ</t>
    </rPh>
    <rPh sb="62" eb="64">
      <t>シドウ</t>
    </rPh>
    <rPh sb="65" eb="67">
      <t>ナイヨウ</t>
    </rPh>
    <rPh sb="68" eb="69">
      <t>フク</t>
    </rPh>
    <phoneticPr fontId="2"/>
  </si>
  <si>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2"/>
  </si>
  <si>
    <t>以下のいずれかに該当</t>
    <rPh sb="0" eb="2">
      <t>イカ</t>
    </rPh>
    <rPh sb="8" eb="10">
      <t>ガイトウ</t>
    </rPh>
    <phoneticPr fontId="2"/>
  </si>
  <si>
    <t>以下のいずれかに該当</t>
    <phoneticPr fontId="2"/>
  </si>
  <si>
    <t>介護職員の総数のうち介護福祉士の割合が70/100以上　</t>
    <rPh sb="16" eb="18">
      <t>ワリアイ</t>
    </rPh>
    <phoneticPr fontId="2"/>
  </si>
  <si>
    <t>介護職員の総数のうち勤続年数10年以上の介護福祉士の割合が25/100以上</t>
    <rPh sb="0" eb="2">
      <t>カイゴ</t>
    </rPh>
    <rPh sb="2" eb="4">
      <t>ショクイン</t>
    </rPh>
    <rPh sb="5" eb="7">
      <t>ソウスウ</t>
    </rPh>
    <rPh sb="10" eb="12">
      <t>キンゾク</t>
    </rPh>
    <rPh sb="12" eb="14">
      <t>ネンスウ</t>
    </rPh>
    <rPh sb="16" eb="19">
      <t>ネンイジョウ</t>
    </rPh>
    <rPh sb="20" eb="22">
      <t>カイゴ</t>
    </rPh>
    <rPh sb="22" eb="24">
      <t>フクシ</t>
    </rPh>
    <rPh sb="24" eb="25">
      <t>シ</t>
    </rPh>
    <rPh sb="26" eb="28">
      <t>ワリアイ</t>
    </rPh>
    <rPh sb="35" eb="37">
      <t>イジョウ</t>
    </rPh>
    <phoneticPr fontId="2"/>
  </si>
  <si>
    <t>介護職員の総数のうち介護福祉士の割合が60/100以上</t>
    <rPh sb="16" eb="18">
      <t>ワリアイ</t>
    </rPh>
    <phoneticPr fontId="2"/>
  </si>
  <si>
    <t>介護職員の総数のうち介護福祉士の割合が50/100以上　</t>
    <rPh sb="16" eb="18">
      <t>ワリアイ</t>
    </rPh>
    <phoneticPr fontId="2"/>
  </si>
  <si>
    <t>介護機器を活用する場合における利用者の安全及びケアの質の確保
①見守り機器等から得られる離床の状況、睡眠状態やバイタルサイン等の情報を基に、介護職員、看護職員、介護支援専門員その他の職種が連携して、見守り機器等の導入後の利用者等の状態が維持されているか確認
②利用者の状態の変化等を踏まえた介護機器の活用方法の変更の必要性の有無等を確認し、必要な対応を検討
③見守り機器を活用する場合、安全面から特に留意すべき利用者については、定時巡回の実施についても検討
④介護機器の使用に起因する施設内で発生したヒヤリ・ハット事例等の状況を把握し、その原因を分析して再発の防止策を検討</t>
    <rPh sb="33" eb="35">
      <t>ミマモ</t>
    </rPh>
    <rPh sb="36" eb="38">
      <t>キキ</t>
    </rPh>
    <rPh sb="38" eb="39">
      <t>トウ</t>
    </rPh>
    <rPh sb="41" eb="42">
      <t>エ</t>
    </rPh>
    <rPh sb="45" eb="47">
      <t>リショウ</t>
    </rPh>
    <rPh sb="48" eb="50">
      <t>ジョウキョウ</t>
    </rPh>
    <rPh sb="51" eb="53">
      <t>スイミン</t>
    </rPh>
    <rPh sb="53" eb="55">
      <t>ジョウタイ</t>
    </rPh>
    <rPh sb="63" eb="64">
      <t>トウ</t>
    </rPh>
    <rPh sb="65" eb="67">
      <t>ジョウホウ</t>
    </rPh>
    <rPh sb="68" eb="69">
      <t>モト</t>
    </rPh>
    <rPh sb="71" eb="73">
      <t>カイゴ</t>
    </rPh>
    <rPh sb="73" eb="75">
      <t>ショクイン</t>
    </rPh>
    <rPh sb="76" eb="78">
      <t>カンゴ</t>
    </rPh>
    <rPh sb="78" eb="80">
      <t>ショクイン</t>
    </rPh>
    <rPh sb="81" eb="88">
      <t>カイゴシエンセンモンイン</t>
    </rPh>
    <rPh sb="90" eb="91">
      <t>ホカ</t>
    </rPh>
    <rPh sb="92" eb="94">
      <t>ショクシュ</t>
    </rPh>
    <rPh sb="95" eb="97">
      <t>レンケイ</t>
    </rPh>
    <rPh sb="100" eb="102">
      <t>ミマモ</t>
    </rPh>
    <rPh sb="103" eb="105">
      <t>キキ</t>
    </rPh>
    <rPh sb="105" eb="106">
      <t>トウ</t>
    </rPh>
    <rPh sb="107" eb="109">
      <t>ドウニュウ</t>
    </rPh>
    <rPh sb="109" eb="110">
      <t>ゴ</t>
    </rPh>
    <rPh sb="111" eb="114">
      <t>リヨウシャ</t>
    </rPh>
    <rPh sb="114" eb="115">
      <t>トウ</t>
    </rPh>
    <rPh sb="116" eb="118">
      <t>ジョウタイ</t>
    </rPh>
    <rPh sb="119" eb="121">
      <t>イジ</t>
    </rPh>
    <rPh sb="127" eb="129">
      <t>カクニン</t>
    </rPh>
    <rPh sb="131" eb="134">
      <t>リヨウシャ</t>
    </rPh>
    <rPh sb="135" eb="137">
      <t>ジョウタイ</t>
    </rPh>
    <rPh sb="138" eb="140">
      <t>ヘンカ</t>
    </rPh>
    <rPh sb="140" eb="141">
      <t>トウ</t>
    </rPh>
    <rPh sb="142" eb="143">
      <t>フ</t>
    </rPh>
    <rPh sb="146" eb="148">
      <t>カイゴ</t>
    </rPh>
    <rPh sb="148" eb="150">
      <t>キキ</t>
    </rPh>
    <rPh sb="151" eb="153">
      <t>カツヨウ</t>
    </rPh>
    <rPh sb="153" eb="155">
      <t>ホウホウ</t>
    </rPh>
    <rPh sb="156" eb="158">
      <t>ヘンコウ</t>
    </rPh>
    <rPh sb="159" eb="162">
      <t>ヒツヨウセイ</t>
    </rPh>
    <rPh sb="163" eb="165">
      <t>ウム</t>
    </rPh>
    <rPh sb="165" eb="166">
      <t>トウ</t>
    </rPh>
    <rPh sb="167" eb="169">
      <t>カクニン</t>
    </rPh>
    <rPh sb="171" eb="173">
      <t>ヒツヨウ</t>
    </rPh>
    <rPh sb="174" eb="176">
      <t>タイオウ</t>
    </rPh>
    <rPh sb="177" eb="179">
      <t>ケントウ</t>
    </rPh>
    <rPh sb="181" eb="183">
      <t>ミマモ</t>
    </rPh>
    <rPh sb="184" eb="186">
      <t>キキ</t>
    </rPh>
    <rPh sb="187" eb="189">
      <t>カツヨウ</t>
    </rPh>
    <rPh sb="191" eb="193">
      <t>バアイ</t>
    </rPh>
    <rPh sb="194" eb="197">
      <t>アンゼンメン</t>
    </rPh>
    <rPh sb="199" eb="200">
      <t>トク</t>
    </rPh>
    <rPh sb="201" eb="203">
      <t>リュウイ</t>
    </rPh>
    <rPh sb="206" eb="209">
      <t>リヨウシャ</t>
    </rPh>
    <rPh sb="215" eb="217">
      <t>テイジ</t>
    </rPh>
    <rPh sb="217" eb="219">
      <t>ジュンカイ</t>
    </rPh>
    <rPh sb="220" eb="222">
      <t>ジッシ</t>
    </rPh>
    <rPh sb="227" eb="229">
      <t>ケントウ</t>
    </rPh>
    <rPh sb="231" eb="233">
      <t>カイゴ</t>
    </rPh>
    <rPh sb="233" eb="235">
      <t>キキ</t>
    </rPh>
    <rPh sb="236" eb="238">
      <t>シヨウ</t>
    </rPh>
    <rPh sb="239" eb="241">
      <t>キイン</t>
    </rPh>
    <rPh sb="243" eb="245">
      <t>シセツ</t>
    </rPh>
    <rPh sb="245" eb="246">
      <t>ナイ</t>
    </rPh>
    <rPh sb="247" eb="249">
      <t>ハッセイ</t>
    </rPh>
    <rPh sb="258" eb="260">
      <t>ジレイ</t>
    </rPh>
    <rPh sb="260" eb="261">
      <t>トウ</t>
    </rPh>
    <rPh sb="262" eb="264">
      <t>ジョウキョウ</t>
    </rPh>
    <rPh sb="265" eb="267">
      <t>ハアク</t>
    </rPh>
    <rPh sb="271" eb="273">
      <t>ゲンイン</t>
    </rPh>
    <rPh sb="274" eb="276">
      <t>ブンセキ</t>
    </rPh>
    <rPh sb="278" eb="280">
      <t>サイハツ</t>
    </rPh>
    <rPh sb="281" eb="283">
      <t>ボウシ</t>
    </rPh>
    <rPh sb="283" eb="284">
      <t>サク</t>
    </rPh>
    <rPh sb="285" eb="287">
      <t>ケントウ</t>
    </rPh>
    <phoneticPr fontId="2"/>
  </si>
  <si>
    <t>職員の負担の軽減及び勤務状況への配慮
実際に勤務する職員に対して、介護機器等の導入後におけるストレスや体調不安等、職員の心身の負担の増加の有無、職員の負担が過度に増えている時間帯の有無、休憩時間及び時間外勤務等の状況について、アンケート調査やヒヤリング等を行っている</t>
    <rPh sb="20" eb="22">
      <t>ジッサイ</t>
    </rPh>
    <rPh sb="23" eb="25">
      <t>キンム</t>
    </rPh>
    <rPh sb="27" eb="29">
      <t>ショクイン</t>
    </rPh>
    <rPh sb="30" eb="31">
      <t>タイ</t>
    </rPh>
    <rPh sb="34" eb="36">
      <t>カイゴ</t>
    </rPh>
    <rPh sb="36" eb="38">
      <t>キキ</t>
    </rPh>
    <rPh sb="38" eb="39">
      <t>トウ</t>
    </rPh>
    <rPh sb="40" eb="42">
      <t>ドウニュウ</t>
    </rPh>
    <rPh sb="42" eb="43">
      <t>ゴ</t>
    </rPh>
    <rPh sb="52" eb="54">
      <t>タイチョウ</t>
    </rPh>
    <rPh sb="54" eb="56">
      <t>フアン</t>
    </rPh>
    <rPh sb="56" eb="57">
      <t>トウ</t>
    </rPh>
    <rPh sb="58" eb="60">
      <t>ショクイン</t>
    </rPh>
    <rPh sb="61" eb="63">
      <t>シンシン</t>
    </rPh>
    <rPh sb="64" eb="66">
      <t>フタン</t>
    </rPh>
    <rPh sb="67" eb="69">
      <t>ゾウカ</t>
    </rPh>
    <rPh sb="70" eb="72">
      <t>ウム</t>
    </rPh>
    <rPh sb="73" eb="75">
      <t>ショクイン</t>
    </rPh>
    <rPh sb="76" eb="78">
      <t>フタン</t>
    </rPh>
    <rPh sb="79" eb="81">
      <t>カド</t>
    </rPh>
    <rPh sb="82" eb="83">
      <t>フ</t>
    </rPh>
    <rPh sb="87" eb="90">
      <t>ジカンタイ</t>
    </rPh>
    <rPh sb="91" eb="93">
      <t>ウム</t>
    </rPh>
    <rPh sb="94" eb="96">
      <t>キュウケイ</t>
    </rPh>
    <rPh sb="96" eb="98">
      <t>ジカン</t>
    </rPh>
    <rPh sb="98" eb="99">
      <t>オヨ</t>
    </rPh>
    <rPh sb="100" eb="103">
      <t>ジカンガイ</t>
    </rPh>
    <rPh sb="103" eb="105">
      <t>キンム</t>
    </rPh>
    <rPh sb="105" eb="106">
      <t>トウ</t>
    </rPh>
    <rPh sb="107" eb="109">
      <t>ジョウキョウ</t>
    </rPh>
    <rPh sb="119" eb="121">
      <t>チョウサ</t>
    </rPh>
    <rPh sb="127" eb="128">
      <t>トウ</t>
    </rPh>
    <rPh sb="129" eb="130">
      <t>オコナ</t>
    </rPh>
    <phoneticPr fontId="2"/>
  </si>
  <si>
    <t>介護機器の定期的な点検
①日々の業務の中で、あらかじめ時間を定めて介護機器の不具合がないことを確認するなどの不具合のチェックを行う仕組みを設けること
②使用する介護機器の開発メーカー等と連携し、定期的に点検</t>
    <rPh sb="0" eb="2">
      <t>カイゴ</t>
    </rPh>
    <rPh sb="2" eb="4">
      <t>キキ</t>
    </rPh>
    <rPh sb="5" eb="8">
      <t>テイキテキ</t>
    </rPh>
    <rPh sb="9" eb="11">
      <t>テンケン</t>
    </rPh>
    <rPh sb="14" eb="16">
      <t>ヒビ</t>
    </rPh>
    <rPh sb="17" eb="19">
      <t>ギョウム</t>
    </rPh>
    <rPh sb="20" eb="21">
      <t>ナカ</t>
    </rPh>
    <rPh sb="28" eb="30">
      <t>ジカン</t>
    </rPh>
    <rPh sb="31" eb="32">
      <t>サダ</t>
    </rPh>
    <rPh sb="34" eb="36">
      <t>カイゴ</t>
    </rPh>
    <rPh sb="36" eb="38">
      <t>キキ</t>
    </rPh>
    <rPh sb="39" eb="42">
      <t>フグアイ</t>
    </rPh>
    <rPh sb="48" eb="50">
      <t>カクニン</t>
    </rPh>
    <rPh sb="55" eb="58">
      <t>フグアイ</t>
    </rPh>
    <rPh sb="64" eb="65">
      <t>オコナ</t>
    </rPh>
    <rPh sb="66" eb="68">
      <t>シク</t>
    </rPh>
    <rPh sb="70" eb="71">
      <t>モウ</t>
    </rPh>
    <rPh sb="77" eb="79">
      <t>シヨウ</t>
    </rPh>
    <rPh sb="81" eb="83">
      <t>カイゴ</t>
    </rPh>
    <rPh sb="83" eb="85">
      <t>キキ</t>
    </rPh>
    <rPh sb="86" eb="88">
      <t>カイハツ</t>
    </rPh>
    <rPh sb="92" eb="93">
      <t>トウ</t>
    </rPh>
    <rPh sb="94" eb="96">
      <t>レンケイ</t>
    </rPh>
    <rPh sb="98" eb="101">
      <t>テイキテキ</t>
    </rPh>
    <rPh sb="102" eb="104">
      <t>テンケン</t>
    </rPh>
    <phoneticPr fontId="2"/>
  </si>
  <si>
    <t>業務の効率化及び質の向上並びに職員の負担軽減を図るための職員研修
介護機器の使用方法の講習やヒヤリ・ハット事例等の周知、その事例を通じた再発防止策の実習等を含む職員研修を定期的に実施</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rPh sb="34" eb="36">
      <t>カイゴ</t>
    </rPh>
    <rPh sb="36" eb="38">
      <t>キキ</t>
    </rPh>
    <rPh sb="39" eb="41">
      <t>シヨウ</t>
    </rPh>
    <rPh sb="41" eb="43">
      <t>ホウホウ</t>
    </rPh>
    <rPh sb="44" eb="46">
      <t>コウシュウ</t>
    </rPh>
    <rPh sb="54" eb="56">
      <t>ジレイ</t>
    </rPh>
    <rPh sb="56" eb="57">
      <t>トウ</t>
    </rPh>
    <rPh sb="58" eb="60">
      <t>シュウチ</t>
    </rPh>
    <rPh sb="63" eb="65">
      <t>ジレイ</t>
    </rPh>
    <rPh sb="66" eb="67">
      <t>ツウ</t>
    </rPh>
    <rPh sb="69" eb="71">
      <t>サイハツ</t>
    </rPh>
    <rPh sb="71" eb="73">
      <t>ボウシ</t>
    </rPh>
    <rPh sb="73" eb="74">
      <t>サク</t>
    </rPh>
    <rPh sb="75" eb="77">
      <t>ジッシュウ</t>
    </rPh>
    <rPh sb="77" eb="78">
      <t>トウ</t>
    </rPh>
    <rPh sb="79" eb="80">
      <t>フク</t>
    </rPh>
    <rPh sb="81" eb="83">
      <t>ショクイン</t>
    </rPh>
    <rPh sb="83" eb="85">
      <t>ケンシュウ</t>
    </rPh>
    <rPh sb="86" eb="89">
      <t>テイキテキ</t>
    </rPh>
    <rPh sb="90" eb="92">
      <t>ジッシ</t>
    </rPh>
    <phoneticPr fontId="2"/>
  </si>
  <si>
    <t>利用者の安全並びに介護サービスの質の確保及び職員の負担軽減に資する方策を検討するための委員会を3月に1回以上開催し、次に掲げる事項について必要な検討を行い、及び当該事項の実施を定期的に確認</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8" eb="49">
      <t>ツキ</t>
    </rPh>
    <rPh sb="51" eb="54">
      <t>カイイジョウ</t>
    </rPh>
    <rPh sb="54" eb="56">
      <t>カイサイ</t>
    </rPh>
    <rPh sb="58" eb="59">
      <t>ツギ</t>
    </rPh>
    <rPh sb="60" eb="61">
      <t>カカ</t>
    </rPh>
    <rPh sb="63" eb="65">
      <t>ジコウ</t>
    </rPh>
    <rPh sb="69" eb="71">
      <t>ヒツヨウ</t>
    </rPh>
    <rPh sb="72" eb="74">
      <t>ケントウ</t>
    </rPh>
    <rPh sb="75" eb="76">
      <t>オコナ</t>
    </rPh>
    <rPh sb="78" eb="79">
      <t>オヨ</t>
    </rPh>
    <rPh sb="80" eb="82">
      <t>トウガイ</t>
    </rPh>
    <rPh sb="82" eb="84">
      <t>ジコウ</t>
    </rPh>
    <rPh sb="85" eb="87">
      <t>ジッシ</t>
    </rPh>
    <rPh sb="88" eb="91">
      <t>テイキテキ</t>
    </rPh>
    <rPh sb="92" eb="94">
      <t>カクニン</t>
    </rPh>
    <phoneticPr fontId="2"/>
  </si>
  <si>
    <t>1-1</t>
    <phoneticPr fontId="2"/>
  </si>
  <si>
    <t>1-2</t>
    <phoneticPr fontId="2"/>
  </si>
  <si>
    <t>1-3</t>
    <phoneticPr fontId="2"/>
  </si>
  <si>
    <t>1-4</t>
    <phoneticPr fontId="2"/>
  </si>
  <si>
    <t>生産性向上推進体制加算(Ⅰ)(Ⅱ)</t>
    <rPh sb="0" eb="5">
      <t>セイサンセイコウジョウ</t>
    </rPh>
    <rPh sb="5" eb="7">
      <t>スイシン</t>
    </rPh>
    <rPh sb="7" eb="9">
      <t>タイセイ</t>
    </rPh>
    <rPh sb="9" eb="11">
      <t>カサン</t>
    </rPh>
    <phoneticPr fontId="2"/>
  </si>
  <si>
    <t>以下の介護機器を全て使用している
①全ての居室に見守り機器の設置
②インカム等の職員間の連絡調整の迅速化に資するICT機器を同一の時間帯に勤務する全ての介護職員が使用
③介護記録ソフトウェアやスマートフォン等の介護記録の作成の効率化に資するICT機器</t>
    <rPh sb="0" eb="2">
      <t>イカ</t>
    </rPh>
    <rPh sb="3" eb="5">
      <t>カイゴ</t>
    </rPh>
    <rPh sb="5" eb="7">
      <t>キキ</t>
    </rPh>
    <rPh sb="8" eb="9">
      <t>スベ</t>
    </rPh>
    <rPh sb="10" eb="12">
      <t>シヨウ</t>
    </rPh>
    <rPh sb="19" eb="20">
      <t>スベ</t>
    </rPh>
    <rPh sb="22" eb="24">
      <t>キョシツ</t>
    </rPh>
    <rPh sb="25" eb="27">
      <t>ミマモ</t>
    </rPh>
    <rPh sb="28" eb="30">
      <t>キキ</t>
    </rPh>
    <rPh sb="31" eb="33">
      <t>セッチ</t>
    </rPh>
    <rPh sb="39" eb="40">
      <t>トウ</t>
    </rPh>
    <rPh sb="41" eb="43">
      <t>ショクイン</t>
    </rPh>
    <rPh sb="43" eb="44">
      <t>カン</t>
    </rPh>
    <rPh sb="45" eb="47">
      <t>レンラク</t>
    </rPh>
    <rPh sb="47" eb="49">
      <t>チョウセイ</t>
    </rPh>
    <rPh sb="50" eb="53">
      <t>ジンソクカ</t>
    </rPh>
    <rPh sb="54" eb="55">
      <t>シ</t>
    </rPh>
    <rPh sb="60" eb="62">
      <t>キキ</t>
    </rPh>
    <rPh sb="63" eb="65">
      <t>ドウイツ</t>
    </rPh>
    <rPh sb="66" eb="69">
      <t>ジカンタイ</t>
    </rPh>
    <rPh sb="70" eb="72">
      <t>キンム</t>
    </rPh>
    <rPh sb="74" eb="75">
      <t>スベ</t>
    </rPh>
    <rPh sb="77" eb="79">
      <t>カイゴ</t>
    </rPh>
    <rPh sb="79" eb="81">
      <t>ショクイン</t>
    </rPh>
    <rPh sb="82" eb="84">
      <t>シヨウ</t>
    </rPh>
    <rPh sb="86" eb="88">
      <t>カイゴ</t>
    </rPh>
    <rPh sb="88" eb="90">
      <t>キロク</t>
    </rPh>
    <rPh sb="104" eb="105">
      <t>トウ</t>
    </rPh>
    <rPh sb="106" eb="108">
      <t>カイゴ</t>
    </rPh>
    <rPh sb="108" eb="110">
      <t>キロク</t>
    </rPh>
    <rPh sb="111" eb="113">
      <t>サクセイ</t>
    </rPh>
    <rPh sb="114" eb="117">
      <t>コウリツカ</t>
    </rPh>
    <rPh sb="118" eb="119">
      <t>シ</t>
    </rPh>
    <rPh sb="124" eb="126">
      <t>キキ</t>
    </rPh>
    <phoneticPr fontId="2"/>
  </si>
  <si>
    <t>委員会において、職員の業務分担の明確化等による業務の効率化及びケアの質の確保並びに負担軽減について必要な検討を行い、当該検討を踏まえ、必要な取組を実施し、及び当該取組の実施を定期的に確認</t>
    <rPh sb="0" eb="3">
      <t>イインカイ</t>
    </rPh>
    <rPh sb="8" eb="10">
      <t>ショクイン</t>
    </rPh>
    <rPh sb="11" eb="13">
      <t>ギョウム</t>
    </rPh>
    <rPh sb="13" eb="15">
      <t>ブンタン</t>
    </rPh>
    <rPh sb="16" eb="18">
      <t>メイカク</t>
    </rPh>
    <rPh sb="18" eb="19">
      <t>カ</t>
    </rPh>
    <rPh sb="19" eb="20">
      <t>トウ</t>
    </rPh>
    <rPh sb="23" eb="25">
      <t>ギョウム</t>
    </rPh>
    <rPh sb="26" eb="29">
      <t>コウリツカ</t>
    </rPh>
    <rPh sb="29" eb="30">
      <t>オヨ</t>
    </rPh>
    <rPh sb="34" eb="35">
      <t>シツ</t>
    </rPh>
    <rPh sb="36" eb="38">
      <t>カクホ</t>
    </rPh>
    <rPh sb="38" eb="39">
      <t>ナラ</t>
    </rPh>
    <rPh sb="41" eb="45">
      <t>フタンケイゲン</t>
    </rPh>
    <rPh sb="49" eb="51">
      <t>ヒツヨウ</t>
    </rPh>
    <rPh sb="52" eb="54">
      <t>ケントウ</t>
    </rPh>
    <rPh sb="55" eb="56">
      <t>オコナ</t>
    </rPh>
    <rPh sb="58" eb="60">
      <t>トウガイ</t>
    </rPh>
    <rPh sb="60" eb="62">
      <t>ケントウ</t>
    </rPh>
    <rPh sb="63" eb="64">
      <t>フ</t>
    </rPh>
    <rPh sb="67" eb="69">
      <t>ヒツヨウ</t>
    </rPh>
    <rPh sb="70" eb="72">
      <t>トリクミ</t>
    </rPh>
    <rPh sb="73" eb="75">
      <t>ジッシ</t>
    </rPh>
    <rPh sb="77" eb="78">
      <t>オヨ</t>
    </rPh>
    <rPh sb="79" eb="81">
      <t>トウガイ</t>
    </rPh>
    <rPh sb="81" eb="83">
      <t>トリクミ</t>
    </rPh>
    <rPh sb="84" eb="86">
      <t>ジッシ</t>
    </rPh>
    <rPh sb="87" eb="90">
      <t>テイキテキ</t>
    </rPh>
    <rPh sb="91" eb="93">
      <t>カクニン</t>
    </rPh>
    <phoneticPr fontId="2"/>
  </si>
  <si>
    <t>生産性向上推進体制加算(Ⅰ)</t>
    <rPh sb="0" eb="5">
      <t>セイサンセイコウジョウ</t>
    </rPh>
    <rPh sb="5" eb="7">
      <t>スイシン</t>
    </rPh>
    <rPh sb="7" eb="9">
      <t>タイセイ</t>
    </rPh>
    <rPh sb="9" eb="11">
      <t>カサン</t>
    </rPh>
    <phoneticPr fontId="2"/>
  </si>
  <si>
    <t>共通事項の取組及び介護機器の活用による業務の効率化及びケアの質の確保並びに職員の負担軽減に関する実績がある</t>
    <rPh sb="0" eb="2">
      <t>キョウツウ</t>
    </rPh>
    <rPh sb="2" eb="4">
      <t>ジコウ</t>
    </rPh>
    <rPh sb="5" eb="7">
      <t>トリクミ</t>
    </rPh>
    <rPh sb="7" eb="8">
      <t>オヨ</t>
    </rPh>
    <rPh sb="9" eb="11">
      <t>カイゴ</t>
    </rPh>
    <rPh sb="11" eb="13">
      <t>キキ</t>
    </rPh>
    <rPh sb="14" eb="16">
      <t>カツヨウ</t>
    </rPh>
    <rPh sb="19" eb="21">
      <t>ギョウム</t>
    </rPh>
    <rPh sb="22" eb="25">
      <t>コウリツカ</t>
    </rPh>
    <rPh sb="25" eb="26">
      <t>オヨ</t>
    </rPh>
    <rPh sb="30" eb="31">
      <t>シツ</t>
    </rPh>
    <rPh sb="32" eb="34">
      <t>カクホ</t>
    </rPh>
    <rPh sb="34" eb="35">
      <t>ナラ</t>
    </rPh>
    <rPh sb="37" eb="39">
      <t>ショクイン</t>
    </rPh>
    <rPh sb="40" eb="42">
      <t>フタン</t>
    </rPh>
    <rPh sb="42" eb="44">
      <t>ケイゲン</t>
    </rPh>
    <rPh sb="45" eb="46">
      <t>カン</t>
    </rPh>
    <rPh sb="48" eb="50">
      <t>ジッセキ</t>
    </rPh>
    <phoneticPr fontId="2"/>
  </si>
  <si>
    <t>事業年度ごとに以下の取組に関する実績を厚生労働省に報告
①利用者の満足度の調査
②総業務時間及び当該時間に含まれる超過勤務時間の調査
③年次有給休暇の取得状況の調査
④介護職員の心理的負担等の評価
⑤機器の導入等による業務時間（直接介護、間接業務、休憩等）の調査</t>
    <rPh sb="0" eb="2">
      <t>ジギョウ</t>
    </rPh>
    <rPh sb="2" eb="4">
      <t>ネンド</t>
    </rPh>
    <rPh sb="7" eb="9">
      <t>イカ</t>
    </rPh>
    <rPh sb="10" eb="12">
      <t>トリクミ</t>
    </rPh>
    <rPh sb="13" eb="14">
      <t>カン</t>
    </rPh>
    <rPh sb="16" eb="18">
      <t>ジッセキ</t>
    </rPh>
    <rPh sb="19" eb="21">
      <t>コウセイ</t>
    </rPh>
    <rPh sb="21" eb="24">
      <t>ロウドウショウ</t>
    </rPh>
    <rPh sb="25" eb="27">
      <t>ホウコク</t>
    </rPh>
    <rPh sb="30" eb="33">
      <t>リヨウシャ</t>
    </rPh>
    <rPh sb="34" eb="37">
      <t>マンゾクド</t>
    </rPh>
    <rPh sb="38" eb="40">
      <t>チョウサ</t>
    </rPh>
    <rPh sb="42" eb="43">
      <t>ソウ</t>
    </rPh>
    <rPh sb="43" eb="45">
      <t>ギョウム</t>
    </rPh>
    <rPh sb="45" eb="47">
      <t>ジカン</t>
    </rPh>
    <rPh sb="47" eb="48">
      <t>オヨ</t>
    </rPh>
    <rPh sb="49" eb="51">
      <t>トウガイ</t>
    </rPh>
    <rPh sb="51" eb="53">
      <t>ジカン</t>
    </rPh>
    <rPh sb="54" eb="55">
      <t>フク</t>
    </rPh>
    <rPh sb="58" eb="60">
      <t>チョウカ</t>
    </rPh>
    <rPh sb="60" eb="62">
      <t>キンム</t>
    </rPh>
    <rPh sb="62" eb="64">
      <t>ジカン</t>
    </rPh>
    <rPh sb="65" eb="67">
      <t>チョウサ</t>
    </rPh>
    <rPh sb="69" eb="71">
      <t>ネンジ</t>
    </rPh>
    <rPh sb="71" eb="73">
      <t>ユウキュウ</t>
    </rPh>
    <rPh sb="73" eb="75">
      <t>キュウカ</t>
    </rPh>
    <rPh sb="76" eb="78">
      <t>シュトク</t>
    </rPh>
    <rPh sb="78" eb="80">
      <t>ジョウキョウ</t>
    </rPh>
    <rPh sb="81" eb="83">
      <t>チョウサ</t>
    </rPh>
    <rPh sb="85" eb="87">
      <t>カイゴ</t>
    </rPh>
    <rPh sb="87" eb="89">
      <t>ショクイン</t>
    </rPh>
    <rPh sb="90" eb="93">
      <t>シンリテキ</t>
    </rPh>
    <rPh sb="93" eb="95">
      <t>フタン</t>
    </rPh>
    <rPh sb="95" eb="96">
      <t>トウ</t>
    </rPh>
    <rPh sb="97" eb="99">
      <t>ヒョウカ</t>
    </rPh>
    <rPh sb="101" eb="103">
      <t>キキ</t>
    </rPh>
    <rPh sb="104" eb="106">
      <t>ドウニュウ</t>
    </rPh>
    <rPh sb="106" eb="107">
      <t>トウ</t>
    </rPh>
    <rPh sb="110" eb="112">
      <t>ギョウム</t>
    </rPh>
    <rPh sb="112" eb="114">
      <t>ジカン</t>
    </rPh>
    <rPh sb="115" eb="117">
      <t>チョクセツ</t>
    </rPh>
    <rPh sb="117" eb="119">
      <t>カイゴ</t>
    </rPh>
    <rPh sb="120" eb="122">
      <t>カンセツ</t>
    </rPh>
    <rPh sb="122" eb="124">
      <t>ギョウム</t>
    </rPh>
    <rPh sb="125" eb="127">
      <t>キュウケイ</t>
    </rPh>
    <rPh sb="127" eb="128">
      <t>トウ</t>
    </rPh>
    <rPh sb="130" eb="132">
      <t>チョウサ</t>
    </rPh>
    <phoneticPr fontId="2"/>
  </si>
  <si>
    <t>生産性向上推進体制加算(Ⅱ)</t>
    <rPh sb="0" eb="5">
      <t>セイサンセイコウジョウ</t>
    </rPh>
    <rPh sb="5" eb="7">
      <t>スイシン</t>
    </rPh>
    <rPh sb="7" eb="9">
      <t>タイセイ</t>
    </rPh>
    <rPh sb="9" eb="11">
      <t>カサン</t>
    </rPh>
    <phoneticPr fontId="2"/>
  </si>
  <si>
    <t>以下の介護機器のうち、1つ以上使用している
①見守り機器
②インカム等の職員間の連絡調整の迅速化に資するICT機器を同一の時間帯に勤務する全ての介護職員が使用
③介護記録ソフトウェアやスマートフォン等の介護記録の作成の効率化に資するICT機器</t>
    <rPh sb="0" eb="2">
      <t>イカ</t>
    </rPh>
    <rPh sb="3" eb="5">
      <t>カイゴ</t>
    </rPh>
    <rPh sb="5" eb="7">
      <t>キキ</t>
    </rPh>
    <rPh sb="13" eb="15">
      <t>イジョウ</t>
    </rPh>
    <rPh sb="15" eb="17">
      <t>シヨウ</t>
    </rPh>
    <rPh sb="24" eb="26">
      <t>ミマモ</t>
    </rPh>
    <rPh sb="27" eb="29">
      <t>キキ</t>
    </rPh>
    <rPh sb="35" eb="36">
      <t>トウ</t>
    </rPh>
    <rPh sb="37" eb="39">
      <t>ショクイン</t>
    </rPh>
    <rPh sb="39" eb="40">
      <t>カン</t>
    </rPh>
    <rPh sb="41" eb="43">
      <t>レンラク</t>
    </rPh>
    <rPh sb="43" eb="45">
      <t>チョウセイ</t>
    </rPh>
    <rPh sb="46" eb="49">
      <t>ジンソクカ</t>
    </rPh>
    <rPh sb="50" eb="51">
      <t>シ</t>
    </rPh>
    <rPh sb="56" eb="58">
      <t>キキ</t>
    </rPh>
    <rPh sb="59" eb="61">
      <t>ドウイツ</t>
    </rPh>
    <rPh sb="62" eb="65">
      <t>ジカンタイ</t>
    </rPh>
    <rPh sb="66" eb="68">
      <t>キンム</t>
    </rPh>
    <rPh sb="70" eb="71">
      <t>スベ</t>
    </rPh>
    <rPh sb="73" eb="75">
      <t>カイゴ</t>
    </rPh>
    <rPh sb="75" eb="77">
      <t>ショクイン</t>
    </rPh>
    <rPh sb="78" eb="80">
      <t>シヨウ</t>
    </rPh>
    <rPh sb="82" eb="84">
      <t>カイゴ</t>
    </rPh>
    <rPh sb="84" eb="86">
      <t>キロク</t>
    </rPh>
    <rPh sb="100" eb="101">
      <t>トウ</t>
    </rPh>
    <rPh sb="102" eb="104">
      <t>カイゴ</t>
    </rPh>
    <rPh sb="104" eb="106">
      <t>キロク</t>
    </rPh>
    <rPh sb="107" eb="109">
      <t>サクセイ</t>
    </rPh>
    <rPh sb="110" eb="113">
      <t>コウリツカ</t>
    </rPh>
    <rPh sb="114" eb="115">
      <t>シ</t>
    </rPh>
    <rPh sb="120" eb="122">
      <t>キキ</t>
    </rPh>
    <phoneticPr fontId="2"/>
  </si>
  <si>
    <t>事業年度ごとに以下の取組に関する実績を厚生労働省に報告
①利用者の満足度の調査
②総業務時間及び当該時間に含まれる超過勤務時間の調査
③年次有給休暇の取得状況の調査</t>
    <rPh sb="0" eb="2">
      <t>ジギョウ</t>
    </rPh>
    <rPh sb="2" eb="4">
      <t>ネンド</t>
    </rPh>
    <rPh sb="7" eb="9">
      <t>イカ</t>
    </rPh>
    <rPh sb="10" eb="12">
      <t>トリクミ</t>
    </rPh>
    <rPh sb="13" eb="14">
      <t>カン</t>
    </rPh>
    <rPh sb="16" eb="18">
      <t>ジッセキ</t>
    </rPh>
    <rPh sb="19" eb="21">
      <t>コウセイ</t>
    </rPh>
    <rPh sb="21" eb="24">
      <t>ロウドウショウ</t>
    </rPh>
    <rPh sb="25" eb="27">
      <t>ホウコク</t>
    </rPh>
    <rPh sb="30" eb="33">
      <t>リヨウシャ</t>
    </rPh>
    <rPh sb="34" eb="37">
      <t>マンゾクド</t>
    </rPh>
    <rPh sb="38" eb="40">
      <t>チョウサ</t>
    </rPh>
    <rPh sb="42" eb="43">
      <t>ソウ</t>
    </rPh>
    <rPh sb="43" eb="45">
      <t>ギョウム</t>
    </rPh>
    <rPh sb="45" eb="47">
      <t>ジカン</t>
    </rPh>
    <rPh sb="47" eb="48">
      <t>オヨ</t>
    </rPh>
    <rPh sb="49" eb="51">
      <t>トウガイ</t>
    </rPh>
    <rPh sb="51" eb="53">
      <t>ジカン</t>
    </rPh>
    <rPh sb="54" eb="55">
      <t>フク</t>
    </rPh>
    <rPh sb="58" eb="60">
      <t>チョウカ</t>
    </rPh>
    <rPh sb="60" eb="62">
      <t>キンム</t>
    </rPh>
    <rPh sb="62" eb="64">
      <t>ジカン</t>
    </rPh>
    <rPh sb="65" eb="67">
      <t>チョウサ</t>
    </rPh>
    <rPh sb="69" eb="71">
      <t>ネンジ</t>
    </rPh>
    <rPh sb="71" eb="73">
      <t>ユウキュウ</t>
    </rPh>
    <rPh sb="73" eb="75">
      <t>キュウカ</t>
    </rPh>
    <rPh sb="76" eb="78">
      <t>シュトク</t>
    </rPh>
    <rPh sb="78" eb="80">
      <t>ジョウキョウ</t>
    </rPh>
    <rPh sb="81" eb="83">
      <t>チョウサ</t>
    </rPh>
    <phoneticPr fontId="2"/>
  </si>
  <si>
    <t>予防</t>
    <rPh sb="0" eb="2">
      <t>ヨボウ</t>
    </rPh>
    <phoneticPr fontId="2"/>
  </si>
  <si>
    <t>減算については、すべての項目を確認し、該当していれば〇をつけてください。
その他の加算は、前回運営指導以降、取得したことがある加算について、該当するものに〇をつけてください。介護予防について、該当がある場合は、予防欄に〇をつけてください。取得したことがない加算は空欄のままで結構です。</t>
    <rPh sb="39" eb="40">
      <t>タ</t>
    </rPh>
    <rPh sb="41" eb="43">
      <t>カサン</t>
    </rPh>
    <rPh sb="45" eb="47">
      <t>ゼンカイ</t>
    </rPh>
    <rPh sb="47" eb="49">
      <t>ウンエイ</t>
    </rPh>
    <rPh sb="49" eb="51">
      <t>シドウ</t>
    </rPh>
    <rPh sb="51" eb="53">
      <t>イコウ</t>
    </rPh>
    <rPh sb="54" eb="56">
      <t>シュトク</t>
    </rPh>
    <rPh sb="63" eb="65">
      <t>カサン</t>
    </rPh>
    <rPh sb="70" eb="72">
      <t>ガイトウ</t>
    </rPh>
    <rPh sb="87" eb="89">
      <t>カイゴ</t>
    </rPh>
    <rPh sb="89" eb="91">
      <t>ヨボウ</t>
    </rPh>
    <rPh sb="96" eb="98">
      <t>ガイトウ</t>
    </rPh>
    <rPh sb="101" eb="103">
      <t>バアイ</t>
    </rPh>
    <rPh sb="105" eb="107">
      <t>ヨボウ</t>
    </rPh>
    <rPh sb="107" eb="108">
      <t>ラン</t>
    </rPh>
    <rPh sb="119" eb="121">
      <t>シュトク</t>
    </rPh>
    <rPh sb="128" eb="130">
      <t>カサン</t>
    </rPh>
    <rPh sb="131" eb="133">
      <t>クウラン</t>
    </rPh>
    <rPh sb="137" eb="139">
      <t>ケッコウ</t>
    </rPh>
    <phoneticPr fontId="2"/>
  </si>
  <si>
    <t xml:space="preserve">(予)第78条
身体拘束等の禁止
</t>
    <rPh sb="8" eb="10">
      <t>シンタイ</t>
    </rPh>
    <rPh sb="10" eb="12">
      <t>コウソク</t>
    </rPh>
    <rPh sb="12" eb="13">
      <t>トウ</t>
    </rPh>
    <rPh sb="14" eb="16">
      <t>キンシ</t>
    </rPh>
    <phoneticPr fontId="2"/>
  </si>
  <si>
    <t>(介)条例第40条の2、(予)条例第37条の2に規定する基準に適合している
（取り組むべき事項は、自主点検表のチェック項目25-1から25-5を参照）</t>
    <rPh sb="1" eb="2">
      <t>カイ</t>
    </rPh>
    <rPh sb="3" eb="5">
      <t>ジョウレイ</t>
    </rPh>
    <rPh sb="5" eb="6">
      <t>ダイ</t>
    </rPh>
    <rPh sb="8" eb="9">
      <t>ジョウ</t>
    </rPh>
    <rPh sb="13" eb="14">
      <t>ヨ</t>
    </rPh>
    <rPh sb="15" eb="17">
      <t>ジョウレイ</t>
    </rPh>
    <rPh sb="17" eb="18">
      <t>ダイ</t>
    </rPh>
    <rPh sb="20" eb="21">
      <t>ジョウ</t>
    </rPh>
    <rPh sb="24" eb="26">
      <t>キテイ</t>
    </rPh>
    <rPh sb="28" eb="30">
      <t>キジュン</t>
    </rPh>
    <rPh sb="31" eb="33">
      <t>テキゴウ</t>
    </rPh>
    <rPh sb="39" eb="40">
      <t>ト</t>
    </rPh>
    <rPh sb="41" eb="42">
      <t>ク</t>
    </rPh>
    <rPh sb="45" eb="47">
      <t>ジコウ</t>
    </rPh>
    <rPh sb="49" eb="51">
      <t>ジシュ</t>
    </rPh>
    <rPh sb="51" eb="53">
      <t>テンケン</t>
    </rPh>
    <rPh sb="53" eb="54">
      <t>ヒョウ</t>
    </rPh>
    <rPh sb="59" eb="61">
      <t>コウモク</t>
    </rPh>
    <rPh sb="72" eb="74">
      <t>サンショウ</t>
    </rPh>
    <phoneticPr fontId="2"/>
  </si>
  <si>
    <t>(介)条例第110条、(予)条例第71条に規定する基準に適合している
（従業者の員数は、自主点検表のチェック項目1-1から1-8参照）</t>
    <rPh sb="1" eb="2">
      <t>カイ</t>
    </rPh>
    <rPh sb="3" eb="5">
      <t>ジョウレイ</t>
    </rPh>
    <rPh sb="12" eb="13">
      <t>ヨ</t>
    </rPh>
    <rPh sb="14" eb="16">
      <t>ジョウレイ</t>
    </rPh>
    <rPh sb="16" eb="17">
      <t>ダイ</t>
    </rPh>
    <rPh sb="19" eb="20">
      <t>ジョウ</t>
    </rPh>
    <rPh sb="36" eb="39">
      <t>ジュウギョウシャ</t>
    </rPh>
    <rPh sb="40" eb="42">
      <t>インスウ</t>
    </rPh>
    <phoneticPr fontId="2"/>
  </si>
  <si>
    <t>令和６年度</t>
    <phoneticPr fontId="2"/>
  </si>
  <si>
    <t>５　業務の効率化、介護サービスの質の向上その他の生産性の向上に資する取組の促進を図るため貴事業所での取組や</t>
    <rPh sb="2" eb="4">
      <t>ギョウム</t>
    </rPh>
    <rPh sb="5" eb="8">
      <t>コウリツカ</t>
    </rPh>
    <rPh sb="9" eb="11">
      <t>カイゴ</t>
    </rPh>
    <rPh sb="16" eb="17">
      <t>シツ</t>
    </rPh>
    <rPh sb="18" eb="20">
      <t>コウジョウ</t>
    </rPh>
    <rPh sb="22" eb="23">
      <t>ホカ</t>
    </rPh>
    <rPh sb="24" eb="27">
      <t>セイサンセイ</t>
    </rPh>
    <rPh sb="28" eb="30">
      <t>コウジョウ</t>
    </rPh>
    <rPh sb="31" eb="32">
      <t>シ</t>
    </rPh>
    <rPh sb="34" eb="36">
      <t>トリクミ</t>
    </rPh>
    <rPh sb="37" eb="39">
      <t>ソクシン</t>
    </rPh>
    <rPh sb="40" eb="41">
      <t>ハカ</t>
    </rPh>
    <rPh sb="44" eb="45">
      <t>キ</t>
    </rPh>
    <rPh sb="45" eb="48">
      <t>ジギョウショ</t>
    </rPh>
    <rPh sb="50" eb="52">
      <t>トリクミ</t>
    </rPh>
    <phoneticPr fontId="2"/>
  </si>
  <si>
    <t>　　導入している介護機器があれば記入してください。</t>
    <rPh sb="2" eb="4">
      <t>ドウニュウ</t>
    </rPh>
    <rPh sb="8" eb="10">
      <t>カイゴ</t>
    </rPh>
    <rPh sb="10" eb="12">
      <t>キキ</t>
    </rPh>
    <rPh sb="16" eb="18">
      <t>キニュウ</t>
    </rPh>
    <phoneticPr fontId="2"/>
  </si>
  <si>
    <t>訪問リハビリテーション事業所、通所リハビリテーション事業所又はリハビリテーションを実施している医療提供施設の理学療法士等の助言に基づき、計画作成担当者が、生活機能アセスメントを行った上で、生活機能の向上を目的とした認知症介護共同生活介護計画を作成し、計画に基づくサービスを提供</t>
    <rPh sb="11" eb="14">
      <t>ジギョウショ</t>
    </rPh>
    <rPh sb="26" eb="29">
      <t>ジギョウショ</t>
    </rPh>
    <rPh sb="29" eb="30">
      <t>マタ</t>
    </rPh>
    <rPh sb="61" eb="63">
      <t>ジョゲン</t>
    </rPh>
    <rPh sb="64" eb="65">
      <t>モト</t>
    </rPh>
    <rPh sb="77" eb="79">
      <t>セイカツ</t>
    </rPh>
    <rPh sb="79" eb="81">
      <t>キノウ</t>
    </rPh>
    <rPh sb="88" eb="89">
      <t>オコナ</t>
    </rPh>
    <rPh sb="91" eb="92">
      <t>ウエ</t>
    </rPh>
    <rPh sb="94" eb="96">
      <t>セイカツ</t>
    </rPh>
    <rPh sb="96" eb="98">
      <t>キノウ</t>
    </rPh>
    <rPh sb="99" eb="101">
      <t>コウジョウ</t>
    </rPh>
    <rPh sb="102" eb="104">
      <t>モクテキ</t>
    </rPh>
    <rPh sb="107" eb="110">
      <t>ニンチショウ</t>
    </rPh>
    <rPh sb="110" eb="112">
      <t>カイゴ</t>
    </rPh>
    <rPh sb="112" eb="114">
      <t>キョウドウ</t>
    </rPh>
    <rPh sb="114" eb="116">
      <t>セイカツ</t>
    </rPh>
    <rPh sb="116" eb="118">
      <t>カイゴ</t>
    </rPh>
    <rPh sb="118" eb="120">
      <t>ケイカク</t>
    </rPh>
    <rPh sb="121" eb="123">
      <t>サクセイ</t>
    </rPh>
    <rPh sb="125" eb="127">
      <t>ケイカク</t>
    </rPh>
    <rPh sb="128" eb="129">
      <t>モト</t>
    </rPh>
    <rPh sb="136" eb="138">
      <t>テイキョウ</t>
    </rPh>
    <phoneticPr fontId="2"/>
  </si>
  <si>
    <t>(介)条例第32条の2第1項、(予)条例第28条の2第1項に規定する基準に適合している
（取り組むべき事項は、自主点検表のチェック項目16-1を参照）</t>
    <rPh sb="1" eb="2">
      <t>カイ</t>
    </rPh>
    <rPh sb="3" eb="6">
      <t>ジョウレイダイ</t>
    </rPh>
    <rPh sb="8" eb="9">
      <t>ジョウ</t>
    </rPh>
    <rPh sb="11" eb="12">
      <t>ダイ</t>
    </rPh>
    <rPh sb="13" eb="14">
      <t>コウ</t>
    </rPh>
    <rPh sb="16" eb="17">
      <t>ヨ</t>
    </rPh>
    <rPh sb="18" eb="20">
      <t>ジョウレイ</t>
    </rPh>
    <rPh sb="20" eb="21">
      <t>ダイ</t>
    </rPh>
    <rPh sb="23" eb="24">
      <t>ジョウ</t>
    </rPh>
    <rPh sb="26" eb="27">
      <t>ダイ</t>
    </rPh>
    <rPh sb="28" eb="29">
      <t>コウ</t>
    </rPh>
    <rPh sb="30" eb="32">
      <t>キテイ</t>
    </rPh>
    <rPh sb="34" eb="36">
      <t>キジュン</t>
    </rPh>
    <rPh sb="37" eb="39">
      <t>テキゴウ</t>
    </rPh>
    <rPh sb="45" eb="46">
      <t>ト</t>
    </rPh>
    <rPh sb="47" eb="48">
      <t>ク</t>
    </rPh>
    <rPh sb="51" eb="53">
      <t>ジコウ</t>
    </rPh>
    <rPh sb="55" eb="60">
      <t>ジシュテンケンヒョウ</t>
    </rPh>
    <rPh sb="65" eb="67">
      <t>コウモク</t>
    </rPh>
    <rPh sb="72" eb="74">
      <t>サンショウ</t>
    </rPh>
    <phoneticPr fontId="2"/>
  </si>
  <si>
    <t>利用者に「認知症の行動・心理症状」が認められ、医師が緊急に短期利用認知症対応型共同生活介護を利用することが適当と判断した当該日か次の日に、利用者又は家族の同意を得て利用を開始している</t>
    <rPh sb="0" eb="3">
      <t>リヨウシャ</t>
    </rPh>
    <rPh sb="5" eb="8">
      <t>ニンチショウ</t>
    </rPh>
    <rPh sb="9" eb="11">
      <t>コウドウ</t>
    </rPh>
    <rPh sb="12" eb="14">
      <t>シンリ</t>
    </rPh>
    <rPh sb="14" eb="16">
      <t>ショウジョウ</t>
    </rPh>
    <rPh sb="18" eb="19">
      <t>ミト</t>
    </rPh>
    <rPh sb="60" eb="62">
      <t>トウガイ</t>
    </rPh>
    <rPh sb="62" eb="63">
      <t>ビ</t>
    </rPh>
    <rPh sb="64" eb="65">
      <t>ツギ</t>
    </rPh>
    <rPh sb="66" eb="67">
      <t>ヒ</t>
    </rPh>
    <rPh sb="82" eb="84">
      <t>リヨウ</t>
    </rPh>
    <rPh sb="85" eb="87">
      <t>カイシ</t>
    </rPh>
    <phoneticPr fontId="2"/>
  </si>
  <si>
    <t>対象者に対し、個別の認知症の行動・心理症状の評価を計画的に行い、その評価に基づく値を測定し、認知症の行動・心理症状の予防等に資するチームケア（(1)のチームで、利用者の情報を共有した上で介護に係る課題を抽出し、多角的な視点で課題解決に向けた介護を提供することをいう。）を実施</t>
    <rPh sb="0" eb="2">
      <t>タイショウ</t>
    </rPh>
    <rPh sb="2" eb="3">
      <t>シャ</t>
    </rPh>
    <rPh sb="4" eb="5">
      <t>タイ</t>
    </rPh>
    <rPh sb="7" eb="9">
      <t>コベツ</t>
    </rPh>
    <rPh sb="10" eb="13">
      <t>ニンチショウ</t>
    </rPh>
    <rPh sb="14" eb="16">
      <t>コウドウ</t>
    </rPh>
    <rPh sb="17" eb="19">
      <t>シンリ</t>
    </rPh>
    <rPh sb="19" eb="21">
      <t>ショウジョウ</t>
    </rPh>
    <rPh sb="22" eb="24">
      <t>ヒョウカ</t>
    </rPh>
    <rPh sb="25" eb="28">
      <t>ケイカクテキ</t>
    </rPh>
    <rPh sb="29" eb="30">
      <t>オコナ</t>
    </rPh>
    <rPh sb="34" eb="36">
      <t>ヒョウカ</t>
    </rPh>
    <rPh sb="37" eb="38">
      <t>モト</t>
    </rPh>
    <rPh sb="40" eb="41">
      <t>アタイ</t>
    </rPh>
    <rPh sb="42" eb="44">
      <t>ソクテイ</t>
    </rPh>
    <rPh sb="46" eb="49">
      <t>ニンチショウ</t>
    </rPh>
    <rPh sb="50" eb="52">
      <t>コウドウ</t>
    </rPh>
    <rPh sb="53" eb="55">
      <t>シンリ</t>
    </rPh>
    <rPh sb="55" eb="57">
      <t>ショウジョウ</t>
    </rPh>
    <rPh sb="58" eb="60">
      <t>ヨボウ</t>
    </rPh>
    <rPh sb="60" eb="61">
      <t>トウ</t>
    </rPh>
    <rPh sb="62" eb="63">
      <t>シ</t>
    </rPh>
    <rPh sb="80" eb="83">
      <t>リヨウシャ</t>
    </rPh>
    <rPh sb="84" eb="86">
      <t>ジョウホウ</t>
    </rPh>
    <rPh sb="87" eb="89">
      <t>キョウユウ</t>
    </rPh>
    <rPh sb="91" eb="92">
      <t>ウエ</t>
    </rPh>
    <rPh sb="93" eb="95">
      <t>カイゴ</t>
    </rPh>
    <rPh sb="96" eb="97">
      <t>カカ</t>
    </rPh>
    <rPh sb="98" eb="100">
      <t>カダイ</t>
    </rPh>
    <rPh sb="101" eb="103">
      <t>チュウシュツ</t>
    </rPh>
    <rPh sb="105" eb="108">
      <t>タカクテキ</t>
    </rPh>
    <rPh sb="109" eb="111">
      <t>シテン</t>
    </rPh>
    <rPh sb="112" eb="114">
      <t>カダイ</t>
    </rPh>
    <rPh sb="114" eb="116">
      <t>カイケツ</t>
    </rPh>
    <rPh sb="117" eb="118">
      <t>ム</t>
    </rPh>
    <rPh sb="120" eb="122">
      <t>カイゴ</t>
    </rPh>
    <rPh sb="123" eb="125">
      <t>テイキョウ</t>
    </rPh>
    <rPh sb="135" eb="137">
      <t>ジッシ</t>
    </rPh>
    <phoneticPr fontId="2"/>
  </si>
  <si>
    <t>計画の作成に当たっては、理学療法士等は当該利用者のADL及びIADLに関する状況について、訪問リハビリテーション事業所等の場において把握し、又は当該事業所の計画作成担当者と連携してICTを活用した動画やテレビ電話を用いて把握した上で、当該事業所の計画作成担当者に助言</t>
    <rPh sb="0" eb="2">
      <t>ケイカク</t>
    </rPh>
    <rPh sb="3" eb="5">
      <t>サクセイ</t>
    </rPh>
    <rPh sb="6" eb="7">
      <t>ア</t>
    </rPh>
    <rPh sb="12" eb="14">
      <t>リガク</t>
    </rPh>
    <rPh sb="14" eb="17">
      <t>リョウホウシ</t>
    </rPh>
    <rPh sb="17" eb="18">
      <t>トウ</t>
    </rPh>
    <rPh sb="19" eb="21">
      <t>トウガイ</t>
    </rPh>
    <rPh sb="21" eb="24">
      <t>リヨウシャ</t>
    </rPh>
    <rPh sb="28" eb="29">
      <t>オヨ</t>
    </rPh>
    <rPh sb="35" eb="36">
      <t>カン</t>
    </rPh>
    <rPh sb="38" eb="40">
      <t>ジョウキョウ</t>
    </rPh>
    <rPh sb="45" eb="47">
      <t>ホウモン</t>
    </rPh>
    <rPh sb="56" eb="59">
      <t>ジギョウショ</t>
    </rPh>
    <rPh sb="59" eb="60">
      <t>トウ</t>
    </rPh>
    <rPh sb="61" eb="62">
      <t>バ</t>
    </rPh>
    <rPh sb="66" eb="68">
      <t>ハアク</t>
    </rPh>
    <rPh sb="70" eb="71">
      <t>マタ</t>
    </rPh>
    <rPh sb="72" eb="74">
      <t>トウガイ</t>
    </rPh>
    <rPh sb="74" eb="77">
      <t>ジギョウショ</t>
    </rPh>
    <rPh sb="78" eb="80">
      <t>ケイカク</t>
    </rPh>
    <rPh sb="80" eb="82">
      <t>サクセイ</t>
    </rPh>
    <rPh sb="82" eb="85">
      <t>タントウシャ</t>
    </rPh>
    <rPh sb="86" eb="88">
      <t>レンケイ</t>
    </rPh>
    <rPh sb="94" eb="96">
      <t>カツヨウ</t>
    </rPh>
    <rPh sb="98" eb="100">
      <t>ドウガ</t>
    </rPh>
    <rPh sb="104" eb="106">
      <t>デンワ</t>
    </rPh>
    <rPh sb="107" eb="108">
      <t>モチ</t>
    </rPh>
    <rPh sb="110" eb="112">
      <t>ハアク</t>
    </rPh>
    <rPh sb="114" eb="115">
      <t>ウエ</t>
    </rPh>
    <rPh sb="117" eb="119">
      <t>トウガイ</t>
    </rPh>
    <rPh sb="119" eb="122">
      <t>ジギョウショ</t>
    </rPh>
    <rPh sb="123" eb="125">
      <t>ケイカク</t>
    </rPh>
    <rPh sb="125" eb="127">
      <t>サクセイ</t>
    </rPh>
    <rPh sb="127" eb="130">
      <t>タントウシャ</t>
    </rPh>
    <rPh sb="131" eb="133">
      <t>ジョゲン</t>
    </rPh>
    <phoneticPr fontId="2"/>
  </si>
  <si>
    <t>計画の作成に当たっては、当該事業所を訪問した際に、当該利用者のADL及びIADLに関する状況につき、理学療法士等と計画作成担当者が共同して、生活機能アセスメントを行っている</t>
    <rPh sb="0" eb="2">
      <t>ケイカク</t>
    </rPh>
    <rPh sb="3" eb="5">
      <t>サクセイ</t>
    </rPh>
    <rPh sb="6" eb="7">
      <t>ア</t>
    </rPh>
    <rPh sb="25" eb="27">
      <t>トウガイ</t>
    </rPh>
    <rPh sb="27" eb="30">
      <t>リヨウシャ</t>
    </rPh>
    <rPh sb="34" eb="35">
      <t>オヨ</t>
    </rPh>
    <rPh sb="41" eb="42">
      <t>カン</t>
    </rPh>
    <rPh sb="44" eb="46">
      <t>ジョウキョウ</t>
    </rPh>
    <rPh sb="50" eb="52">
      <t>リガク</t>
    </rPh>
    <rPh sb="52" eb="55">
      <t>リョウホウシ</t>
    </rPh>
    <rPh sb="55" eb="56">
      <t>トウ</t>
    </rPh>
    <rPh sb="57" eb="59">
      <t>ケイカク</t>
    </rPh>
    <rPh sb="59" eb="61">
      <t>サクセイ</t>
    </rPh>
    <rPh sb="61" eb="64">
      <t>タントウシャ</t>
    </rPh>
    <rPh sb="65" eb="67">
      <t>キョウドウ</t>
    </rPh>
    <rPh sb="70" eb="72">
      <t>セイカツ</t>
    </rPh>
    <rPh sb="72" eb="74">
      <t>キノウ</t>
    </rPh>
    <rPh sb="81" eb="82">
      <t>オコナ</t>
    </rPh>
    <phoneticPr fontId="2"/>
  </si>
  <si>
    <t>計画に基づきサービスを提供した初回の月に限り算定</t>
    <rPh sb="0" eb="2">
      <t>ケイカク</t>
    </rPh>
    <rPh sb="3" eb="4">
      <t>モト</t>
    </rPh>
    <phoneticPr fontId="2"/>
  </si>
  <si>
    <t>当該事業所の介護職員その他の従業者に対して実施する感染症の予防及びまん延の防止のための研修及び訓練の内容について（3）の研修又は訓練の内容を含めている</t>
    <rPh sb="0" eb="2">
      <t>トウガイ</t>
    </rPh>
    <rPh sb="2" eb="5">
      <t>ジギョウショ</t>
    </rPh>
    <rPh sb="6" eb="8">
      <t>カイゴ</t>
    </rPh>
    <rPh sb="8" eb="10">
      <t>ショクイン</t>
    </rPh>
    <rPh sb="12" eb="13">
      <t>ホカ</t>
    </rPh>
    <rPh sb="14" eb="17">
      <t>ジュウギョウシャ</t>
    </rPh>
    <rPh sb="18" eb="19">
      <t>タイ</t>
    </rPh>
    <rPh sb="21" eb="23">
      <t>ジッシ</t>
    </rPh>
    <rPh sb="25" eb="28">
      <t>カンセンショウ</t>
    </rPh>
    <rPh sb="29" eb="31">
      <t>ヨボウ</t>
    </rPh>
    <rPh sb="31" eb="32">
      <t>オヨ</t>
    </rPh>
    <rPh sb="35" eb="36">
      <t>エン</t>
    </rPh>
    <rPh sb="37" eb="39">
      <t>ボウシ</t>
    </rPh>
    <rPh sb="43" eb="45">
      <t>ケンシュウ</t>
    </rPh>
    <rPh sb="45" eb="46">
      <t>オヨ</t>
    </rPh>
    <rPh sb="47" eb="49">
      <t>クンレン</t>
    </rPh>
    <rPh sb="50" eb="52">
      <t>ナイヨウ</t>
    </rPh>
    <rPh sb="60" eb="62">
      <t>ケンシュウ</t>
    </rPh>
    <rPh sb="62" eb="63">
      <t>マタ</t>
    </rPh>
    <rPh sb="64" eb="66">
      <t>クンレン</t>
    </rPh>
    <rPh sb="67" eb="69">
      <t>ナイヨウ</t>
    </rPh>
    <rPh sb="70" eb="71">
      <t>フク</t>
    </rPh>
    <phoneticPr fontId="2"/>
  </si>
  <si>
    <t>介護従業者として勤務を行う職員の総数のうち、勤続年数7年以上の者の割合が30/100以上</t>
    <rPh sb="0" eb="2">
      <t>カイゴ</t>
    </rPh>
    <rPh sb="2" eb="5">
      <t>ジュウギョウシャ</t>
    </rPh>
    <rPh sb="8" eb="10">
      <t>キンム</t>
    </rPh>
    <rPh sb="11" eb="12">
      <t>オコナ</t>
    </rPh>
    <rPh sb="13" eb="15">
      <t>ショクイン</t>
    </rPh>
    <rPh sb="16" eb="18">
      <t>ソウスウ</t>
    </rPh>
    <rPh sb="22" eb="24">
      <t>キンゾク</t>
    </rPh>
    <rPh sb="24" eb="26">
      <t>ネンスウ</t>
    </rPh>
    <rPh sb="27" eb="30">
      <t>ネンイジョウ</t>
    </rPh>
    <rPh sb="31" eb="32">
      <t>モノ</t>
    </rPh>
    <rPh sb="33" eb="35">
      <t>ワリアイ</t>
    </rPh>
    <rPh sb="42" eb="44">
      <t>イジョウ</t>
    </rPh>
    <phoneticPr fontId="2"/>
  </si>
  <si>
    <t>・従業者の勤務体制及び勤務実績がわかるもの(例：勤務体制一覧表、勤務実績表)
・従業者の勤怠状況がわかるもの(例：タイムカード、勤怠管理システム)
・資格要件に合致していることがわかるもの(例：資格証の写し、研修を修了したことがわかるもの)</t>
    <rPh sb="1" eb="4">
      <t>ジュウギョウシャ</t>
    </rPh>
    <rPh sb="5" eb="7">
      <t>キンム</t>
    </rPh>
    <rPh sb="7" eb="9">
      <t>タイセイ</t>
    </rPh>
    <rPh sb="9" eb="10">
      <t>オヨ</t>
    </rPh>
    <rPh sb="11" eb="13">
      <t>キンム</t>
    </rPh>
    <rPh sb="13" eb="15">
      <t>ジッセキ</t>
    </rPh>
    <rPh sb="22" eb="23">
      <t>レイ</t>
    </rPh>
    <rPh sb="24" eb="26">
      <t>キンム</t>
    </rPh>
    <rPh sb="26" eb="28">
      <t>タイセイ</t>
    </rPh>
    <rPh sb="28" eb="31">
      <t>イチランヒョウ</t>
    </rPh>
    <rPh sb="32" eb="34">
      <t>キンム</t>
    </rPh>
    <rPh sb="34" eb="36">
      <t>ジッセキ</t>
    </rPh>
    <rPh sb="36" eb="37">
      <t>ヒョウ</t>
    </rPh>
    <rPh sb="41" eb="44">
      <t>ジュウギョウシャ</t>
    </rPh>
    <rPh sb="45" eb="49">
      <t>キンタイジョウキョウ</t>
    </rPh>
    <rPh sb="56" eb="57">
      <t>レイ</t>
    </rPh>
    <rPh sb="65" eb="69">
      <t>キンタイカンリ</t>
    </rPh>
    <rPh sb="77" eb="81">
      <t>シカクヨウケン</t>
    </rPh>
    <rPh sb="82" eb="84">
      <t>ガッチ</t>
    </rPh>
    <rPh sb="97" eb="98">
      <t>レイ</t>
    </rPh>
    <rPh sb="99" eb="102">
      <t>シカクショウ</t>
    </rPh>
    <rPh sb="103" eb="104">
      <t>ウツ</t>
    </rPh>
    <rPh sb="106" eb="108">
      <t>ケンシュウ</t>
    </rPh>
    <rPh sb="109" eb="111">
      <t>シュウリョウ</t>
    </rPh>
    <phoneticPr fontId="2"/>
  </si>
  <si>
    <t>・感染症の予防及びまん延の防止のための対策を検討する委員会の開催状況・結果がわかるもの
・感染症の予防及びまん延の防止のための指針
・感染症の予防及びまん延の防止のための研修及び訓練の実施状況・結果がわかるもの</t>
    <rPh sb="1" eb="4">
      <t>カンセンショウ</t>
    </rPh>
    <rPh sb="5" eb="7">
      <t>ヨボウ</t>
    </rPh>
    <rPh sb="7" eb="8">
      <t>オヨ</t>
    </rPh>
    <rPh sb="19" eb="21">
      <t>タイサク</t>
    </rPh>
    <rPh sb="22" eb="24">
      <t>ケントウ</t>
    </rPh>
    <rPh sb="26" eb="29">
      <t>イインカイ</t>
    </rPh>
    <rPh sb="30" eb="34">
      <t>カイサイジョウキョウ</t>
    </rPh>
    <rPh sb="35" eb="37">
      <t>ケッカ</t>
    </rPh>
    <rPh sb="46" eb="49">
      <t>カンセンショウ</t>
    </rPh>
    <rPh sb="50" eb="52">
      <t>ヨボウ</t>
    </rPh>
    <rPh sb="52" eb="53">
      <t>オヨ</t>
    </rPh>
    <rPh sb="56" eb="57">
      <t>エン</t>
    </rPh>
    <rPh sb="58" eb="60">
      <t>ボウシ</t>
    </rPh>
    <rPh sb="64" eb="66">
      <t>シシン</t>
    </rPh>
    <rPh sb="69" eb="72">
      <t>カンセンショウ</t>
    </rPh>
    <rPh sb="73" eb="76">
      <t>ヨボウオヨ</t>
    </rPh>
    <rPh sb="79" eb="80">
      <t>エン</t>
    </rPh>
    <rPh sb="81" eb="83">
      <t>ボウシ</t>
    </rPh>
    <rPh sb="87" eb="89">
      <t>ケンシュウ</t>
    </rPh>
    <rPh sb="89" eb="90">
      <t>オヨ</t>
    </rPh>
    <rPh sb="91" eb="93">
      <t>クンレン</t>
    </rPh>
    <rPh sb="94" eb="98">
      <t>ジッシジョウキョウ</t>
    </rPh>
    <rPh sb="99" eb="101">
      <t>ケッカ</t>
    </rPh>
    <phoneticPr fontId="2"/>
  </si>
  <si>
    <t>・個人情報の利用に関する同意書
・従業者の秘密保持誓約書</t>
    <rPh sb="1" eb="3">
      <t>コジン</t>
    </rPh>
    <rPh sb="3" eb="5">
      <t>ジョウホウ</t>
    </rPh>
    <rPh sb="6" eb="8">
      <t>リヨウ</t>
    </rPh>
    <rPh sb="9" eb="10">
      <t>カン</t>
    </rPh>
    <rPh sb="12" eb="15">
      <t>ドウイショ</t>
    </rPh>
    <rPh sb="20" eb="23">
      <t>ジュウギョウシャ</t>
    </rPh>
    <rPh sb="24" eb="26">
      <t>ヒミツ</t>
    </rPh>
    <rPh sb="26" eb="28">
      <t>ホジ</t>
    </rPh>
    <rPh sb="28" eb="31">
      <t>セイヤクショ</t>
    </rPh>
    <phoneticPr fontId="2"/>
  </si>
  <si>
    <t>・アセスメントの結果がわかるもの
・モニタリングの結果がわかるもの
・(介護予防)認知症対応型共同生活介護計画(利用者の同意があったことがわかるもの)
・診断書</t>
    <rPh sb="8" eb="10">
      <t>ケッカ</t>
    </rPh>
    <rPh sb="26" eb="28">
      <t>ケッカ</t>
    </rPh>
    <rPh sb="38" eb="40">
      <t>カイゴ</t>
    </rPh>
    <rPh sb="40" eb="42">
      <t>ヨボウ</t>
    </rPh>
    <rPh sb="43" eb="46">
      <t>ニンチショウ</t>
    </rPh>
    <rPh sb="46" eb="49">
      <t>タイオウガタ</t>
    </rPh>
    <rPh sb="49" eb="55">
      <t>キョウドウセイカツカイゴ</t>
    </rPh>
    <rPh sb="55" eb="57">
      <t>ケイカク</t>
    </rPh>
    <rPh sb="58" eb="61">
      <t>リヨウシャ</t>
    </rPh>
    <rPh sb="62" eb="64">
      <t>ドウイ</t>
    </rPh>
    <rPh sb="80" eb="83">
      <t>シンダンショ</t>
    </rPh>
    <phoneticPr fontId="2"/>
  </si>
  <si>
    <t>・身体的拘束等の記録(身体的拘束等がある場合)
・身体的拘束等の適正化のための指針
・身体的拘束等の適正化検討委員会の開催状況及び結果がわかるもの
・身体的拘束等の適正化のための研修の開催状況及び結果がわかるもの
・外部評価又は運営推進会議による評価の結果</t>
  </si>
  <si>
    <t>・介護予防認知症対応型共同生活介護計画（利用者の同意があったことがわかるもの）　  
・アセスメントの結果がわかるもの
・サービス提供記録
・モニタリングの結果がわかるもの</t>
    <rPh sb="20" eb="23">
      <t>リヨウシャ</t>
    </rPh>
    <rPh sb="24" eb="26">
      <t>ドウイ</t>
    </rPh>
    <rPh sb="58" eb="60">
      <t>ケッカ</t>
    </rPh>
    <rPh sb="98" eb="100">
      <t>ケッカ</t>
    </rPh>
    <phoneticPr fontId="2"/>
  </si>
  <si>
    <t>確認項目1-1～25-5は、介護保険施設等運営指導マニュアル令和4年3月（厚生労働省老健局総務課介護保険指導室）別添１に基づき作成しています。</t>
    <phoneticPr fontId="2"/>
  </si>
  <si>
    <t>従業者、設備、備品及び会計に関する諸記録を整備しているか。</t>
    <phoneticPr fontId="2"/>
  </si>
  <si>
    <t>/42</t>
    <phoneticPr fontId="2"/>
  </si>
  <si>
    <r>
      <t xml:space="preserve">(解釈通知)
介護従業者その他の従業者に対し、身体的拘束等の適正化のための指針に基づいた研修プログラムを作成し、年２回以上の定期的な教育を開催するとともに、新規採用時には必ず身体的拘束等の適正化の研修を実施しているか。
</t>
    </r>
    <r>
      <rPr>
        <b/>
        <sz val="10"/>
        <rFont val="BIZ UDPゴシック"/>
        <family val="3"/>
        <charset val="128"/>
      </rPr>
      <t>【松阪市重点項目】</t>
    </r>
    <rPh sb="1" eb="3">
      <t>カイシャク</t>
    </rPh>
    <rPh sb="3" eb="5">
      <t>ツウチ</t>
    </rPh>
    <rPh sb="7" eb="9">
      <t>カイゴ</t>
    </rPh>
    <rPh sb="14" eb="15">
      <t>ホカ</t>
    </rPh>
    <rPh sb="16" eb="19">
      <t>ジュウギョウシャ</t>
    </rPh>
    <rPh sb="56" eb="57">
      <t>ネン</t>
    </rPh>
    <rPh sb="58" eb="61">
      <t>カイイジョウ</t>
    </rPh>
    <phoneticPr fontId="2"/>
  </si>
  <si>
    <r>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r>
    <r>
      <rPr>
        <b/>
        <sz val="10"/>
        <rFont val="BIZ UDPゴシック"/>
        <family val="3"/>
        <charset val="128"/>
      </rPr>
      <t>【松阪市重点項目】</t>
    </r>
    <r>
      <rPr>
        <sz val="10"/>
        <rFont val="BIZ UDPゴシック"/>
        <family val="3"/>
        <charset val="128"/>
      </rPr>
      <t xml:space="preserve">
(解釈通知)
業務継続計画には以下の項目等を記載していること。
イ　感染症に係る業務継続計画
①平時からの備え（体制構築・整備、感染症防止に向けた取り組みの実施、備蓄品の確保等）
②初動対応
③感染拡大防止体制の確立（保健所との連携、濃厚接触者への対応、関係者との情報共有等）
ロ　災害に係る業務継続計画
①平常時の対応（建物・設備の安全対策、電気・水道等のライフラインが停止した場合の対策、必要品の備蓄等）
②緊急時の対応（業務継続計画発動基準、対応体制等）
③他施設及び地域との連携</t>
    </r>
    <rPh sb="260" eb="261">
      <t>トウ</t>
    </rPh>
    <phoneticPr fontId="2"/>
  </si>
  <si>
    <t>当該事業所における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テレビ電話装置等を活用して行うことができるものとする。)を定期的に開催しているか。
令和9年3月31日まで努力義務</t>
    <rPh sb="0" eb="2">
      <t>トウガイ</t>
    </rPh>
    <rPh sb="2" eb="5">
      <t>ジギョウショ</t>
    </rPh>
    <rPh sb="9" eb="11">
      <t>ギョウム</t>
    </rPh>
    <rPh sb="12" eb="15">
      <t>コウリツカ</t>
    </rPh>
    <rPh sb="16" eb="18">
      <t>カイゴ</t>
    </rPh>
    <rPh sb="23" eb="24">
      <t>シツ</t>
    </rPh>
    <rPh sb="25" eb="27">
      <t>コウジョウ</t>
    </rPh>
    <rPh sb="29" eb="30">
      <t>ホカ</t>
    </rPh>
    <rPh sb="31" eb="34">
      <t>セイサンセイ</t>
    </rPh>
    <rPh sb="35" eb="37">
      <t>コウジョウ</t>
    </rPh>
    <rPh sb="38" eb="39">
      <t>シ</t>
    </rPh>
    <rPh sb="41" eb="43">
      <t>トリクミ</t>
    </rPh>
    <rPh sb="44" eb="46">
      <t>ソクシン</t>
    </rPh>
    <rPh sb="47" eb="48">
      <t>ハカ</t>
    </rPh>
    <rPh sb="52" eb="54">
      <t>トウガイ</t>
    </rPh>
    <rPh sb="54" eb="57">
      <t>ジギョウショ</t>
    </rPh>
    <rPh sb="61" eb="64">
      <t>リヨウシャ</t>
    </rPh>
    <phoneticPr fontId="2"/>
  </si>
  <si>
    <t>(解釈通知）
運営推進会議の複数の事業所の合同開催については、合同で開催する回数が、１年度に開催すべき運営推進会議の開催回数の半数を超えていないか。
また、外部評価を行う運営推進会議は、単独で開催しているか。　　　　　　　　　　　　　　　　　　　　</t>
    <phoneticPr fontId="2"/>
  </si>
  <si>
    <r>
      <t>措置を適切に実施するための担当者を置いているか。</t>
    </r>
    <r>
      <rPr>
        <b/>
        <sz val="10"/>
        <rFont val="BIZ UDPゴシック"/>
        <family val="3"/>
        <charset val="128"/>
      </rPr>
      <t>【松阪市重点項目】</t>
    </r>
    <phoneticPr fontId="2"/>
  </si>
  <si>
    <r>
      <t>認知症である者の介護に従事した経験を有する者又は保健医療サービス若しくは福祉サービスの提供を行う事業の経営に携わった経験を有する者であるか。</t>
    </r>
    <r>
      <rPr>
        <b/>
        <sz val="10"/>
        <color theme="1"/>
        <rFont val="BIZ UDPゴシック"/>
        <family val="3"/>
        <charset val="128"/>
      </rPr>
      <t>【松阪市重点項目】</t>
    </r>
    <phoneticPr fontId="2"/>
  </si>
  <si>
    <t>身体拘束廃止未実施減算(10/100)</t>
    <rPh sb="0" eb="4">
      <t>シンタイコウソク</t>
    </rPh>
    <rPh sb="4" eb="6">
      <t>ハイシ</t>
    </rPh>
    <rPh sb="6" eb="9">
      <t>ミジッシ</t>
    </rPh>
    <rPh sb="9" eb="11">
      <t>ゲンサン</t>
    </rPh>
    <phoneticPr fontId="2"/>
  </si>
  <si>
    <t>医療連携体制加算を算定している</t>
    <phoneticPr fontId="2"/>
  </si>
  <si>
    <t>看取りに関する指針を定め、入居の際に、入居者又はその家族等に対して、当該指針の内容を説明し、同意を得ている</t>
    <rPh sb="19" eb="21">
      <t>ニュウキョ</t>
    </rPh>
    <phoneticPr fontId="2"/>
  </si>
  <si>
    <r>
      <t>次の項目を盛り込んだ、身体的拘束等の適正化のための対策を検討する委員会(テレビ電話装置等を活用して行うことができるものとする。)を３月に１回以上開催するとともに、その結果について介護従業者その他の従業者に周知徹底を図っているか。</t>
    </r>
    <r>
      <rPr>
        <b/>
        <sz val="10"/>
        <rFont val="BIZ UDPゴシック"/>
        <family val="3"/>
        <charset val="128"/>
      </rPr>
      <t>【松阪市重点項目】</t>
    </r>
    <r>
      <rPr>
        <sz val="10"/>
        <rFont val="BIZ UDPゴシック"/>
        <family val="3"/>
        <charset val="128"/>
      </rPr>
      <t xml:space="preserve">
(解釈通知)
イ 　身体的拘束等について報告するための様式を整備すること。
ロ　 介護従業者その他の従業者は、身体的拘束等の発生ごとにその状況、背景等を記録するとともに、イの様式に従い、身体的拘束等について報告すること。
ハ 　身体的拘束等適正化検討委員会において、ロにより報告された事例を集計し、分析すること。
ニ 　事例の分析に当たっては、身体的拘束等の発生時の状況等を分析し、身体的拘束等の発生原因、結果等をとりまとめ、当該事例の適正性と適正化策を検討すること。
ホ 　報告された事例及び分析結果を従業者に周知徹底すること。
ヘ 　適正化策を講じた後に、その効果について評価すること</t>
    </r>
    <rPh sb="83" eb="85">
      <t>ケッカ</t>
    </rPh>
    <rPh sb="89" eb="91">
      <t>カイゴ</t>
    </rPh>
    <rPh sb="91" eb="94">
      <t>ジュウギョウシャ</t>
    </rPh>
    <rPh sb="96" eb="97">
      <t>ホカ</t>
    </rPh>
    <rPh sb="98" eb="101">
      <t>ジュウギョウシャ</t>
    </rPh>
    <rPh sb="102" eb="104">
      <t>シュウチ</t>
    </rPh>
    <rPh sb="104" eb="106">
      <t>テッテイ</t>
    </rPh>
    <rPh sb="107" eb="108">
      <t>ハカ</t>
    </rPh>
    <rPh sb="244" eb="245">
      <t>トウ</t>
    </rPh>
    <phoneticPr fontId="2"/>
  </si>
  <si>
    <r>
      <t>次の項目を盛り込んだ、身体的拘束等の適正化のための指針を整備しているか。</t>
    </r>
    <r>
      <rPr>
        <b/>
        <sz val="10"/>
        <color theme="1"/>
        <rFont val="BIZ UDPゴシック"/>
        <family val="3"/>
        <charset val="128"/>
      </rPr>
      <t>【松阪市重点項目】</t>
    </r>
    <r>
      <rPr>
        <sz val="10"/>
        <color theme="1"/>
        <rFont val="BIZ UDPゴシック"/>
        <family val="3"/>
        <charset val="128"/>
      </rPr>
      <t xml:space="preserve">
(解釈通知)
イ 　事業所における身体的拘束等の適正化に関する基本的考え方
ロ 　身体的拘束等適正化検討委員会その他事業所内の組織に関する事項
ハ 　身体的拘束等の適正化のための職員研修に関する基本方針
ニ 　事業所内で発生した身体的拘束等の報告方法等のための方策に関する基本方針
ホ 　身体的拘束等発生時の対応に関する基本方針
ヘ 　利用者等に対する当該指針の閲覧に関する基本方針
ト 　その他身体的拘束等の適正化の推進のために必要な基本方針</t>
    </r>
    <rPh sb="93" eb="94">
      <t>トウ</t>
    </rPh>
    <phoneticPr fontId="2"/>
  </si>
  <si>
    <t>訓練の実施に当たって、地域住民の参加が得られるよう連携に努めているか。</t>
    <phoneticPr fontId="2"/>
  </si>
  <si>
    <r>
      <t>共同生活住居ごとに専らその職務に従事する常勤の管理者を配置しているか。</t>
    </r>
    <r>
      <rPr>
        <b/>
        <sz val="10"/>
        <rFont val="BIZ UDPゴシック"/>
        <family val="3"/>
        <charset val="128"/>
      </rPr>
      <t>【松阪市重点項目】</t>
    </r>
    <phoneticPr fontId="2"/>
  </si>
  <si>
    <r>
      <t>兼務している場合、下記のいずれかの職務への従事であるか。また、管理上支障がないか。</t>
    </r>
    <r>
      <rPr>
        <b/>
        <sz val="10"/>
        <rFont val="BIZ UDPゴシック"/>
        <family val="3"/>
        <charset val="128"/>
      </rPr>
      <t>【松阪市重点項目】</t>
    </r>
    <r>
      <rPr>
        <sz val="10"/>
        <rFont val="BIZ UDPゴシック"/>
        <family val="3"/>
        <charset val="128"/>
      </rPr>
      <t xml:space="preserve">
・当該事業所の介護従業者としての職務　
・同一の事業者によって設置された他の事業所、施設等の管理者又は従業者
</t>
    </r>
    <r>
      <rPr>
        <b/>
        <sz val="10"/>
        <rFont val="BIZ UDPゴシック"/>
        <family val="3"/>
        <charset val="128"/>
      </rPr>
      <t>（兼務職名　　　　　　　　　　　　　　　　　　　）</t>
    </r>
    <rPh sb="9" eb="11">
      <t>カキ</t>
    </rPh>
    <rPh sb="17" eb="19">
      <t>ショクム</t>
    </rPh>
    <rPh sb="21" eb="23">
      <t>ジュウジ</t>
    </rPh>
    <rPh sb="55" eb="58">
      <t>ジギョウショ</t>
    </rPh>
    <rPh sb="59" eb="61">
      <t>カイゴ</t>
    </rPh>
    <rPh sb="61" eb="64">
      <t>ジュウギョウシャ</t>
    </rPh>
    <rPh sb="68" eb="70">
      <t>ショクム</t>
    </rPh>
    <phoneticPr fontId="2"/>
  </si>
  <si>
    <r>
      <t>３年以上認知症である者の介護に従事した経験があり、必要な知識及び経験を有する者であるか。</t>
    </r>
    <r>
      <rPr>
        <b/>
        <sz val="10"/>
        <rFont val="BIZ UDPゴシック"/>
        <family val="3"/>
        <charset val="128"/>
      </rPr>
      <t>【松阪市重点項目】</t>
    </r>
    <phoneticPr fontId="2"/>
  </si>
  <si>
    <r>
      <t>三重県が実施する「認知症対応型サービス事業管理者研修」を修了しているか。</t>
    </r>
    <r>
      <rPr>
        <b/>
        <sz val="10"/>
        <rFont val="BIZ UDPゴシック"/>
        <family val="3"/>
        <charset val="128"/>
      </rPr>
      <t>【松阪市重点項目】</t>
    </r>
    <rPh sb="28" eb="30">
      <t>シュウリョウ</t>
    </rPh>
    <phoneticPr fontId="2"/>
  </si>
  <si>
    <r>
      <t>１ユニットの定員は、５人以上9人以下であるか。</t>
    </r>
    <r>
      <rPr>
        <b/>
        <sz val="10"/>
        <rFont val="BIZ UDPゴシック"/>
        <family val="3"/>
        <charset val="128"/>
      </rPr>
      <t>【松阪市重点項目】</t>
    </r>
    <phoneticPr fontId="2"/>
  </si>
  <si>
    <t>・平面図(行政機関側が保存しているもの)</t>
    <phoneticPr fontId="2"/>
  </si>
  <si>
    <r>
      <t>１つの居室の床面積は７．４３㎡以上となっているか。また、定員は１人であるか。ただし、利用者の処遇上必要と認められる場合を除く。</t>
    </r>
    <r>
      <rPr>
        <b/>
        <sz val="10"/>
        <rFont val="BIZ UDPゴシック"/>
        <family val="3"/>
        <charset val="128"/>
      </rPr>
      <t>【松阪市重点項目】</t>
    </r>
    <rPh sb="42" eb="45">
      <t>リヨウシャ</t>
    </rPh>
    <rPh sb="46" eb="48">
      <t>ショグウ</t>
    </rPh>
    <rPh sb="48" eb="49">
      <t>ジョウ</t>
    </rPh>
    <rPh sb="49" eb="51">
      <t>ヒツヨウ</t>
    </rPh>
    <rPh sb="52" eb="53">
      <t>ミト</t>
    </rPh>
    <rPh sb="57" eb="59">
      <t>バアイ</t>
    </rPh>
    <rPh sb="60" eb="61">
      <t>ノゾ</t>
    </rPh>
    <phoneticPr fontId="2"/>
  </si>
  <si>
    <t>入居に際しては入居の年月日及び入居している共同生活住居の名称を、退居に際しては退居の年月日を、利用者の被保険者証に記載しているか。</t>
    <rPh sb="15" eb="17">
      <t>ニュウキョ</t>
    </rPh>
    <rPh sb="21" eb="23">
      <t>キョウドウ</t>
    </rPh>
    <rPh sb="23" eb="25">
      <t>セイカツ</t>
    </rPh>
    <rPh sb="25" eb="27">
      <t>ジュウキョ</t>
    </rPh>
    <rPh sb="47" eb="49">
      <t>リヨウ</t>
    </rPh>
    <phoneticPr fontId="2"/>
  </si>
  <si>
    <t>計画作成担当者は、利用者の心身の状況、希望及びその置かれている環境を踏まえて、他の介護従業者と協議の上、援助の目標、当該目標を達成するための具体的なサービスの内容等を記載した計画を作成しているか。</t>
    <rPh sb="9" eb="11">
      <t>リヨウ</t>
    </rPh>
    <rPh sb="81" eb="82">
      <t>ナド</t>
    </rPh>
    <phoneticPr fontId="2"/>
  </si>
  <si>
    <t>サービスの提供に当たっては、主治の医師又は歯科医師からの情報伝達を通じる等の適切な方法により、利用者の心身の状況、その置かれている環境等利用者の日常生活全般の状況の的確な把握を行っているか。</t>
    <rPh sb="47" eb="49">
      <t>リヨウ</t>
    </rPh>
    <rPh sb="68" eb="70">
      <t>リヨウ</t>
    </rPh>
    <phoneticPr fontId="2"/>
  </si>
  <si>
    <t>計画作成担当者は、利用者の日常生活全般の状況及び希望を踏まえて、他の介護従業者と協議の上、介護予防認知症対応型共同生活介護の目標、当該目標を達成するための具体的なサービスの内容、サービスの提供を行う期間等を記載した介護予防認知症対応型共同生活介護計画を作成しているか。</t>
    <rPh sb="9" eb="11">
      <t>リヨウ</t>
    </rPh>
    <rPh sb="11" eb="12">
      <t>シャ</t>
    </rPh>
    <phoneticPr fontId="2"/>
  </si>
  <si>
    <t>全ての介護従業者(看護師、准看護士、介護福祉士、介護支援専門員、法第8条第2項に規定する政令で定める者等の資格を有する者その他これに類する者を除く。)に対し、認知症介護に係る基礎的な研修を受講させるために必要な措置を講じているか。</t>
    <rPh sb="3" eb="5">
      <t>カイゴ</t>
    </rPh>
    <rPh sb="62" eb="63">
      <t>ホカ</t>
    </rPh>
    <rPh sb="66" eb="67">
      <t>ルイ</t>
    </rPh>
    <rPh sb="69" eb="70">
      <t>モノ</t>
    </rPh>
    <phoneticPr fontId="2"/>
  </si>
  <si>
    <t>非常災害(火災・風水害・地震等)に関する具体的計画を立て、非常災害時の関係機関への通報及び連携体制を整備し、定期的に従業者に周知するとともに、定期的に避難、救出その他必要な訓練を行っているか。
(解釈通知)
消防計画の策定及びこれに基づく消防業務の実施は、消防法第8条の規定により防火管理者を置くこととされている事業所にあってはその者に行わせているか。
防火管理者を置かなくてもよいとされている事業所においても、防火管理について責任者を定め、その者に消防計画に準ずる計画の樹立等の業務を行わせているか。</t>
    <phoneticPr fontId="2"/>
  </si>
  <si>
    <r>
      <t>(介)第</t>
    </r>
    <r>
      <rPr>
        <sz val="8.5"/>
        <rFont val="BIZ UDゴシック"/>
        <family val="3"/>
        <charset val="128"/>
      </rPr>
      <t>106</t>
    </r>
    <r>
      <rPr>
        <sz val="8.5"/>
        <rFont val="BIZ UDPゴシック"/>
        <family val="3"/>
        <charset val="128"/>
      </rPr>
      <t>条の</t>
    </r>
    <r>
      <rPr>
        <sz val="8.5"/>
        <rFont val="BIZ UDゴシック"/>
        <family val="3"/>
        <charset val="128"/>
      </rPr>
      <t xml:space="preserve">2※
</t>
    </r>
    <r>
      <rPr>
        <sz val="8.5"/>
        <rFont val="BIZ UDPゴシック"/>
        <family val="3"/>
        <charset val="128"/>
      </rPr>
      <t>(予)第</t>
    </r>
    <r>
      <rPr>
        <sz val="8.5"/>
        <rFont val="BIZ UDゴシック"/>
        <family val="3"/>
        <charset val="128"/>
      </rPr>
      <t>63</t>
    </r>
    <r>
      <rPr>
        <sz val="8.5"/>
        <rFont val="BIZ UDPゴシック"/>
        <family val="3"/>
        <charset val="128"/>
      </rPr>
      <t>条の</t>
    </r>
    <r>
      <rPr>
        <sz val="8.5"/>
        <rFont val="BIZ UDゴシック"/>
        <family val="3"/>
        <charset val="128"/>
      </rPr>
      <t>2※</t>
    </r>
    <r>
      <rPr>
        <sz val="8.5"/>
        <rFont val="BIZ UDPゴシック"/>
        <family val="3"/>
        <charset val="128"/>
      </rPr>
      <t xml:space="preserve">
介護現場の生産性の向上
</t>
    </r>
    <rPh sb="1" eb="2">
      <t>カイ</t>
    </rPh>
    <rPh sb="3" eb="4">
      <t>ダイ</t>
    </rPh>
    <rPh sb="7" eb="8">
      <t>ジョウ</t>
    </rPh>
    <rPh sb="13" eb="14">
      <t>ヨ</t>
    </rPh>
    <rPh sb="15" eb="16">
      <t>ダイ</t>
    </rPh>
    <rPh sb="18" eb="19">
      <t>ジョウ</t>
    </rPh>
    <rPh sb="23" eb="25">
      <t>カイゴ</t>
    </rPh>
    <rPh sb="25" eb="27">
      <t>ゲンバ</t>
    </rPh>
    <rPh sb="28" eb="31">
      <t>セイサンセイ</t>
    </rPh>
    <rPh sb="32" eb="34">
      <t>コウジョウ</t>
    </rPh>
    <phoneticPr fontId="2"/>
  </si>
  <si>
    <r>
      <t xml:space="preserve">(解釈通知) 
インフルエンザ対策、腸管出血性大腸菌感染症対策、レジオネラ症対策等について、別途発出された通知に基づき、適切な措置を講じているか。
</t>
    </r>
    <r>
      <rPr>
        <b/>
        <sz val="10"/>
        <rFont val="BIZ UDPゴシック"/>
        <family val="3"/>
        <charset val="128"/>
      </rPr>
      <t>（参照：介護現場における感染対策の手引き(第3版)令和5年9月）</t>
    </r>
    <rPh sb="15" eb="17">
      <t>タイサク</t>
    </rPh>
    <rPh sb="18" eb="26">
      <t>チョウカンシュッケツセイダイチョウキン</t>
    </rPh>
    <rPh sb="26" eb="29">
      <t>カンセンショウ</t>
    </rPh>
    <rPh sb="29" eb="31">
      <t>タイサク</t>
    </rPh>
    <rPh sb="37" eb="38">
      <t>ショウ</t>
    </rPh>
    <rPh sb="38" eb="40">
      <t>タイサク</t>
    </rPh>
    <rPh sb="40" eb="41">
      <t>トウ</t>
    </rPh>
    <rPh sb="46" eb="48">
      <t>ベット</t>
    </rPh>
    <rPh sb="48" eb="50">
      <t>ハッシュツ</t>
    </rPh>
    <rPh sb="53" eb="55">
      <t>ツウチ</t>
    </rPh>
    <rPh sb="56" eb="57">
      <t>モト</t>
    </rPh>
    <rPh sb="60" eb="62">
      <t>テキセツ</t>
    </rPh>
    <rPh sb="63" eb="65">
      <t>ソチ</t>
    </rPh>
    <rPh sb="66" eb="67">
      <t>コウ</t>
    </rPh>
    <phoneticPr fontId="2"/>
  </si>
  <si>
    <r>
      <t>感染症の予防及びまん延の防止のための指針を整備しているか。</t>
    </r>
    <r>
      <rPr>
        <b/>
        <sz val="10"/>
        <rFont val="BIZ UDPゴシック"/>
        <family val="3"/>
        <charset val="128"/>
      </rPr>
      <t>【松阪市重点項目】</t>
    </r>
    <r>
      <rPr>
        <sz val="10"/>
        <rFont val="BIZ UDPゴシック"/>
        <family val="3"/>
        <charset val="128"/>
      </rPr>
      <t xml:space="preserve">
(解釈通知)
感染症の予防及びまん延の防止のための指針には以下の項目等を記載しているか。
イ　平常時の対策
・事業所内の衛生管理（環境の整備等）、ケアにかかる感染対策（手洗い、標準的な予防策）等
ロ　発生時の対応
・発生状況の把握、感染拡大の防止、医療機関や保健所、市町村における事業所関係課等の関係機関との連携、行政等への報告等
・事業所内の連絡体制や関係機関への連絡体制の整備</t>
    </r>
    <rPh sb="91" eb="93">
      <t>タイサク</t>
    </rPh>
    <rPh sb="95" eb="98">
      <t>ジギョウショ</t>
    </rPh>
    <rPh sb="136" eb="137">
      <t>トウ</t>
    </rPh>
    <rPh sb="208" eb="211">
      <t>ジギョウショ</t>
    </rPh>
    <rPh sb="229" eb="231">
      <t>セイビ</t>
    </rPh>
    <phoneticPr fontId="2"/>
  </si>
  <si>
    <r>
      <t>事業所において、従業者に対し、感染症の予防及びまん延の防止のための研修及び訓練を年2回以上定期的に実施しているか。（新規採用時には感染症対策研修を実施することが望ましい。）</t>
    </r>
    <r>
      <rPr>
        <b/>
        <sz val="10"/>
        <rFont val="BIZ UDPゴシック"/>
        <family val="3"/>
        <charset val="128"/>
      </rPr>
      <t>【松阪市重点項目】</t>
    </r>
    <rPh sb="0" eb="3">
      <t>ジギョウショ</t>
    </rPh>
    <rPh sb="8" eb="11">
      <t>ジュウギョウシャ</t>
    </rPh>
    <phoneticPr fontId="2"/>
  </si>
  <si>
    <r>
      <t>従業者は、正当な理由がなく、その業務上知り得た利用者又はその家族の秘密を漏らしていないか。</t>
    </r>
    <r>
      <rPr>
        <b/>
        <sz val="10"/>
        <rFont val="BIZ UDPゴシック"/>
        <family val="3"/>
        <charset val="128"/>
      </rPr>
      <t>【松阪市重点項目】</t>
    </r>
    <phoneticPr fontId="2"/>
  </si>
  <si>
    <t>・パンフレット／チラシ
・Web広告</t>
    <rPh sb="16" eb="18">
      <t>コウコク</t>
    </rPh>
    <phoneticPr fontId="2"/>
  </si>
  <si>
    <t>(解釈通知)
・相談窓口、苦情処理の体制及び手順等事業所における苦情を処理するために講ずる措置の概要について明らかにする
・利用申込者又はその家族にサービスの内容を説明する文書に苦情に対する対応の内容についても併せて記載するとともに、事業所に掲示し、かつ、ウェブサイトに掲載(ウェブサイトへの掲載は、令和7年4月1日より適用)</t>
    <rPh sb="135" eb="137">
      <t>ケイサイ</t>
    </rPh>
    <rPh sb="146" eb="148">
      <t>ケイサイ</t>
    </rPh>
    <rPh sb="150" eb="152">
      <t>レイワ</t>
    </rPh>
    <rPh sb="153" eb="154">
      <t>ネン</t>
    </rPh>
    <rPh sb="155" eb="156">
      <t>ガツ</t>
    </rPh>
    <rPh sb="157" eb="162">
      <t>ニチヨリテキヨウ</t>
    </rPh>
    <phoneticPr fontId="2"/>
  </si>
  <si>
    <r>
      <t xml:space="preserve">(1)の苦情を受け付けた場合、当該苦情の内容等を記録しているか。
</t>
    </r>
    <r>
      <rPr>
        <b/>
        <sz val="10"/>
        <rFont val="BIZ UDPゴシック"/>
        <family val="3"/>
        <charset val="128"/>
      </rPr>
      <t>（苦情の記録件数　指定作成時点の年度における件数</t>
    </r>
    <r>
      <rPr>
        <b/>
        <u/>
        <sz val="10"/>
        <rFont val="BIZ UDPゴシック"/>
        <family val="3"/>
        <charset val="128"/>
      </rPr>
      <t>　　件</t>
    </r>
    <r>
      <rPr>
        <b/>
        <sz val="10"/>
        <rFont val="BIZ UDPゴシック"/>
        <family val="3"/>
        <charset val="128"/>
      </rPr>
      <t>）</t>
    </r>
    <rPh sb="15" eb="17">
      <t>トウガイ</t>
    </rPh>
    <rPh sb="17" eb="19">
      <t>クジョウ</t>
    </rPh>
    <phoneticPr fontId="2"/>
  </si>
  <si>
    <t>提供したサービスに関し、介護保険法第23条の規定により市が行う文書その他の物件の提出若しくは提示の求め又は市の職員からの質問若しくは照会に応じているか。
また、入居者からの苦情に関して市が行う調査に協力するとともに、市から指導又は助言を受けた場合においては、当該指導又は助言に従って必要な改善を行っているか。</t>
    <phoneticPr fontId="2"/>
  </si>
  <si>
    <t>提供したサービスに係る利用者からの苦情に関して国民健康保険団体連合会が行う介護保険法第176条第1項第三号の調査に協力するとともに、国民健康保険団体連合会から指導又は助言を受けた場合においては、当該指導又は助言に従って必要な改善を行っているか。</t>
    <rPh sb="11" eb="14">
      <t>リヨウシャ</t>
    </rPh>
    <phoneticPr fontId="2"/>
  </si>
  <si>
    <t>サービスの提供に当たっては、利用者、その家族、地域住民の代表者、市の職員又は地域包括支援センターの職員、事業について知見を有する者等により構成される運営推進会議を設置しているか。
また、運営推進会議を、活動状況を報告し、評価を受け、必要な要望、助言を聴くためにおおむね2月に1回以上開催しているか。</t>
    <rPh sb="93" eb="99">
      <t>ウンエイスイシンカイギ</t>
    </rPh>
    <rPh sb="125" eb="126">
      <t>キ</t>
    </rPh>
    <phoneticPr fontId="2"/>
  </si>
  <si>
    <t>事業の運営に当たっては、提供したサービスに関する利用者からの苦情に関して、市等が派遣する者が相談及び援助を行う事業その他の市が実施する事業に協力するよう努めているか。</t>
    <rPh sb="24" eb="27">
      <t>リヨウシャ</t>
    </rPh>
    <rPh sb="38" eb="39">
      <t>トウ</t>
    </rPh>
    <phoneticPr fontId="2"/>
  </si>
  <si>
    <r>
      <t>利用者に対するサービス提供により事故が発生した場合は、市町村、当該利用者の家族、当該利用者に係る居宅介護支援事業者等に連絡を行うとともに、必要な措置を講じているか。</t>
    </r>
    <r>
      <rPr>
        <b/>
        <sz val="10"/>
        <rFont val="BIZ UDPゴシック"/>
        <family val="3"/>
        <charset val="128"/>
      </rPr>
      <t xml:space="preserve">【松阪市重点項目】
</t>
    </r>
    <r>
      <rPr>
        <sz val="10"/>
        <rFont val="BIZ UDPゴシック"/>
        <family val="3"/>
        <charset val="128"/>
      </rPr>
      <t xml:space="preserve">
</t>
    </r>
    <r>
      <rPr>
        <b/>
        <sz val="10"/>
        <rFont val="BIZ UDPゴシック"/>
        <family val="3"/>
        <charset val="128"/>
      </rPr>
      <t xml:space="preserve">（指定作成時点の年度における件数について　
</t>
    </r>
    <r>
      <rPr>
        <b/>
        <u/>
        <sz val="10"/>
        <rFont val="BIZ UDPゴシック"/>
        <family val="3"/>
        <charset val="128"/>
      </rPr>
      <t>要報告事故　　件</t>
    </r>
    <r>
      <rPr>
        <b/>
        <sz val="10"/>
        <rFont val="BIZ UDPゴシック"/>
        <family val="3"/>
        <charset val="128"/>
      </rPr>
      <t>　</t>
    </r>
    <r>
      <rPr>
        <b/>
        <u/>
        <sz val="10"/>
        <rFont val="BIZ UDPゴシック"/>
        <family val="3"/>
        <charset val="128"/>
      </rPr>
      <t>報告不要事故　　件</t>
    </r>
    <r>
      <rPr>
        <b/>
        <sz val="10"/>
        <rFont val="BIZ UDPゴシック"/>
        <family val="3"/>
        <charset val="128"/>
      </rPr>
      <t>　</t>
    </r>
    <r>
      <rPr>
        <b/>
        <u/>
        <sz val="10"/>
        <rFont val="BIZ UDPゴシック"/>
        <family val="3"/>
        <charset val="128"/>
      </rPr>
      <t>ヒヤリハット　　件</t>
    </r>
    <r>
      <rPr>
        <b/>
        <sz val="10"/>
        <rFont val="BIZ UDPゴシック"/>
        <family val="3"/>
        <charset val="128"/>
      </rPr>
      <t>）</t>
    </r>
    <rPh sb="0" eb="3">
      <t>リヨウシャ</t>
    </rPh>
    <rPh sb="4" eb="5">
      <t>タイ</t>
    </rPh>
    <rPh sb="28" eb="30">
      <t>チョウソン</t>
    </rPh>
    <rPh sb="33" eb="35">
      <t>リヨウ</t>
    </rPh>
    <rPh sb="42" eb="44">
      <t>リヨウ</t>
    </rPh>
    <phoneticPr fontId="2"/>
  </si>
  <si>
    <r>
      <t>(1)の事故の状況及び事故に際して採った処置について記録しているか。</t>
    </r>
    <r>
      <rPr>
        <b/>
        <sz val="10"/>
        <rFont val="BIZ UDPゴシック"/>
        <family val="3"/>
        <charset val="128"/>
      </rPr>
      <t>【松阪市重点項目】</t>
    </r>
    <phoneticPr fontId="2"/>
  </si>
  <si>
    <r>
      <t>利用者に対するサービスの提供により賠償すべき事故が発生した場合は、損害賠償を速やかに行っているか。</t>
    </r>
    <r>
      <rPr>
        <b/>
        <sz val="10"/>
        <rFont val="BIZ UDPゴシック"/>
        <family val="3"/>
        <charset val="128"/>
      </rPr>
      <t>【松阪市重点項目】</t>
    </r>
    <rPh sb="0" eb="2">
      <t>リヨウ</t>
    </rPh>
    <phoneticPr fontId="2"/>
  </si>
  <si>
    <r>
      <t>事業所における虐待の防止のための以下のような対策を検討する委員会(テレビ電話装置等を活用して行うことができるものとする。)を定期的に開催するとともに、その結果について従業者に周知徹底を図っているか。</t>
    </r>
    <r>
      <rPr>
        <b/>
        <sz val="10"/>
        <rFont val="BIZ UDPゴシック"/>
        <family val="3"/>
        <charset val="128"/>
      </rPr>
      <t>【松阪市重点項目】</t>
    </r>
    <r>
      <rPr>
        <sz val="10"/>
        <rFont val="BIZ UDPゴシック"/>
        <family val="3"/>
        <charset val="128"/>
      </rPr>
      <t xml:space="preserve">
(解釈通知)
虐待防止検討委員会は、次のような事項について検討すること。
①虐待防止検討委員会その他事業所内の組織に関すること
②虐待の防止のための指針の整備に関すること
③虐待の防止のための職員研修の内容に関すること
④虐待等について、従業員が相談・報告できる体制整備に関すること
⑤従業員が虐待等を把握した場合に、市町村への通報が迅速かつ適切に行われるための方法に関すること
⑥虐待等が発生した場合、その発生原因等の分析から得られる再発の確実な防止策に関すること
⑦⑥の再発防止策を講じた際に、その効果についての評価に関すること   </t>
    </r>
    <phoneticPr fontId="2"/>
  </si>
  <si>
    <r>
      <t>事業所における虐待の防止のための指針を整備しているか。</t>
    </r>
    <r>
      <rPr>
        <b/>
        <sz val="10"/>
        <rFont val="BIZ UDPゴシック"/>
        <family val="3"/>
        <charset val="128"/>
      </rPr>
      <t xml:space="preserve">【松阪市重点項目】
</t>
    </r>
    <r>
      <rPr>
        <sz val="10"/>
        <rFont val="BIZ UDPゴシック"/>
        <family val="3"/>
        <charset val="128"/>
      </rPr>
      <t xml:space="preserve">
(解釈通知)
虐待の防止のための指針には、次のような項目を盛り込むこと。
①事業所における虐待の防止に関する基本的考え方
②虐待防止検討委員会その他事業所内の組織に関する事項
③虐待の防止のための職員研修に関する基本的方針
④虐待等が発生した場合の対応方法に関する基本方針
⑤虐待等が発生した場合の相談・報告体制に関する事項
⑥成年後見制度の利用支援に関する事項
⑦虐待等に係る苦情解決方法に関する事項
⑧利用者等に対する当該指針の閲覧に関する事項
⑨その他虐待の防止の推進のために必要な事項</t>
    </r>
    <rPh sb="16" eb="18">
      <t>シシン</t>
    </rPh>
    <rPh sb="19" eb="21">
      <t>セイビ</t>
    </rPh>
    <rPh sb="54" eb="56">
      <t>シシン</t>
    </rPh>
    <rPh sb="64" eb="66">
      <t>コウモク</t>
    </rPh>
    <rPh sb="67" eb="68">
      <t>モ</t>
    </rPh>
    <rPh sb="69" eb="70">
      <t>コ</t>
    </rPh>
    <rPh sb="76" eb="79">
      <t>ジギョウショ</t>
    </rPh>
    <rPh sb="83" eb="85">
      <t>ギャクタイ</t>
    </rPh>
    <rPh sb="86" eb="88">
      <t>ボウシ</t>
    </rPh>
    <rPh sb="89" eb="90">
      <t>カン</t>
    </rPh>
    <rPh sb="92" eb="95">
      <t>キホンテキ</t>
    </rPh>
    <rPh sb="95" eb="96">
      <t>カンガ</t>
    </rPh>
    <rPh sb="97" eb="98">
      <t>カタ</t>
    </rPh>
    <rPh sb="102" eb="104">
      <t>ボウシ</t>
    </rPh>
    <rPh sb="104" eb="106">
      <t>ケントウ</t>
    </rPh>
    <rPh sb="106" eb="109">
      <t>イインカイ</t>
    </rPh>
    <rPh sb="111" eb="112">
      <t>タ</t>
    </rPh>
    <rPh sb="112" eb="115">
      <t>ジギョウショ</t>
    </rPh>
    <rPh sb="115" eb="116">
      <t>ナイ</t>
    </rPh>
    <rPh sb="117" eb="119">
      <t>ソシキ</t>
    </rPh>
    <rPh sb="120" eb="121">
      <t>カン</t>
    </rPh>
    <rPh sb="123" eb="125">
      <t>ジコウ</t>
    </rPh>
    <rPh sb="141" eb="142">
      <t>カン</t>
    </rPh>
    <rPh sb="144" eb="147">
      <t>キホンテキ</t>
    </rPh>
    <rPh sb="147" eb="149">
      <t>ホウシン</t>
    </rPh>
    <rPh sb="153" eb="154">
      <t>トウ</t>
    </rPh>
    <rPh sb="155" eb="157">
      <t>ハッセイ</t>
    </rPh>
    <rPh sb="159" eb="161">
      <t>バアイ</t>
    </rPh>
    <rPh sb="162" eb="164">
      <t>タイオウ</t>
    </rPh>
    <rPh sb="164" eb="166">
      <t>ホウホウ</t>
    </rPh>
    <rPh sb="167" eb="168">
      <t>カン</t>
    </rPh>
    <rPh sb="170" eb="174">
      <t>キホンホウシン</t>
    </rPh>
    <rPh sb="187" eb="189">
      <t>ソウダン</t>
    </rPh>
    <rPh sb="190" eb="192">
      <t>ホウコク</t>
    </rPh>
    <rPh sb="192" eb="194">
      <t>タイセイ</t>
    </rPh>
    <rPh sb="195" eb="196">
      <t>カン</t>
    </rPh>
    <rPh sb="198" eb="200">
      <t>ジコウ</t>
    </rPh>
    <rPh sb="206" eb="208">
      <t>セイド</t>
    </rPh>
    <rPh sb="209" eb="211">
      <t>リヨウ</t>
    </rPh>
    <rPh sb="211" eb="213">
      <t>シエン</t>
    </rPh>
    <rPh sb="214" eb="215">
      <t>カン</t>
    </rPh>
    <rPh sb="217" eb="219">
      <t>ジコウ</t>
    </rPh>
    <rPh sb="221" eb="223">
      <t>ギャクタイ</t>
    </rPh>
    <rPh sb="223" eb="224">
      <t>トウ</t>
    </rPh>
    <rPh sb="225" eb="226">
      <t>カカ</t>
    </rPh>
    <rPh sb="227" eb="229">
      <t>クジョウ</t>
    </rPh>
    <rPh sb="229" eb="231">
      <t>カイケツ</t>
    </rPh>
    <rPh sb="231" eb="233">
      <t>ホウホウ</t>
    </rPh>
    <rPh sb="234" eb="235">
      <t>カン</t>
    </rPh>
    <rPh sb="237" eb="239">
      <t>ジコウ</t>
    </rPh>
    <rPh sb="241" eb="244">
      <t>リヨウシャ</t>
    </rPh>
    <rPh sb="244" eb="245">
      <t>トウ</t>
    </rPh>
    <rPh sb="246" eb="247">
      <t>タイ</t>
    </rPh>
    <rPh sb="249" eb="251">
      <t>トウガイ</t>
    </rPh>
    <rPh sb="251" eb="253">
      <t>シシン</t>
    </rPh>
    <rPh sb="254" eb="256">
      <t>エツラン</t>
    </rPh>
    <rPh sb="257" eb="258">
      <t>カン</t>
    </rPh>
    <rPh sb="260" eb="262">
      <t>ジコウ</t>
    </rPh>
    <rPh sb="266" eb="267">
      <t>タ</t>
    </rPh>
    <rPh sb="267" eb="269">
      <t>ギャクタイ</t>
    </rPh>
    <rPh sb="270" eb="272">
      <t>ボウシ</t>
    </rPh>
    <rPh sb="273" eb="275">
      <t>スイシン</t>
    </rPh>
    <rPh sb="279" eb="281">
      <t>ヒツヨウ</t>
    </rPh>
    <rPh sb="282" eb="284">
      <t>ジコウ</t>
    </rPh>
    <phoneticPr fontId="2"/>
  </si>
  <si>
    <t>利用者が次のいずれかに該当する場合は、遅延なく、意見を付してその旨を市に通知しているか。
①正当な理由なしに(介護予防)認知症対応型共同生活介護の利用に関する指示に従わないことにより、要介護(支援)状態等の程度を増進させた又は要介護状態になったと認められるとき。
②偽りその他不正な行為によって保険給付を受け、又は受けようとしたとき。</t>
    <rPh sb="0" eb="2">
      <t>リヨウ</t>
    </rPh>
    <rPh sb="15" eb="17">
      <t>バアイ</t>
    </rPh>
    <rPh sb="19" eb="21">
      <t>チエン</t>
    </rPh>
    <rPh sb="24" eb="26">
      <t>イケン</t>
    </rPh>
    <rPh sb="27" eb="28">
      <t>フ</t>
    </rPh>
    <rPh sb="32" eb="33">
      <t>ムネ</t>
    </rPh>
    <rPh sb="34" eb="35">
      <t>シ</t>
    </rPh>
    <rPh sb="36" eb="38">
      <t>ツウチ</t>
    </rPh>
    <rPh sb="55" eb="57">
      <t>カイゴ</t>
    </rPh>
    <rPh sb="57" eb="59">
      <t>ヨボウ</t>
    </rPh>
    <rPh sb="96" eb="98">
      <t>シエン</t>
    </rPh>
    <phoneticPr fontId="2"/>
  </si>
  <si>
    <t>事業所の見やすい場所に、運営規程の概要、従業者の勤務の体制その他の利用申込者のサービスの選択に資すると認められる重要事項(以下「重要事項」という。)を掲示し又は備え付け、かつ、これをいつでも関係者に自由に閲覧させているか。</t>
    <rPh sb="61" eb="63">
      <t>イカ</t>
    </rPh>
    <rPh sb="64" eb="66">
      <t>ジュウヨウ</t>
    </rPh>
    <rPh sb="66" eb="68">
      <t>ジコウ</t>
    </rPh>
    <phoneticPr fontId="2"/>
  </si>
  <si>
    <r>
      <t>従業者に対し、業務継続計画について周知するとともに、必要な研修及び訓練を定期的（年2回以上）に実施しているか。</t>
    </r>
    <r>
      <rPr>
        <b/>
        <sz val="10"/>
        <rFont val="BIZ UDPゴシック"/>
        <family val="3"/>
        <charset val="128"/>
      </rPr>
      <t>【松阪市重点項目】</t>
    </r>
    <phoneticPr fontId="2"/>
  </si>
  <si>
    <t>(介)条例第117条第6項及び第7項、(予)条例第78条第2項及び第3項に規定する基準に適合している
(取り組むべき事項は、自主点検表のチェック項目9-6から9-9を参照)</t>
    <rPh sb="1" eb="2">
      <t>カイ</t>
    </rPh>
    <rPh sb="3" eb="5">
      <t>ジョウレイ</t>
    </rPh>
    <rPh sb="5" eb="6">
      <t>ダイ</t>
    </rPh>
    <rPh sb="9" eb="10">
      <t>ジョウ</t>
    </rPh>
    <rPh sb="10" eb="11">
      <t>ダイ</t>
    </rPh>
    <rPh sb="12" eb="13">
      <t>コウ</t>
    </rPh>
    <rPh sb="13" eb="14">
      <t>オヨ</t>
    </rPh>
    <rPh sb="15" eb="16">
      <t>ダイ</t>
    </rPh>
    <rPh sb="17" eb="18">
      <t>コウ</t>
    </rPh>
    <rPh sb="20" eb="21">
      <t>ヨ</t>
    </rPh>
    <rPh sb="22" eb="24">
      <t>ジョウレイ</t>
    </rPh>
    <rPh sb="24" eb="25">
      <t>ダイ</t>
    </rPh>
    <rPh sb="27" eb="28">
      <t>ジョウ</t>
    </rPh>
    <rPh sb="28" eb="29">
      <t>ダイ</t>
    </rPh>
    <rPh sb="30" eb="31">
      <t>コウ</t>
    </rPh>
    <rPh sb="31" eb="32">
      <t>オヨ</t>
    </rPh>
    <rPh sb="33" eb="34">
      <t>ダイ</t>
    </rPh>
    <rPh sb="35" eb="36">
      <t>コウ</t>
    </rPh>
    <rPh sb="37" eb="39">
      <t>キテイ</t>
    </rPh>
    <rPh sb="41" eb="43">
      <t>キジュン</t>
    </rPh>
    <rPh sb="44" eb="46">
      <t>テキゴウ</t>
    </rPh>
    <rPh sb="52" eb="53">
      <t>ト</t>
    </rPh>
    <rPh sb="54" eb="55">
      <t>ク</t>
    </rPh>
    <rPh sb="58" eb="60">
      <t>ジコウ</t>
    </rPh>
    <rPh sb="62" eb="64">
      <t>ジシュ</t>
    </rPh>
    <rPh sb="64" eb="66">
      <t>テンケン</t>
    </rPh>
    <rPh sb="66" eb="67">
      <t>ヒョウ</t>
    </rPh>
    <rPh sb="72" eb="74">
      <t>コウモク</t>
    </rPh>
    <rPh sb="83" eb="85">
      <t>サンショウ</t>
    </rPh>
    <phoneticPr fontId="2"/>
  </si>
  <si>
    <t>利用者及びその家族の希望等を勘案し、必要に応じ適切な便宜を供与するとともに、退院後円滑に再入居できる体制を確保していることについて、あらかじめ利用者に説明している</t>
    <rPh sb="0" eb="3">
      <t>リヨウシャ</t>
    </rPh>
    <rPh sb="3" eb="4">
      <t>オヨ</t>
    </rPh>
    <rPh sb="7" eb="9">
      <t>カゾク</t>
    </rPh>
    <rPh sb="10" eb="12">
      <t>キボウ</t>
    </rPh>
    <rPh sb="12" eb="13">
      <t>トウ</t>
    </rPh>
    <rPh sb="14" eb="16">
      <t>カンアン</t>
    </rPh>
    <rPh sb="29" eb="31">
      <t>キョウヨ</t>
    </rPh>
    <phoneticPr fontId="2"/>
  </si>
  <si>
    <t>入居の際に利用者等に対する指針の説明し同意を得ている</t>
    <rPh sb="22" eb="23">
      <t>エ</t>
    </rPh>
    <phoneticPr fontId="2"/>
  </si>
  <si>
    <t>算定日が属する月の前3ヶ月間において、次のいずれかに該当する状態の入居者が１名以上
・喀痰吸引を実施している状態
・呼吸障害等により人工呼吸器を使用している状態
・中心静脈注射を実施してる状態
・人工腎臓を実施している状態
・重篤な心機能障害、呼吸障害等により常時モニター測定を実施している状態
・人工膀胱又は人工肛門の処置を実施している状態
・経鼻胃管や胃ろう等の経腸栄養が行われている状態
・褥瘡に対する治療を実施している状態
・気管切開が行われている状態
・留置カテーテルを使用している状態
・インスリン注射を実施している状態</t>
    <rPh sb="59" eb="63">
      <t>コキュウショウガイ</t>
    </rPh>
    <rPh sb="63" eb="64">
      <t>トウ</t>
    </rPh>
    <rPh sb="67" eb="72">
      <t>ジンコウコキュウキ</t>
    </rPh>
    <rPh sb="73" eb="75">
      <t>シヨウ</t>
    </rPh>
    <rPh sb="79" eb="81">
      <t>ジョウタイ</t>
    </rPh>
    <rPh sb="83" eb="85">
      <t>チュウシン</t>
    </rPh>
    <rPh sb="85" eb="87">
      <t>ジョウミャク</t>
    </rPh>
    <rPh sb="87" eb="89">
      <t>チュウシャ</t>
    </rPh>
    <rPh sb="90" eb="92">
      <t>ジッシ</t>
    </rPh>
    <rPh sb="95" eb="97">
      <t>ジョウタイ</t>
    </rPh>
    <rPh sb="99" eb="101">
      <t>ジンコウ</t>
    </rPh>
    <rPh sb="101" eb="103">
      <t>ジンゾウ</t>
    </rPh>
    <rPh sb="104" eb="106">
      <t>ジッシ</t>
    </rPh>
    <rPh sb="110" eb="112">
      <t>ジョウタイ</t>
    </rPh>
    <rPh sb="114" eb="116">
      <t>ジュウトク</t>
    </rPh>
    <rPh sb="117" eb="120">
      <t>シンキノウ</t>
    </rPh>
    <rPh sb="120" eb="122">
      <t>ショウガイ</t>
    </rPh>
    <rPh sb="123" eb="125">
      <t>コキュウ</t>
    </rPh>
    <rPh sb="125" eb="127">
      <t>ショウガイ</t>
    </rPh>
    <rPh sb="127" eb="128">
      <t>トウ</t>
    </rPh>
    <rPh sb="131" eb="133">
      <t>ジョウジ</t>
    </rPh>
    <rPh sb="137" eb="139">
      <t>ソクテイ</t>
    </rPh>
    <rPh sb="140" eb="142">
      <t>ジッシ</t>
    </rPh>
    <rPh sb="146" eb="148">
      <t>ジョウタイ</t>
    </rPh>
    <rPh sb="150" eb="152">
      <t>ジンコウ</t>
    </rPh>
    <rPh sb="152" eb="154">
      <t>ボウコウ</t>
    </rPh>
    <rPh sb="154" eb="155">
      <t>マタ</t>
    </rPh>
    <rPh sb="156" eb="158">
      <t>ジンコウ</t>
    </rPh>
    <rPh sb="158" eb="160">
      <t>コウモン</t>
    </rPh>
    <rPh sb="161" eb="163">
      <t>ショチ</t>
    </rPh>
    <rPh sb="164" eb="166">
      <t>ジッシ</t>
    </rPh>
    <rPh sb="170" eb="172">
      <t>ジョウタイ</t>
    </rPh>
    <rPh sb="199" eb="201">
      <t>ジョクソウ</t>
    </rPh>
    <rPh sb="202" eb="203">
      <t>タイ</t>
    </rPh>
    <rPh sb="205" eb="207">
      <t>チリョウ</t>
    </rPh>
    <rPh sb="208" eb="210">
      <t>ジッシシ</t>
    </rPh>
    <rPh sb="210" eb="216">
      <t>テイルジョウタイ</t>
    </rPh>
    <rPh sb="218" eb="220">
      <t>キカン</t>
    </rPh>
    <rPh sb="220" eb="222">
      <t>セッカイ</t>
    </rPh>
    <rPh sb="223" eb="224">
      <t>オコナ</t>
    </rPh>
    <rPh sb="229" eb="231">
      <t>ジョウタイ</t>
    </rPh>
    <rPh sb="233" eb="235">
      <t>リュウチ</t>
    </rPh>
    <rPh sb="241" eb="243">
      <t>シヨウ</t>
    </rPh>
    <rPh sb="247" eb="249">
      <t>ジョウタイ</t>
    </rPh>
    <rPh sb="256" eb="258">
      <t>チュウシャ</t>
    </rPh>
    <rPh sb="259" eb="261">
      <t>ジッシ</t>
    </rPh>
    <rPh sb="265" eb="267">
      <t>ジョウタイ</t>
    </rPh>
    <phoneticPr fontId="2"/>
  </si>
  <si>
    <t>認知症専門ケア加算(Ⅰ)(Ⅱ)</t>
    <phoneticPr fontId="2"/>
  </si>
  <si>
    <t>対象者の数が20人未満の場合は、認知症介護実践リーダー研修又は認知症看護に係る適切な研修の修了者を1以上を配置し、チームとして専門的な認知症ケアを実施</t>
    <rPh sb="12" eb="14">
      <t>バアイ</t>
    </rPh>
    <rPh sb="16" eb="21">
      <t>ニンチショウカイゴ</t>
    </rPh>
    <rPh sb="21" eb="23">
      <t>ジッセン</t>
    </rPh>
    <rPh sb="27" eb="29">
      <t>ケンシュウ</t>
    </rPh>
    <rPh sb="29" eb="30">
      <t>マタ</t>
    </rPh>
    <rPh sb="31" eb="34">
      <t>ニンチショウ</t>
    </rPh>
    <rPh sb="34" eb="36">
      <t>カンゴ</t>
    </rPh>
    <rPh sb="37" eb="38">
      <t>カカ</t>
    </rPh>
    <rPh sb="39" eb="41">
      <t>テキセツ</t>
    </rPh>
    <rPh sb="42" eb="44">
      <t>ケンシュウ</t>
    </rPh>
    <phoneticPr fontId="2"/>
  </si>
  <si>
    <t>認知症介護指導者養成研修又は認知症看護に係る適切な研修の修了者を１名以上配置し、事業所全体の認知症ケアの指導等を実施</t>
    <rPh sb="0" eb="5">
      <t>ニンチショウカイゴ</t>
    </rPh>
    <rPh sb="5" eb="8">
      <t>シドウシャ</t>
    </rPh>
    <rPh sb="8" eb="10">
      <t>ヨウセイ</t>
    </rPh>
    <rPh sb="10" eb="12">
      <t>ケンシュウ</t>
    </rPh>
    <rPh sb="12" eb="13">
      <t>マタ</t>
    </rPh>
    <rPh sb="14" eb="17">
      <t>ニンチショウ</t>
    </rPh>
    <rPh sb="17" eb="19">
      <t>カンゴ</t>
    </rPh>
    <rPh sb="20" eb="21">
      <t>カカ</t>
    </rPh>
    <rPh sb="22" eb="24">
      <t>テキセツ</t>
    </rPh>
    <rPh sb="25" eb="27">
      <t>ケンシュウ</t>
    </rPh>
    <rPh sb="28" eb="31">
      <t>シュウリョウシャ</t>
    </rPh>
    <phoneticPr fontId="2"/>
  </si>
  <si>
    <t>介護職員、看護職員ごとの認知症ケアに関する研修計画を作成し、計画に従い、研修（外部における研修を含む。）を実施又は実施を予定している</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ケイカク</t>
    </rPh>
    <rPh sb="33" eb="34">
      <t>シタガ</t>
    </rPh>
    <rPh sb="36" eb="38">
      <t>ケンシュウ</t>
    </rPh>
    <rPh sb="39" eb="41">
      <t>ガイブ</t>
    </rPh>
    <rPh sb="45" eb="47">
      <t>ケンシュウ</t>
    </rPh>
    <rPh sb="48" eb="49">
      <t>フク</t>
    </rPh>
    <rPh sb="53" eb="55">
      <t>ジッシ</t>
    </rPh>
    <rPh sb="55" eb="56">
      <t>マタ</t>
    </rPh>
    <rPh sb="57" eb="59">
      <t>ジッシ</t>
    </rPh>
    <rPh sb="60" eb="62">
      <t>ヨテイ</t>
    </rPh>
    <phoneticPr fontId="2"/>
  </si>
  <si>
    <t>各月における目標の達成度合いについて、利用者及び理学療法士等に報告している</t>
    <rPh sb="0" eb="2">
      <t>カクツキ</t>
    </rPh>
    <phoneticPr fontId="2"/>
  </si>
  <si>
    <t>口腔ケア・マネジメント計画には、口腔ケアを推進するための課題、目標、具体的方策、留意事項、当該事業所と歯科医療機関との連携状況等必要な事項が記載されている</t>
    <rPh sb="45" eb="47">
      <t>トウガイ</t>
    </rPh>
    <rPh sb="47" eb="50">
      <t>ジギョウショ</t>
    </rPh>
    <rPh sb="51" eb="53">
      <t>シカ</t>
    </rPh>
    <rPh sb="53" eb="55">
      <t>イリョウ</t>
    </rPh>
    <rPh sb="55" eb="57">
      <t>キカン</t>
    </rPh>
    <rPh sb="59" eb="61">
      <t>レンケイ</t>
    </rPh>
    <rPh sb="61" eb="63">
      <t>ジョウキョウ</t>
    </rPh>
    <phoneticPr fontId="2"/>
  </si>
  <si>
    <t>利用開始時及び利用中6月ごとに利用者全員の口腔の健康状態を確認し、担当の介護支援専門員に情報提供</t>
    <rPh sb="0" eb="2">
      <t>リヨウ</t>
    </rPh>
    <rPh sb="2" eb="4">
      <t>カイシ</t>
    </rPh>
    <rPh sb="4" eb="5">
      <t>トキ</t>
    </rPh>
    <rPh sb="5" eb="6">
      <t>オヨ</t>
    </rPh>
    <rPh sb="7" eb="10">
      <t>リヨウチュウ</t>
    </rPh>
    <rPh sb="11" eb="12">
      <t>ツキ</t>
    </rPh>
    <rPh sb="15" eb="18">
      <t>リヨウシャ</t>
    </rPh>
    <rPh sb="18" eb="20">
      <t>ゼンイン</t>
    </rPh>
    <rPh sb="21" eb="23">
      <t>コウクウ</t>
    </rPh>
    <rPh sb="24" eb="26">
      <t>ケンコウ</t>
    </rPh>
    <rPh sb="26" eb="28">
      <t>ジョウタイ</t>
    </rPh>
    <rPh sb="29" eb="31">
      <t>カクニン</t>
    </rPh>
    <rPh sb="33" eb="35">
      <t>タントウ</t>
    </rPh>
    <rPh sb="36" eb="43">
      <t>カイゴシエンセンモンイン</t>
    </rPh>
    <rPh sb="44" eb="46">
      <t>ジョウホウ</t>
    </rPh>
    <rPh sb="46" eb="48">
      <t>テイキョウ</t>
    </rPh>
    <phoneticPr fontId="2"/>
  </si>
  <si>
    <t>利用開始時及び6月ごとに利用者全員の栄養状態（BMI、体重減少率、血清アルブミン値、食事摂取量）を確認し、担当の介護支援専門員に情報提供</t>
    <rPh sb="12" eb="15">
      <t>リヨウシャ</t>
    </rPh>
    <rPh sb="15" eb="17">
      <t>ゼンイン</t>
    </rPh>
    <phoneticPr fontId="2"/>
  </si>
  <si>
    <r>
      <t>看護・介護職員の総数のうち常勤職員の割合が75/100以上</t>
    </r>
    <r>
      <rPr>
        <b/>
        <sz val="10"/>
        <rFont val="BIZ UDPゴシック"/>
        <family val="3"/>
        <charset val="128"/>
      </rPr>
      <t>　</t>
    </r>
    <rPh sb="0" eb="2">
      <t>カンゴ</t>
    </rPh>
    <rPh sb="3" eb="5">
      <t>カイゴ</t>
    </rPh>
    <rPh sb="5" eb="7">
      <t>ショクイン</t>
    </rPh>
    <rPh sb="8" eb="10">
      <t>ソウスウ</t>
    </rPh>
    <rPh sb="13" eb="15">
      <t>ジョウキン</t>
    </rPh>
    <rPh sb="15" eb="17">
      <t>ショクイン</t>
    </rPh>
    <rPh sb="18" eb="20">
      <t>ワリアイ</t>
    </rPh>
    <rPh sb="27" eb="29">
      <t>イジョウ</t>
    </rPh>
    <phoneticPr fontId="2"/>
  </si>
  <si>
    <r>
      <t>計画作成担当者は、三重県が実施する「認知症介護実践者研修」又は「旧痴呆介護実務者研修基礎課程」を受講しているか。</t>
    </r>
    <r>
      <rPr>
        <b/>
        <sz val="10"/>
        <rFont val="BIZ UDPゴシック"/>
        <family val="3"/>
        <charset val="128"/>
      </rPr>
      <t>【松阪市重点項目】</t>
    </r>
    <rPh sb="25" eb="26">
      <t>シャ</t>
    </rPh>
    <rPh sb="29" eb="30">
      <t>マタ</t>
    </rPh>
    <rPh sb="32" eb="33">
      <t>キュウ</t>
    </rPh>
    <rPh sb="33" eb="35">
      <t>チホウ</t>
    </rPh>
    <rPh sb="35" eb="37">
      <t>カイゴ</t>
    </rPh>
    <rPh sb="37" eb="40">
      <t>ジツムシャ</t>
    </rPh>
    <rPh sb="40" eb="42">
      <t>ケンシュウ</t>
    </rPh>
    <rPh sb="42" eb="44">
      <t>キソ</t>
    </rPh>
    <rPh sb="44" eb="46">
      <t>カテイ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</si>
</sst>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
    <numFmt numFmtId="178" formatCode="h:mm;@"/>
    <numFmt numFmtId="179" formatCode="0.0%"/>
    <numFmt numFmtId="180" formatCode="0_);[Red]\(0\)"/>
  </numFmts>
  <fonts count="70"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name val="ＭＳ Ｐゴシック"/>
      <family val="3"/>
      <charset val="128"/>
    </font>
    <font>
      <sz val="11"/>
      <name val="ＭＳ ゴシック"/>
      <family val="3"/>
      <charset val="128"/>
    </font>
    <font>
      <sz val="6"/>
      <name val="ＭＳ Ｐゴシック"/>
      <family val="3"/>
      <charset val="128"/>
    </font>
    <font>
      <sz val="10"/>
      <name val="ＭＳ ゴシック"/>
      <family val="3"/>
      <charset val="128"/>
    </font>
    <font>
      <sz val="10"/>
      <name val="ＭＳ Ｐゴシック"/>
      <family val="3"/>
      <charset val="128"/>
    </font>
    <font>
      <b/>
      <sz val="11"/>
      <name val="ＭＳ ゴシック"/>
      <family val="3"/>
      <charset val="128"/>
    </font>
    <font>
      <b/>
      <sz val="16"/>
      <name val="HGP創英角ｺﾞｼｯｸUB"/>
      <family val="3"/>
      <charset val="128"/>
    </font>
    <font>
      <sz val="11"/>
      <color rgb="FF000000"/>
      <name val="游ゴシック"/>
      <family val="3"/>
      <charset val="128"/>
    </font>
    <font>
      <sz val="12"/>
      <name val="HGSｺﾞｼｯｸM"/>
      <family val="3"/>
      <charset val="128"/>
    </font>
    <font>
      <sz val="11"/>
      <name val="HGSｺﾞｼｯｸM"/>
      <family val="3"/>
      <charset val="128"/>
    </font>
    <font>
      <sz val="10"/>
      <name val="HGSｺﾞｼｯｸM"/>
      <family val="3"/>
      <charset val="128"/>
    </font>
    <font>
      <sz val="14"/>
      <name val="HGSｺﾞｼｯｸM"/>
      <family val="3"/>
      <charset val="128"/>
    </font>
    <font>
      <sz val="6"/>
      <name val="游ゴシック"/>
      <family val="2"/>
      <charset val="128"/>
      <scheme val="minor"/>
    </font>
    <font>
      <b/>
      <sz val="14"/>
      <color rgb="FFFF0000"/>
      <name val="HGSｺﾞｼｯｸM"/>
      <family val="3"/>
      <charset val="128"/>
    </font>
    <font>
      <sz val="16"/>
      <name val="HGSｺﾞｼｯｸM"/>
      <family val="3"/>
      <charset val="128"/>
    </font>
    <font>
      <b/>
      <sz val="16"/>
      <name val="ＭＳ Ｐゴシック"/>
      <family val="3"/>
      <charset val="128"/>
    </font>
    <font>
      <b/>
      <sz val="16"/>
      <name val="HGSｺﾞｼｯｸM"/>
      <family val="3"/>
      <charset val="128"/>
    </font>
    <font>
      <sz val="16"/>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6"/>
      <color theme="1"/>
      <name val="游ゴシック"/>
      <family val="2"/>
      <charset val="128"/>
      <scheme val="minor"/>
    </font>
    <font>
      <b/>
      <sz val="11"/>
      <color rgb="FFFF0000"/>
      <name val="BIZ UDPゴシック"/>
      <family val="3"/>
      <charset val="128"/>
    </font>
    <font>
      <b/>
      <sz val="20"/>
      <name val="BIZ UDPゴシック"/>
      <family val="3"/>
      <charset val="128"/>
    </font>
    <font>
      <b/>
      <sz val="10"/>
      <name val="BIZ UDPゴシック"/>
      <family val="3"/>
      <charset val="128"/>
    </font>
    <font>
      <b/>
      <sz val="12"/>
      <name val="BIZ UDPゴシック"/>
      <family val="3"/>
      <charset val="128"/>
    </font>
    <font>
      <sz val="11"/>
      <color theme="1"/>
      <name val="BIZ UDPゴシック"/>
      <family val="3"/>
      <charset val="128"/>
    </font>
    <font>
      <sz val="10"/>
      <color theme="1"/>
      <name val="BIZ UDPゴシック"/>
      <family val="3"/>
      <charset val="128"/>
    </font>
    <font>
      <sz val="10"/>
      <name val="BIZ UDPゴシック"/>
      <family val="3"/>
      <charset val="128"/>
    </font>
    <font>
      <sz val="12"/>
      <name val="BIZ UDPゴシック"/>
      <family val="3"/>
      <charset val="128"/>
    </font>
    <font>
      <b/>
      <sz val="14"/>
      <name val="BIZ UDPゴシック"/>
      <family val="3"/>
      <charset val="128"/>
    </font>
    <font>
      <sz val="14"/>
      <name val="BIZ UDPゴシック"/>
      <family val="3"/>
      <charset val="128"/>
    </font>
    <font>
      <sz val="10"/>
      <color theme="0"/>
      <name val="BIZ UDPゴシック"/>
      <family val="3"/>
      <charset val="128"/>
    </font>
    <font>
      <sz val="8"/>
      <color theme="1"/>
      <name val="BIZ UDPゴシック"/>
      <family val="3"/>
      <charset val="128"/>
    </font>
    <font>
      <b/>
      <sz val="10"/>
      <color theme="1"/>
      <name val="BIZ UDPゴシック"/>
      <family val="3"/>
      <charset val="128"/>
    </font>
    <font>
      <sz val="12"/>
      <color theme="1"/>
      <name val="BIZ UDPゴシック"/>
      <family val="3"/>
      <charset val="128"/>
    </font>
    <font>
      <sz val="10"/>
      <color rgb="FF00B050"/>
      <name val="BIZ UDPゴシック"/>
      <family val="3"/>
      <charset val="128"/>
    </font>
    <font>
      <sz val="9"/>
      <color theme="1"/>
      <name val="BIZ UDPゴシック"/>
      <family val="3"/>
      <charset val="128"/>
    </font>
    <font>
      <sz val="13"/>
      <name val="BIZ UDPゴシック"/>
      <family val="3"/>
      <charset val="128"/>
    </font>
    <font>
      <sz val="8"/>
      <color rgb="FFFF0000"/>
      <name val="BIZ UDPゴシック"/>
      <family val="3"/>
      <charset val="128"/>
    </font>
    <font>
      <sz val="10"/>
      <color rgb="FFFF0000"/>
      <name val="BIZ UDPゴシック"/>
      <family val="3"/>
      <charset val="128"/>
    </font>
    <font>
      <sz val="9"/>
      <name val="BIZ UDPゴシック"/>
      <family val="3"/>
      <charset val="128"/>
    </font>
    <font>
      <sz val="11"/>
      <name val="BIZ UDPゴシック"/>
      <family val="3"/>
      <charset val="128"/>
    </font>
    <font>
      <sz val="10"/>
      <color theme="1"/>
      <name val="BIZ UDゴシック"/>
      <family val="3"/>
      <charset val="128"/>
    </font>
    <font>
      <sz val="14"/>
      <name val="BIZ UDゴシック"/>
      <family val="3"/>
      <charset val="128"/>
    </font>
    <font>
      <sz val="10"/>
      <name val="BIZ UDゴシック"/>
      <family val="3"/>
      <charset val="128"/>
    </font>
    <font>
      <sz val="9"/>
      <color theme="1"/>
      <name val="BIZ UDゴシック"/>
      <family val="3"/>
      <charset val="128"/>
    </font>
    <font>
      <sz val="9"/>
      <name val="BIZ UDゴシック"/>
      <family val="3"/>
      <charset val="128"/>
    </font>
    <font>
      <sz val="9"/>
      <color rgb="FFFF0000"/>
      <name val="BIZ UDPゴシック"/>
      <family val="3"/>
      <charset val="128"/>
    </font>
    <font>
      <sz val="8"/>
      <color theme="1"/>
      <name val="BIZ UDゴシック"/>
      <family val="3"/>
      <charset val="128"/>
    </font>
    <font>
      <sz val="8.5"/>
      <color theme="1"/>
      <name val="BIZ UDPゴシック"/>
      <family val="3"/>
      <charset val="128"/>
    </font>
    <font>
      <sz val="8.5"/>
      <color theme="1"/>
      <name val="BIZ UDゴシック"/>
      <family val="3"/>
      <charset val="128"/>
    </font>
    <font>
      <sz val="8.5"/>
      <name val="BIZ UDPゴシック"/>
      <family val="3"/>
      <charset val="128"/>
    </font>
    <font>
      <sz val="8.5"/>
      <name val="BIZ UDゴシック"/>
      <family val="3"/>
      <charset val="128"/>
    </font>
    <font>
      <b/>
      <sz val="18"/>
      <name val="BIZ UDPゴシック"/>
      <family val="3"/>
      <charset val="128"/>
    </font>
    <font>
      <b/>
      <sz val="10"/>
      <color rgb="FFFF0000"/>
      <name val="BIZ UDPゴシック"/>
      <family val="3"/>
      <charset val="128"/>
    </font>
    <font>
      <u/>
      <sz val="10"/>
      <name val="BIZ UDPゴシック"/>
      <family val="3"/>
      <charset val="128"/>
    </font>
    <font>
      <sz val="16"/>
      <name val="BIZ UDPゴシック"/>
      <family val="3"/>
      <charset val="128"/>
    </font>
    <font>
      <b/>
      <sz val="11"/>
      <name val="BIZ UDPゴシック"/>
      <family val="3"/>
      <charset val="128"/>
    </font>
    <font>
      <sz val="8"/>
      <name val="BIZ UDPゴシック"/>
      <family val="3"/>
      <charset val="128"/>
    </font>
    <font>
      <b/>
      <u/>
      <sz val="10"/>
      <name val="BIZ UDPゴシック"/>
      <family val="3"/>
      <charset val="128"/>
    </font>
  </fonts>
  <fills count="11">
    <fill>
      <patternFill patternType="none"/>
    </fill>
    <fill>
      <patternFill patternType="gray125"/>
    </fill>
    <fill>
      <patternFill patternType="solid">
        <fgColor theme="1" tint="0.249977111117893"/>
        <bgColor indexed="64"/>
      </patternFill>
    </fill>
    <fill>
      <patternFill patternType="solid">
        <fgColor theme="2" tint="-0.249977111117893"/>
        <bgColor indexed="64"/>
      </patternFill>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CCFF"/>
        <bgColor indexed="64"/>
      </patternFill>
    </fill>
    <fill>
      <patternFill patternType="solid">
        <fgColor theme="6" tint="0.79998168889431442"/>
        <bgColor indexed="64"/>
      </patternFill>
    </fill>
    <fill>
      <patternFill patternType="solid">
        <fgColor rgb="FFFFFF00"/>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hair">
        <color indexed="64"/>
      </bottom>
      <diagonal/>
    </border>
    <border>
      <left/>
      <right style="dotted">
        <color indexed="64"/>
      </right>
      <top style="thin">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dotted">
        <color indexed="64"/>
      </left>
      <right/>
      <top style="hair">
        <color indexed="64"/>
      </top>
      <bottom style="double">
        <color indexed="64"/>
      </bottom>
      <diagonal/>
    </border>
    <border>
      <left/>
      <right style="dotted">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tted">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medium">
        <color indexed="64"/>
      </right>
      <top/>
      <bottom style="medium">
        <color indexed="64"/>
      </bottom>
      <diagonal style="hair">
        <color indexed="64"/>
      </diagonal>
    </border>
    <border diagonalUp="1">
      <left/>
      <right/>
      <top/>
      <bottom style="medium">
        <color indexed="64"/>
      </bottom>
      <diagonal style="hair">
        <color indexed="64"/>
      </diagonal>
    </border>
    <border diagonalUp="1">
      <left style="medium">
        <color indexed="64"/>
      </left>
      <right/>
      <top/>
      <bottom style="medium">
        <color indexed="64"/>
      </bottom>
      <diagonal style="hair">
        <color indexed="64"/>
      </diagonal>
    </border>
    <border>
      <left/>
      <right/>
      <top/>
      <bottom style="medium">
        <color indexed="64"/>
      </bottom>
      <diagonal/>
    </border>
    <border>
      <left style="double">
        <color indexed="64"/>
      </left>
      <right/>
      <top/>
      <bottom style="medium">
        <color indexed="64"/>
      </bottom>
      <diagonal/>
    </border>
    <border>
      <left style="thin">
        <color indexed="64"/>
      </left>
      <right style="double">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diagonalUp="1">
      <left/>
      <right style="medium">
        <color indexed="64"/>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left style="double">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diagonalUp="1">
      <left/>
      <right/>
      <top/>
      <bottom style="thin">
        <color indexed="64"/>
      </bottom>
      <diagonal style="hair">
        <color indexed="64"/>
      </diagonal>
    </border>
    <border diagonalUp="1">
      <left style="double">
        <color indexed="64"/>
      </left>
      <right/>
      <top/>
      <bottom style="thin">
        <color indexed="64"/>
      </bottom>
      <diagonal style="hair">
        <color indexed="64"/>
      </diagonal>
    </border>
    <border>
      <left style="thin">
        <color indexed="64"/>
      </left>
      <right style="double">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diagonalUp="1">
      <left style="double">
        <color indexed="64"/>
      </left>
      <right/>
      <top/>
      <bottom/>
      <diagonal style="hair">
        <color indexed="64"/>
      </diagonal>
    </border>
    <border diagonalUp="1">
      <left/>
      <right style="medium">
        <color indexed="64"/>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style="double">
        <color indexed="64"/>
      </left>
      <right/>
      <top style="medium">
        <color indexed="64"/>
      </top>
      <bottom/>
      <diagonal style="hair">
        <color indexed="64"/>
      </diagonal>
    </border>
    <border>
      <left style="thin">
        <color indexed="64"/>
      </left>
      <right style="double">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bottom/>
      <diagonal/>
    </border>
    <border>
      <left style="medium">
        <color indexed="64"/>
      </left>
      <right/>
      <top/>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thin">
        <color indexed="64"/>
      </top>
      <bottom/>
      <diagonal/>
    </border>
    <border>
      <left style="medium">
        <color indexed="64"/>
      </left>
      <right/>
      <top style="thin">
        <color indexed="64"/>
      </top>
      <bottom/>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dashDot">
        <color indexed="64"/>
      </bottom>
      <diagonal/>
    </border>
    <border>
      <left/>
      <right style="medium">
        <color indexed="64"/>
      </right>
      <top/>
      <bottom style="dashDot">
        <color indexed="64"/>
      </bottom>
      <diagonal/>
    </border>
    <border>
      <left/>
      <right/>
      <top/>
      <bottom style="dashDot">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medium">
        <color indexed="64"/>
      </top>
      <bottom style="dotted">
        <color indexed="64"/>
      </bottom>
      <diagonal style="hair">
        <color indexed="64"/>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bottom style="double">
        <color indexed="64"/>
      </bottom>
      <diagonal/>
    </border>
    <border>
      <left style="thin">
        <color indexed="64"/>
      </left>
      <right style="double">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s>
  <cellStyleXfs count="5">
    <xf numFmtId="0" fontId="0" fillId="0" borderId="0"/>
    <xf numFmtId="0" fontId="3" fillId="0" borderId="0"/>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1033">
    <xf numFmtId="0" fontId="0" fillId="0" borderId="0" xfId="0"/>
    <xf numFmtId="0" fontId="4" fillId="0" borderId="0" xfId="1" applyFont="1"/>
    <xf numFmtId="0" fontId="6" fillId="0" borderId="0" xfId="1" applyFont="1" applyAlignment="1">
      <alignment horizontal="left" vertical="center"/>
    </xf>
    <xf numFmtId="0" fontId="7" fillId="0" borderId="0" xfId="1" applyFont="1"/>
    <xf numFmtId="0" fontId="4" fillId="0" borderId="0" xfId="1" applyFont="1" applyAlignment="1"/>
    <xf numFmtId="0" fontId="4" fillId="0" borderId="0" xfId="1" applyFont="1" applyAlignment="1">
      <alignment shrinkToFit="1"/>
    </xf>
    <xf numFmtId="0" fontId="4" fillId="0" borderId="0" xfId="1" applyFont="1" applyAlignment="1">
      <alignment horizontal="center"/>
    </xf>
    <xf numFmtId="0" fontId="8" fillId="0" borderId="0" xfId="1" applyFont="1" applyAlignment="1"/>
    <xf numFmtId="0" fontId="8" fillId="0" borderId="0" xfId="1" applyFont="1"/>
    <xf numFmtId="0" fontId="9" fillId="0" borderId="0" xfId="1" applyFont="1" applyAlignment="1">
      <alignment horizontal="center"/>
    </xf>
    <xf numFmtId="0" fontId="4" fillId="0" borderId="0" xfId="1" applyFont="1" applyBorder="1" applyAlignment="1"/>
    <xf numFmtId="0" fontId="4" fillId="0" borderId="0" xfId="1" applyFont="1" applyBorder="1"/>
    <xf numFmtId="0" fontId="8" fillId="3" borderId="0" xfId="1" applyFont="1" applyFill="1" applyBorder="1" applyAlignment="1"/>
    <xf numFmtId="0" fontId="4" fillId="3" borderId="0" xfId="1" applyFont="1" applyFill="1" applyBorder="1" applyAlignment="1"/>
    <xf numFmtId="0" fontId="4" fillId="3" borderId="0" xfId="1" applyFont="1" applyFill="1" applyBorder="1"/>
    <xf numFmtId="0" fontId="4" fillId="3" borderId="0" xfId="1" applyFont="1" applyFill="1"/>
    <xf numFmtId="0" fontId="7" fillId="3" borderId="0" xfId="1" applyFont="1" applyFill="1"/>
    <xf numFmtId="0" fontId="4" fillId="0" borderId="0" xfId="1" applyFont="1" applyFill="1" applyAlignment="1"/>
    <xf numFmtId="0" fontId="11" fillId="0" borderId="0" xfId="3" applyFont="1">
      <alignment vertical="center"/>
    </xf>
    <xf numFmtId="0" fontId="11" fillId="0" borderId="0" xfId="3" applyFont="1" applyAlignment="1">
      <alignment horizontal="left" vertical="center"/>
    </xf>
    <xf numFmtId="0" fontId="11" fillId="0" borderId="0" xfId="3" applyFont="1" applyFill="1">
      <alignment vertical="center"/>
    </xf>
    <xf numFmtId="0" fontId="11" fillId="0" borderId="0" xfId="3" applyFont="1" applyFill="1" applyAlignment="1">
      <alignment horizontal="left" vertical="center"/>
    </xf>
    <xf numFmtId="0" fontId="11" fillId="0" borderId="0" xfId="3" applyFont="1" applyFill="1" applyAlignment="1">
      <alignment vertical="center" textRotation="90"/>
    </xf>
    <xf numFmtId="0" fontId="11" fillId="0" borderId="0" xfId="3" applyFont="1" applyAlignment="1">
      <alignment horizontal="left" vertical="center" wrapText="1"/>
    </xf>
    <xf numFmtId="0" fontId="11" fillId="0" borderId="0" xfId="3" applyFont="1" applyFill="1" applyAlignment="1">
      <alignment horizontal="left" vertical="center" wrapText="1"/>
    </xf>
    <xf numFmtId="0" fontId="12" fillId="0" borderId="0" xfId="3" applyFont="1">
      <alignment vertical="center"/>
    </xf>
    <xf numFmtId="0" fontId="12" fillId="0" borderId="0" xfId="3" applyFont="1" applyAlignment="1">
      <alignment horizontal="right" vertical="center"/>
    </xf>
    <xf numFmtId="0" fontId="12" fillId="0" borderId="0" xfId="3" applyFont="1" applyBorder="1">
      <alignment vertical="center"/>
    </xf>
    <xf numFmtId="0" fontId="13" fillId="0" borderId="0" xfId="3" applyFont="1">
      <alignment vertical="center"/>
    </xf>
    <xf numFmtId="176" fontId="14" fillId="0" borderId="42" xfId="3" applyNumberFormat="1" applyFont="1" applyBorder="1" applyAlignment="1">
      <alignment horizontal="center" vertical="center" shrinkToFit="1"/>
    </xf>
    <xf numFmtId="176" fontId="14" fillId="0" borderId="43" xfId="3" applyNumberFormat="1" applyFont="1" applyBorder="1" applyAlignment="1">
      <alignment horizontal="center" vertical="center" shrinkToFit="1"/>
    </xf>
    <xf numFmtId="176" fontId="14" fillId="0" borderId="44" xfId="3" applyNumberFormat="1" applyFont="1" applyBorder="1" applyAlignment="1">
      <alignment horizontal="center" vertical="center" shrinkToFit="1"/>
    </xf>
    <xf numFmtId="176" fontId="14" fillId="0" borderId="45" xfId="3" applyNumberFormat="1" applyFont="1" applyBorder="1" applyAlignment="1">
      <alignment horizontal="center" vertical="center" shrinkToFit="1"/>
    </xf>
    <xf numFmtId="176" fontId="14" fillId="0" borderId="46" xfId="3" applyNumberFormat="1" applyFont="1" applyBorder="1" applyAlignment="1">
      <alignment horizontal="center" vertical="center" shrinkToFit="1"/>
    </xf>
    <xf numFmtId="176" fontId="14" fillId="0" borderId="51" xfId="3" applyNumberFormat="1" applyFont="1" applyBorder="1" applyAlignment="1">
      <alignment horizontal="center" vertical="center" shrinkToFit="1"/>
    </xf>
    <xf numFmtId="176" fontId="14" fillId="0" borderId="52" xfId="3" applyNumberFormat="1" applyFont="1" applyBorder="1" applyAlignment="1">
      <alignment horizontal="center" vertical="center" shrinkToFit="1"/>
    </xf>
    <xf numFmtId="176" fontId="14" fillId="0" borderId="53" xfId="3" applyNumberFormat="1" applyFont="1" applyBorder="1" applyAlignment="1">
      <alignment horizontal="center" vertical="center" shrinkToFit="1"/>
    </xf>
    <xf numFmtId="176" fontId="14" fillId="5" borderId="58" xfId="3" applyNumberFormat="1" applyFont="1" applyFill="1" applyBorder="1" applyAlignment="1" applyProtection="1">
      <alignment horizontal="center" vertical="center" shrinkToFit="1"/>
      <protection locked="0"/>
    </xf>
    <xf numFmtId="176" fontId="14" fillId="5" borderId="51" xfId="3" applyNumberFormat="1" applyFont="1" applyFill="1" applyBorder="1" applyAlignment="1" applyProtection="1">
      <alignment horizontal="center" vertical="center" shrinkToFit="1"/>
      <protection locked="0"/>
    </xf>
    <xf numFmtId="176" fontId="14" fillId="5" borderId="59" xfId="3" applyNumberFormat="1" applyFont="1" applyFill="1" applyBorder="1" applyAlignment="1" applyProtection="1">
      <alignment horizontal="center" vertical="center" shrinkToFit="1"/>
      <protection locked="0"/>
    </xf>
    <xf numFmtId="176" fontId="14" fillId="5" borderId="53" xfId="3" applyNumberFormat="1" applyFont="1" applyFill="1" applyBorder="1" applyAlignment="1" applyProtection="1">
      <alignment horizontal="center" vertical="center" shrinkToFit="1"/>
      <protection locked="0"/>
    </xf>
    <xf numFmtId="176" fontId="14" fillId="5" borderId="52" xfId="3" applyNumberFormat="1" applyFont="1" applyFill="1" applyBorder="1" applyAlignment="1" applyProtection="1">
      <alignment horizontal="center" vertical="center" shrinkToFit="1"/>
      <protection locked="0"/>
    </xf>
    <xf numFmtId="176" fontId="14" fillId="5" borderId="55" xfId="3" applyNumberFormat="1" applyFont="1" applyFill="1" applyBorder="1" applyAlignment="1" applyProtection="1">
      <alignment horizontal="center" vertical="center" shrinkToFit="1"/>
      <protection locked="0"/>
    </xf>
    <xf numFmtId="176" fontId="14" fillId="5" borderId="54" xfId="3" applyNumberFormat="1" applyFont="1" applyFill="1" applyBorder="1" applyAlignment="1" applyProtection="1">
      <alignment horizontal="center" vertical="center" shrinkToFit="1"/>
      <protection locked="0"/>
    </xf>
    <xf numFmtId="176" fontId="14" fillId="5" borderId="65" xfId="3" applyNumberFormat="1" applyFont="1" applyFill="1" applyBorder="1" applyAlignment="1" applyProtection="1">
      <alignment horizontal="center" vertical="center" shrinkToFit="1"/>
      <protection locked="0"/>
    </xf>
    <xf numFmtId="176" fontId="14" fillId="5" borderId="66" xfId="3" applyNumberFormat="1" applyFont="1" applyFill="1" applyBorder="1" applyAlignment="1" applyProtection="1">
      <alignment horizontal="center" vertical="center" shrinkToFit="1"/>
      <protection locked="0"/>
    </xf>
    <xf numFmtId="176" fontId="14" fillId="5" borderId="67" xfId="3" applyNumberFormat="1" applyFont="1" applyFill="1" applyBorder="1" applyAlignment="1" applyProtection="1">
      <alignment horizontal="center" vertical="center" shrinkToFit="1"/>
      <protection locked="0"/>
    </xf>
    <xf numFmtId="176" fontId="14" fillId="5" borderId="68" xfId="3" applyNumberFormat="1" applyFont="1" applyFill="1" applyBorder="1" applyAlignment="1" applyProtection="1">
      <alignment horizontal="center" vertical="center" shrinkToFit="1"/>
      <protection locked="0"/>
    </xf>
    <xf numFmtId="176" fontId="14" fillId="5" borderId="69" xfId="3" applyNumberFormat="1" applyFont="1" applyFill="1" applyBorder="1" applyAlignment="1" applyProtection="1">
      <alignment horizontal="center" vertical="center" shrinkToFit="1"/>
      <protection locked="0"/>
    </xf>
    <xf numFmtId="176" fontId="17" fillId="0" borderId="51" xfId="3" applyNumberFormat="1" applyFont="1" applyBorder="1" applyAlignment="1">
      <alignment horizontal="center" vertical="center" shrinkToFit="1"/>
    </xf>
    <xf numFmtId="176" fontId="17" fillId="0" borderId="55" xfId="3" applyNumberFormat="1" applyFont="1" applyBorder="1" applyAlignment="1">
      <alignment horizontal="center" vertical="center" shrinkToFit="1"/>
    </xf>
    <xf numFmtId="176" fontId="17" fillId="0" borderId="54" xfId="3" applyNumberFormat="1" applyFont="1" applyBorder="1" applyAlignment="1">
      <alignment horizontal="center" vertical="center" shrinkToFit="1"/>
    </xf>
    <xf numFmtId="0" fontId="13" fillId="0" borderId="75" xfId="3" applyFont="1" applyBorder="1" applyAlignment="1">
      <alignment horizontal="center" vertical="center"/>
    </xf>
    <xf numFmtId="0" fontId="13" fillId="0" borderId="40" xfId="3" applyFont="1" applyBorder="1" applyAlignment="1">
      <alignment vertical="center"/>
    </xf>
    <xf numFmtId="0" fontId="12" fillId="0" borderId="40" xfId="3" applyFont="1" applyBorder="1" applyAlignment="1">
      <alignment vertical="center"/>
    </xf>
    <xf numFmtId="0" fontId="12" fillId="0" borderId="76" xfId="3" applyFont="1" applyBorder="1" applyAlignment="1">
      <alignment vertical="center"/>
    </xf>
    <xf numFmtId="0" fontId="17" fillId="6" borderId="77" xfId="3" applyFont="1" applyFill="1" applyBorder="1" applyAlignment="1" applyProtection="1">
      <alignment horizontal="center" vertical="center" wrapText="1"/>
      <protection locked="0"/>
    </xf>
    <xf numFmtId="0" fontId="17" fillId="6" borderId="77" xfId="3" applyFont="1" applyFill="1" applyBorder="1" applyAlignment="1" applyProtection="1">
      <alignment horizontal="center" vertical="center" shrinkToFit="1"/>
      <protection locked="0"/>
    </xf>
    <xf numFmtId="0" fontId="17" fillId="0" borderId="80" xfId="3" applyFont="1" applyBorder="1" applyAlignment="1">
      <alignment horizontal="center" vertical="center"/>
    </xf>
    <xf numFmtId="176" fontId="17" fillId="0" borderId="84" xfId="3" applyNumberFormat="1" applyFont="1" applyBorder="1" applyAlignment="1">
      <alignment horizontal="center" vertical="center" shrinkToFit="1"/>
    </xf>
    <xf numFmtId="176" fontId="17" fillId="0" borderId="85" xfId="3" applyNumberFormat="1" applyFont="1" applyBorder="1" applyAlignment="1">
      <alignment horizontal="center" vertical="center" shrinkToFit="1"/>
    </xf>
    <xf numFmtId="176" fontId="17" fillId="0" borderId="86" xfId="3" applyNumberFormat="1" applyFont="1" applyBorder="1" applyAlignment="1">
      <alignment horizontal="center" vertical="center" shrinkToFit="1"/>
    </xf>
    <xf numFmtId="0" fontId="13" fillId="0" borderId="81" xfId="3" applyFont="1" applyBorder="1" applyAlignment="1">
      <alignment vertical="center"/>
    </xf>
    <xf numFmtId="0" fontId="13" fillId="0" borderId="87" xfId="3" applyFont="1" applyBorder="1" applyAlignment="1">
      <alignment vertical="center"/>
    </xf>
    <xf numFmtId="0" fontId="12" fillId="0" borderId="87" xfId="3" applyFont="1" applyBorder="1" applyAlignment="1">
      <alignment vertical="center"/>
    </xf>
    <xf numFmtId="0" fontId="12" fillId="0" borderId="88" xfId="3" applyFont="1" applyBorder="1" applyAlignment="1">
      <alignment vertical="center"/>
    </xf>
    <xf numFmtId="0" fontId="17" fillId="6" borderId="11" xfId="3" applyFont="1" applyFill="1" applyBorder="1" applyAlignment="1" applyProtection="1">
      <alignment horizontal="center" vertical="center" wrapText="1"/>
      <protection locked="0"/>
    </xf>
    <xf numFmtId="0" fontId="17" fillId="6" borderId="11" xfId="3" applyFont="1" applyFill="1" applyBorder="1" applyAlignment="1" applyProtection="1">
      <alignment horizontal="center" vertical="center" shrinkToFit="1"/>
      <protection locked="0"/>
    </xf>
    <xf numFmtId="176" fontId="17" fillId="6" borderId="94" xfId="3" applyNumberFormat="1" applyFont="1" applyFill="1" applyBorder="1" applyAlignment="1" applyProtection="1">
      <alignment horizontal="center" vertical="center" shrinkToFit="1"/>
      <protection locked="0"/>
    </xf>
    <xf numFmtId="176" fontId="17" fillId="6" borderId="95" xfId="3" applyNumberFormat="1" applyFont="1" applyFill="1" applyBorder="1" applyAlignment="1" applyProtection="1">
      <alignment horizontal="center" vertical="center" shrinkToFit="1"/>
      <protection locked="0"/>
    </xf>
    <xf numFmtId="176" fontId="17" fillId="6" borderId="96" xfId="3" applyNumberFormat="1" applyFont="1" applyFill="1" applyBorder="1" applyAlignment="1" applyProtection="1">
      <alignment horizontal="center" vertical="center" shrinkToFit="1"/>
      <protection locked="0"/>
    </xf>
    <xf numFmtId="0" fontId="13" fillId="0" borderId="97" xfId="3" applyFont="1" applyBorder="1" applyAlignment="1">
      <alignment vertical="center"/>
    </xf>
    <xf numFmtId="0" fontId="13" fillId="0" borderId="98" xfId="3" applyFont="1" applyBorder="1" applyAlignment="1">
      <alignment vertical="center"/>
    </xf>
    <xf numFmtId="0" fontId="12" fillId="0" borderId="98" xfId="3" applyFont="1" applyBorder="1" applyAlignment="1">
      <alignment vertical="center"/>
    </xf>
    <xf numFmtId="0" fontId="12" fillId="0" borderId="99" xfId="3" applyFont="1" applyBorder="1" applyAlignment="1">
      <alignment vertical="center"/>
    </xf>
    <xf numFmtId="0" fontId="17" fillId="0" borderId="100" xfId="3" applyFont="1" applyBorder="1" applyAlignment="1">
      <alignment vertical="center"/>
    </xf>
    <xf numFmtId="0" fontId="13" fillId="0" borderId="72" xfId="3" applyFont="1" applyBorder="1" applyAlignment="1">
      <alignment horizontal="center" vertical="center"/>
    </xf>
    <xf numFmtId="0" fontId="13" fillId="0" borderId="103" xfId="3" applyFont="1" applyBorder="1" applyAlignment="1">
      <alignment vertical="center"/>
    </xf>
    <xf numFmtId="0" fontId="12" fillId="0" borderId="103" xfId="3" applyFont="1" applyBorder="1" applyAlignment="1">
      <alignment vertical="center"/>
    </xf>
    <xf numFmtId="0" fontId="12" fillId="0" borderId="104" xfId="3" applyFont="1" applyBorder="1" applyAlignment="1">
      <alignment vertical="center"/>
    </xf>
    <xf numFmtId="0" fontId="17" fillId="6" borderId="13" xfId="3" applyFont="1" applyFill="1" applyBorder="1" applyAlignment="1" applyProtection="1">
      <alignment horizontal="center" vertical="center" wrapText="1"/>
      <protection locked="0"/>
    </xf>
    <xf numFmtId="0" fontId="17" fillId="6" borderId="13" xfId="3" applyFont="1" applyFill="1" applyBorder="1" applyAlignment="1" applyProtection="1">
      <alignment horizontal="center" vertical="center" shrinkToFit="1"/>
      <protection locked="0"/>
    </xf>
    <xf numFmtId="0" fontId="17" fillId="0" borderId="105" xfId="3" applyFont="1" applyBorder="1" applyAlignment="1">
      <alignment horizontal="center" vertical="center"/>
    </xf>
    <xf numFmtId="0" fontId="13" fillId="0" borderId="70" xfId="3" applyFont="1" applyBorder="1" applyAlignment="1">
      <alignment vertical="center"/>
    </xf>
    <xf numFmtId="0" fontId="13" fillId="0" borderId="0" xfId="3" applyFont="1" applyBorder="1" applyAlignment="1">
      <alignment vertical="center"/>
    </xf>
    <xf numFmtId="0" fontId="12" fillId="0" borderId="0" xfId="3" applyFont="1" applyBorder="1" applyAlignment="1">
      <alignment vertical="center"/>
    </xf>
    <xf numFmtId="0" fontId="12" fillId="0" borderId="5" xfId="3" applyFont="1" applyBorder="1" applyAlignment="1">
      <alignment vertical="center"/>
    </xf>
    <xf numFmtId="0" fontId="13" fillId="0" borderId="101" xfId="3" applyFont="1" applyBorder="1" applyAlignment="1">
      <alignment horizontal="center" vertical="center"/>
    </xf>
    <xf numFmtId="0" fontId="13" fillId="0" borderId="9" xfId="3" applyFont="1" applyBorder="1" applyAlignment="1">
      <alignment vertical="center"/>
    </xf>
    <xf numFmtId="0" fontId="12" fillId="0" borderId="9" xfId="3" applyFont="1" applyBorder="1" applyAlignment="1">
      <alignment vertical="center"/>
    </xf>
    <xf numFmtId="0" fontId="12" fillId="0" borderId="106" xfId="3" applyFont="1" applyBorder="1" applyAlignment="1">
      <alignment vertical="center"/>
    </xf>
    <xf numFmtId="0" fontId="13" fillId="0" borderId="89" xfId="3" applyFont="1" applyBorder="1" applyAlignment="1">
      <alignment vertical="center"/>
    </xf>
    <xf numFmtId="0" fontId="13" fillId="0" borderId="6" xfId="3" applyFont="1" applyBorder="1" applyAlignment="1">
      <alignment vertical="center"/>
    </xf>
    <xf numFmtId="0" fontId="12" fillId="0" borderId="6" xfId="3" applyFont="1" applyBorder="1" applyAlignment="1">
      <alignment vertical="center"/>
    </xf>
    <xf numFmtId="0" fontId="13" fillId="0" borderId="107" xfId="3" applyFont="1" applyBorder="1" applyAlignment="1">
      <alignment horizontal="center" vertical="center"/>
    </xf>
    <xf numFmtId="0" fontId="13" fillId="0" borderId="108" xfId="3" applyFont="1" applyBorder="1" applyAlignment="1">
      <alignment vertical="center"/>
    </xf>
    <xf numFmtId="0" fontId="12" fillId="0" borderId="108" xfId="3" applyFont="1" applyBorder="1" applyAlignment="1">
      <alignment vertical="center"/>
    </xf>
    <xf numFmtId="0" fontId="13" fillId="0" borderId="70" xfId="3" applyFont="1" applyBorder="1" applyAlignment="1">
      <alignment horizontal="center" vertical="center"/>
    </xf>
    <xf numFmtId="0" fontId="17" fillId="6" borderId="12" xfId="3" applyFont="1" applyFill="1" applyBorder="1" applyAlignment="1" applyProtection="1">
      <alignment horizontal="center" vertical="center" wrapText="1"/>
      <protection locked="0"/>
    </xf>
    <xf numFmtId="0" fontId="17" fillId="6" borderId="12" xfId="3" applyFont="1" applyFill="1" applyBorder="1" applyAlignment="1" applyProtection="1">
      <alignment horizontal="center" vertical="center" shrinkToFit="1"/>
      <protection locked="0"/>
    </xf>
    <xf numFmtId="176" fontId="17" fillId="6" borderId="11" xfId="3" applyNumberFormat="1" applyFont="1" applyFill="1" applyBorder="1" applyAlignment="1" applyProtection="1">
      <alignment horizontal="center" vertical="center" shrinkToFit="1"/>
      <protection locked="0"/>
    </xf>
    <xf numFmtId="176" fontId="17" fillId="6" borderId="115" xfId="3" applyNumberFormat="1" applyFont="1" applyFill="1" applyBorder="1" applyAlignment="1" applyProtection="1">
      <alignment horizontal="center" vertical="center" shrinkToFit="1"/>
      <protection locked="0"/>
    </xf>
    <xf numFmtId="176" fontId="17" fillId="6" borderId="116" xfId="3" applyNumberFormat="1" applyFont="1" applyFill="1" applyBorder="1" applyAlignment="1" applyProtection="1">
      <alignment horizontal="center" vertical="center" shrinkToFit="1"/>
      <protection locked="0"/>
    </xf>
    <xf numFmtId="0" fontId="13" fillId="0" borderId="109" xfId="3" applyFont="1" applyBorder="1" applyAlignment="1">
      <alignment vertical="center"/>
    </xf>
    <xf numFmtId="0" fontId="13" fillId="0" borderId="110" xfId="3" applyFont="1" applyBorder="1" applyAlignment="1">
      <alignment vertical="center"/>
    </xf>
    <xf numFmtId="0" fontId="12" fillId="0" borderId="110" xfId="3" applyFont="1" applyBorder="1" applyAlignment="1">
      <alignment vertical="center"/>
    </xf>
    <xf numFmtId="0" fontId="12" fillId="0" borderId="117" xfId="3" applyFont="1" applyBorder="1" applyAlignment="1">
      <alignment vertical="center"/>
    </xf>
    <xf numFmtId="0" fontId="17" fillId="6" borderId="118" xfId="3" applyFont="1" applyFill="1" applyBorder="1" applyAlignment="1" applyProtection="1">
      <alignment horizontal="center" vertical="center" wrapText="1"/>
      <protection locked="0"/>
    </xf>
    <xf numFmtId="0" fontId="17" fillId="6" borderId="118" xfId="3" applyFont="1" applyFill="1" applyBorder="1" applyAlignment="1" applyProtection="1">
      <alignment horizontal="center" vertical="center" shrinkToFit="1"/>
      <protection locked="0"/>
    </xf>
    <xf numFmtId="0" fontId="17" fillId="0" borderId="120" xfId="3" applyFont="1" applyBorder="1" applyAlignment="1">
      <alignment vertical="center"/>
    </xf>
    <xf numFmtId="0" fontId="14" fillId="0" borderId="121" xfId="3" applyNumberFormat="1" applyFont="1" applyFill="1" applyBorder="1" applyAlignment="1">
      <alignment horizontal="center" vertical="center" wrapText="1"/>
    </xf>
    <xf numFmtId="0" fontId="14" fillId="0" borderId="122" xfId="3" applyNumberFormat="1" applyFont="1" applyFill="1" applyBorder="1" applyAlignment="1">
      <alignment horizontal="center" vertical="center" wrapText="1"/>
    </xf>
    <xf numFmtId="0" fontId="14" fillId="0" borderId="123" xfId="3" applyNumberFormat="1" applyFont="1" applyFill="1" applyBorder="1" applyAlignment="1">
      <alignment horizontal="center" vertical="center" wrapText="1"/>
    </xf>
    <xf numFmtId="0" fontId="14" fillId="0" borderId="36" xfId="3" applyNumberFormat="1" applyFont="1" applyFill="1" applyBorder="1" applyAlignment="1">
      <alignment horizontal="center" vertical="center" wrapText="1"/>
    </xf>
    <xf numFmtId="0" fontId="11" fillId="0" borderId="77" xfId="3" applyFont="1" applyBorder="1" applyAlignment="1">
      <alignment horizontal="center" vertical="center" wrapText="1"/>
    </xf>
    <xf numFmtId="0" fontId="17" fillId="0" borderId="77" xfId="3" applyFont="1" applyBorder="1" applyAlignment="1">
      <alignment horizontal="center" vertical="center" wrapText="1"/>
    </xf>
    <xf numFmtId="0" fontId="14" fillId="0" borderId="53" xfId="3" applyFont="1" applyBorder="1" applyAlignment="1">
      <alignment horizontal="center" vertical="center"/>
    </xf>
    <xf numFmtId="0" fontId="14" fillId="0" borderId="1" xfId="3" applyFont="1" applyBorder="1" applyAlignment="1">
      <alignment horizontal="center" vertical="center"/>
    </xf>
    <xf numFmtId="0" fontId="14" fillId="0" borderId="59" xfId="3" applyFont="1" applyBorder="1" applyAlignment="1">
      <alignment horizontal="center" vertical="center"/>
    </xf>
    <xf numFmtId="0" fontId="14" fillId="0" borderId="4" xfId="3" applyFont="1" applyBorder="1" applyAlignment="1">
      <alignment horizontal="center" vertical="center"/>
    </xf>
    <xf numFmtId="0" fontId="11" fillId="0" borderId="11" xfId="3" applyFont="1" applyBorder="1" applyAlignment="1">
      <alignment horizontal="center" vertical="center" wrapText="1"/>
    </xf>
    <xf numFmtId="0" fontId="17" fillId="0" borderId="11" xfId="3" applyFont="1" applyBorder="1" applyAlignment="1">
      <alignment horizontal="center" vertical="center" wrapText="1"/>
    </xf>
    <xf numFmtId="0" fontId="14" fillId="0" borderId="53" xfId="3" applyFont="1" applyFill="1" applyBorder="1" applyAlignment="1">
      <alignment horizontal="center" vertical="center"/>
    </xf>
    <xf numFmtId="0" fontId="14" fillId="0" borderId="1" xfId="3" applyFont="1" applyFill="1" applyBorder="1" applyAlignment="1">
      <alignment horizontal="center" vertical="center"/>
    </xf>
    <xf numFmtId="0" fontId="14" fillId="0" borderId="59" xfId="3" applyFont="1" applyFill="1" applyBorder="1" applyAlignment="1">
      <alignment horizontal="center" vertical="center"/>
    </xf>
    <xf numFmtId="0" fontId="17" fillId="0" borderId="130" xfId="3" applyFont="1" applyBorder="1" applyAlignment="1">
      <alignment vertical="center"/>
    </xf>
    <xf numFmtId="0" fontId="17" fillId="0" borderId="34" xfId="3" applyFont="1" applyBorder="1" applyAlignment="1">
      <alignment vertical="center"/>
    </xf>
    <xf numFmtId="0" fontId="17" fillId="8" borderId="34" xfId="3" applyFont="1" applyFill="1" applyBorder="1" applyAlignment="1">
      <alignment vertical="center"/>
    </xf>
    <xf numFmtId="0" fontId="17" fillId="4" borderId="34" xfId="3" applyFont="1" applyFill="1" applyBorder="1" applyAlignment="1">
      <alignment vertical="center"/>
    </xf>
    <xf numFmtId="0" fontId="17" fillId="0" borderId="34" xfId="3" quotePrefix="1" applyFont="1" applyBorder="1" applyAlignment="1">
      <alignment vertical="center"/>
    </xf>
    <xf numFmtId="0" fontId="17" fillId="0" borderId="33" xfId="3" applyFont="1" applyBorder="1" applyAlignment="1">
      <alignment vertical="center"/>
    </xf>
    <xf numFmtId="0" fontId="11" fillId="0" borderId="118" xfId="3" applyFont="1" applyBorder="1" applyAlignment="1">
      <alignment horizontal="center" vertical="center" wrapText="1"/>
    </xf>
    <xf numFmtId="0" fontId="17" fillId="0" borderId="118" xfId="3" applyFont="1" applyBorder="1" applyAlignment="1">
      <alignment horizontal="center" vertical="center" wrapText="1"/>
    </xf>
    <xf numFmtId="0" fontId="11" fillId="0" borderId="0" xfId="3" applyFont="1" applyAlignment="1">
      <alignment horizontal="right" vertical="center"/>
    </xf>
    <xf numFmtId="0" fontId="11" fillId="0" borderId="0" xfId="3" applyFont="1" applyProtection="1">
      <alignment vertical="center"/>
    </xf>
    <xf numFmtId="0" fontId="11" fillId="0" borderId="0" xfId="3" applyFont="1" applyAlignment="1" applyProtection="1">
      <alignment horizontal="left" vertical="center"/>
    </xf>
    <xf numFmtId="0" fontId="19" fillId="0" borderId="0" xfId="3" applyFont="1">
      <alignment vertical="center"/>
    </xf>
    <xf numFmtId="0" fontId="19" fillId="0" borderId="0" xfId="3" applyFont="1" applyAlignment="1">
      <alignment horizontal="right" vertical="center"/>
    </xf>
    <xf numFmtId="0" fontId="17" fillId="4" borderId="0" xfId="3" applyFont="1" applyFill="1" applyBorder="1" applyAlignment="1" applyProtection="1">
      <alignment horizontal="center" vertical="center"/>
    </xf>
    <xf numFmtId="0" fontId="17" fillId="0" borderId="0" xfId="3" applyFont="1" applyBorder="1" applyAlignment="1" applyProtection="1">
      <alignment vertical="center"/>
    </xf>
    <xf numFmtId="0" fontId="17" fillId="0" borderId="0" xfId="3" applyFont="1" applyBorder="1" applyAlignment="1" applyProtection="1">
      <alignment horizontal="left" vertical="center"/>
    </xf>
    <xf numFmtId="20" fontId="17" fillId="4" borderId="0" xfId="3" applyNumberFormat="1" applyFont="1" applyFill="1" applyBorder="1" applyAlignment="1" applyProtection="1">
      <alignment vertical="center"/>
    </xf>
    <xf numFmtId="20" fontId="17" fillId="4" borderId="0" xfId="3" applyNumberFormat="1" applyFont="1" applyFill="1" applyBorder="1" applyAlignment="1" applyProtection="1">
      <alignment vertical="center"/>
      <protection locked="0"/>
    </xf>
    <xf numFmtId="0" fontId="17" fillId="0" borderId="0" xfId="3" applyFont="1" applyProtection="1">
      <alignment vertical="center"/>
      <protection locked="0"/>
    </xf>
    <xf numFmtId="20" fontId="17" fillId="0" borderId="0" xfId="3" applyNumberFormat="1" applyFont="1" applyBorder="1" applyAlignment="1" applyProtection="1">
      <alignment vertical="center"/>
    </xf>
    <xf numFmtId="0" fontId="19" fillId="0" borderId="0" xfId="3" applyFont="1" applyBorder="1" applyAlignment="1" applyProtection="1">
      <alignment horizontal="center" vertical="center"/>
    </xf>
    <xf numFmtId="0" fontId="17" fillId="0" borderId="0" xfId="3" applyFont="1" applyBorder="1" applyAlignment="1" applyProtection="1">
      <alignment horizontal="center" vertical="center"/>
    </xf>
    <xf numFmtId="0" fontId="11" fillId="0" borderId="0" xfId="3" applyFont="1" applyBorder="1" applyAlignment="1" applyProtection="1">
      <alignment vertical="center"/>
    </xf>
    <xf numFmtId="0" fontId="19" fillId="0" borderId="0" xfId="3" applyFont="1" applyProtection="1">
      <alignment vertical="center"/>
    </xf>
    <xf numFmtId="0" fontId="17" fillId="0" borderId="0" xfId="3" applyFont="1" applyProtection="1">
      <alignment vertical="center"/>
    </xf>
    <xf numFmtId="0" fontId="19" fillId="0" borderId="0" xfId="3" applyFont="1" applyBorder="1" applyAlignment="1" applyProtection="1">
      <alignment vertical="center"/>
    </xf>
    <xf numFmtId="0" fontId="17" fillId="0" borderId="0" xfId="3" applyFont="1" applyBorder="1" applyProtection="1">
      <alignment vertical="center"/>
    </xf>
    <xf numFmtId="177" fontId="17" fillId="0" borderId="0" xfId="3" applyNumberFormat="1" applyFont="1" applyBorder="1" applyAlignment="1" applyProtection="1">
      <alignment vertical="center"/>
    </xf>
    <xf numFmtId="0" fontId="17" fillId="0" borderId="0" xfId="3" applyFont="1" applyBorder="1" applyAlignment="1" applyProtection="1">
      <alignment horizontal="right" vertical="center"/>
    </xf>
    <xf numFmtId="0" fontId="19" fillId="0" borderId="0" xfId="3" applyFont="1" applyBorder="1" applyProtection="1">
      <alignment vertical="center"/>
    </xf>
    <xf numFmtId="0" fontId="17" fillId="0" borderId="0" xfId="3" applyFont="1" applyAlignment="1" applyProtection="1">
      <alignment horizontal="center" vertical="center"/>
    </xf>
    <xf numFmtId="0" fontId="17" fillId="4" borderId="0" xfId="3" applyFont="1" applyFill="1" applyBorder="1" applyAlignment="1" applyProtection="1">
      <alignment vertical="center"/>
    </xf>
    <xf numFmtId="0" fontId="17" fillId="4" borderId="0" xfId="3" applyFont="1" applyFill="1" applyBorder="1" applyProtection="1">
      <alignment vertical="center"/>
    </xf>
    <xf numFmtId="0" fontId="17" fillId="4" borderId="0" xfId="3" applyFont="1" applyFill="1" applyBorder="1" applyAlignment="1" applyProtection="1">
      <alignment horizontal="left" vertical="center"/>
    </xf>
    <xf numFmtId="0" fontId="14" fillId="0" borderId="0" xfId="3" applyFont="1">
      <alignment vertical="center"/>
    </xf>
    <xf numFmtId="0" fontId="17" fillId="0" borderId="0" xfId="3" applyFont="1" applyAlignment="1" applyProtection="1">
      <alignment horizontal="right" vertical="center"/>
    </xf>
    <xf numFmtId="0" fontId="14" fillId="0" borderId="0" xfId="3" applyFont="1" applyBorder="1" applyAlignment="1" applyProtection="1">
      <alignment horizontal="left" vertical="center"/>
    </xf>
    <xf numFmtId="0" fontId="17" fillId="0" borderId="0" xfId="3" applyFont="1" applyAlignment="1">
      <alignment horizontal="right" vertical="center"/>
    </xf>
    <xf numFmtId="0" fontId="17" fillId="0" borderId="0" xfId="3" applyFont="1">
      <alignment vertical="center"/>
    </xf>
    <xf numFmtId="0" fontId="17" fillId="4" borderId="0" xfId="3" applyFont="1" applyFill="1" applyBorder="1" applyAlignment="1" applyProtection="1">
      <alignment vertical="center"/>
      <protection locked="0"/>
    </xf>
    <xf numFmtId="0" fontId="19" fillId="0" borderId="0" xfId="3" applyFont="1" applyAlignment="1">
      <alignment horizontal="center" vertical="center"/>
    </xf>
    <xf numFmtId="0" fontId="19" fillId="0" borderId="0" xfId="3" applyFont="1" applyAlignment="1">
      <alignment horizontal="left" vertical="center"/>
    </xf>
    <xf numFmtId="0" fontId="17" fillId="4" borderId="0" xfId="3" quotePrefix="1" applyFont="1" applyFill="1" applyBorder="1" applyAlignment="1">
      <alignment vertical="center"/>
    </xf>
    <xf numFmtId="0" fontId="19" fillId="4" borderId="0" xfId="3" applyFont="1" applyFill="1">
      <alignment vertical="center"/>
    </xf>
    <xf numFmtId="0" fontId="19" fillId="4" borderId="0" xfId="3" applyFont="1" applyFill="1" applyAlignment="1">
      <alignment horizontal="center" vertical="center"/>
    </xf>
    <xf numFmtId="0" fontId="19" fillId="4" borderId="0" xfId="3" applyFont="1" applyFill="1" applyAlignment="1">
      <alignment vertical="center"/>
    </xf>
    <xf numFmtId="0" fontId="19" fillId="0" borderId="0" xfId="3" applyFont="1" applyFill="1" applyAlignment="1">
      <alignment vertical="center"/>
    </xf>
    <xf numFmtId="0" fontId="19" fillId="0" borderId="0" xfId="3" applyFont="1" applyFill="1" applyAlignment="1">
      <alignment horizontal="right" vertical="center"/>
    </xf>
    <xf numFmtId="0" fontId="17" fillId="0" borderId="0" xfId="3" applyFont="1" applyAlignment="1">
      <alignment horizontal="left" vertical="center"/>
    </xf>
    <xf numFmtId="0" fontId="20" fillId="4" borderId="0" xfId="3" applyFont="1" applyFill="1" applyProtection="1">
      <alignment vertical="center"/>
    </xf>
    <xf numFmtId="0" fontId="20" fillId="4" borderId="0" xfId="3" applyFont="1" applyFill="1" applyAlignment="1" applyProtection="1">
      <alignment horizontal="center" vertical="center"/>
    </xf>
    <xf numFmtId="0" fontId="20" fillId="4" borderId="0" xfId="3" applyFont="1" applyFill="1" applyAlignment="1" applyProtection="1">
      <alignment horizontal="left" vertical="center"/>
    </xf>
    <xf numFmtId="0" fontId="20" fillId="5" borderId="1" xfId="3" applyFont="1" applyFill="1" applyBorder="1" applyAlignment="1" applyProtection="1">
      <alignment horizontal="left" vertical="center"/>
      <protection locked="0"/>
    </xf>
    <xf numFmtId="0" fontId="20" fillId="4" borderId="1" xfId="3" applyNumberFormat="1" applyFont="1" applyFill="1" applyBorder="1" applyAlignment="1" applyProtection="1">
      <alignment horizontal="center" vertical="center"/>
    </xf>
    <xf numFmtId="20" fontId="20" fillId="5" borderId="1" xfId="3" applyNumberFormat="1" applyFont="1" applyFill="1" applyBorder="1" applyAlignment="1" applyProtection="1">
      <alignment horizontal="center" vertical="center"/>
      <protection locked="0"/>
    </xf>
    <xf numFmtId="0" fontId="20" fillId="4" borderId="0" xfId="3" applyFont="1" applyFill="1" applyAlignment="1" applyProtection="1">
      <alignment horizontal="right" vertical="center"/>
    </xf>
    <xf numFmtId="178" fontId="20" fillId="4" borderId="1" xfId="3" applyNumberFormat="1" applyFont="1" applyFill="1" applyBorder="1" applyAlignment="1" applyProtection="1">
      <alignment horizontal="center" vertical="center"/>
    </xf>
    <xf numFmtId="20" fontId="20" fillId="4" borderId="1" xfId="3" applyNumberFormat="1" applyFont="1" applyFill="1" applyBorder="1" applyAlignment="1" applyProtection="1">
      <alignment horizontal="center" vertical="center"/>
    </xf>
    <xf numFmtId="0" fontId="20" fillId="4" borderId="0" xfId="3" applyFont="1" applyFill="1" applyProtection="1">
      <alignment vertical="center"/>
      <protection locked="0"/>
    </xf>
    <xf numFmtId="0" fontId="20" fillId="4" borderId="0" xfId="3" applyFont="1" applyFill="1" applyAlignment="1" applyProtection="1">
      <alignment horizontal="right" vertical="center"/>
      <protection locked="0"/>
    </xf>
    <xf numFmtId="0" fontId="20" fillId="4" borderId="0" xfId="3" applyFont="1" applyFill="1" applyAlignment="1" applyProtection="1">
      <alignment horizontal="center" vertical="center"/>
      <protection locked="0"/>
    </xf>
    <xf numFmtId="0" fontId="20" fillId="5" borderId="0" xfId="3" applyFont="1" applyFill="1" applyBorder="1" applyAlignment="1" applyProtection="1">
      <alignment horizontal="center" vertical="center"/>
      <protection locked="0"/>
    </xf>
    <xf numFmtId="0" fontId="21" fillId="5" borderId="14" xfId="3" applyFont="1" applyFill="1" applyBorder="1" applyAlignment="1" applyProtection="1">
      <alignment horizontal="center" vertical="center"/>
      <protection locked="0"/>
    </xf>
    <xf numFmtId="0" fontId="21" fillId="5" borderId="29" xfId="3" applyFont="1" applyFill="1" applyBorder="1" applyAlignment="1" applyProtection="1">
      <alignment horizontal="center" vertical="center"/>
      <protection locked="0"/>
    </xf>
    <xf numFmtId="0" fontId="21" fillId="5" borderId="10" xfId="3" applyFont="1" applyFill="1" applyBorder="1" applyAlignment="1" applyProtection="1">
      <alignment horizontal="center" vertical="center"/>
      <protection locked="0"/>
    </xf>
    <xf numFmtId="0" fontId="20" fillId="5" borderId="1" xfId="3" applyNumberFormat="1" applyFont="1" applyFill="1" applyBorder="1" applyAlignment="1" applyProtection="1">
      <alignment horizontal="center" vertical="center"/>
      <protection locked="0"/>
    </xf>
    <xf numFmtId="20" fontId="20" fillId="4" borderId="1" xfId="3" applyNumberFormat="1" applyFont="1" applyFill="1" applyBorder="1" applyAlignment="1" applyProtection="1">
      <alignment horizontal="center" vertical="center"/>
      <protection locked="0"/>
    </xf>
    <xf numFmtId="0" fontId="20" fillId="4" borderId="1" xfId="3" applyFont="1" applyFill="1" applyBorder="1" applyAlignment="1" applyProtection="1">
      <alignment horizontal="center" vertical="center"/>
      <protection locked="0"/>
    </xf>
    <xf numFmtId="0" fontId="20" fillId="5" borderId="1" xfId="3" applyFont="1" applyFill="1" applyBorder="1" applyAlignment="1" applyProtection="1">
      <alignment horizontal="center" vertical="center"/>
      <protection locked="0"/>
    </xf>
    <xf numFmtId="0" fontId="22" fillId="4" borderId="14" xfId="3" applyFont="1" applyFill="1" applyBorder="1" applyAlignment="1" applyProtection="1">
      <alignment horizontal="center" vertical="center"/>
    </xf>
    <xf numFmtId="0" fontId="22" fillId="4" borderId="10" xfId="3" applyFont="1" applyFill="1" applyBorder="1" applyAlignment="1" applyProtection="1">
      <alignment horizontal="center" vertical="center" shrinkToFit="1"/>
    </xf>
    <xf numFmtId="0" fontId="20" fillId="4" borderId="0" xfId="3" applyFont="1" applyFill="1">
      <alignment vertical="center"/>
    </xf>
    <xf numFmtId="0" fontId="23" fillId="4" borderId="0" xfId="3" applyFont="1" applyFill="1" applyAlignment="1">
      <alignment horizontal="left" vertical="center"/>
    </xf>
    <xf numFmtId="0" fontId="23" fillId="4" borderId="0" xfId="3" applyFont="1" applyFill="1">
      <alignment vertical="center"/>
    </xf>
    <xf numFmtId="0" fontId="24" fillId="4" borderId="0" xfId="3" applyFont="1" applyFill="1" applyAlignment="1" applyProtection="1">
      <alignment horizontal="left" vertical="center"/>
    </xf>
    <xf numFmtId="0" fontId="1" fillId="4" borderId="0" xfId="3" applyFill="1">
      <alignment vertical="center"/>
    </xf>
    <xf numFmtId="0" fontId="11" fillId="4" borderId="0" xfId="3" applyFont="1" applyFill="1" applyAlignment="1">
      <alignment horizontal="left" vertical="center"/>
    </xf>
    <xf numFmtId="0" fontId="25" fillId="4" borderId="0" xfId="3" applyFont="1" applyFill="1" applyAlignment="1">
      <alignment horizontal="left" vertical="center"/>
    </xf>
    <xf numFmtId="0" fontId="11" fillId="4" borderId="0" xfId="3" applyFont="1" applyFill="1">
      <alignment vertical="center"/>
    </xf>
    <xf numFmtId="0" fontId="11" fillId="5" borderId="1" xfId="3" applyFont="1" applyFill="1" applyBorder="1" applyAlignment="1">
      <alignment horizontal="left" vertical="center"/>
    </xf>
    <xf numFmtId="0" fontId="11" fillId="4" borderId="0" xfId="3" applyFont="1" applyFill="1" applyAlignment="1">
      <alignment vertical="center"/>
    </xf>
    <xf numFmtId="0" fontId="11" fillId="6" borderId="1" xfId="3" applyFont="1" applyFill="1" applyBorder="1" applyAlignment="1">
      <alignment horizontal="left" vertical="center"/>
    </xf>
    <xf numFmtId="0" fontId="26" fillId="4" borderId="0" xfId="3" applyFont="1" applyFill="1" applyAlignment="1">
      <alignment horizontal="left" vertical="center"/>
    </xf>
    <xf numFmtId="0" fontId="11" fillId="4" borderId="0" xfId="3" applyFont="1" applyFill="1" applyBorder="1" applyAlignment="1">
      <alignment horizontal="center" vertical="center"/>
    </xf>
    <xf numFmtId="0" fontId="11" fillId="4" borderId="0" xfId="3" applyFont="1" applyFill="1" applyBorder="1" applyAlignment="1">
      <alignment horizontal="left" vertical="center"/>
    </xf>
    <xf numFmtId="0" fontId="11" fillId="4" borderId="1" xfId="3" applyFont="1" applyFill="1" applyBorder="1" applyAlignment="1">
      <alignment horizontal="center" vertical="center"/>
    </xf>
    <xf numFmtId="0" fontId="11" fillId="4" borderId="1" xfId="3" applyFont="1" applyFill="1" applyBorder="1" applyAlignment="1">
      <alignment horizontal="left" vertical="center"/>
    </xf>
    <xf numFmtId="0" fontId="27" fillId="4" borderId="0" xfId="3" applyFont="1" applyFill="1">
      <alignment vertical="center"/>
    </xf>
    <xf numFmtId="0" fontId="27" fillId="4" borderId="0" xfId="3" applyFont="1" applyFill="1" applyAlignment="1">
      <alignment horizontal="left" vertical="center"/>
    </xf>
    <xf numFmtId="0" fontId="11" fillId="4" borderId="0" xfId="3" applyFont="1" applyFill="1" applyBorder="1">
      <alignment vertical="center"/>
    </xf>
    <xf numFmtId="0" fontId="29" fillId="4" borderId="0" xfId="3" applyFont="1" applyFill="1" applyAlignment="1">
      <alignment vertical="center"/>
    </xf>
    <xf numFmtId="0" fontId="27" fillId="4" borderId="0" xfId="3" applyFont="1" applyFill="1" applyBorder="1">
      <alignment vertical="center"/>
    </xf>
    <xf numFmtId="0" fontId="27" fillId="4" borderId="0" xfId="3" applyFont="1" applyFill="1" applyBorder="1" applyAlignment="1">
      <alignment vertical="center"/>
    </xf>
    <xf numFmtId="0" fontId="27" fillId="4" borderId="0" xfId="3" applyFont="1" applyFill="1" applyBorder="1" applyAlignment="1">
      <alignment vertical="center" shrinkToFit="1"/>
    </xf>
    <xf numFmtId="0" fontId="11" fillId="4" borderId="0" xfId="3" applyFont="1" applyFill="1" applyAlignment="1">
      <alignment vertical="center" wrapText="1"/>
    </xf>
    <xf numFmtId="0" fontId="11" fillId="8" borderId="0" xfId="3" applyFont="1" applyFill="1" applyAlignment="1">
      <alignment vertical="center" wrapText="1"/>
    </xf>
    <xf numFmtId="0" fontId="14" fillId="4" borderId="0" xfId="3" applyFont="1" applyFill="1" applyAlignment="1"/>
    <xf numFmtId="0" fontId="14" fillId="4" borderId="0" xfId="3" applyFont="1" applyFill="1">
      <alignment vertical="center"/>
    </xf>
    <xf numFmtId="0" fontId="14" fillId="4" borderId="0" xfId="3" applyFont="1" applyFill="1" applyAlignment="1">
      <alignment vertical="center" wrapText="1"/>
    </xf>
    <xf numFmtId="0" fontId="14" fillId="4" borderId="0" xfId="3" applyFont="1" applyFill="1" applyAlignment="1">
      <alignment horizontal="justify" vertical="center" wrapText="1"/>
    </xf>
    <xf numFmtId="0" fontId="30" fillId="4" borderId="0" xfId="3" applyFont="1" applyFill="1">
      <alignment vertical="center"/>
    </xf>
    <xf numFmtId="0" fontId="30" fillId="4" borderId="122" xfId="3" applyFont="1" applyFill="1" applyBorder="1">
      <alignment vertical="center"/>
    </xf>
    <xf numFmtId="0" fontId="30" fillId="4" borderId="121" xfId="3" applyFont="1" applyFill="1" applyBorder="1">
      <alignment vertical="center"/>
    </xf>
    <xf numFmtId="0" fontId="30" fillId="4" borderId="36" xfId="3" applyFont="1" applyFill="1" applyBorder="1">
      <alignment vertical="center"/>
    </xf>
    <xf numFmtId="0" fontId="20" fillId="4" borderId="53" xfId="3" applyFont="1" applyFill="1" applyBorder="1" applyAlignment="1">
      <alignment vertical="center" shrinkToFit="1"/>
    </xf>
    <xf numFmtId="0" fontId="20" fillId="4" borderId="1" xfId="3" applyFont="1" applyFill="1" applyBorder="1" applyAlignment="1">
      <alignment vertical="center" shrinkToFit="1"/>
    </xf>
    <xf numFmtId="0" fontId="20" fillId="4" borderId="4" xfId="3" applyFont="1" applyFill="1" applyBorder="1" applyAlignment="1">
      <alignment vertical="center" shrinkToFit="1"/>
    </xf>
    <xf numFmtId="0" fontId="20" fillId="4" borderId="133" xfId="3" applyFont="1" applyFill="1" applyBorder="1" applyAlignment="1">
      <alignment vertical="center" shrinkToFit="1"/>
    </xf>
    <xf numFmtId="0" fontId="20" fillId="4" borderId="35" xfId="3" applyFont="1" applyFill="1" applyBorder="1" applyAlignment="1">
      <alignment vertical="center" shrinkToFit="1"/>
    </xf>
    <xf numFmtId="0" fontId="21" fillId="4" borderId="134" xfId="3" applyFont="1" applyFill="1" applyBorder="1" applyAlignment="1">
      <alignment horizontal="center" vertical="center"/>
    </xf>
    <xf numFmtId="0" fontId="21" fillId="4" borderId="135" xfId="3" applyFont="1" applyFill="1" applyBorder="1" applyAlignment="1">
      <alignment horizontal="center" vertical="center"/>
    </xf>
    <xf numFmtId="0" fontId="21" fillId="4" borderId="136" xfId="3" applyFont="1" applyFill="1" applyBorder="1" applyAlignment="1">
      <alignment horizontal="center" vertical="center"/>
    </xf>
    <xf numFmtId="0" fontId="30" fillId="4" borderId="137" xfId="3" applyFont="1" applyFill="1" applyBorder="1" applyAlignment="1">
      <alignment horizontal="center" vertical="center"/>
    </xf>
    <xf numFmtId="0" fontId="17" fillId="4" borderId="0" xfId="3" applyFont="1" applyFill="1" applyBorder="1">
      <alignment vertical="center"/>
    </xf>
    <xf numFmtId="0" fontId="17" fillId="4" borderId="1" xfId="3" applyFont="1" applyFill="1" applyBorder="1" applyAlignment="1">
      <alignment vertical="center" shrinkToFit="1"/>
    </xf>
    <xf numFmtId="0" fontId="17" fillId="4" borderId="1" xfId="3" applyFont="1" applyFill="1" applyBorder="1">
      <alignment vertical="center"/>
    </xf>
    <xf numFmtId="0" fontId="17" fillId="4" borderId="1" xfId="3" applyFont="1" applyFill="1" applyBorder="1" applyAlignment="1">
      <alignment horizontal="center" vertical="center"/>
    </xf>
    <xf numFmtId="0" fontId="33" fillId="0" borderId="0" xfId="0" applyFont="1" applyAlignment="1">
      <alignment vertical="top" wrapText="1"/>
    </xf>
    <xf numFmtId="0" fontId="33" fillId="0" borderId="0" xfId="0" applyFont="1" applyAlignment="1">
      <alignment horizontal="center" vertical="top" wrapText="1"/>
    </xf>
    <xf numFmtId="49" fontId="33" fillId="0" borderId="0" xfId="0" applyNumberFormat="1" applyFont="1" applyAlignment="1">
      <alignment horizontal="center" vertical="top" wrapText="1"/>
    </xf>
    <xf numFmtId="0" fontId="34" fillId="0" borderId="0" xfId="0" applyFont="1" applyAlignment="1">
      <alignment horizontal="center" vertical="top" wrapText="1"/>
    </xf>
    <xf numFmtId="0" fontId="35" fillId="0" borderId="0" xfId="0" applyFont="1" applyAlignment="1">
      <alignment horizontal="left" vertical="top"/>
    </xf>
    <xf numFmtId="0" fontId="37" fillId="0" borderId="0" xfId="0" applyFont="1" applyAlignment="1"/>
    <xf numFmtId="0" fontId="37" fillId="0" borderId="0" xfId="0" applyFont="1" applyAlignment="1">
      <alignment wrapText="1"/>
    </xf>
    <xf numFmtId="49" fontId="37" fillId="0" borderId="0" xfId="0" applyNumberFormat="1" applyFont="1" applyAlignment="1">
      <alignment horizontal="center" wrapText="1"/>
    </xf>
    <xf numFmtId="0" fontId="38" fillId="0" borderId="0" xfId="0" applyFont="1" applyAlignment="1">
      <alignment wrapText="1"/>
    </xf>
    <xf numFmtId="0" fontId="39" fillId="0" borderId="5" xfId="0" applyFont="1" applyFill="1" applyBorder="1" applyAlignment="1">
      <alignment vertical="center"/>
    </xf>
    <xf numFmtId="0" fontId="34" fillId="0" borderId="6" xfId="0" applyFont="1" applyFill="1" applyBorder="1" applyAlignment="1">
      <alignment vertical="center"/>
    </xf>
    <xf numFmtId="0" fontId="34" fillId="0" borderId="12" xfId="0" applyFont="1" applyFill="1" applyBorder="1" applyAlignment="1">
      <alignment horizontal="center" vertical="top" wrapText="1"/>
    </xf>
    <xf numFmtId="0" fontId="40" fillId="0" borderId="6" xfId="0" applyFont="1" applyFill="1" applyBorder="1" applyAlignment="1">
      <alignment horizontal="center" vertical="center" wrapText="1"/>
    </xf>
    <xf numFmtId="0" fontId="40" fillId="0" borderId="6" xfId="0" applyFont="1" applyFill="1" applyBorder="1" applyAlignment="1">
      <alignment horizontal="right" vertical="center"/>
    </xf>
    <xf numFmtId="0" fontId="37" fillId="0" borderId="6" xfId="0" applyFont="1" applyBorder="1" applyAlignment="1">
      <alignment vertical="top" wrapText="1"/>
    </xf>
    <xf numFmtId="0" fontId="38" fillId="0" borderId="6" xfId="0" applyFont="1" applyFill="1" applyBorder="1" applyAlignment="1">
      <alignment horizontal="right" vertical="center"/>
    </xf>
    <xf numFmtId="0" fontId="37" fillId="0" borderId="140" xfId="0" applyFont="1" applyBorder="1" applyAlignment="1">
      <alignment vertical="top" wrapText="1"/>
    </xf>
    <xf numFmtId="0" fontId="40" fillId="0" borderId="12" xfId="0" applyFont="1" applyFill="1" applyBorder="1" applyAlignment="1">
      <alignment horizontal="center" vertical="center" wrapText="1"/>
    </xf>
    <xf numFmtId="0" fontId="37" fillId="0" borderId="0" xfId="0" applyFont="1" applyAlignment="1">
      <alignment vertical="top" wrapText="1"/>
    </xf>
    <xf numFmtId="0" fontId="41" fillId="2" borderId="3" xfId="0" applyFont="1" applyFill="1" applyBorder="1" applyAlignment="1">
      <alignment horizontal="center" vertical="center" wrapText="1"/>
    </xf>
    <xf numFmtId="0" fontId="41" fillId="0" borderId="0" xfId="0" applyFont="1" applyAlignment="1">
      <alignment vertical="center" wrapText="1"/>
    </xf>
    <xf numFmtId="0" fontId="37" fillId="0" borderId="2" xfId="0" applyFont="1" applyFill="1" applyBorder="1" applyAlignment="1">
      <alignment horizontal="center" vertical="top" wrapText="1"/>
    </xf>
    <xf numFmtId="0" fontId="36" fillId="0" borderId="0" xfId="0" applyFont="1" applyAlignment="1">
      <alignment vertical="top" wrapText="1"/>
    </xf>
    <xf numFmtId="0" fontId="39" fillId="0" borderId="2" xfId="0" applyFont="1" applyFill="1" applyBorder="1" applyAlignment="1">
      <alignment vertical="center"/>
    </xf>
    <xf numFmtId="0" fontId="34" fillId="0" borderId="3" xfId="0" applyFont="1" applyFill="1" applyBorder="1" applyAlignment="1">
      <alignment vertical="center"/>
    </xf>
    <xf numFmtId="0" fontId="34" fillId="0" borderId="4" xfId="0" applyFont="1" applyFill="1" applyBorder="1" applyAlignment="1">
      <alignment horizontal="center" vertical="top" wrapText="1"/>
    </xf>
    <xf numFmtId="0" fontId="40" fillId="0" borderId="3" xfId="0" applyFont="1" applyFill="1" applyBorder="1" applyAlignment="1">
      <alignment horizontal="center" vertical="center" wrapText="1"/>
    </xf>
    <xf numFmtId="0" fontId="40" fillId="0" borderId="3" xfId="0" applyFont="1" applyFill="1" applyBorder="1" applyAlignment="1">
      <alignment horizontal="right" vertical="center"/>
    </xf>
    <xf numFmtId="0" fontId="37" fillId="0" borderId="3" xfId="0" applyFont="1" applyBorder="1" applyAlignment="1">
      <alignment vertical="top" wrapText="1"/>
    </xf>
    <xf numFmtId="0" fontId="38" fillId="0" borderId="3" xfId="0" applyFont="1" applyFill="1" applyBorder="1" applyAlignment="1">
      <alignment horizontal="right" vertical="center"/>
    </xf>
    <xf numFmtId="0" fontId="40" fillId="0" borderId="50" xfId="0" applyFont="1" applyFill="1" applyBorder="1" applyAlignment="1">
      <alignment horizontal="center" vertical="center" wrapText="1"/>
    </xf>
    <xf numFmtId="0" fontId="37" fillId="0" borderId="141" xfId="0" applyFont="1" applyBorder="1" applyAlignment="1">
      <alignment vertical="top" wrapText="1"/>
    </xf>
    <xf numFmtId="0" fontId="40" fillId="0" borderId="4" xfId="0" applyFont="1" applyFill="1" applyBorder="1" applyAlignment="1">
      <alignment horizontal="center" vertical="center" wrapText="1"/>
    </xf>
    <xf numFmtId="0" fontId="41" fillId="2" borderId="6" xfId="0" applyFont="1" applyFill="1" applyBorder="1" applyAlignment="1">
      <alignment horizontal="center" vertical="center" wrapText="1"/>
    </xf>
    <xf numFmtId="0" fontId="36" fillId="0" borderId="2" xfId="0" applyFont="1" applyFill="1" applyBorder="1" applyAlignment="1">
      <alignment horizontal="center" vertical="top" wrapText="1"/>
    </xf>
    <xf numFmtId="0" fontId="36" fillId="0" borderId="0" xfId="0" applyFont="1" applyAlignment="1"/>
    <xf numFmtId="0" fontId="36" fillId="0" borderId="0" xfId="0" applyFont="1" applyAlignment="1">
      <alignment wrapText="1"/>
    </xf>
    <xf numFmtId="49" fontId="36" fillId="0" borderId="0" xfId="0" applyNumberFormat="1" applyFont="1" applyAlignment="1">
      <alignment horizontal="center" wrapText="1"/>
    </xf>
    <xf numFmtId="0" fontId="44" fillId="0" borderId="0" xfId="0" applyFont="1" applyAlignment="1">
      <alignment wrapText="1"/>
    </xf>
    <xf numFmtId="0" fontId="36" fillId="0" borderId="1" xfId="0" applyFont="1" applyFill="1" applyBorder="1" applyAlignment="1">
      <alignment horizontal="center" vertical="top" wrapText="1"/>
    </xf>
    <xf numFmtId="0" fontId="36" fillId="0" borderId="0" xfId="0" applyFont="1" applyFill="1" applyAlignment="1">
      <alignment vertical="top" wrapText="1"/>
    </xf>
    <xf numFmtId="0" fontId="47" fillId="0" borderId="6" xfId="0" applyFont="1" applyFill="1" applyBorder="1" applyAlignment="1">
      <alignment horizontal="center" vertical="center" wrapText="1"/>
    </xf>
    <xf numFmtId="0" fontId="37" fillId="0" borderId="0" xfId="0" applyFont="1" applyFill="1" applyAlignment="1">
      <alignment vertical="top" wrapText="1"/>
    </xf>
    <xf numFmtId="0" fontId="37" fillId="0" borderId="6" xfId="0" applyFont="1" applyBorder="1" applyAlignment="1">
      <alignment horizontal="left" vertical="top" wrapText="1"/>
    </xf>
    <xf numFmtId="0" fontId="36" fillId="4" borderId="1" xfId="0" applyFont="1" applyFill="1" applyBorder="1" applyAlignment="1">
      <alignment horizontal="center" vertical="top" wrapText="1"/>
    </xf>
    <xf numFmtId="0" fontId="37" fillId="0" borderId="1" xfId="0" applyFont="1" applyFill="1" applyBorder="1" applyAlignment="1">
      <alignment horizontal="center" vertical="top" wrapText="1"/>
    </xf>
    <xf numFmtId="0" fontId="37" fillId="0" borderId="0" xfId="0" applyFont="1" applyAlignment="1">
      <alignment vertical="top"/>
    </xf>
    <xf numFmtId="49" fontId="37" fillId="0" borderId="0" xfId="0" applyNumberFormat="1" applyFont="1" applyAlignment="1">
      <alignment horizontal="center" vertical="top" wrapText="1"/>
    </xf>
    <xf numFmtId="0" fontId="38" fillId="0" borderId="0" xfId="0" applyFont="1" applyAlignment="1">
      <alignment vertical="top" wrapText="1"/>
    </xf>
    <xf numFmtId="0" fontId="37" fillId="0" borderId="141" xfId="0" applyFont="1" applyBorder="1" applyAlignment="1">
      <alignment horizontal="center" vertical="top" wrapText="1"/>
    </xf>
    <xf numFmtId="0" fontId="37" fillId="0" borderId="0" xfId="0" applyFont="1" applyFill="1" applyBorder="1" applyAlignment="1">
      <alignment vertical="top" wrapText="1"/>
    </xf>
    <xf numFmtId="49" fontId="37" fillId="0" borderId="0" xfId="0" applyNumberFormat="1" applyFont="1" applyFill="1" applyBorder="1" applyAlignment="1">
      <alignment horizontal="center" vertical="top" wrapText="1"/>
    </xf>
    <xf numFmtId="0" fontId="37" fillId="0" borderId="0" xfId="0" applyFont="1" applyBorder="1" applyAlignment="1">
      <alignment vertical="top" wrapText="1"/>
    </xf>
    <xf numFmtId="0" fontId="38" fillId="0" borderId="0" xfId="0" applyFont="1" applyBorder="1" applyAlignment="1">
      <alignment vertical="top" wrapText="1"/>
    </xf>
    <xf numFmtId="0" fontId="36" fillId="0" borderId="2" xfId="0" applyFont="1" applyBorder="1" applyAlignment="1">
      <alignment horizontal="center" vertical="top" wrapText="1"/>
    </xf>
    <xf numFmtId="49" fontId="36" fillId="0" borderId="0" xfId="0" applyNumberFormat="1" applyFont="1" applyAlignment="1">
      <alignment horizontal="center" vertical="top" wrapText="1"/>
    </xf>
    <xf numFmtId="0" fontId="44" fillId="0" borderId="0" xfId="0" applyFont="1" applyAlignment="1">
      <alignment vertical="top" wrapText="1"/>
    </xf>
    <xf numFmtId="0" fontId="34" fillId="0" borderId="50" xfId="0" applyFont="1" applyFill="1" applyBorder="1" applyAlignment="1">
      <alignment vertical="center"/>
    </xf>
    <xf numFmtId="0" fontId="37" fillId="0" borderId="3" xfId="0" applyFont="1" applyFill="1" applyBorder="1" applyAlignment="1">
      <alignment horizontal="right" vertical="center"/>
    </xf>
    <xf numFmtId="0" fontId="38" fillId="0" borderId="3"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9" fillId="0" borderId="0" xfId="0" applyFont="1" applyFill="1" applyBorder="1" applyAlignment="1">
      <alignment vertical="center"/>
    </xf>
    <xf numFmtId="0" fontId="34" fillId="0" borderId="0" xfId="0" applyFont="1" applyFill="1" applyBorder="1" applyAlignment="1">
      <alignment vertical="center"/>
    </xf>
    <xf numFmtId="0" fontId="34" fillId="0" borderId="0" xfId="0" applyFont="1" applyFill="1" applyBorder="1" applyAlignment="1">
      <alignment horizontal="center" vertical="top" wrapText="1"/>
    </xf>
    <xf numFmtId="0" fontId="40" fillId="0" borderId="0" xfId="0" applyFont="1" applyFill="1" applyBorder="1" applyAlignment="1">
      <alignment horizontal="center" vertical="center" wrapText="1"/>
    </xf>
    <xf numFmtId="0" fontId="40" fillId="0" borderId="0" xfId="0" applyFont="1" applyFill="1" applyBorder="1" applyAlignment="1">
      <alignment horizontal="right" vertical="center"/>
    </xf>
    <xf numFmtId="10" fontId="50" fillId="0" borderId="0" xfId="0" applyNumberFormat="1" applyFont="1" applyBorder="1" applyAlignment="1">
      <alignment vertical="center" wrapText="1"/>
    </xf>
    <xf numFmtId="179" fontId="37" fillId="0" borderId="0" xfId="0" applyNumberFormat="1" applyFont="1" applyFill="1" applyBorder="1" applyAlignment="1">
      <alignment horizontal="left" vertical="center" wrapText="1"/>
    </xf>
    <xf numFmtId="0" fontId="38" fillId="0" borderId="0" xfId="0" applyFont="1" applyFill="1" applyBorder="1" applyAlignment="1">
      <alignment horizontal="center" vertical="center" wrapText="1"/>
    </xf>
    <xf numFmtId="0" fontId="37" fillId="0" borderId="0" xfId="0" applyFont="1" applyFill="1" applyBorder="1" applyAlignment="1">
      <alignment horizontal="right" vertical="center"/>
    </xf>
    <xf numFmtId="0" fontId="51" fillId="0" borderId="0" xfId="0" applyFont="1" applyFill="1" applyBorder="1" applyAlignment="1">
      <alignment horizontal="center" vertical="center" wrapText="1"/>
    </xf>
    <xf numFmtId="0" fontId="37" fillId="0" borderId="0" xfId="0" applyFont="1" applyFill="1" applyBorder="1" applyAlignment="1">
      <alignment horizontal="center" vertical="center" wrapText="1"/>
    </xf>
    <xf numFmtId="49" fontId="52" fillId="0" borderId="1" xfId="0" applyNumberFormat="1" applyFont="1" applyFill="1" applyBorder="1" applyAlignment="1">
      <alignment horizontal="center" vertical="top" wrapText="1"/>
    </xf>
    <xf numFmtId="0" fontId="53" fillId="0" borderId="3" xfId="0" applyFont="1" applyFill="1" applyBorder="1" applyAlignment="1">
      <alignment horizontal="center" vertical="center" wrapText="1"/>
    </xf>
    <xf numFmtId="0" fontId="53" fillId="0" borderId="138" xfId="0" applyFont="1" applyFill="1" applyBorder="1" applyAlignment="1">
      <alignment horizontal="center" vertical="center" wrapText="1"/>
    </xf>
    <xf numFmtId="49" fontId="52" fillId="0" borderId="3" xfId="0" applyNumberFormat="1" applyFont="1" applyFill="1" applyBorder="1" applyAlignment="1">
      <alignment horizontal="center" vertical="top" wrapText="1"/>
    </xf>
    <xf numFmtId="0" fontId="53" fillId="0" borderId="139" xfId="0" applyFont="1" applyFill="1" applyBorder="1" applyAlignment="1">
      <alignment horizontal="center" vertical="center" wrapText="1"/>
    </xf>
    <xf numFmtId="49" fontId="52" fillId="0" borderId="1" xfId="0" applyNumberFormat="1" applyFont="1" applyBorder="1" applyAlignment="1">
      <alignment horizontal="center" vertical="top" wrapText="1"/>
    </xf>
    <xf numFmtId="0" fontId="53" fillId="10" borderId="3" xfId="0" applyFont="1" applyFill="1" applyBorder="1" applyAlignment="1">
      <alignment horizontal="center" vertical="center" wrapText="1"/>
    </xf>
    <xf numFmtId="0" fontId="53" fillId="0" borderId="6" xfId="0" applyFont="1" applyFill="1" applyBorder="1" applyAlignment="1">
      <alignment horizontal="center" vertical="center" wrapText="1"/>
    </xf>
    <xf numFmtId="49" fontId="52" fillId="0" borderId="1" xfId="0" applyNumberFormat="1" applyFont="1" applyFill="1" applyBorder="1" applyAlignment="1">
      <alignment horizontal="center" vertical="top" wrapText="1"/>
    </xf>
    <xf numFmtId="49" fontId="52" fillId="0" borderId="9" xfId="0" applyNumberFormat="1" applyFont="1" applyFill="1" applyBorder="1" applyAlignment="1">
      <alignment horizontal="center" vertical="top" wrapText="1"/>
    </xf>
    <xf numFmtId="49" fontId="52" fillId="4" borderId="1" xfId="0" applyNumberFormat="1" applyFont="1" applyFill="1" applyBorder="1" applyAlignment="1">
      <alignment horizontal="center" vertical="top" wrapText="1"/>
    </xf>
    <xf numFmtId="0" fontId="53" fillId="10" borderId="6" xfId="0" applyFont="1" applyFill="1" applyBorder="1" applyAlignment="1">
      <alignment horizontal="center" vertical="center" wrapText="1"/>
    </xf>
    <xf numFmtId="49" fontId="54" fillId="0" borderId="1" xfId="0" applyNumberFormat="1" applyFont="1" applyFill="1" applyBorder="1" applyAlignment="1">
      <alignment horizontal="center" vertical="top" wrapText="1"/>
    </xf>
    <xf numFmtId="49" fontId="55" fillId="0" borderId="1" xfId="0" applyNumberFormat="1" applyFont="1" applyFill="1" applyBorder="1" applyAlignment="1">
      <alignment horizontal="center" vertical="top" wrapText="1"/>
    </xf>
    <xf numFmtId="0" fontId="53" fillId="0" borderId="12" xfId="0" applyFont="1" applyFill="1" applyBorder="1" applyAlignment="1">
      <alignment horizontal="center" vertical="center" wrapText="1"/>
    </xf>
    <xf numFmtId="0" fontId="54" fillId="0" borderId="138" xfId="0" applyFont="1" applyFill="1" applyBorder="1" applyAlignment="1">
      <alignment horizontal="center" vertical="center" wrapText="1"/>
    </xf>
    <xf numFmtId="10" fontId="56" fillId="0" borderId="3" xfId="0" applyNumberFormat="1" applyFont="1" applyBorder="1" applyAlignment="1">
      <alignment vertical="center" wrapText="1"/>
    </xf>
    <xf numFmtId="0" fontId="54" fillId="0" borderId="4" xfId="0" applyFont="1" applyFill="1" applyBorder="1" applyAlignment="1">
      <alignment horizontal="center" vertical="center" wrapText="1"/>
    </xf>
    <xf numFmtId="0" fontId="41" fillId="2" borderId="3" xfId="0" applyFont="1" applyFill="1" applyBorder="1" applyAlignment="1">
      <alignment horizontal="center" vertical="center" wrapText="1"/>
    </xf>
    <xf numFmtId="49" fontId="52" fillId="0" borderId="1" xfId="0" applyNumberFormat="1" applyFont="1" applyFill="1" applyBorder="1" applyAlignment="1">
      <alignment horizontal="center" vertical="top" wrapText="1"/>
    </xf>
    <xf numFmtId="0" fontId="36" fillId="0" borderId="2" xfId="0" applyFont="1" applyFill="1" applyBorder="1" applyAlignment="1">
      <alignment horizontal="center" vertical="top" wrapText="1"/>
    </xf>
    <xf numFmtId="49" fontId="54" fillId="0" borderId="10" xfId="0" applyNumberFormat="1" applyFont="1" applyFill="1" applyBorder="1" applyAlignment="1">
      <alignment horizontal="center" vertical="top" wrapText="1"/>
    </xf>
    <xf numFmtId="49" fontId="37" fillId="0" borderId="29" xfId="0" applyNumberFormat="1" applyFont="1" applyFill="1" applyBorder="1" applyAlignment="1">
      <alignment horizontal="center" vertical="top" wrapText="1"/>
    </xf>
    <xf numFmtId="49" fontId="37" fillId="0" borderId="14" xfId="0" applyNumberFormat="1" applyFont="1" applyFill="1" applyBorder="1" applyAlignment="1">
      <alignment horizontal="center" vertical="top" wrapText="1"/>
    </xf>
    <xf numFmtId="0" fontId="38" fillId="0" borderId="0" xfId="2" applyFont="1" applyFill="1">
      <alignment vertical="center"/>
    </xf>
    <xf numFmtId="0" fontId="49" fillId="0" borderId="0" xfId="2" applyFont="1" applyFill="1">
      <alignment vertical="center"/>
    </xf>
    <xf numFmtId="0" fontId="36" fillId="0" borderId="0" xfId="2" applyFont="1" applyFill="1">
      <alignment vertical="center"/>
    </xf>
    <xf numFmtId="0" fontId="37" fillId="0" borderId="0" xfId="2" applyFont="1" applyFill="1" applyBorder="1" applyAlignment="1">
      <alignment horizontal="left" vertical="center"/>
    </xf>
    <xf numFmtId="0" fontId="37" fillId="0" borderId="0" xfId="2" applyFont="1" applyFill="1" applyAlignment="1">
      <alignment horizontal="left" vertical="center"/>
    </xf>
    <xf numFmtId="0" fontId="37" fillId="0" borderId="1" xfId="2" applyFont="1" applyFill="1" applyBorder="1" applyAlignment="1">
      <alignment horizontal="center" vertical="center"/>
    </xf>
    <xf numFmtId="0" fontId="37" fillId="0" borderId="0" xfId="2" applyFont="1" applyFill="1" applyAlignment="1">
      <alignment horizontal="center" vertical="center"/>
    </xf>
    <xf numFmtId="0" fontId="37" fillId="0" borderId="1" xfId="2" applyFont="1" applyFill="1" applyBorder="1">
      <alignment vertical="center"/>
    </xf>
    <xf numFmtId="0" fontId="37" fillId="0" borderId="0" xfId="2" applyFont="1" applyFill="1">
      <alignment vertical="center"/>
    </xf>
    <xf numFmtId="0" fontId="37" fillId="0" borderId="1" xfId="2" applyFont="1" applyFill="1" applyBorder="1" applyAlignment="1">
      <alignment vertical="center"/>
    </xf>
    <xf numFmtId="0" fontId="37" fillId="0" borderId="0" xfId="2" applyFont="1" applyFill="1" applyAlignment="1">
      <alignment vertical="center"/>
    </xf>
    <xf numFmtId="0" fontId="37" fillId="0" borderId="1" xfId="2" applyFont="1" applyFill="1" applyBorder="1" applyAlignment="1">
      <alignment vertical="center" wrapText="1" shrinkToFit="1"/>
    </xf>
    <xf numFmtId="0" fontId="37" fillId="0" borderId="0" xfId="2" applyFont="1" applyFill="1" applyAlignment="1">
      <alignment vertical="center" wrapText="1" shrinkToFit="1"/>
    </xf>
    <xf numFmtId="0" fontId="37" fillId="0" borderId="146" xfId="2" applyFont="1" applyFill="1" applyBorder="1">
      <alignment vertical="center"/>
    </xf>
    <xf numFmtId="0" fontId="38" fillId="0" borderId="1" xfId="2" applyFont="1" applyFill="1" applyBorder="1">
      <alignment vertical="center"/>
    </xf>
    <xf numFmtId="0" fontId="51" fillId="0" borderId="1" xfId="2" applyFont="1" applyFill="1" applyBorder="1">
      <alignment vertical="center"/>
    </xf>
    <xf numFmtId="0" fontId="51" fillId="0" borderId="0" xfId="2" applyFont="1" applyFill="1">
      <alignment vertical="center"/>
    </xf>
    <xf numFmtId="0" fontId="36" fillId="0" borderId="0" xfId="2" applyFont="1" applyFill="1" applyAlignment="1">
      <alignment vertical="center"/>
    </xf>
    <xf numFmtId="180" fontId="37" fillId="0" borderId="1" xfId="2" applyNumberFormat="1" applyFont="1" applyFill="1" applyBorder="1" applyAlignment="1">
      <alignment horizontal="center" vertical="center" wrapText="1"/>
    </xf>
    <xf numFmtId="0" fontId="37" fillId="0" borderId="151" xfId="2" applyFont="1" applyFill="1" applyBorder="1" applyAlignment="1">
      <alignment vertical="center" wrapText="1"/>
    </xf>
    <xf numFmtId="0" fontId="37" fillId="0" borderId="146" xfId="2" applyFont="1" applyFill="1" applyBorder="1" applyAlignment="1">
      <alignment horizontal="center" vertical="center"/>
    </xf>
    <xf numFmtId="180" fontId="37" fillId="0" borderId="0" xfId="2" applyNumberFormat="1" applyFont="1" applyFill="1" applyBorder="1" applyAlignment="1">
      <alignment horizontal="left" vertical="center"/>
    </xf>
    <xf numFmtId="0" fontId="37" fillId="0" borderId="152" xfId="2" applyFont="1" applyFill="1" applyBorder="1">
      <alignment vertical="center"/>
    </xf>
    <xf numFmtId="0" fontId="37" fillId="0" borderId="29" xfId="2" applyFont="1" applyFill="1" applyBorder="1">
      <alignment vertical="center"/>
    </xf>
    <xf numFmtId="0" fontId="37" fillId="0" borderId="30" xfId="2" applyFont="1" applyFill="1" applyBorder="1">
      <alignment vertical="center"/>
    </xf>
    <xf numFmtId="0" fontId="37" fillId="0" borderId="14" xfId="2" applyFont="1" applyFill="1" applyBorder="1">
      <alignment vertical="center"/>
    </xf>
    <xf numFmtId="0" fontId="37" fillId="0" borderId="10" xfId="2" applyFont="1" applyFill="1" applyBorder="1" applyAlignment="1">
      <alignment horizontal="center" vertical="center"/>
    </xf>
    <xf numFmtId="0" fontId="37" fillId="0" borderId="1" xfId="2" applyFont="1" applyFill="1" applyBorder="1" applyAlignment="1">
      <alignment horizontal="center" vertical="center"/>
    </xf>
    <xf numFmtId="0" fontId="37" fillId="0" borderId="146" xfId="2" applyFont="1" applyFill="1" applyBorder="1" applyAlignment="1">
      <alignment horizontal="left" vertical="center" wrapText="1"/>
    </xf>
    <xf numFmtId="180" fontId="54" fillId="0" borderId="1" xfId="2" applyNumberFormat="1" applyFont="1" applyFill="1" applyBorder="1" applyAlignment="1">
      <alignment horizontal="center" vertical="center" wrapText="1"/>
    </xf>
    <xf numFmtId="180" fontId="54" fillId="0" borderId="1" xfId="2" applyNumberFormat="1" applyFont="1" applyFill="1" applyBorder="1" applyAlignment="1">
      <alignment horizontal="center" vertical="top"/>
    </xf>
    <xf numFmtId="180" fontId="54" fillId="0" borderId="1" xfId="2" applyNumberFormat="1" applyFont="1" applyFill="1" applyBorder="1" applyAlignment="1">
      <alignment horizontal="center" vertical="center" shrinkToFit="1"/>
    </xf>
    <xf numFmtId="49" fontId="54" fillId="0" borderId="1" xfId="2" applyNumberFormat="1" applyFont="1" applyFill="1" applyBorder="1" applyAlignment="1">
      <alignment horizontal="center" vertical="top"/>
    </xf>
    <xf numFmtId="180" fontId="54" fillId="0" borderId="1" xfId="2" applyNumberFormat="1" applyFont="1" applyFill="1" applyBorder="1" applyAlignment="1">
      <alignment horizontal="center" vertical="top" wrapText="1"/>
    </xf>
    <xf numFmtId="180" fontId="54" fillId="0" borderId="10" xfId="2" applyNumberFormat="1" applyFont="1" applyFill="1" applyBorder="1" applyAlignment="1">
      <alignment horizontal="center" vertical="center" wrapText="1"/>
    </xf>
    <xf numFmtId="180" fontId="54" fillId="0" borderId="1" xfId="2" applyNumberFormat="1" applyFont="1" applyFill="1" applyBorder="1" applyAlignment="1">
      <alignment horizontal="center" vertical="top" shrinkToFit="1"/>
    </xf>
    <xf numFmtId="180" fontId="54" fillId="0" borderId="1" xfId="2" applyNumberFormat="1" applyFont="1" applyFill="1" applyBorder="1" applyAlignment="1">
      <alignment horizontal="center" vertical="top" wrapText="1" shrinkToFit="1"/>
    </xf>
    <xf numFmtId="49" fontId="54" fillId="0" borderId="1" xfId="2" applyNumberFormat="1" applyFont="1" applyFill="1" applyBorder="1" applyAlignment="1">
      <alignment horizontal="center" vertical="top" wrapText="1" shrinkToFit="1"/>
    </xf>
    <xf numFmtId="180" fontId="54" fillId="0" borderId="1" xfId="2" applyNumberFormat="1" applyFont="1" applyFill="1" applyBorder="1" applyAlignment="1">
      <alignment vertical="center" wrapText="1"/>
    </xf>
    <xf numFmtId="0" fontId="37" fillId="0" borderId="146" xfId="2" applyFont="1" applyFill="1" applyBorder="1" applyAlignment="1">
      <alignment horizontal="left" vertical="center" wrapText="1" shrinkToFit="1"/>
    </xf>
    <xf numFmtId="0" fontId="54" fillId="0" borderId="1" xfId="2" applyNumberFormat="1" applyFont="1" applyFill="1" applyBorder="1" applyAlignment="1">
      <alignment horizontal="center" vertical="top"/>
    </xf>
    <xf numFmtId="0" fontId="37" fillId="0" borderId="0" xfId="1" applyFont="1"/>
    <xf numFmtId="0" fontId="37" fillId="0" borderId="2" xfId="1" applyFont="1" applyBorder="1"/>
    <xf numFmtId="0" fontId="37" fillId="0" borderId="3" xfId="1" applyFont="1" applyBorder="1"/>
    <xf numFmtId="0" fontId="37" fillId="0" borderId="4" xfId="1" applyFont="1" applyBorder="1"/>
    <xf numFmtId="0" fontId="37" fillId="0" borderId="0" xfId="1" applyFont="1" applyBorder="1"/>
    <xf numFmtId="0" fontId="37" fillId="0" borderId="2" xfId="1" applyFont="1" applyBorder="1" applyAlignment="1">
      <alignment vertical="center"/>
    </xf>
    <xf numFmtId="0" fontId="37" fillId="0" borderId="3" xfId="1" applyFont="1" applyBorder="1" applyAlignment="1">
      <alignment vertical="center"/>
    </xf>
    <xf numFmtId="0" fontId="37" fillId="0" borderId="4" xfId="1" applyFont="1" applyBorder="1" applyAlignment="1">
      <alignment vertical="center"/>
    </xf>
    <xf numFmtId="0" fontId="37" fillId="0" borderId="0" xfId="1" applyFont="1" applyBorder="1" applyAlignment="1">
      <alignment vertical="center"/>
    </xf>
    <xf numFmtId="0" fontId="37" fillId="0" borderId="0" xfId="1" applyFont="1" applyAlignment="1">
      <alignment vertical="center"/>
    </xf>
    <xf numFmtId="0" fontId="38" fillId="0" borderId="5" xfId="1" applyFont="1" applyBorder="1" applyAlignment="1">
      <alignment vertical="center"/>
    </xf>
    <xf numFmtId="0" fontId="38" fillId="0" borderId="6" xfId="1" applyFont="1" applyBorder="1" applyAlignment="1">
      <alignment vertical="center"/>
    </xf>
    <xf numFmtId="0" fontId="37" fillId="0" borderId="6" xfId="1" applyFont="1" applyBorder="1"/>
    <xf numFmtId="0" fontId="37" fillId="0" borderId="12" xfId="1" applyFont="1" applyBorder="1"/>
    <xf numFmtId="0" fontId="38" fillId="0" borderId="8" xfId="1" applyFont="1" applyBorder="1" applyAlignment="1">
      <alignment vertical="center"/>
    </xf>
    <xf numFmtId="0" fontId="38" fillId="0" borderId="9" xfId="1" applyFont="1" applyBorder="1" applyAlignment="1">
      <alignment vertical="center"/>
    </xf>
    <xf numFmtId="0" fontId="38" fillId="0" borderId="13" xfId="1" applyFont="1" applyBorder="1" applyAlignment="1">
      <alignment vertical="center"/>
    </xf>
    <xf numFmtId="0" fontId="37" fillId="0" borderId="0" xfId="1" applyFont="1" applyFill="1"/>
    <xf numFmtId="0" fontId="51" fillId="0" borderId="0" xfId="1" applyFont="1" applyFill="1"/>
    <xf numFmtId="0" fontId="37" fillId="0" borderId="2" xfId="1" applyFont="1" applyFill="1" applyBorder="1" applyAlignment="1">
      <alignment horizontal="center" vertical="center"/>
    </xf>
    <xf numFmtId="0" fontId="37" fillId="0" borderId="142" xfId="1" applyFont="1" applyFill="1" applyBorder="1" applyAlignment="1">
      <alignment horizontal="center" vertical="center"/>
    </xf>
    <xf numFmtId="0" fontId="37" fillId="0" borderId="143" xfId="1" applyFont="1" applyFill="1" applyBorder="1" applyAlignment="1">
      <alignment horizontal="center" vertical="center"/>
    </xf>
    <xf numFmtId="0" fontId="37" fillId="0" borderId="144" xfId="1" applyFont="1" applyFill="1" applyBorder="1" applyAlignment="1">
      <alignment horizontal="center" vertical="center"/>
    </xf>
    <xf numFmtId="0" fontId="37" fillId="0" borderId="145" xfId="1" applyFont="1" applyFill="1" applyBorder="1" applyAlignment="1">
      <alignment horizontal="center" vertical="center"/>
    </xf>
    <xf numFmtId="0" fontId="51" fillId="0" borderId="0" xfId="1" applyFont="1" applyBorder="1" applyAlignment="1">
      <alignment vertical="center"/>
    </xf>
    <xf numFmtId="0" fontId="51" fillId="0" borderId="0" xfId="1" applyFont="1" applyBorder="1" applyAlignment="1"/>
    <xf numFmtId="0" fontId="65" fillId="0" borderId="0" xfId="1" applyFont="1" applyAlignment="1">
      <alignment vertical="center"/>
    </xf>
    <xf numFmtId="0" fontId="37" fillId="0" borderId="5" xfId="1" applyFont="1" applyBorder="1" applyAlignment="1">
      <alignment vertical="center"/>
    </xf>
    <xf numFmtId="0" fontId="51" fillId="0" borderId="6" xfId="1" applyFont="1" applyBorder="1" applyAlignment="1">
      <alignment vertical="center"/>
    </xf>
    <xf numFmtId="0" fontId="51" fillId="0" borderId="6" xfId="1" applyFont="1" applyBorder="1" applyAlignment="1"/>
    <xf numFmtId="0" fontId="51" fillId="0" borderId="12" xfId="1" applyFont="1" applyBorder="1" applyAlignment="1"/>
    <xf numFmtId="0" fontId="37" fillId="0" borderId="7" xfId="1" applyFont="1" applyBorder="1" applyAlignment="1">
      <alignment vertical="center"/>
    </xf>
    <xf numFmtId="0" fontId="51" fillId="0" borderId="11" xfId="1" applyFont="1" applyBorder="1" applyAlignment="1"/>
    <xf numFmtId="0" fontId="37" fillId="0" borderId="8" xfId="1" applyFont="1" applyBorder="1" applyAlignment="1">
      <alignment vertical="center"/>
    </xf>
    <xf numFmtId="0" fontId="51" fillId="0" borderId="9" xfId="1" applyFont="1" applyBorder="1" applyAlignment="1">
      <alignment vertical="center"/>
    </xf>
    <xf numFmtId="0" fontId="51" fillId="0" borderId="9" xfId="1" applyFont="1" applyBorder="1" applyAlignment="1"/>
    <xf numFmtId="0" fontId="51" fillId="0" borderId="13" xfId="1" applyFont="1" applyBorder="1" applyAlignment="1"/>
    <xf numFmtId="0" fontId="37" fillId="0" borderId="0" xfId="1" applyFont="1" applyBorder="1" applyAlignment="1">
      <alignment horizontal="left"/>
    </xf>
    <xf numFmtId="0" fontId="50" fillId="0" borderId="0" xfId="1" applyFont="1" applyBorder="1" applyAlignment="1">
      <alignment horizontal="center" vertical="center" wrapText="1" shrinkToFit="1"/>
    </xf>
    <xf numFmtId="0" fontId="37" fillId="0" borderId="0" xfId="1" applyFont="1" applyBorder="1" applyAlignment="1">
      <alignment horizontal="center" vertical="center"/>
    </xf>
    <xf numFmtId="0" fontId="50" fillId="0" borderId="2" xfId="1" applyFont="1" applyBorder="1" applyAlignment="1">
      <alignment horizontal="center" vertical="center" wrapText="1" shrinkToFit="1"/>
    </xf>
    <xf numFmtId="0" fontId="50" fillId="0" borderId="3" xfId="1" applyFont="1" applyBorder="1" applyAlignment="1">
      <alignment horizontal="center" vertical="center" wrapText="1" shrinkToFit="1"/>
    </xf>
    <xf numFmtId="0" fontId="37" fillId="0" borderId="3" xfId="1" applyFont="1" applyBorder="1" applyAlignment="1">
      <alignment horizontal="center" vertical="center"/>
    </xf>
    <xf numFmtId="0" fontId="37" fillId="0" borderId="4" xfId="1" applyFont="1" applyBorder="1" applyAlignment="1">
      <alignment horizontal="center" vertical="center"/>
    </xf>
    <xf numFmtId="0" fontId="36" fillId="0" borderId="0" xfId="0" applyFont="1" applyAlignment="1">
      <alignment horizontal="left"/>
    </xf>
    <xf numFmtId="0" fontId="35" fillId="0" borderId="0" xfId="0" applyFont="1"/>
    <xf numFmtId="0" fontId="37" fillId="0" borderId="0" xfId="0" applyFont="1"/>
    <xf numFmtId="0" fontId="51" fillId="0" borderId="0" xfId="0" applyFont="1" applyAlignment="1">
      <alignment horizontal="center" vertical="center"/>
    </xf>
    <xf numFmtId="0" fontId="37" fillId="0" borderId="4" xfId="1" applyFont="1" applyFill="1" applyBorder="1" applyAlignment="1">
      <alignment horizontal="center" vertical="center"/>
    </xf>
    <xf numFmtId="0" fontId="51" fillId="0" borderId="0" xfId="1" applyFont="1"/>
    <xf numFmtId="0" fontId="63" fillId="0" borderId="0" xfId="1" applyFont="1" applyAlignment="1">
      <alignment horizontal="center" vertical="center"/>
    </xf>
    <xf numFmtId="0" fontId="40" fillId="0" borderId="0" xfId="1" applyFont="1" applyAlignment="1">
      <alignment horizontal="center" vertical="center"/>
    </xf>
    <xf numFmtId="0" fontId="40" fillId="0" borderId="0" xfId="1" applyFont="1"/>
    <xf numFmtId="0" fontId="51" fillId="0" borderId="10" xfId="1" applyFont="1" applyBorder="1" applyAlignment="1">
      <alignment horizontal="center" vertical="center"/>
    </xf>
    <xf numFmtId="0" fontId="51" fillId="0" borderId="2" xfId="1" applyFont="1" applyBorder="1" applyAlignment="1">
      <alignment horizontal="left" vertical="center" shrinkToFit="1"/>
    </xf>
    <xf numFmtId="0" fontId="51" fillId="0" borderId="3" xfId="1" applyFont="1" applyBorder="1" applyAlignment="1">
      <alignment horizontal="left" vertical="center" shrinkToFit="1"/>
    </xf>
    <xf numFmtId="0" fontId="51" fillId="0" borderId="4" xfId="1" applyFont="1" applyBorder="1" applyAlignment="1">
      <alignment horizontal="left" vertical="center" shrinkToFit="1"/>
    </xf>
    <xf numFmtId="0" fontId="51" fillId="0" borderId="1" xfId="1" applyFont="1" applyBorder="1" applyAlignment="1">
      <alignment horizontal="center" vertical="center"/>
    </xf>
    <xf numFmtId="0" fontId="51" fillId="0" borderId="2" xfId="1" applyFont="1" applyBorder="1" applyAlignment="1">
      <alignment horizontal="left" vertical="center"/>
    </xf>
    <xf numFmtId="0" fontId="51" fillId="0" borderId="3" xfId="1" applyFont="1" applyBorder="1" applyAlignment="1">
      <alignment horizontal="left" vertical="center"/>
    </xf>
    <xf numFmtId="0" fontId="51" fillId="0" borderId="6" xfId="1" applyFont="1" applyBorder="1" applyAlignment="1">
      <alignment horizontal="distributed" vertical="center"/>
    </xf>
    <xf numFmtId="0" fontId="51" fillId="0" borderId="1" xfId="1" applyFont="1" applyBorder="1" applyAlignment="1">
      <alignment horizontal="center" vertical="center" shrinkToFit="1"/>
    </xf>
    <xf numFmtId="0" fontId="51" fillId="9" borderId="1" xfId="1" applyFont="1" applyFill="1" applyBorder="1" applyAlignment="1">
      <alignment horizontal="left" vertical="center"/>
    </xf>
    <xf numFmtId="0" fontId="51" fillId="0" borderId="4" xfId="1" applyFont="1" applyBorder="1" applyAlignment="1">
      <alignment horizontal="left" vertical="center"/>
    </xf>
    <xf numFmtId="0" fontId="51" fillId="0" borderId="3" xfId="1" applyFont="1" applyBorder="1" applyAlignment="1">
      <alignment vertical="center"/>
    </xf>
    <xf numFmtId="0" fontId="51" fillId="0" borderId="4" xfId="1" applyFont="1" applyBorder="1" applyAlignment="1">
      <alignment vertical="center"/>
    </xf>
    <xf numFmtId="0" fontId="51" fillId="0" borderId="2" xfId="1" applyFont="1" applyBorder="1" applyAlignment="1">
      <alignment vertical="center"/>
    </xf>
    <xf numFmtId="0" fontId="50" fillId="0" borderId="0" xfId="1" applyFont="1" applyAlignment="1">
      <alignment vertical="center"/>
    </xf>
    <xf numFmtId="0" fontId="51" fillId="0" borderId="0" xfId="1" applyFont="1" applyAlignment="1">
      <alignment vertical="center"/>
    </xf>
    <xf numFmtId="0" fontId="37" fillId="0" borderId="0" xfId="1" applyFont="1" applyAlignment="1">
      <alignment horizontal="left" vertical="center"/>
    </xf>
    <xf numFmtId="0" fontId="51" fillId="0" borderId="0" xfId="1" applyFont="1" applyAlignment="1">
      <alignment vertical="center" wrapText="1"/>
    </xf>
    <xf numFmtId="0" fontId="50" fillId="0" borderId="0" xfId="1" applyFont="1" applyAlignment="1">
      <alignment horizontal="left"/>
    </xf>
    <xf numFmtId="0" fontId="50" fillId="0" borderId="0" xfId="1" applyFont="1" applyAlignment="1">
      <alignment vertical="center" wrapText="1"/>
    </xf>
    <xf numFmtId="0" fontId="51" fillId="0" borderId="2" xfId="1" applyFont="1" applyBorder="1" applyAlignment="1">
      <alignment horizontal="center" vertical="center"/>
    </xf>
    <xf numFmtId="0" fontId="51" fillId="0" borderId="3" xfId="1" applyFont="1" applyBorder="1" applyAlignment="1">
      <alignment horizontal="center" vertical="center"/>
    </xf>
    <xf numFmtId="0" fontId="51" fillId="0" borderId="4" xfId="1" applyFont="1" applyBorder="1" applyAlignment="1">
      <alignment horizontal="center" vertical="center"/>
    </xf>
    <xf numFmtId="0" fontId="67" fillId="0" borderId="3" xfId="1" applyFont="1" applyBorder="1" applyAlignment="1">
      <alignment horizontal="left" vertical="center"/>
    </xf>
    <xf numFmtId="0" fontId="67" fillId="0" borderId="4" xfId="1" applyFont="1" applyBorder="1" applyAlignment="1">
      <alignment horizontal="left" vertical="center"/>
    </xf>
    <xf numFmtId="0" fontId="67" fillId="0" borderId="0" xfId="1" applyFont="1" applyAlignment="1">
      <alignment horizontal="left" vertical="center"/>
    </xf>
    <xf numFmtId="0" fontId="37" fillId="0" borderId="1" xfId="0" applyFont="1" applyFill="1" applyBorder="1" applyAlignment="1">
      <alignment horizontal="center" vertical="top" wrapText="1"/>
    </xf>
    <xf numFmtId="0" fontId="37" fillId="0" borderId="10" xfId="0" applyFont="1" applyFill="1" applyBorder="1" applyAlignment="1">
      <alignment horizontal="center" vertical="top" wrapText="1"/>
    </xf>
    <xf numFmtId="0" fontId="37" fillId="0" borderId="0" xfId="1" applyFont="1" applyBorder="1" applyAlignment="1"/>
    <xf numFmtId="0" fontId="37" fillId="0" borderId="1" xfId="0" applyFont="1" applyFill="1" applyBorder="1" applyAlignment="1">
      <alignment horizontal="left" vertical="center" wrapText="1"/>
    </xf>
    <xf numFmtId="0" fontId="37" fillId="0" borderId="1" xfId="2" applyFont="1" applyFill="1" applyBorder="1" applyAlignment="1">
      <alignment horizontal="left" vertical="center" wrapText="1"/>
    </xf>
    <xf numFmtId="0" fontId="37" fillId="0" borderId="1" xfId="2" applyFont="1" applyFill="1" applyBorder="1" applyAlignment="1">
      <alignment horizontal="center" vertical="center" wrapText="1"/>
    </xf>
    <xf numFmtId="0" fontId="37" fillId="0" borderId="1" xfId="2" applyFont="1" applyFill="1" applyBorder="1" applyAlignment="1">
      <alignment horizontal="center" vertical="center"/>
    </xf>
    <xf numFmtId="0" fontId="37" fillId="0" borderId="4" xfId="2" applyFont="1" applyFill="1" applyBorder="1" applyAlignment="1">
      <alignment horizontal="left" vertical="center" wrapText="1"/>
    </xf>
    <xf numFmtId="0" fontId="37" fillId="0" borderId="1" xfId="2" applyFont="1" applyFill="1" applyBorder="1" applyAlignment="1">
      <alignment vertical="center" wrapText="1"/>
    </xf>
    <xf numFmtId="0" fontId="37" fillId="0" borderId="1" xfId="2" applyFont="1" applyFill="1" applyBorder="1" applyAlignment="1">
      <alignment horizontal="left" vertical="center"/>
    </xf>
    <xf numFmtId="180" fontId="54" fillId="0" borderId="14" xfId="2" applyNumberFormat="1" applyFont="1" applyFill="1" applyBorder="1" applyAlignment="1">
      <alignment horizontal="center" vertical="top"/>
    </xf>
    <xf numFmtId="0" fontId="37" fillId="0" borderId="4" xfId="2" applyFont="1" applyFill="1" applyBorder="1" applyAlignment="1">
      <alignment horizontal="left" vertical="center" wrapText="1" shrinkToFit="1"/>
    </xf>
    <xf numFmtId="180" fontId="54" fillId="0" borderId="1" xfId="0" applyNumberFormat="1" applyFont="1" applyFill="1" applyBorder="1" applyAlignment="1">
      <alignment horizontal="center" vertical="top" wrapText="1"/>
    </xf>
    <xf numFmtId="0" fontId="37" fillId="0" borderId="1" xfId="0" applyFont="1" applyFill="1" applyBorder="1" applyAlignment="1">
      <alignment horizontal="left" vertical="top" wrapText="1"/>
    </xf>
    <xf numFmtId="180" fontId="54" fillId="0" borderId="30" xfId="0" applyNumberFormat="1" applyFont="1" applyFill="1" applyBorder="1" applyAlignment="1">
      <alignment horizontal="center" vertical="top" wrapText="1"/>
    </xf>
    <xf numFmtId="0" fontId="37" fillId="0" borderId="30" xfId="0" applyFont="1" applyFill="1" applyBorder="1" applyAlignment="1">
      <alignment horizontal="left" vertical="top" wrapText="1"/>
    </xf>
    <xf numFmtId="0" fontId="54" fillId="0" borderId="30" xfId="0" applyNumberFormat="1" applyFont="1" applyFill="1" applyBorder="1" applyAlignment="1">
      <alignment horizontal="center" vertical="top" wrapText="1"/>
    </xf>
    <xf numFmtId="0" fontId="50" fillId="0" borderId="1" xfId="0" applyFont="1" applyFill="1" applyBorder="1" applyAlignment="1">
      <alignment horizontal="left" vertical="center" wrapText="1"/>
    </xf>
    <xf numFmtId="0" fontId="37" fillId="0" borderId="0" xfId="1" applyFont="1" applyAlignment="1">
      <alignment vertical="center" wrapText="1"/>
    </xf>
    <xf numFmtId="0" fontId="63" fillId="0" borderId="0" xfId="1" applyFont="1" applyAlignment="1">
      <alignment horizontal="center" shrinkToFit="1"/>
    </xf>
    <xf numFmtId="0" fontId="51" fillId="0" borderId="0" xfId="1" applyFont="1" applyAlignment="1">
      <alignment horizontal="center" shrinkToFit="1"/>
    </xf>
    <xf numFmtId="0" fontId="39" fillId="0" borderId="0" xfId="1" applyFont="1" applyAlignment="1">
      <alignment horizontal="center"/>
    </xf>
    <xf numFmtId="0" fontId="66" fillId="0" borderId="0" xfId="1" applyFont="1" applyAlignment="1">
      <alignment horizontal="right"/>
    </xf>
    <xf numFmtId="0" fontId="51" fillId="0" borderId="2" xfId="1" applyFont="1" applyBorder="1" applyAlignment="1">
      <alignment horizontal="center" vertical="center"/>
    </xf>
    <xf numFmtId="0" fontId="51" fillId="0" borderId="4" xfId="1" applyFont="1" applyBorder="1" applyAlignment="1">
      <alignment horizontal="center" vertical="center"/>
    </xf>
    <xf numFmtId="0" fontId="37" fillId="0" borderId="2" xfId="1" applyFont="1" applyBorder="1" applyAlignment="1">
      <alignment horizontal="center" vertical="center"/>
    </xf>
    <xf numFmtId="0" fontId="37" fillId="0" borderId="4" xfId="1" applyFont="1" applyBorder="1" applyAlignment="1">
      <alignment horizontal="center" vertical="center"/>
    </xf>
    <xf numFmtId="0" fontId="37" fillId="0" borderId="3" xfId="1" applyFont="1" applyBorder="1" applyAlignment="1">
      <alignment horizontal="center" vertical="center"/>
    </xf>
    <xf numFmtId="0" fontId="37" fillId="0" borderId="1" xfId="1" applyFont="1" applyBorder="1" applyAlignment="1">
      <alignment horizontal="center" vertical="center"/>
    </xf>
    <xf numFmtId="0" fontId="50" fillId="0" borderId="5" xfId="1" applyFont="1" applyBorder="1" applyAlignment="1">
      <alignment horizontal="center" vertical="center" wrapText="1"/>
    </xf>
    <xf numFmtId="0" fontId="50" fillId="0" borderId="12" xfId="1" applyFont="1" applyBorder="1" applyAlignment="1">
      <alignment horizontal="center" vertical="center" wrapText="1"/>
    </xf>
    <xf numFmtId="0" fontId="37" fillId="0" borderId="5" xfId="1" applyFont="1" applyBorder="1" applyAlignment="1">
      <alignment horizontal="center" vertical="center" wrapText="1"/>
    </xf>
    <xf numFmtId="0" fontId="37" fillId="0" borderId="12" xfId="1" applyFont="1" applyBorder="1" applyAlignment="1">
      <alignment horizontal="center" vertical="center" wrapText="1"/>
    </xf>
    <xf numFmtId="0" fontId="37" fillId="0" borderId="5" xfId="1" applyFont="1" applyBorder="1" applyAlignment="1">
      <alignment horizontal="center" vertical="center"/>
    </xf>
    <xf numFmtId="0" fontId="37" fillId="0" borderId="12" xfId="1" applyFont="1" applyBorder="1" applyAlignment="1">
      <alignment horizontal="center" vertical="center"/>
    </xf>
    <xf numFmtId="0" fontId="37" fillId="0" borderId="2" xfId="1" applyFont="1" applyFill="1" applyBorder="1" applyAlignment="1">
      <alignment horizontal="center" vertical="center"/>
    </xf>
    <xf numFmtId="0" fontId="37" fillId="0" borderId="4" xfId="1" applyFont="1" applyFill="1" applyBorder="1" applyAlignment="1">
      <alignment horizontal="center" vertical="center"/>
    </xf>
    <xf numFmtId="0" fontId="51" fillId="0" borderId="2" xfId="1" applyFont="1" applyFill="1" applyBorder="1" applyAlignment="1">
      <alignment horizontal="center" vertical="center"/>
    </xf>
    <xf numFmtId="0" fontId="51" fillId="0" borderId="4" xfId="1" applyFont="1" applyFill="1" applyBorder="1" applyAlignment="1">
      <alignment horizontal="center" vertical="center"/>
    </xf>
    <xf numFmtId="0" fontId="37" fillId="0" borderId="1" xfId="1" applyFont="1" applyFill="1" applyBorder="1" applyAlignment="1">
      <alignment horizontal="center" vertical="center"/>
    </xf>
    <xf numFmtId="0" fontId="51" fillId="0" borderId="3" xfId="1" applyFont="1" applyFill="1" applyBorder="1" applyAlignment="1">
      <alignment horizontal="center" vertical="center"/>
    </xf>
    <xf numFmtId="0" fontId="37" fillId="0" borderId="6" xfId="1" applyFont="1" applyFill="1" applyBorder="1" applyAlignment="1">
      <alignment horizontal="center" vertical="center"/>
    </xf>
    <xf numFmtId="0" fontId="51" fillId="0" borderId="1" xfId="1" applyFont="1" applyFill="1" applyBorder="1" applyAlignment="1">
      <alignment horizontal="center" vertical="center"/>
    </xf>
    <xf numFmtId="0" fontId="37" fillId="0" borderId="3" xfId="1" applyFont="1" applyFill="1" applyBorder="1" applyAlignment="1">
      <alignment horizontal="center" vertical="center"/>
    </xf>
    <xf numFmtId="0" fontId="14" fillId="0" borderId="67" xfId="3" applyFont="1" applyBorder="1" applyAlignment="1">
      <alignment horizontal="center" vertical="center"/>
    </xf>
    <xf numFmtId="0" fontId="14" fillId="0" borderId="66" xfId="3" applyFont="1" applyBorder="1" applyAlignment="1">
      <alignment horizontal="center" vertical="center"/>
    </xf>
    <xf numFmtId="0" fontId="14" fillId="0" borderId="68" xfId="3" applyFont="1" applyBorder="1" applyAlignment="1">
      <alignment horizontal="center" vertical="center"/>
    </xf>
    <xf numFmtId="176" fontId="14" fillId="0" borderId="64" xfId="3" applyNumberFormat="1" applyFont="1" applyBorder="1" applyAlignment="1">
      <alignment horizontal="center" vertical="center" shrinkToFit="1"/>
    </xf>
    <xf numFmtId="176" fontId="14" fillId="0" borderId="62" xfId="3" applyNumberFormat="1" applyFont="1" applyBorder="1" applyAlignment="1">
      <alignment horizontal="center" vertical="center" shrinkToFit="1"/>
    </xf>
    <xf numFmtId="176" fontId="14" fillId="0" borderId="60" xfId="3" applyNumberFormat="1" applyFont="1" applyBorder="1" applyAlignment="1">
      <alignment horizontal="center" vertical="center" shrinkToFit="1"/>
    </xf>
    <xf numFmtId="176" fontId="14" fillId="0" borderId="48" xfId="3" applyNumberFormat="1" applyFont="1" applyBorder="1" applyAlignment="1">
      <alignment horizontal="center" vertical="center" shrinkToFit="1"/>
    </xf>
    <xf numFmtId="176" fontId="14" fillId="0" borderId="57" xfId="3" applyNumberFormat="1" applyFont="1" applyBorder="1" applyAlignment="1">
      <alignment horizontal="center" vertical="center" shrinkToFit="1"/>
    </xf>
    <xf numFmtId="176" fontId="14" fillId="0" borderId="56" xfId="3" applyNumberFormat="1" applyFont="1" applyBorder="1" applyAlignment="1">
      <alignment horizontal="center" vertical="center" shrinkToFit="1"/>
    </xf>
    <xf numFmtId="0" fontId="11" fillId="0" borderId="63" xfId="3" applyFont="1" applyBorder="1" applyAlignment="1">
      <alignment horizontal="center" vertical="center" wrapText="1"/>
    </xf>
    <xf numFmtId="0" fontId="11" fillId="0" borderId="62" xfId="3" applyFont="1" applyBorder="1" applyAlignment="1">
      <alignment horizontal="center" vertical="center" wrapText="1"/>
    </xf>
    <xf numFmtId="0" fontId="11" fillId="0" borderId="61" xfId="3" applyFont="1" applyBorder="1" applyAlignment="1">
      <alignment horizontal="center" vertical="center" wrapText="1"/>
    </xf>
    <xf numFmtId="0" fontId="11" fillId="0" borderId="49" xfId="3" applyFont="1" applyBorder="1" applyAlignment="1">
      <alignment horizontal="center" vertical="center" wrapText="1"/>
    </xf>
    <xf numFmtId="0" fontId="11" fillId="0" borderId="48" xfId="3" applyFont="1" applyBorder="1" applyAlignment="1">
      <alignment horizontal="center" vertical="center" wrapText="1"/>
    </xf>
    <xf numFmtId="0" fontId="11" fillId="0" borderId="47" xfId="3" applyFont="1" applyBorder="1" applyAlignment="1">
      <alignment horizontal="center" vertical="center" wrapText="1"/>
    </xf>
    <xf numFmtId="0" fontId="11" fillId="0" borderId="39" xfId="3" applyFont="1" applyBorder="1" applyAlignment="1">
      <alignment horizontal="center" vertical="center" wrapText="1"/>
    </xf>
    <xf numFmtId="0" fontId="11" fillId="0" borderId="38" xfId="3" applyFont="1" applyBorder="1" applyAlignment="1">
      <alignment horizontal="center" vertical="center" wrapText="1"/>
    </xf>
    <xf numFmtId="0" fontId="11" fillId="0" borderId="37" xfId="3" applyFont="1" applyBorder="1" applyAlignment="1">
      <alignment horizontal="center" vertical="center" wrapText="1"/>
    </xf>
    <xf numFmtId="0" fontId="14" fillId="0" borderId="55" xfId="3" applyFont="1" applyBorder="1" applyAlignment="1">
      <alignment horizontal="center" vertical="center"/>
    </xf>
    <xf numFmtId="0" fontId="14" fillId="0" borderId="51" xfId="3" applyFont="1" applyBorder="1" applyAlignment="1">
      <alignment horizontal="center" vertical="center"/>
    </xf>
    <xf numFmtId="0" fontId="14" fillId="0" borderId="54" xfId="3" applyFont="1" applyBorder="1" applyAlignment="1">
      <alignment horizontal="center" vertical="center"/>
    </xf>
    <xf numFmtId="176" fontId="14" fillId="0" borderId="55" xfId="3" applyNumberFormat="1" applyFont="1" applyBorder="1" applyAlignment="1">
      <alignment horizontal="center" vertical="center"/>
    </xf>
    <xf numFmtId="176" fontId="14" fillId="0" borderId="50" xfId="4" applyNumberFormat="1" applyFont="1" applyBorder="1" applyAlignment="1">
      <alignment horizontal="right" vertical="center" shrinkToFit="1"/>
    </xf>
    <xf numFmtId="176" fontId="14" fillId="0" borderId="3" xfId="4" applyNumberFormat="1" applyFont="1" applyBorder="1" applyAlignment="1">
      <alignment horizontal="right" vertical="center" shrinkToFit="1"/>
    </xf>
    <xf numFmtId="176" fontId="14" fillId="0" borderId="44" xfId="3" applyNumberFormat="1" applyFont="1" applyBorder="1" applyAlignment="1">
      <alignment horizontal="center" vertical="center"/>
    </xf>
    <xf numFmtId="0" fontId="14" fillId="0" borderId="43" xfId="3" applyFont="1" applyBorder="1" applyAlignment="1">
      <alignment horizontal="center" vertical="center"/>
    </xf>
    <xf numFmtId="0" fontId="14" fillId="0" borderId="45" xfId="3" applyFont="1" applyBorder="1" applyAlignment="1">
      <alignment horizontal="center" vertical="center"/>
    </xf>
    <xf numFmtId="176" fontId="14" fillId="0" borderId="41" xfId="4" applyNumberFormat="1" applyFont="1" applyBorder="1" applyAlignment="1">
      <alignment horizontal="right" vertical="center" shrinkToFit="1"/>
    </xf>
    <xf numFmtId="176" fontId="14" fillId="0" borderId="40" xfId="4" applyNumberFormat="1" applyFont="1" applyBorder="1" applyAlignment="1">
      <alignment horizontal="right" vertical="center" shrinkToFit="1"/>
    </xf>
    <xf numFmtId="0" fontId="17" fillId="5" borderId="90" xfId="3" applyFont="1" applyFill="1" applyBorder="1" applyAlignment="1" applyProtection="1">
      <alignment horizontal="left" vertical="center" wrapText="1"/>
      <protection locked="0"/>
    </xf>
    <xf numFmtId="0" fontId="17" fillId="5" borderId="6" xfId="3" applyFont="1" applyFill="1" applyBorder="1" applyAlignment="1" applyProtection="1">
      <alignment horizontal="left" vertical="center" wrapText="1"/>
      <protection locked="0"/>
    </xf>
    <xf numFmtId="0" fontId="17" fillId="5" borderId="89" xfId="3" applyFont="1" applyFill="1" applyBorder="1" applyAlignment="1" applyProtection="1">
      <alignment horizontal="left" vertical="center" wrapText="1"/>
      <protection locked="0"/>
    </xf>
    <xf numFmtId="0" fontId="17" fillId="5" borderId="71" xfId="3" applyFont="1" applyFill="1" applyBorder="1" applyAlignment="1" applyProtection="1">
      <alignment horizontal="left" vertical="center" wrapText="1"/>
      <protection locked="0"/>
    </xf>
    <xf numFmtId="0" fontId="17" fillId="5" borderId="0" xfId="3" applyFont="1" applyFill="1" applyBorder="1" applyAlignment="1" applyProtection="1">
      <alignment horizontal="left" vertical="center" wrapText="1"/>
      <protection locked="0"/>
    </xf>
    <xf numFmtId="0" fontId="17" fillId="5" borderId="70" xfId="3" applyFont="1" applyFill="1" applyBorder="1" applyAlignment="1" applyProtection="1">
      <alignment horizontal="left" vertical="center" wrapText="1"/>
      <protection locked="0"/>
    </xf>
    <xf numFmtId="0" fontId="17" fillId="5" borderId="102" xfId="3" applyFont="1" applyFill="1" applyBorder="1" applyAlignment="1" applyProtection="1">
      <alignment horizontal="left" vertical="center" wrapText="1"/>
      <protection locked="0"/>
    </xf>
    <xf numFmtId="0" fontId="17" fillId="5" borderId="9" xfId="3" applyFont="1" applyFill="1" applyBorder="1" applyAlignment="1" applyProtection="1">
      <alignment horizontal="left" vertical="center" wrapText="1"/>
      <protection locked="0"/>
    </xf>
    <xf numFmtId="0" fontId="17" fillId="5" borderId="101" xfId="3" applyFont="1" applyFill="1" applyBorder="1" applyAlignment="1" applyProtection="1">
      <alignment horizontal="left" vertical="center" wrapText="1"/>
      <protection locked="0"/>
    </xf>
    <xf numFmtId="176" fontId="17" fillId="0" borderId="83" xfId="3" applyNumberFormat="1" applyFont="1" applyBorder="1" applyAlignment="1">
      <alignment horizontal="center" vertical="center" wrapText="1"/>
    </xf>
    <xf numFmtId="176" fontId="17" fillId="0" borderId="81" xfId="3" applyNumberFormat="1" applyFont="1" applyBorder="1" applyAlignment="1">
      <alignment horizontal="center" vertical="center" wrapText="1"/>
    </xf>
    <xf numFmtId="176" fontId="17" fillId="0" borderId="82" xfId="3" applyNumberFormat="1" applyFont="1" applyBorder="1" applyAlignment="1">
      <alignment horizontal="center" vertical="center" wrapText="1"/>
    </xf>
    <xf numFmtId="176" fontId="17" fillId="0" borderId="74" xfId="3" applyNumberFormat="1" applyFont="1" applyBorder="1" applyAlignment="1">
      <alignment horizontal="center" vertical="center" wrapText="1"/>
    </xf>
    <xf numFmtId="176" fontId="17" fillId="0" borderId="72" xfId="3" applyNumberFormat="1" applyFont="1" applyBorder="1" applyAlignment="1">
      <alignment horizontal="center" vertical="center" wrapText="1"/>
    </xf>
    <xf numFmtId="176" fontId="17" fillId="0" borderId="73" xfId="3" applyNumberFormat="1" applyFont="1" applyBorder="1" applyAlignment="1">
      <alignment horizontal="center" vertical="center" wrapText="1"/>
    </xf>
    <xf numFmtId="176" fontId="17" fillId="0" borderId="92" xfId="3" applyNumberFormat="1" applyFont="1" applyBorder="1" applyAlignment="1">
      <alignment horizontal="center" vertical="center" wrapText="1"/>
    </xf>
    <xf numFmtId="176" fontId="17" fillId="0" borderId="91" xfId="3" applyNumberFormat="1" applyFont="1" applyBorder="1" applyAlignment="1">
      <alignment horizontal="center" vertical="center" wrapText="1"/>
    </xf>
    <xf numFmtId="0" fontId="17" fillId="6" borderId="90" xfId="3" applyFont="1" applyFill="1" applyBorder="1" applyAlignment="1" applyProtection="1">
      <alignment horizontal="center" vertical="center" shrinkToFit="1"/>
      <protection locked="0"/>
    </xf>
    <xf numFmtId="0" fontId="17" fillId="6" borderId="6" xfId="3" applyFont="1" applyFill="1" applyBorder="1" applyAlignment="1" applyProtection="1">
      <alignment horizontal="center" vertical="center" shrinkToFit="1"/>
      <protection locked="0"/>
    </xf>
    <xf numFmtId="0" fontId="17" fillId="6" borderId="12" xfId="3" applyFont="1" applyFill="1" applyBorder="1" applyAlignment="1" applyProtection="1">
      <alignment horizontal="center" vertical="center" shrinkToFit="1"/>
      <protection locked="0"/>
    </xf>
    <xf numFmtId="0" fontId="17" fillId="6" borderId="71" xfId="3" applyFont="1" applyFill="1" applyBorder="1" applyAlignment="1" applyProtection="1">
      <alignment horizontal="center" vertical="center" shrinkToFit="1"/>
      <protection locked="0"/>
    </xf>
    <xf numFmtId="0" fontId="17" fillId="6" borderId="0" xfId="3" applyFont="1" applyFill="1" applyBorder="1" applyAlignment="1" applyProtection="1">
      <alignment horizontal="center" vertical="center" shrinkToFit="1"/>
      <protection locked="0"/>
    </xf>
    <xf numFmtId="0" fontId="17" fillId="6" borderId="11" xfId="3" applyFont="1" applyFill="1" applyBorder="1" applyAlignment="1" applyProtection="1">
      <alignment horizontal="center" vertical="center" shrinkToFit="1"/>
      <protection locked="0"/>
    </xf>
    <xf numFmtId="0" fontId="17" fillId="6" borderId="79" xfId="3" applyFont="1" applyFill="1" applyBorder="1" applyAlignment="1" applyProtection="1">
      <alignment horizontal="center" vertical="center" shrinkToFit="1"/>
      <protection locked="0"/>
    </xf>
    <xf numFmtId="0" fontId="17" fillId="6" borderId="40" xfId="3" applyFont="1" applyFill="1" applyBorder="1" applyAlignment="1" applyProtection="1">
      <alignment horizontal="center" vertical="center" shrinkToFit="1"/>
      <protection locked="0"/>
    </xf>
    <xf numFmtId="0" fontId="17" fillId="6" borderId="77" xfId="3" applyFont="1" applyFill="1" applyBorder="1" applyAlignment="1" applyProtection="1">
      <alignment horizontal="center" vertical="center" shrinkToFit="1"/>
      <protection locked="0"/>
    </xf>
    <xf numFmtId="0" fontId="17" fillId="6" borderId="29" xfId="3" applyFont="1" applyFill="1" applyBorder="1" applyAlignment="1" applyProtection="1">
      <alignment horizontal="center" vertical="center" wrapText="1"/>
      <protection locked="0"/>
    </xf>
    <xf numFmtId="0" fontId="17" fillId="7" borderId="29" xfId="3" applyFont="1" applyFill="1" applyBorder="1" applyAlignment="1" applyProtection="1">
      <alignment horizontal="center" vertical="center" wrapText="1"/>
      <protection locked="0"/>
    </xf>
    <xf numFmtId="0" fontId="17" fillId="7" borderId="78" xfId="3" applyFont="1" applyFill="1" applyBorder="1" applyAlignment="1" applyProtection="1">
      <alignment horizontal="center" vertical="center" wrapText="1"/>
      <protection locked="0"/>
    </xf>
    <xf numFmtId="0" fontId="17" fillId="6" borderId="5" xfId="3" applyFont="1" applyFill="1" applyBorder="1" applyAlignment="1" applyProtection="1">
      <alignment horizontal="center" vertical="center" wrapText="1"/>
      <protection locked="0"/>
    </xf>
    <xf numFmtId="0" fontId="17" fillId="6" borderId="6" xfId="3" applyFont="1" applyFill="1" applyBorder="1" applyAlignment="1" applyProtection="1">
      <alignment horizontal="center" vertical="center" wrapText="1"/>
      <protection locked="0"/>
    </xf>
    <xf numFmtId="0" fontId="17" fillId="6" borderId="12" xfId="3" applyFont="1" applyFill="1" applyBorder="1" applyAlignment="1" applyProtection="1">
      <alignment horizontal="center" vertical="center" wrapText="1"/>
      <protection locked="0"/>
    </xf>
    <xf numFmtId="0" fontId="17" fillId="6" borderId="7" xfId="3" applyFont="1" applyFill="1" applyBorder="1" applyAlignment="1" applyProtection="1">
      <alignment horizontal="center" vertical="center" wrapText="1"/>
      <protection locked="0"/>
    </xf>
    <xf numFmtId="0" fontId="17" fillId="6" borderId="0" xfId="3" applyFont="1" applyFill="1" applyBorder="1" applyAlignment="1" applyProtection="1">
      <alignment horizontal="center" vertical="center" wrapText="1"/>
      <protection locked="0"/>
    </xf>
    <xf numFmtId="0" fontId="17" fillId="6" borderId="11" xfId="3" applyFont="1" applyFill="1" applyBorder="1" applyAlignment="1" applyProtection="1">
      <alignment horizontal="center" vertical="center" wrapText="1"/>
      <protection locked="0"/>
    </xf>
    <xf numFmtId="0" fontId="17" fillId="6" borderId="76" xfId="3" applyFont="1" applyFill="1" applyBorder="1" applyAlignment="1" applyProtection="1">
      <alignment horizontal="center" vertical="center" wrapText="1"/>
      <protection locked="0"/>
    </xf>
    <xf numFmtId="0" fontId="17" fillId="6" borderId="40" xfId="3" applyFont="1" applyFill="1" applyBorder="1" applyAlignment="1" applyProtection="1">
      <alignment horizontal="center" vertical="center" wrapText="1"/>
      <protection locked="0"/>
    </xf>
    <xf numFmtId="0" fontId="17" fillId="6" borderId="77" xfId="3" applyFont="1" applyFill="1" applyBorder="1" applyAlignment="1" applyProtection="1">
      <alignment horizontal="center" vertical="center" wrapText="1"/>
      <protection locked="0"/>
    </xf>
    <xf numFmtId="0" fontId="17" fillId="5" borderId="5" xfId="3" applyFont="1" applyFill="1" applyBorder="1" applyAlignment="1" applyProtection="1">
      <alignment horizontal="left" vertical="center" shrinkToFit="1"/>
      <protection locked="0"/>
    </xf>
    <xf numFmtId="0" fontId="17" fillId="5" borderId="6" xfId="3" applyFont="1" applyFill="1" applyBorder="1" applyAlignment="1" applyProtection="1">
      <alignment horizontal="left" vertical="center" shrinkToFit="1"/>
      <protection locked="0"/>
    </xf>
    <xf numFmtId="0" fontId="17" fillId="5" borderId="12" xfId="3" applyFont="1" applyFill="1" applyBorder="1" applyAlignment="1" applyProtection="1">
      <alignment horizontal="left" vertical="center" shrinkToFit="1"/>
      <protection locked="0"/>
    </xf>
    <xf numFmtId="0" fontId="17" fillId="5" borderId="7" xfId="3" applyFont="1" applyFill="1" applyBorder="1" applyAlignment="1" applyProtection="1">
      <alignment horizontal="left" vertical="center" shrinkToFit="1"/>
      <protection locked="0"/>
    </xf>
    <xf numFmtId="0" fontId="17" fillId="5" borderId="0" xfId="3" applyFont="1" applyFill="1" applyBorder="1" applyAlignment="1" applyProtection="1">
      <alignment horizontal="left" vertical="center" shrinkToFit="1"/>
      <protection locked="0"/>
    </xf>
    <xf numFmtId="0" fontId="17" fillId="5" borderId="11" xfId="3" applyFont="1" applyFill="1" applyBorder="1" applyAlignment="1" applyProtection="1">
      <alignment horizontal="left" vertical="center" shrinkToFit="1"/>
      <protection locked="0"/>
    </xf>
    <xf numFmtId="0" fontId="17" fillId="5" borderId="76" xfId="3" applyFont="1" applyFill="1" applyBorder="1" applyAlignment="1" applyProtection="1">
      <alignment horizontal="left" vertical="center" shrinkToFit="1"/>
      <protection locked="0"/>
    </xf>
    <xf numFmtId="0" fontId="17" fillId="5" borderId="40" xfId="3" applyFont="1" applyFill="1" applyBorder="1" applyAlignment="1" applyProtection="1">
      <alignment horizontal="left" vertical="center" shrinkToFit="1"/>
      <protection locked="0"/>
    </xf>
    <xf numFmtId="0" fontId="17" fillId="5" borderId="77" xfId="3" applyFont="1" applyFill="1" applyBorder="1" applyAlignment="1" applyProtection="1">
      <alignment horizontal="left" vertical="center" shrinkToFit="1"/>
      <protection locked="0"/>
    </xf>
    <xf numFmtId="176" fontId="17" fillId="0" borderId="93" xfId="3" applyNumberFormat="1" applyFont="1" applyBorder="1" applyAlignment="1">
      <alignment horizontal="center" vertical="center" wrapText="1"/>
    </xf>
    <xf numFmtId="0" fontId="17" fillId="6" borderId="102" xfId="3" applyFont="1" applyFill="1" applyBorder="1" applyAlignment="1" applyProtection="1">
      <alignment horizontal="center" vertical="center" shrinkToFit="1"/>
      <protection locked="0"/>
    </xf>
    <xf numFmtId="0" fontId="17" fillId="6" borderId="9" xfId="3" applyFont="1" applyFill="1" applyBorder="1" applyAlignment="1" applyProtection="1">
      <alignment horizontal="center" vertical="center" shrinkToFit="1"/>
      <protection locked="0"/>
    </xf>
    <xf numFmtId="0" fontId="17" fillId="6" borderId="13" xfId="3" applyFont="1" applyFill="1" applyBorder="1" applyAlignment="1" applyProtection="1">
      <alignment horizontal="center" vertical="center" shrinkToFit="1"/>
      <protection locked="0"/>
    </xf>
    <xf numFmtId="0" fontId="17" fillId="7" borderId="14" xfId="3" applyFont="1" applyFill="1" applyBorder="1" applyAlignment="1" applyProtection="1">
      <alignment horizontal="center" vertical="center" wrapText="1"/>
      <protection locked="0"/>
    </xf>
    <xf numFmtId="0" fontId="17" fillId="6" borderId="8" xfId="3" applyFont="1" applyFill="1" applyBorder="1" applyAlignment="1" applyProtection="1">
      <alignment horizontal="center" vertical="center" wrapText="1"/>
      <protection locked="0"/>
    </xf>
    <xf numFmtId="0" fontId="17" fillId="6" borderId="9" xfId="3" applyFont="1" applyFill="1" applyBorder="1" applyAlignment="1" applyProtection="1">
      <alignment horizontal="center" vertical="center" wrapText="1"/>
      <protection locked="0"/>
    </xf>
    <xf numFmtId="0" fontId="17" fillId="6" borderId="13" xfId="3" applyFont="1" applyFill="1" applyBorder="1" applyAlignment="1" applyProtection="1">
      <alignment horizontal="center" vertical="center" wrapText="1"/>
      <protection locked="0"/>
    </xf>
    <xf numFmtId="0" fontId="17" fillId="5" borderId="8" xfId="3" applyFont="1" applyFill="1" applyBorder="1" applyAlignment="1" applyProtection="1">
      <alignment horizontal="left" vertical="center" shrinkToFit="1"/>
      <protection locked="0"/>
    </xf>
    <xf numFmtId="0" fontId="17" fillId="5" borderId="9" xfId="3" applyFont="1" applyFill="1" applyBorder="1" applyAlignment="1" applyProtection="1">
      <alignment horizontal="left" vertical="center" shrinkToFit="1"/>
      <protection locked="0"/>
    </xf>
    <xf numFmtId="0" fontId="17" fillId="5" borderId="13" xfId="3" applyFont="1" applyFill="1" applyBorder="1" applyAlignment="1" applyProtection="1">
      <alignment horizontal="left" vertical="center" shrinkToFit="1"/>
      <protection locked="0"/>
    </xf>
    <xf numFmtId="0" fontId="17" fillId="5" borderId="111" xfId="3" applyFont="1" applyFill="1" applyBorder="1" applyAlignment="1" applyProtection="1">
      <alignment horizontal="left" vertical="center" wrapText="1"/>
      <protection locked="0"/>
    </xf>
    <xf numFmtId="0" fontId="17" fillId="5" borderId="110" xfId="3" applyFont="1" applyFill="1" applyBorder="1" applyAlignment="1" applyProtection="1">
      <alignment horizontal="left" vertical="center" wrapText="1"/>
      <protection locked="0"/>
    </xf>
    <xf numFmtId="0" fontId="17" fillId="5" borderId="109" xfId="3" applyFont="1" applyFill="1" applyBorder="1" applyAlignment="1" applyProtection="1">
      <alignment horizontal="left" vertical="center" wrapText="1"/>
      <protection locked="0"/>
    </xf>
    <xf numFmtId="176" fontId="17" fillId="0" borderId="113" xfId="3" applyNumberFormat="1" applyFont="1" applyBorder="1" applyAlignment="1">
      <alignment horizontal="center" vertical="center" wrapText="1"/>
    </xf>
    <xf numFmtId="176" fontId="17" fillId="0" borderId="112" xfId="3" applyNumberFormat="1" applyFont="1" applyBorder="1" applyAlignment="1">
      <alignment horizontal="center" vertical="center" wrapText="1"/>
    </xf>
    <xf numFmtId="0" fontId="17" fillId="6" borderId="10" xfId="3" applyFont="1" applyFill="1" applyBorder="1" applyAlignment="1" applyProtection="1">
      <alignment horizontal="center" vertical="center" wrapText="1"/>
      <protection locked="0"/>
    </xf>
    <xf numFmtId="0" fontId="17" fillId="6" borderId="119" xfId="3" applyFont="1" applyFill="1" applyBorder="1" applyAlignment="1" applyProtection="1">
      <alignment horizontal="center" vertical="center" wrapText="1"/>
      <protection locked="0"/>
    </xf>
    <xf numFmtId="0" fontId="17" fillId="6" borderId="117" xfId="3" applyFont="1" applyFill="1" applyBorder="1" applyAlignment="1" applyProtection="1">
      <alignment horizontal="center" vertical="center" wrapText="1"/>
      <protection locked="0"/>
    </xf>
    <xf numFmtId="0" fontId="17" fillId="6" borderId="110" xfId="3" applyFont="1" applyFill="1" applyBorder="1" applyAlignment="1" applyProtection="1">
      <alignment horizontal="center" vertical="center" wrapText="1"/>
      <protection locked="0"/>
    </xf>
    <xf numFmtId="0" fontId="17" fillId="6" borderId="118" xfId="3" applyFont="1" applyFill="1" applyBorder="1" applyAlignment="1" applyProtection="1">
      <alignment horizontal="center" vertical="center" wrapText="1"/>
      <protection locked="0"/>
    </xf>
    <xf numFmtId="0" fontId="17" fillId="5" borderId="117" xfId="3" applyFont="1" applyFill="1" applyBorder="1" applyAlignment="1" applyProtection="1">
      <alignment horizontal="left" vertical="center" shrinkToFit="1"/>
      <protection locked="0"/>
    </xf>
    <xf numFmtId="0" fontId="17" fillId="5" borderId="110" xfId="3" applyFont="1" applyFill="1" applyBorder="1" applyAlignment="1" applyProtection="1">
      <alignment horizontal="left" vertical="center" shrinkToFit="1"/>
      <protection locked="0"/>
    </xf>
    <xf numFmtId="0" fontId="17" fillId="5" borderId="118" xfId="3" applyFont="1" applyFill="1" applyBorder="1" applyAlignment="1" applyProtection="1">
      <alignment horizontal="left" vertical="center" shrinkToFit="1"/>
      <protection locked="0"/>
    </xf>
    <xf numFmtId="176" fontId="17" fillId="0" borderId="114" xfId="3" applyNumberFormat="1" applyFont="1" applyBorder="1" applyAlignment="1">
      <alignment horizontal="center" vertical="center" wrapText="1"/>
    </xf>
    <xf numFmtId="177" fontId="17" fillId="0" borderId="0" xfId="3" applyNumberFormat="1" applyFont="1" applyBorder="1" applyAlignment="1" applyProtection="1">
      <alignment horizontal="center" vertical="center"/>
    </xf>
    <xf numFmtId="20" fontId="17" fillId="5" borderId="2" xfId="3" applyNumberFormat="1" applyFont="1" applyFill="1" applyBorder="1" applyAlignment="1" applyProtection="1">
      <alignment horizontal="center" vertical="center"/>
      <protection locked="0"/>
    </xf>
    <xf numFmtId="20" fontId="17" fillId="5" borderId="3" xfId="3" applyNumberFormat="1" applyFont="1" applyFill="1" applyBorder="1" applyAlignment="1" applyProtection="1">
      <alignment horizontal="center" vertical="center"/>
      <protection locked="0"/>
    </xf>
    <xf numFmtId="20" fontId="17" fillId="5" borderId="4" xfId="3" applyNumberFormat="1" applyFont="1" applyFill="1" applyBorder="1" applyAlignment="1" applyProtection="1">
      <alignment horizontal="center" vertical="center"/>
      <protection locked="0"/>
    </xf>
    <xf numFmtId="0" fontId="17" fillId="5" borderId="1" xfId="3" applyFont="1" applyFill="1" applyBorder="1" applyAlignment="1" applyProtection="1">
      <alignment horizontal="center" vertical="center"/>
      <protection locked="0"/>
    </xf>
    <xf numFmtId="0" fontId="17" fillId="5" borderId="2" xfId="3" applyFont="1" applyFill="1" applyBorder="1" applyAlignment="1" applyProtection="1">
      <alignment horizontal="center" vertical="center"/>
      <protection locked="0"/>
    </xf>
    <xf numFmtId="0" fontId="17" fillId="5" borderId="4" xfId="3" applyFont="1" applyFill="1" applyBorder="1" applyAlignment="1" applyProtection="1">
      <alignment horizontal="center" vertical="center"/>
      <protection locked="0"/>
    </xf>
    <xf numFmtId="0" fontId="17" fillId="0" borderId="131" xfId="3" applyFont="1" applyBorder="1" applyAlignment="1">
      <alignment horizontal="center" vertical="center"/>
    </xf>
    <xf numFmtId="0" fontId="17" fillId="0" borderId="126" xfId="3" applyFont="1" applyBorder="1" applyAlignment="1">
      <alignment horizontal="center" vertical="center"/>
    </xf>
    <xf numFmtId="0" fontId="17" fillId="0" borderId="124" xfId="3" applyFont="1" applyBorder="1" applyAlignment="1">
      <alignment horizontal="center" vertical="center"/>
    </xf>
    <xf numFmtId="0" fontId="17" fillId="0" borderId="111" xfId="3" applyFont="1" applyBorder="1" applyAlignment="1">
      <alignment horizontal="center" vertical="center" wrapText="1"/>
    </xf>
    <xf numFmtId="0" fontId="17" fillId="0" borderId="110" xfId="3" applyFont="1" applyBorder="1" applyAlignment="1">
      <alignment horizontal="center" vertical="center" wrapText="1"/>
    </xf>
    <xf numFmtId="0" fontId="17" fillId="0" borderId="118" xfId="3" applyFont="1" applyBorder="1" applyAlignment="1">
      <alignment horizontal="center" vertical="center" wrapText="1"/>
    </xf>
    <xf numFmtId="0" fontId="17" fillId="0" borderId="71" xfId="3" applyFont="1" applyBorder="1" applyAlignment="1">
      <alignment horizontal="center" vertical="center" wrapText="1"/>
    </xf>
    <xf numFmtId="0" fontId="17" fillId="0" borderId="0" xfId="3" applyFont="1" applyBorder="1" applyAlignment="1">
      <alignment horizontal="center" vertical="center" wrapText="1"/>
    </xf>
    <xf numFmtId="0" fontId="17" fillId="0" borderId="11" xfId="3" applyFont="1" applyBorder="1" applyAlignment="1">
      <alignment horizontal="center" vertical="center" wrapText="1"/>
    </xf>
    <xf numFmtId="0" fontId="17" fillId="0" borderId="79" xfId="3" applyFont="1" applyBorder="1" applyAlignment="1">
      <alignment horizontal="center" vertical="center" wrapText="1"/>
    </xf>
    <xf numFmtId="0" fontId="17" fillId="0" borderId="40" xfId="3" applyFont="1" applyBorder="1" applyAlignment="1">
      <alignment horizontal="center" vertical="center" wrapText="1"/>
    </xf>
    <xf numFmtId="0" fontId="17" fillId="0" borderId="77" xfId="3" applyFont="1" applyBorder="1" applyAlignment="1">
      <alignment horizontal="center" vertical="center" wrapText="1"/>
    </xf>
    <xf numFmtId="0" fontId="11" fillId="0" borderId="119" xfId="3" applyFont="1" applyBorder="1" applyAlignment="1">
      <alignment horizontal="center" vertical="center" wrapText="1"/>
    </xf>
    <xf numFmtId="0" fontId="11" fillId="0" borderId="29" xfId="3" applyFont="1" applyBorder="1" applyAlignment="1">
      <alignment horizontal="center" vertical="center" wrapText="1"/>
    </xf>
    <xf numFmtId="0" fontId="11" fillId="0" borderId="78" xfId="3" applyFont="1" applyBorder="1" applyAlignment="1">
      <alignment horizontal="center" vertical="center" wrapText="1"/>
    </xf>
    <xf numFmtId="0" fontId="17" fillId="0" borderId="117" xfId="3" applyFont="1" applyBorder="1" applyAlignment="1">
      <alignment horizontal="center" vertical="center" wrapText="1"/>
    </xf>
    <xf numFmtId="0" fontId="17" fillId="0" borderId="7" xfId="3" applyFont="1" applyBorder="1" applyAlignment="1">
      <alignment horizontal="center" vertical="center" wrapText="1"/>
    </xf>
    <xf numFmtId="0" fontId="17" fillId="0" borderId="76" xfId="3" applyFont="1" applyBorder="1" applyAlignment="1">
      <alignment horizontal="center" vertical="center" wrapText="1"/>
    </xf>
    <xf numFmtId="0" fontId="17" fillId="0" borderId="109" xfId="3" applyFont="1" applyBorder="1" applyAlignment="1">
      <alignment horizontal="center" vertical="center" wrapText="1"/>
    </xf>
    <xf numFmtId="0" fontId="17" fillId="0" borderId="70" xfId="3" applyFont="1" applyBorder="1" applyAlignment="1">
      <alignment horizontal="center" vertical="center" wrapText="1"/>
    </xf>
    <xf numFmtId="0" fontId="17" fillId="0" borderId="75" xfId="3" applyFont="1" applyBorder="1" applyAlignment="1">
      <alignment horizontal="center" vertical="center" wrapText="1"/>
    </xf>
    <xf numFmtId="0" fontId="11" fillId="0" borderId="129" xfId="3" applyFont="1" applyFill="1" applyBorder="1" applyAlignment="1">
      <alignment horizontal="center" vertical="center" wrapText="1"/>
    </xf>
    <xf numFmtId="0" fontId="11" fillId="0" borderId="109" xfId="3" applyFont="1" applyFill="1" applyBorder="1" applyAlignment="1">
      <alignment horizontal="center" vertical="center" wrapText="1"/>
    </xf>
    <xf numFmtId="0" fontId="11" fillId="0" borderId="125" xfId="3" applyFont="1" applyFill="1" applyBorder="1" applyAlignment="1">
      <alignment horizontal="center" vertical="center" wrapText="1"/>
    </xf>
    <xf numFmtId="0" fontId="11" fillId="0" borderId="70" xfId="3" applyFont="1" applyFill="1" applyBorder="1" applyAlignment="1">
      <alignment horizontal="center" vertical="center" wrapText="1"/>
    </xf>
    <xf numFmtId="0" fontId="11" fillId="0" borderId="41" xfId="3" applyFont="1" applyFill="1" applyBorder="1" applyAlignment="1">
      <alignment horizontal="center" vertical="center" wrapText="1"/>
    </xf>
    <xf numFmtId="0" fontId="11" fillId="0" borderId="75" xfId="3" applyFont="1" applyFill="1" applyBorder="1" applyAlignment="1">
      <alignment horizontal="center" vertical="center" wrapText="1"/>
    </xf>
    <xf numFmtId="0" fontId="11" fillId="0" borderId="111" xfId="3" applyFont="1" applyBorder="1" applyAlignment="1">
      <alignment horizontal="center" vertical="center" wrapText="1"/>
    </xf>
    <xf numFmtId="0" fontId="11" fillId="0" borderId="109" xfId="3" applyFont="1" applyBorder="1" applyAlignment="1">
      <alignment horizontal="center" vertical="center" wrapText="1"/>
    </xf>
    <xf numFmtId="0" fontId="11" fillId="0" borderId="71" xfId="3" applyFont="1" applyBorder="1" applyAlignment="1">
      <alignment horizontal="center" vertical="center" wrapText="1"/>
    </xf>
    <xf numFmtId="0" fontId="11" fillId="0" borderId="70" xfId="3" applyFont="1" applyBorder="1" applyAlignment="1">
      <alignment horizontal="center" vertical="center" wrapText="1"/>
    </xf>
    <xf numFmtId="0" fontId="11" fillId="0" borderId="79" xfId="3" applyFont="1" applyBorder="1" applyAlignment="1">
      <alignment horizontal="center" vertical="center" wrapText="1"/>
    </xf>
    <xf numFmtId="0" fontId="11" fillId="0" borderId="75" xfId="3" applyFont="1" applyBorder="1" applyAlignment="1">
      <alignment horizontal="center" vertical="center" wrapText="1"/>
    </xf>
    <xf numFmtId="0" fontId="17" fillId="0" borderId="3" xfId="3" applyFont="1" applyFill="1" applyBorder="1" applyAlignment="1">
      <alignment horizontal="center" vertical="center"/>
    </xf>
    <xf numFmtId="0" fontId="17" fillId="0" borderId="128" xfId="3" applyFont="1" applyFill="1" applyBorder="1" applyAlignment="1">
      <alignment horizontal="center" vertical="center"/>
    </xf>
    <xf numFmtId="0" fontId="17" fillId="0" borderId="127" xfId="3" applyFont="1" applyFill="1" applyBorder="1" applyAlignment="1">
      <alignment horizontal="center" vertical="center"/>
    </xf>
    <xf numFmtId="0" fontId="19" fillId="6" borderId="0" xfId="3" applyFont="1" applyFill="1" applyAlignment="1" applyProtection="1">
      <alignment horizontal="center" vertical="center" shrinkToFit="1"/>
      <protection locked="0"/>
    </xf>
    <xf numFmtId="0" fontId="19" fillId="7" borderId="0" xfId="3" applyFont="1" applyFill="1" applyAlignment="1" applyProtection="1">
      <alignment horizontal="center" vertical="center" shrinkToFit="1"/>
      <protection locked="0"/>
    </xf>
    <xf numFmtId="0" fontId="19" fillId="5" borderId="0" xfId="3" applyFont="1" applyFill="1" applyAlignment="1" applyProtection="1">
      <alignment horizontal="center" vertical="center"/>
      <protection locked="0"/>
    </xf>
    <xf numFmtId="0" fontId="19" fillId="0" borderId="0" xfId="3" applyFont="1" applyFill="1" applyAlignment="1">
      <alignment horizontal="center" vertical="center"/>
    </xf>
    <xf numFmtId="0" fontId="17" fillId="6" borderId="2" xfId="3" applyFont="1" applyFill="1" applyBorder="1" applyAlignment="1" applyProtection="1">
      <alignment horizontal="center" vertical="center"/>
      <protection locked="0"/>
    </xf>
    <xf numFmtId="0" fontId="17" fillId="7" borderId="3" xfId="3" applyFont="1" applyFill="1" applyBorder="1" applyAlignment="1" applyProtection="1">
      <alignment horizontal="center" vertical="center"/>
      <protection locked="0"/>
    </xf>
    <xf numFmtId="0" fontId="17" fillId="7" borderId="4" xfId="3" applyFont="1" applyFill="1" applyBorder="1" applyAlignment="1" applyProtection="1">
      <alignment horizontal="center" vertical="center"/>
      <protection locked="0"/>
    </xf>
    <xf numFmtId="0" fontId="17" fillId="4" borderId="2" xfId="3" applyFont="1" applyFill="1" applyBorder="1" applyAlignment="1" applyProtection="1">
      <alignment horizontal="center" vertical="center"/>
    </xf>
    <xf numFmtId="0" fontId="17" fillId="4" borderId="4" xfId="3" applyFont="1" applyFill="1" applyBorder="1" applyAlignment="1" applyProtection="1">
      <alignment horizontal="center" vertical="center"/>
    </xf>
    <xf numFmtId="0" fontId="20" fillId="4" borderId="1" xfId="3" applyFont="1" applyFill="1" applyBorder="1" applyAlignment="1" applyProtection="1">
      <alignment horizontal="center" vertical="center"/>
    </xf>
    <xf numFmtId="0" fontId="11" fillId="4" borderId="0" xfId="3" applyFont="1" applyFill="1" applyBorder="1" applyAlignment="1">
      <alignment horizontal="left" vertical="center" indent="1"/>
    </xf>
    <xf numFmtId="0" fontId="30" fillId="4" borderId="120" xfId="3" applyFont="1" applyFill="1" applyBorder="1" applyAlignment="1">
      <alignment horizontal="center" vertical="center"/>
    </xf>
    <xf numFmtId="0" fontId="30" fillId="4" borderId="80" xfId="3" applyFont="1" applyFill="1" applyBorder="1" applyAlignment="1">
      <alignment horizontal="center" vertical="center"/>
    </xf>
    <xf numFmtId="0" fontId="30" fillId="4" borderId="132" xfId="3" applyFont="1" applyFill="1" applyBorder="1" applyAlignment="1">
      <alignment horizontal="center" vertical="center"/>
    </xf>
    <xf numFmtId="49" fontId="4" fillId="0" borderId="27" xfId="1" applyNumberFormat="1" applyFont="1" applyBorder="1" applyAlignment="1">
      <alignment horizontal="center" wrapText="1"/>
    </xf>
    <xf numFmtId="49" fontId="4" fillId="0" borderId="28" xfId="1" applyNumberFormat="1" applyFont="1" applyBorder="1" applyAlignment="1">
      <alignment horizontal="center" wrapText="1"/>
    </xf>
    <xf numFmtId="49" fontId="4" fillId="0" borderId="9" xfId="1" applyNumberFormat="1" applyFont="1" applyBorder="1" applyAlignment="1">
      <alignment horizontal="center" wrapText="1"/>
    </xf>
    <xf numFmtId="49" fontId="4" fillId="0" borderId="13" xfId="1" applyNumberFormat="1" applyFont="1" applyBorder="1" applyAlignment="1">
      <alignment horizontal="center" wrapText="1"/>
    </xf>
    <xf numFmtId="49" fontId="4" fillId="0" borderId="17" xfId="1" applyNumberFormat="1" applyFont="1" applyBorder="1" applyAlignment="1">
      <alignment horizontal="center" wrapText="1"/>
    </xf>
    <xf numFmtId="49" fontId="4" fillId="0" borderId="18" xfId="1" applyNumberFormat="1" applyFont="1" applyBorder="1" applyAlignment="1">
      <alignment horizontal="center" wrapText="1"/>
    </xf>
    <xf numFmtId="49" fontId="4" fillId="0" borderId="6" xfId="1" applyNumberFormat="1" applyFont="1" applyBorder="1" applyAlignment="1">
      <alignment horizontal="center" wrapText="1"/>
    </xf>
    <xf numFmtId="49" fontId="4" fillId="0" borderId="12" xfId="1" applyNumberFormat="1" applyFont="1" applyBorder="1" applyAlignment="1">
      <alignment horizontal="center" wrapText="1"/>
    </xf>
    <xf numFmtId="49" fontId="8" fillId="0" borderId="19" xfId="1" applyNumberFormat="1" applyFont="1" applyBorder="1" applyAlignment="1">
      <alignment horizontal="center" wrapText="1"/>
    </xf>
    <xf numFmtId="49" fontId="8" fillId="0" borderId="20" xfId="1" applyNumberFormat="1" applyFont="1" applyBorder="1" applyAlignment="1">
      <alignment horizontal="center" wrapText="1"/>
    </xf>
    <xf numFmtId="49" fontId="4" fillId="0" borderId="21" xfId="1" applyNumberFormat="1" applyFont="1" applyBorder="1" applyAlignment="1">
      <alignment horizontal="center" wrapText="1"/>
    </xf>
    <xf numFmtId="49" fontId="4" fillId="0" borderId="22" xfId="1" applyNumberFormat="1" applyFont="1" applyBorder="1" applyAlignment="1">
      <alignment horizontal="center" wrapText="1"/>
    </xf>
    <xf numFmtId="49" fontId="4" fillId="0" borderId="23" xfId="1" applyNumberFormat="1" applyFont="1" applyBorder="1" applyAlignment="1">
      <alignment horizontal="center" wrapText="1"/>
    </xf>
    <xf numFmtId="49" fontId="4" fillId="0" borderId="24" xfId="1" applyNumberFormat="1" applyFont="1" applyBorder="1" applyAlignment="1">
      <alignment horizontal="center" wrapText="1"/>
    </xf>
    <xf numFmtId="0" fontId="4" fillId="0" borderId="5" xfId="1" applyFont="1" applyBorder="1" applyAlignment="1">
      <alignment horizontal="center"/>
    </xf>
    <xf numFmtId="0" fontId="4" fillId="0" borderId="6" xfId="1" applyFont="1" applyBorder="1" applyAlignment="1">
      <alignment horizontal="center"/>
    </xf>
    <xf numFmtId="0" fontId="4" fillId="0" borderId="12" xfId="1" applyFont="1" applyBorder="1" applyAlignment="1">
      <alignment horizontal="center"/>
    </xf>
    <xf numFmtId="0" fontId="4" fillId="0" borderId="7" xfId="1" applyFont="1" applyBorder="1" applyAlignment="1">
      <alignment horizontal="center"/>
    </xf>
    <xf numFmtId="0" fontId="4" fillId="0" borderId="0" xfId="1" applyFont="1" applyBorder="1" applyAlignment="1">
      <alignment horizontal="center"/>
    </xf>
    <xf numFmtId="0" fontId="4" fillId="0" borderId="11" xfId="1" applyFont="1" applyBorder="1" applyAlignment="1">
      <alignment horizontal="center"/>
    </xf>
    <xf numFmtId="0" fontId="4" fillId="0" borderId="8" xfId="1" applyFont="1" applyBorder="1" applyAlignment="1">
      <alignment horizontal="center"/>
    </xf>
    <xf numFmtId="0" fontId="4" fillId="0" borderId="9" xfId="1" applyFont="1" applyBorder="1" applyAlignment="1">
      <alignment horizontal="center"/>
    </xf>
    <xf numFmtId="0" fontId="4" fillId="0" borderId="13" xfId="1" applyFont="1" applyBorder="1" applyAlignment="1">
      <alignment horizontal="center"/>
    </xf>
    <xf numFmtId="0" fontId="8" fillId="0" borderId="1" xfId="1" applyFont="1" applyBorder="1" applyAlignment="1">
      <alignment horizontal="center" wrapText="1"/>
    </xf>
    <xf numFmtId="0" fontId="8" fillId="0" borderId="1" xfId="1" applyFont="1" applyBorder="1" applyAlignment="1">
      <alignment horizontal="center"/>
    </xf>
    <xf numFmtId="49" fontId="8" fillId="0" borderId="5" xfId="1" applyNumberFormat="1" applyFont="1" applyBorder="1" applyAlignment="1">
      <alignment horizontal="center" wrapText="1"/>
    </xf>
    <xf numFmtId="49" fontId="8" fillId="0" borderId="6" xfId="1" applyNumberFormat="1" applyFont="1" applyBorder="1" applyAlignment="1">
      <alignment horizontal="center" wrapText="1"/>
    </xf>
    <xf numFmtId="49" fontId="8" fillId="0" borderId="25" xfId="1" applyNumberFormat="1" applyFont="1" applyBorder="1" applyAlignment="1">
      <alignment horizontal="center" wrapText="1"/>
    </xf>
    <xf numFmtId="49" fontId="8" fillId="0" borderId="26" xfId="1" applyNumberFormat="1" applyFont="1" applyBorder="1" applyAlignment="1">
      <alignment horizontal="center" wrapText="1"/>
    </xf>
    <xf numFmtId="0" fontId="8" fillId="0" borderId="0" xfId="1" applyFont="1" applyAlignment="1">
      <alignment horizontal="left"/>
    </xf>
    <xf numFmtId="0" fontId="4" fillId="0" borderId="0" xfId="1" applyFont="1" applyAlignment="1">
      <alignment horizontal="center"/>
    </xf>
    <xf numFmtId="0" fontId="4" fillId="0" borderId="1" xfId="1" applyFont="1" applyBorder="1" applyAlignment="1">
      <alignment horizontal="center"/>
    </xf>
    <xf numFmtId="0" fontId="4" fillId="0" borderId="1" xfId="1" applyFont="1" applyBorder="1" applyAlignment="1">
      <alignment horizontal="center" wrapText="1"/>
    </xf>
    <xf numFmtId="0" fontId="4" fillId="0" borderId="2" xfId="1" applyFont="1" applyBorder="1" applyAlignment="1">
      <alignment horizontal="center"/>
    </xf>
    <xf numFmtId="0" fontId="4" fillId="0" borderId="15" xfId="1" applyFont="1" applyBorder="1" applyAlignment="1">
      <alignment horizontal="center"/>
    </xf>
    <xf numFmtId="0" fontId="4" fillId="0" borderId="16" xfId="1" applyFont="1" applyBorder="1" applyAlignment="1">
      <alignment horizontal="center"/>
    </xf>
    <xf numFmtId="0" fontId="4" fillId="0" borderId="4" xfId="1" applyFont="1" applyBorder="1" applyAlignment="1">
      <alignment horizontal="center"/>
    </xf>
    <xf numFmtId="0" fontId="8" fillId="0" borderId="2" xfId="1" applyFont="1" applyBorder="1" applyAlignment="1">
      <alignment horizontal="center"/>
    </xf>
    <xf numFmtId="0" fontId="8" fillId="0" borderId="15" xfId="1" applyFont="1" applyBorder="1" applyAlignment="1">
      <alignment horizontal="center"/>
    </xf>
    <xf numFmtId="0" fontId="8" fillId="0" borderId="16" xfId="1" applyFont="1" applyBorder="1" applyAlignment="1">
      <alignment horizontal="center"/>
    </xf>
    <xf numFmtId="0" fontId="8" fillId="0" borderId="4" xfId="1" applyFont="1" applyBorder="1" applyAlignment="1">
      <alignment horizontal="center"/>
    </xf>
    <xf numFmtId="0" fontId="36" fillId="0" borderId="10" xfId="0" applyFont="1" applyFill="1" applyBorder="1" applyAlignment="1">
      <alignment horizontal="center" vertical="top" wrapText="1"/>
    </xf>
    <xf numFmtId="0" fontId="36" fillId="0" borderId="14" xfId="0" applyFont="1" applyFill="1" applyBorder="1" applyAlignment="1">
      <alignment horizontal="center" vertical="top" wrapText="1"/>
    </xf>
    <xf numFmtId="0" fontId="37" fillId="0" borderId="2" xfId="0" applyFont="1" applyFill="1" applyBorder="1" applyAlignment="1">
      <alignment horizontal="left" vertical="center" wrapText="1"/>
    </xf>
    <xf numFmtId="0" fontId="37" fillId="0" borderId="3" xfId="0" applyFont="1" applyFill="1" applyBorder="1" applyAlignment="1">
      <alignment horizontal="left" vertical="center" wrapText="1"/>
    </xf>
    <xf numFmtId="0" fontId="37" fillId="0" borderId="4" xfId="0" applyFont="1" applyFill="1" applyBorder="1" applyAlignment="1">
      <alignment horizontal="left" vertical="center" wrapText="1"/>
    </xf>
    <xf numFmtId="0" fontId="46" fillId="0" borderId="5" xfId="0" applyFont="1" applyFill="1" applyBorder="1" applyAlignment="1">
      <alignment horizontal="left" vertical="top" wrapText="1"/>
    </xf>
    <xf numFmtId="0" fontId="46" fillId="0" borderId="6" xfId="0" applyFont="1" applyFill="1" applyBorder="1" applyAlignment="1">
      <alignment horizontal="left" vertical="top" wrapText="1"/>
    </xf>
    <xf numFmtId="0" fontId="46" fillId="0" borderId="12" xfId="0" applyFont="1" applyFill="1" applyBorder="1" applyAlignment="1">
      <alignment horizontal="left" vertical="top" wrapText="1"/>
    </xf>
    <xf numFmtId="0" fontId="46" fillId="0" borderId="7" xfId="0" applyFont="1" applyFill="1" applyBorder="1" applyAlignment="1">
      <alignment horizontal="left" vertical="top" wrapText="1"/>
    </xf>
    <xf numFmtId="0" fontId="46" fillId="0" borderId="0" xfId="0" applyFont="1" applyFill="1" applyBorder="1" applyAlignment="1">
      <alignment horizontal="left" vertical="top" wrapText="1"/>
    </xf>
    <xf numFmtId="0" fontId="46" fillId="0" borderId="11" xfId="0" applyFont="1" applyFill="1" applyBorder="1" applyAlignment="1">
      <alignment horizontal="left" vertical="top" wrapText="1"/>
    </xf>
    <xf numFmtId="0" fontId="36" fillId="0" borderId="7" xfId="0" applyFont="1" applyFill="1" applyBorder="1" applyAlignment="1">
      <alignment horizontal="center" vertical="top" wrapText="1"/>
    </xf>
    <xf numFmtId="0" fontId="36" fillId="0" borderId="0" xfId="0" applyFont="1" applyFill="1" applyBorder="1" applyAlignment="1">
      <alignment horizontal="center" vertical="top" wrapText="1"/>
    </xf>
    <xf numFmtId="0" fontId="36" fillId="0" borderId="11" xfId="0" applyFont="1" applyFill="1" applyBorder="1" applyAlignment="1">
      <alignment horizontal="center" vertical="top" wrapText="1"/>
    </xf>
    <xf numFmtId="0" fontId="46" fillId="0" borderId="7" xfId="0" applyFont="1" applyFill="1" applyBorder="1" applyAlignment="1">
      <alignment horizontal="center" vertical="top" wrapText="1"/>
    </xf>
    <xf numFmtId="0" fontId="46" fillId="0" borderId="0" xfId="0" applyFont="1" applyFill="1" applyBorder="1" applyAlignment="1">
      <alignment horizontal="center" vertical="top" wrapText="1"/>
    </xf>
    <xf numFmtId="0" fontId="46" fillId="0" borderId="11" xfId="0" applyFont="1" applyFill="1" applyBorder="1" applyAlignment="1">
      <alignment horizontal="center" vertical="top" wrapText="1"/>
    </xf>
    <xf numFmtId="0" fontId="41" fillId="2" borderId="2"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4" xfId="0" applyFont="1" applyFill="1" applyBorder="1" applyAlignment="1">
      <alignment horizontal="center" vertical="center" wrapText="1"/>
    </xf>
    <xf numFmtId="0" fontId="61" fillId="0" borderId="5" xfId="0" applyFont="1" applyFill="1" applyBorder="1" applyAlignment="1">
      <alignment horizontal="left" vertical="top" wrapText="1"/>
    </xf>
    <xf numFmtId="0" fontId="61" fillId="0" borderId="6" xfId="0" applyFont="1" applyFill="1" applyBorder="1" applyAlignment="1">
      <alignment horizontal="left" vertical="top" wrapText="1"/>
    </xf>
    <xf numFmtId="0" fontId="61" fillId="0" borderId="12" xfId="0" applyFont="1" applyFill="1" applyBorder="1" applyAlignment="1">
      <alignment horizontal="left" vertical="top" wrapText="1"/>
    </xf>
    <xf numFmtId="0" fontId="37" fillId="0" borderId="3" xfId="0" applyFont="1" applyFill="1" applyBorder="1" applyAlignment="1">
      <alignment vertical="center" wrapText="1"/>
    </xf>
    <xf numFmtId="0" fontId="50" fillId="0" borderId="5" xfId="0" applyFont="1" applyFill="1" applyBorder="1" applyAlignment="1">
      <alignment horizontal="left" vertical="top" wrapText="1"/>
    </xf>
    <xf numFmtId="0" fontId="50" fillId="0" borderId="6" xfId="0" applyFont="1" applyFill="1" applyBorder="1" applyAlignment="1">
      <alignment horizontal="left" vertical="top" wrapText="1"/>
    </xf>
    <xf numFmtId="0" fontId="50" fillId="0" borderId="12" xfId="0" applyFont="1" applyFill="1" applyBorder="1" applyAlignment="1">
      <alignment horizontal="left" vertical="top" wrapText="1"/>
    </xf>
    <xf numFmtId="0" fontId="68" fillId="0" borderId="5" xfId="0" applyFont="1" applyFill="1" applyBorder="1" applyAlignment="1">
      <alignment horizontal="left" vertical="top" wrapText="1"/>
    </xf>
    <xf numFmtId="0" fontId="68" fillId="0" borderId="6" xfId="0" applyFont="1" applyFill="1" applyBorder="1" applyAlignment="1">
      <alignment horizontal="left" vertical="top" wrapText="1"/>
    </xf>
    <xf numFmtId="0" fontId="68" fillId="0" borderId="12" xfId="0" applyFont="1" applyFill="1" applyBorder="1" applyAlignment="1">
      <alignment horizontal="left" vertical="top" wrapText="1"/>
    </xf>
    <xf numFmtId="0" fontId="68" fillId="0" borderId="7" xfId="0" applyFont="1" applyFill="1" applyBorder="1" applyAlignment="1">
      <alignment horizontal="left" vertical="top" wrapText="1"/>
    </xf>
    <xf numFmtId="0" fontId="68" fillId="0" borderId="0" xfId="0" applyFont="1" applyFill="1" applyBorder="1" applyAlignment="1">
      <alignment horizontal="left" vertical="top" wrapText="1"/>
    </xf>
    <xf numFmtId="0" fontId="68" fillId="0" borderId="11" xfId="0" applyFont="1" applyFill="1" applyBorder="1" applyAlignment="1">
      <alignment horizontal="left" vertical="top" wrapText="1"/>
    </xf>
    <xf numFmtId="0" fontId="68" fillId="0" borderId="8" xfId="0" applyFont="1" applyFill="1" applyBorder="1" applyAlignment="1">
      <alignment horizontal="left" vertical="top" wrapText="1"/>
    </xf>
    <xf numFmtId="0" fontId="68" fillId="0" borderId="9" xfId="0" applyFont="1" applyFill="1" applyBorder="1" applyAlignment="1">
      <alignment horizontal="left" vertical="top" wrapText="1"/>
    </xf>
    <xf numFmtId="0" fontId="68" fillId="0" borderId="13" xfId="0" applyFont="1" applyFill="1" applyBorder="1" applyAlignment="1">
      <alignment horizontal="left" vertical="top" wrapText="1"/>
    </xf>
    <xf numFmtId="0" fontId="46" fillId="0" borderId="2" xfId="0" applyFont="1" applyFill="1" applyBorder="1" applyAlignment="1">
      <alignment horizontal="left" vertical="top" wrapText="1"/>
    </xf>
    <xf numFmtId="0" fontId="46" fillId="0" borderId="3" xfId="0" applyFont="1" applyFill="1" applyBorder="1" applyAlignment="1">
      <alignment horizontal="left" vertical="top" wrapText="1"/>
    </xf>
    <xf numFmtId="0" fontId="46" fillId="0" borderId="4" xfId="0" applyFont="1" applyFill="1" applyBorder="1" applyAlignment="1">
      <alignment horizontal="left" vertical="top" wrapText="1"/>
    </xf>
    <xf numFmtId="0" fontId="50" fillId="0" borderId="7" xfId="0" applyFont="1" applyFill="1" applyBorder="1" applyAlignment="1">
      <alignment horizontal="left" vertical="top" wrapText="1"/>
    </xf>
    <xf numFmtId="0" fontId="50" fillId="0" borderId="0" xfId="0" applyFont="1" applyFill="1" applyBorder="1" applyAlignment="1">
      <alignment horizontal="left" vertical="top" wrapText="1"/>
    </xf>
    <xf numFmtId="0" fontId="50" fillId="0" borderId="11" xfId="0" applyFont="1" applyFill="1" applyBorder="1" applyAlignment="1">
      <alignment horizontal="left" vertical="top" wrapText="1"/>
    </xf>
    <xf numFmtId="0" fontId="50" fillId="0" borderId="8" xfId="0" applyFont="1" applyFill="1" applyBorder="1" applyAlignment="1">
      <alignment horizontal="left" vertical="top" wrapText="1"/>
    </xf>
    <xf numFmtId="0" fontId="50" fillId="0" borderId="9" xfId="0" applyFont="1" applyFill="1" applyBorder="1" applyAlignment="1">
      <alignment horizontal="left" vertical="top" wrapText="1"/>
    </xf>
    <xf numFmtId="0" fontId="50" fillId="0" borderId="13" xfId="0" applyFont="1" applyFill="1" applyBorder="1" applyAlignment="1">
      <alignment horizontal="left" vertical="top" wrapText="1"/>
    </xf>
    <xf numFmtId="0" fontId="49" fillId="0" borderId="8" xfId="0" applyFont="1" applyFill="1" applyBorder="1" applyAlignment="1">
      <alignment horizontal="center" vertical="top" wrapText="1"/>
    </xf>
    <xf numFmtId="0" fontId="49" fillId="0" borderId="9" xfId="0" applyFont="1" applyFill="1" applyBorder="1" applyAlignment="1">
      <alignment horizontal="center" vertical="top" wrapText="1"/>
    </xf>
    <xf numFmtId="0" fontId="49" fillId="0" borderId="13" xfId="0" applyFont="1" applyFill="1" applyBorder="1" applyAlignment="1">
      <alignment horizontal="center" vertical="top" wrapText="1"/>
    </xf>
    <xf numFmtId="0" fontId="49" fillId="0" borderId="7" xfId="0" applyFont="1" applyFill="1" applyBorder="1" applyAlignment="1">
      <alignment horizontal="center" vertical="top" wrapText="1"/>
    </xf>
    <xf numFmtId="0" fontId="49" fillId="0" borderId="0" xfId="0" applyFont="1" applyFill="1" applyBorder="1" applyAlignment="1">
      <alignment horizontal="center" vertical="top" wrapText="1"/>
    </xf>
    <xf numFmtId="0" fontId="49" fillId="0" borderId="11" xfId="0" applyFont="1" applyFill="1" applyBorder="1" applyAlignment="1">
      <alignment horizontal="center" vertical="top" wrapText="1"/>
    </xf>
    <xf numFmtId="0" fontId="36" fillId="0" borderId="7" xfId="0" applyFont="1" applyFill="1" applyBorder="1" applyAlignment="1">
      <alignment horizontal="left" vertical="top" wrapText="1"/>
    </xf>
    <xf numFmtId="0" fontId="36" fillId="0" borderId="0" xfId="0" applyFont="1" applyFill="1" applyBorder="1" applyAlignment="1">
      <alignment horizontal="left" vertical="top" wrapText="1"/>
    </xf>
    <xf numFmtId="0" fontId="36" fillId="0" borderId="11" xfId="0" applyFont="1" applyFill="1" applyBorder="1" applyAlignment="1">
      <alignment horizontal="left" vertical="top" wrapText="1"/>
    </xf>
    <xf numFmtId="0" fontId="36" fillId="0" borderId="8" xfId="0" applyFont="1" applyFill="1" applyBorder="1" applyAlignment="1">
      <alignment horizontal="left" vertical="top" wrapText="1"/>
    </xf>
    <xf numFmtId="0" fontId="36" fillId="0" borderId="9" xfId="0" applyFont="1" applyFill="1" applyBorder="1" applyAlignment="1">
      <alignment horizontal="left" vertical="top" wrapText="1"/>
    </xf>
    <xf numFmtId="0" fontId="36" fillId="0" borderId="13" xfId="0" applyFont="1" applyFill="1" applyBorder="1" applyAlignment="1">
      <alignment horizontal="left" vertical="top" wrapText="1"/>
    </xf>
    <xf numFmtId="0" fontId="37" fillId="0" borderId="7" xfId="0" applyFont="1" applyFill="1" applyBorder="1" applyAlignment="1">
      <alignment horizontal="center" vertical="top" wrapText="1"/>
    </xf>
    <xf numFmtId="0" fontId="37" fillId="0" borderId="0" xfId="0" applyFont="1" applyFill="1" applyBorder="1" applyAlignment="1">
      <alignment horizontal="center" vertical="top" wrapText="1"/>
    </xf>
    <xf numFmtId="0" fontId="37" fillId="0" borderId="11" xfId="0" applyFont="1" applyFill="1" applyBorder="1" applyAlignment="1">
      <alignment horizontal="center" vertical="top" wrapText="1"/>
    </xf>
    <xf numFmtId="0" fontId="33" fillId="0" borderId="0" xfId="0" applyFont="1" applyAlignment="1">
      <alignment horizontal="left" vertical="center" wrapText="1"/>
    </xf>
    <xf numFmtId="0" fontId="36" fillId="0" borderId="0" xfId="0" applyFont="1" applyFill="1" applyAlignment="1">
      <alignment horizontal="left" vertical="top" wrapText="1"/>
    </xf>
    <xf numFmtId="0" fontId="31" fillId="0" borderId="0" xfId="0" applyFont="1" applyAlignment="1">
      <alignment horizontal="left" vertical="top" wrapText="1"/>
    </xf>
    <xf numFmtId="0" fontId="61" fillId="0" borderId="8" xfId="0" applyFont="1" applyFill="1" applyBorder="1" applyAlignment="1">
      <alignment horizontal="left" vertical="top" wrapText="1"/>
    </xf>
    <xf numFmtId="0" fontId="61" fillId="0" borderId="9" xfId="0" applyFont="1" applyFill="1" applyBorder="1" applyAlignment="1">
      <alignment horizontal="left" vertical="top" wrapText="1"/>
    </xf>
    <xf numFmtId="0" fontId="61" fillId="0" borderId="13" xfId="0" applyFont="1" applyFill="1" applyBorder="1" applyAlignment="1">
      <alignment horizontal="left" vertical="top" wrapText="1"/>
    </xf>
    <xf numFmtId="0" fontId="41" fillId="2" borderId="128" xfId="0" applyFont="1" applyFill="1" applyBorder="1" applyAlignment="1">
      <alignment horizontal="center" vertical="center" wrapText="1"/>
    </xf>
    <xf numFmtId="0" fontId="46" fillId="0" borderId="8" xfId="0" applyFont="1" applyFill="1" applyBorder="1" applyAlignment="1">
      <alignment horizontal="left" vertical="top" wrapText="1"/>
    </xf>
    <xf numFmtId="0" fontId="46" fillId="0" borderId="9" xfId="0" applyFont="1" applyFill="1" applyBorder="1" applyAlignment="1">
      <alignment horizontal="left" vertical="top" wrapText="1"/>
    </xf>
    <xf numFmtId="0" fontId="46" fillId="0" borderId="13" xfId="0" applyFont="1" applyFill="1" applyBorder="1" applyAlignment="1">
      <alignment horizontal="left" vertical="top" wrapText="1"/>
    </xf>
    <xf numFmtId="0" fontId="37" fillId="0" borderId="1" xfId="0" applyFont="1" applyFill="1" applyBorder="1" applyAlignment="1">
      <alignment horizontal="center" vertical="top" wrapText="1"/>
    </xf>
    <xf numFmtId="0" fontId="59" fillId="0" borderId="5" xfId="0" applyFont="1" applyFill="1" applyBorder="1" applyAlignment="1">
      <alignment horizontal="left" vertical="top" wrapText="1"/>
    </xf>
    <xf numFmtId="0" fontId="59" fillId="0" borderId="6" xfId="0" applyFont="1" applyFill="1" applyBorder="1" applyAlignment="1">
      <alignment horizontal="left" vertical="top" wrapText="1"/>
    </xf>
    <xf numFmtId="0" fontId="59" fillId="0" borderId="12" xfId="0" applyFont="1" applyFill="1" applyBorder="1" applyAlignment="1">
      <alignment horizontal="left" vertical="top" wrapText="1"/>
    </xf>
    <xf numFmtId="0" fontId="59" fillId="0" borderId="8" xfId="0" applyFont="1" applyFill="1" applyBorder="1" applyAlignment="1">
      <alignment horizontal="left" vertical="top" wrapText="1"/>
    </xf>
    <xf numFmtId="0" fontId="59" fillId="0" borderId="9" xfId="0" applyFont="1" applyFill="1" applyBorder="1" applyAlignment="1">
      <alignment horizontal="left" vertical="top" wrapText="1"/>
    </xf>
    <xf numFmtId="0" fontId="59" fillId="0" borderId="13" xfId="0" applyFont="1" applyFill="1" applyBorder="1" applyAlignment="1">
      <alignment horizontal="left" vertical="top" wrapText="1"/>
    </xf>
    <xf numFmtId="0" fontId="36" fillId="0" borderId="1" xfId="0" applyFont="1" applyFill="1" applyBorder="1" applyAlignment="1">
      <alignment vertical="center" wrapText="1"/>
    </xf>
    <xf numFmtId="0" fontId="37" fillId="0" borderId="1" xfId="0" applyFont="1" applyFill="1" applyBorder="1" applyAlignment="1">
      <alignment vertical="center" wrapText="1"/>
    </xf>
    <xf numFmtId="0" fontId="37" fillId="0" borderId="2" xfId="0" applyFont="1" applyFill="1" applyBorder="1" applyAlignment="1">
      <alignment vertical="center" wrapText="1"/>
    </xf>
    <xf numFmtId="0" fontId="36" fillId="0" borderId="2" xfId="0" applyFont="1" applyFill="1" applyBorder="1" applyAlignment="1">
      <alignment vertical="center" wrapText="1"/>
    </xf>
    <xf numFmtId="0" fontId="36" fillId="0" borderId="3" xfId="0" applyFont="1" applyFill="1" applyBorder="1" applyAlignment="1">
      <alignment vertical="center" wrapText="1"/>
    </xf>
    <xf numFmtId="0" fontId="49" fillId="0" borderId="7" xfId="0" applyFont="1" applyFill="1" applyBorder="1" applyAlignment="1">
      <alignment horizontal="left" vertical="top" wrapText="1"/>
    </xf>
    <xf numFmtId="0" fontId="49" fillId="0" borderId="0" xfId="0" applyFont="1" applyFill="1" applyBorder="1" applyAlignment="1">
      <alignment horizontal="left" vertical="top" wrapText="1"/>
    </xf>
    <xf numFmtId="0" fontId="49" fillId="0" borderId="11" xfId="0" applyFont="1" applyFill="1" applyBorder="1" applyAlignment="1">
      <alignment horizontal="left" vertical="top" wrapText="1"/>
    </xf>
    <xf numFmtId="0" fontId="49" fillId="0" borderId="8" xfId="0" applyFont="1" applyFill="1" applyBorder="1" applyAlignment="1">
      <alignment horizontal="left" vertical="top" wrapText="1"/>
    </xf>
    <xf numFmtId="0" fontId="49" fillId="0" borderId="9" xfId="0" applyFont="1" applyFill="1" applyBorder="1" applyAlignment="1">
      <alignment horizontal="left" vertical="top" wrapText="1"/>
    </xf>
    <xf numFmtId="0" fontId="49" fillId="0" borderId="13" xfId="0" applyFont="1" applyFill="1" applyBorder="1" applyAlignment="1">
      <alignment horizontal="left" vertical="top" wrapText="1"/>
    </xf>
    <xf numFmtId="0" fontId="50" fillId="0" borderId="5" xfId="0" applyFont="1" applyFill="1" applyBorder="1" applyAlignment="1">
      <alignment vertical="top" wrapText="1"/>
    </xf>
    <xf numFmtId="0" fontId="50" fillId="0" borderId="6" xfId="0" applyFont="1" applyFill="1" applyBorder="1" applyAlignment="1">
      <alignment vertical="top" wrapText="1"/>
    </xf>
    <xf numFmtId="0" fontId="50" fillId="0" borderId="12" xfId="0" applyFont="1" applyFill="1" applyBorder="1" applyAlignment="1">
      <alignment vertical="top" wrapText="1"/>
    </xf>
    <xf numFmtId="0" fontId="50" fillId="0" borderId="7" xfId="0" applyFont="1" applyFill="1" applyBorder="1" applyAlignment="1">
      <alignment vertical="top" wrapText="1"/>
    </xf>
    <xf numFmtId="0" fontId="50" fillId="0" borderId="0" xfId="0" applyFont="1" applyFill="1" applyBorder="1" applyAlignment="1">
      <alignment vertical="top" wrapText="1"/>
    </xf>
    <xf numFmtId="0" fontId="50" fillId="0" borderId="11" xfId="0" applyFont="1" applyFill="1" applyBorder="1" applyAlignment="1">
      <alignment vertical="top" wrapText="1"/>
    </xf>
    <xf numFmtId="0" fontId="50" fillId="0" borderId="8" xfId="0" applyFont="1" applyFill="1" applyBorder="1" applyAlignment="1">
      <alignment vertical="top" wrapText="1"/>
    </xf>
    <xf numFmtId="0" fontId="50" fillId="0" borderId="9" xfId="0" applyFont="1" applyFill="1" applyBorder="1" applyAlignment="1">
      <alignment vertical="top" wrapText="1"/>
    </xf>
    <xf numFmtId="0" fontId="50" fillId="0" borderId="13" xfId="0" applyFont="1" applyFill="1" applyBorder="1" applyAlignment="1">
      <alignment vertical="top" wrapText="1"/>
    </xf>
    <xf numFmtId="0" fontId="36" fillId="0" borderId="8" xfId="0" applyFont="1" applyFill="1" applyBorder="1" applyAlignment="1">
      <alignment horizontal="center" vertical="top" wrapText="1"/>
    </xf>
    <xf numFmtId="0" fontId="36" fillId="0" borderId="9" xfId="0" applyFont="1" applyFill="1" applyBorder="1" applyAlignment="1">
      <alignment horizontal="center" vertical="top" wrapText="1"/>
    </xf>
    <xf numFmtId="0" fontId="36" fillId="0" borderId="13" xfId="0" applyFont="1" applyFill="1" applyBorder="1" applyAlignment="1">
      <alignment horizontal="center" vertical="top" wrapText="1"/>
    </xf>
    <xf numFmtId="0" fontId="50" fillId="0" borderId="2" xfId="0" applyFont="1" applyFill="1" applyBorder="1" applyAlignment="1">
      <alignment horizontal="left" vertical="top" wrapText="1"/>
    </xf>
    <xf numFmtId="0" fontId="50" fillId="0" borderId="3" xfId="0" applyFont="1" applyFill="1" applyBorder="1" applyAlignment="1">
      <alignment horizontal="left" vertical="top" wrapText="1"/>
    </xf>
    <xf numFmtId="0" fontId="50" fillId="0" borderId="4" xfId="0" applyFont="1" applyFill="1" applyBorder="1" applyAlignment="1">
      <alignment horizontal="left" vertical="top" wrapText="1"/>
    </xf>
    <xf numFmtId="0" fontId="36" fillId="0" borderId="5" xfId="0" applyFont="1" applyFill="1" applyBorder="1" applyAlignment="1">
      <alignment horizontal="center" vertical="top" wrapText="1"/>
    </xf>
    <xf numFmtId="0" fontId="36" fillId="0" borderId="6" xfId="0" applyFont="1" applyFill="1" applyBorder="1" applyAlignment="1">
      <alignment horizontal="center" vertical="top" wrapText="1"/>
    </xf>
    <xf numFmtId="0" fontId="36" fillId="0" borderId="12" xfId="0" applyFont="1" applyFill="1" applyBorder="1" applyAlignment="1">
      <alignment horizontal="center" vertical="top" wrapText="1"/>
    </xf>
    <xf numFmtId="0" fontId="37" fillId="0" borderId="5" xfId="0" applyFont="1" applyFill="1" applyBorder="1" applyAlignment="1">
      <alignment vertical="top" wrapText="1"/>
    </xf>
    <xf numFmtId="0" fontId="37" fillId="0" borderId="6" xfId="0" applyFont="1" applyFill="1" applyBorder="1" applyAlignment="1">
      <alignment vertical="top" wrapText="1"/>
    </xf>
    <xf numFmtId="0" fontId="37" fillId="0" borderId="12" xfId="0" applyFont="1" applyFill="1" applyBorder="1" applyAlignment="1">
      <alignment vertical="top" wrapText="1"/>
    </xf>
    <xf numFmtId="0" fontId="37" fillId="0" borderId="8" xfId="0" applyFont="1" applyFill="1" applyBorder="1" applyAlignment="1">
      <alignment vertical="top" wrapText="1"/>
    </xf>
    <xf numFmtId="0" fontId="37" fillId="0" borderId="9" xfId="0" applyFont="1" applyFill="1" applyBorder="1" applyAlignment="1">
      <alignment vertical="top" wrapText="1"/>
    </xf>
    <xf numFmtId="0" fontId="37" fillId="0" borderId="13" xfId="0" applyFont="1" applyFill="1" applyBorder="1" applyAlignment="1">
      <alignment vertical="top" wrapText="1"/>
    </xf>
    <xf numFmtId="0" fontId="37" fillId="0" borderId="5" xfId="0" applyFont="1" applyFill="1" applyBorder="1" applyAlignment="1">
      <alignment horizontal="left" vertical="top" wrapText="1"/>
    </xf>
    <xf numFmtId="0" fontId="37" fillId="0" borderId="6" xfId="0" applyFont="1" applyFill="1" applyBorder="1" applyAlignment="1">
      <alignment horizontal="left" vertical="top" wrapText="1"/>
    </xf>
    <xf numFmtId="0" fontId="37" fillId="0" borderId="12" xfId="0" applyFont="1" applyFill="1" applyBorder="1" applyAlignment="1">
      <alignment horizontal="left" vertical="top" wrapText="1"/>
    </xf>
    <xf numFmtId="0" fontId="37" fillId="0" borderId="7" xfId="0"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11" xfId="0" applyFont="1" applyFill="1" applyBorder="1" applyAlignment="1">
      <alignment horizontal="left" vertical="top" wrapText="1"/>
    </xf>
    <xf numFmtId="0" fontId="37" fillId="0" borderId="8" xfId="0" applyFont="1" applyFill="1" applyBorder="1" applyAlignment="1">
      <alignment horizontal="left" vertical="top" wrapText="1"/>
    </xf>
    <xf numFmtId="0" fontId="37" fillId="0" borderId="9" xfId="0" applyFont="1" applyFill="1" applyBorder="1" applyAlignment="1">
      <alignment horizontal="left" vertical="top" wrapText="1"/>
    </xf>
    <xf numFmtId="0" fontId="37" fillId="0" borderId="13" xfId="0" applyFont="1" applyFill="1" applyBorder="1" applyAlignment="1">
      <alignment horizontal="left" vertical="top" wrapText="1"/>
    </xf>
    <xf numFmtId="0" fontId="37" fillId="0" borderId="2" xfId="0" applyFont="1" applyBorder="1" applyAlignment="1">
      <alignment horizontal="left" vertical="top" wrapText="1"/>
    </xf>
    <xf numFmtId="0" fontId="37" fillId="0" borderId="3" xfId="0" applyFont="1" applyBorder="1" applyAlignment="1">
      <alignment horizontal="left" vertical="top" wrapText="1"/>
    </xf>
    <xf numFmtId="0" fontId="37" fillId="0" borderId="4" xfId="0" applyFont="1" applyBorder="1" applyAlignment="1">
      <alignment horizontal="left" vertical="top" wrapText="1"/>
    </xf>
    <xf numFmtId="0" fontId="36" fillId="0" borderId="2" xfId="0" applyFont="1" applyFill="1" applyBorder="1" applyAlignment="1">
      <alignment vertical="top" wrapText="1"/>
    </xf>
    <xf numFmtId="0" fontId="36" fillId="0" borderId="3" xfId="0" applyFont="1" applyFill="1" applyBorder="1" applyAlignment="1">
      <alignment vertical="top" wrapText="1"/>
    </xf>
    <xf numFmtId="0" fontId="36" fillId="0" borderId="4" xfId="0" applyFont="1" applyFill="1" applyBorder="1" applyAlignment="1">
      <alignment vertical="top"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12" xfId="0" applyFont="1" applyFill="1" applyBorder="1" applyAlignment="1">
      <alignment horizontal="left" vertical="center" wrapText="1"/>
    </xf>
    <xf numFmtId="0" fontId="37" fillId="0" borderId="7"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11" xfId="0" applyFont="1" applyFill="1" applyBorder="1" applyAlignment="1">
      <alignment horizontal="left" vertical="center" wrapText="1"/>
    </xf>
    <xf numFmtId="0" fontId="37" fillId="0" borderId="4" xfId="0" applyFont="1" applyBorder="1" applyAlignment="1">
      <alignment vertical="center" wrapText="1"/>
    </xf>
    <xf numFmtId="0" fontId="37" fillId="0" borderId="1" xfId="0" applyFont="1" applyBorder="1" applyAlignment="1">
      <alignment vertical="center" wrapText="1"/>
    </xf>
    <xf numFmtId="0" fontId="37" fillId="0" borderId="3" xfId="0" applyFont="1" applyBorder="1" applyAlignment="1">
      <alignment horizontal="left" vertical="center" wrapText="1"/>
    </xf>
    <xf numFmtId="0" fontId="37" fillId="0" borderId="4" xfId="0" applyFont="1" applyBorder="1" applyAlignment="1">
      <alignment horizontal="left" vertical="center" wrapText="1"/>
    </xf>
    <xf numFmtId="49" fontId="54" fillId="0" borderId="1" xfId="0" applyNumberFormat="1" applyFont="1" applyFill="1" applyBorder="1" applyAlignment="1">
      <alignment horizontal="center" vertical="top" wrapText="1"/>
    </xf>
    <xf numFmtId="49" fontId="37" fillId="0" borderId="6" xfId="0" applyNumberFormat="1" applyFont="1" applyFill="1" applyBorder="1" applyAlignment="1">
      <alignment horizontal="left" vertical="center" wrapText="1"/>
    </xf>
    <xf numFmtId="49" fontId="37" fillId="0" borderId="12" xfId="0" applyNumberFormat="1" applyFont="1" applyFill="1" applyBorder="1" applyAlignment="1">
      <alignment horizontal="left" vertical="center" wrapText="1"/>
    </xf>
    <xf numFmtId="49" fontId="37" fillId="0" borderId="0" xfId="0" applyNumberFormat="1" applyFont="1" applyFill="1" applyBorder="1" applyAlignment="1">
      <alignment horizontal="left" vertical="center" wrapText="1"/>
    </xf>
    <xf numFmtId="49" fontId="37" fillId="0" borderId="11" xfId="0" applyNumberFormat="1" applyFont="1" applyFill="1" applyBorder="1" applyAlignment="1">
      <alignment horizontal="left" vertical="center" wrapText="1"/>
    </xf>
    <xf numFmtId="49" fontId="37" fillId="0" borderId="9" xfId="0" applyNumberFormat="1" applyFont="1" applyFill="1" applyBorder="1" applyAlignment="1">
      <alignment horizontal="left" vertical="center" wrapText="1"/>
    </xf>
    <xf numFmtId="49" fontId="37" fillId="0" borderId="13" xfId="0" applyNumberFormat="1" applyFont="1" applyFill="1" applyBorder="1" applyAlignment="1">
      <alignment horizontal="left" vertical="center" wrapText="1"/>
    </xf>
    <xf numFmtId="0" fontId="37" fillId="0" borderId="10" xfId="0" applyFont="1" applyFill="1" applyBorder="1" applyAlignment="1">
      <alignment horizontal="center" vertical="top" wrapText="1"/>
    </xf>
    <xf numFmtId="0" fontId="37" fillId="0" borderId="29" xfId="0" applyFont="1" applyFill="1" applyBorder="1" applyAlignment="1">
      <alignment horizontal="center" vertical="top" wrapText="1"/>
    </xf>
    <xf numFmtId="0" fontId="37" fillId="0" borderId="14" xfId="0" applyFont="1" applyFill="1" applyBorder="1" applyAlignment="1">
      <alignment horizontal="center" vertical="top" wrapText="1"/>
    </xf>
    <xf numFmtId="0" fontId="46" fillId="4" borderId="5" xfId="0" applyFont="1" applyFill="1" applyBorder="1" applyAlignment="1">
      <alignment horizontal="left" vertical="top" wrapText="1"/>
    </xf>
    <xf numFmtId="0" fontId="46" fillId="4" borderId="6" xfId="0" applyFont="1" applyFill="1" applyBorder="1" applyAlignment="1">
      <alignment horizontal="left" vertical="top" wrapText="1"/>
    </xf>
    <xf numFmtId="0" fontId="46" fillId="4" borderId="12" xfId="0" applyFont="1" applyFill="1" applyBorder="1" applyAlignment="1">
      <alignment horizontal="left" vertical="top" wrapText="1"/>
    </xf>
    <xf numFmtId="0" fontId="46" fillId="4" borderId="8" xfId="0" applyFont="1" applyFill="1" applyBorder="1" applyAlignment="1">
      <alignment horizontal="left" vertical="top" wrapText="1"/>
    </xf>
    <xf numFmtId="0" fontId="46" fillId="4" borderId="9" xfId="0" applyFont="1" applyFill="1" applyBorder="1" applyAlignment="1">
      <alignment horizontal="left" vertical="top" wrapText="1"/>
    </xf>
    <xf numFmtId="0" fontId="46" fillId="4" borderId="13" xfId="0" applyFont="1" applyFill="1" applyBorder="1" applyAlignment="1">
      <alignment horizontal="left" vertical="top" wrapText="1"/>
    </xf>
    <xf numFmtId="0" fontId="37" fillId="0" borderId="2" xfId="0" applyFont="1" applyBorder="1" applyAlignment="1">
      <alignment vertical="center" wrapText="1"/>
    </xf>
    <xf numFmtId="0" fontId="37" fillId="0" borderId="3" xfId="0" applyFont="1" applyBorder="1" applyAlignment="1">
      <alignment vertical="center" wrapText="1"/>
    </xf>
    <xf numFmtId="0" fontId="37" fillId="0" borderId="8" xfId="0" applyFont="1" applyFill="1" applyBorder="1" applyAlignment="1">
      <alignment horizontal="left" vertical="center" wrapText="1"/>
    </xf>
    <xf numFmtId="0" fontId="37" fillId="0" borderId="9" xfId="0" applyFont="1" applyFill="1" applyBorder="1" applyAlignment="1">
      <alignment horizontal="left" vertical="center" wrapText="1"/>
    </xf>
    <xf numFmtId="0" fontId="37" fillId="0" borderId="13" xfId="0" applyFont="1" applyFill="1" applyBorder="1" applyAlignment="1">
      <alignment horizontal="left" vertical="center" wrapText="1"/>
    </xf>
    <xf numFmtId="49" fontId="52" fillId="0" borderId="10" xfId="0" applyNumberFormat="1" applyFont="1" applyFill="1" applyBorder="1" applyAlignment="1">
      <alignment horizontal="center" vertical="top" wrapText="1"/>
    </xf>
    <xf numFmtId="49" fontId="52" fillId="0" borderId="14" xfId="0" applyNumberFormat="1" applyFont="1" applyFill="1" applyBorder="1" applyAlignment="1">
      <alignment horizontal="center" vertical="top" wrapText="1"/>
    </xf>
    <xf numFmtId="0" fontId="36" fillId="0" borderId="3" xfId="0" applyFont="1" applyFill="1" applyBorder="1" applyAlignment="1">
      <alignment horizontal="left" vertical="center" wrapText="1"/>
    </xf>
    <xf numFmtId="0" fontId="36" fillId="0" borderId="150" xfId="0" applyFont="1" applyFill="1" applyBorder="1" applyAlignment="1">
      <alignment vertical="center" wrapText="1"/>
    </xf>
    <xf numFmtId="0" fontId="36" fillId="0" borderId="32" xfId="0" applyFont="1" applyFill="1" applyBorder="1" applyAlignment="1">
      <alignment vertical="center" wrapText="1"/>
    </xf>
    <xf numFmtId="0" fontId="36" fillId="0" borderId="31" xfId="0" applyFont="1" applyFill="1" applyBorder="1" applyAlignment="1">
      <alignment vertical="center" wrapText="1"/>
    </xf>
    <xf numFmtId="49" fontId="52" fillId="0" borderId="1" xfId="0" applyNumberFormat="1" applyFont="1" applyFill="1" applyBorder="1" applyAlignment="1">
      <alignment horizontal="center" vertical="top" wrapText="1"/>
    </xf>
    <xf numFmtId="0" fontId="37" fillId="0" borderId="1" xfId="0" applyFont="1" applyFill="1" applyBorder="1" applyAlignment="1">
      <alignment horizontal="left" vertical="center" wrapText="1"/>
    </xf>
    <xf numFmtId="0" fontId="42" fillId="0" borderId="7" xfId="0" applyFont="1" applyFill="1" applyBorder="1" applyAlignment="1">
      <alignment horizontal="left" vertical="top" wrapText="1"/>
    </xf>
    <xf numFmtId="0" fontId="42" fillId="0" borderId="0" xfId="0" applyFont="1" applyFill="1" applyBorder="1" applyAlignment="1">
      <alignment horizontal="left" vertical="top" wrapText="1"/>
    </xf>
    <xf numFmtId="0" fontId="42" fillId="0" borderId="11" xfId="0" applyFont="1" applyFill="1" applyBorder="1" applyAlignment="1">
      <alignment horizontal="left" vertical="top" wrapText="1"/>
    </xf>
    <xf numFmtId="0" fontId="59" fillId="0" borderId="2" xfId="0" applyFont="1" applyFill="1" applyBorder="1" applyAlignment="1">
      <alignment vertical="top" wrapText="1"/>
    </xf>
    <xf numFmtId="0" fontId="59" fillId="0" borderId="3" xfId="0" applyFont="1" applyFill="1" applyBorder="1" applyAlignment="1">
      <alignment vertical="top" wrapText="1"/>
    </xf>
    <xf numFmtId="0" fontId="59" fillId="0" borderId="4" xfId="0" applyFont="1" applyFill="1" applyBorder="1" applyAlignment="1">
      <alignment vertical="top" wrapText="1"/>
    </xf>
    <xf numFmtId="179" fontId="54" fillId="0" borderId="3" xfId="0" applyNumberFormat="1" applyFont="1" applyFill="1" applyBorder="1" applyAlignment="1">
      <alignment horizontal="left" vertical="center" wrapText="1"/>
    </xf>
    <xf numFmtId="0" fontId="36" fillId="0" borderId="29" xfId="0" applyFont="1" applyFill="1" applyBorder="1" applyAlignment="1">
      <alignment horizontal="center" vertical="top" wrapText="1"/>
    </xf>
    <xf numFmtId="0" fontId="36" fillId="0" borderId="1" xfId="0" applyFont="1" applyFill="1" applyBorder="1" applyAlignment="1">
      <alignment horizontal="left" vertical="center" wrapText="1"/>
    </xf>
    <xf numFmtId="0" fontId="59" fillId="0" borderId="1" xfId="0" applyFont="1" applyFill="1" applyBorder="1" applyAlignment="1">
      <alignment horizontal="left" vertical="top" wrapText="1"/>
    </xf>
    <xf numFmtId="0" fontId="36" fillId="0" borderId="7" xfId="0" applyFont="1" applyFill="1" applyBorder="1" applyAlignment="1">
      <alignment vertical="top" wrapText="1"/>
    </xf>
    <xf numFmtId="0" fontId="36" fillId="0" borderId="0" xfId="0" applyFont="1" applyFill="1" applyBorder="1" applyAlignment="1">
      <alignment vertical="top" wrapText="1"/>
    </xf>
    <xf numFmtId="0" fontId="36" fillId="0" borderId="11" xfId="0" applyFont="1" applyFill="1" applyBorder="1" applyAlignment="1">
      <alignment vertical="top" wrapText="1"/>
    </xf>
    <xf numFmtId="0" fontId="37" fillId="0" borderId="14" xfId="0" applyFont="1" applyFill="1" applyBorder="1" applyAlignment="1">
      <alignment vertical="center" wrapText="1"/>
    </xf>
    <xf numFmtId="0" fontId="36" fillId="0" borderId="2"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46" fillId="0" borderId="5" xfId="0" applyFont="1" applyFill="1" applyBorder="1" applyAlignment="1">
      <alignment vertical="top" wrapText="1"/>
    </xf>
    <xf numFmtId="0" fontId="46" fillId="0" borderId="6" xfId="0" applyFont="1" applyFill="1" applyBorder="1" applyAlignment="1">
      <alignment vertical="top" wrapText="1"/>
    </xf>
    <xf numFmtId="0" fontId="46" fillId="0" borderId="12" xfId="0" applyFont="1" applyFill="1" applyBorder="1" applyAlignment="1">
      <alignment vertical="top" wrapText="1"/>
    </xf>
    <xf numFmtId="0" fontId="46" fillId="0" borderId="8" xfId="0" applyFont="1" applyFill="1" applyBorder="1" applyAlignment="1">
      <alignment vertical="top" wrapText="1"/>
    </xf>
    <xf numFmtId="0" fontId="46" fillId="0" borderId="9" xfId="0" applyFont="1" applyFill="1" applyBorder="1" applyAlignment="1">
      <alignment vertical="top" wrapText="1"/>
    </xf>
    <xf numFmtId="0" fontId="46" fillId="0" borderId="13" xfId="0" applyFont="1" applyFill="1" applyBorder="1" applyAlignment="1">
      <alignment vertical="top" wrapText="1"/>
    </xf>
    <xf numFmtId="0" fontId="36" fillId="0" borderId="2" xfId="0" applyFont="1" applyFill="1" applyBorder="1" applyAlignment="1">
      <alignment horizontal="center" vertical="top" wrapText="1"/>
    </xf>
    <xf numFmtId="0" fontId="36" fillId="0" borderId="3" xfId="0" applyFont="1" applyFill="1" applyBorder="1" applyAlignment="1">
      <alignment horizontal="center" vertical="top" wrapText="1"/>
    </xf>
    <xf numFmtId="0" fontId="36" fillId="0" borderId="4" xfId="0" applyFont="1" applyFill="1" applyBorder="1" applyAlignment="1">
      <alignment horizontal="center" vertical="top" wrapText="1"/>
    </xf>
    <xf numFmtId="0" fontId="36" fillId="0" borderId="2" xfId="0" applyFont="1" applyBorder="1" applyAlignment="1">
      <alignment horizontal="center" vertical="top" wrapText="1"/>
    </xf>
    <xf numFmtId="0" fontId="36" fillId="0" borderId="3" xfId="0" applyFont="1" applyBorder="1" applyAlignment="1">
      <alignment horizontal="center" vertical="top" wrapText="1"/>
    </xf>
    <xf numFmtId="0" fontId="36" fillId="0" borderId="4" xfId="0" applyFont="1" applyBorder="1" applyAlignment="1">
      <alignment horizontal="center" vertical="top" wrapText="1"/>
    </xf>
    <xf numFmtId="0" fontId="46" fillId="0" borderId="2" xfId="0" applyFont="1" applyFill="1" applyBorder="1" applyAlignment="1">
      <alignment vertical="top" wrapText="1"/>
    </xf>
    <xf numFmtId="0" fontId="46" fillId="0" borderId="3" xfId="0" applyFont="1" applyFill="1" applyBorder="1" applyAlignment="1">
      <alignment vertical="top" wrapText="1"/>
    </xf>
    <xf numFmtId="0" fontId="46" fillId="0" borderId="4" xfId="0" applyFont="1" applyFill="1" applyBorder="1" applyAlignment="1">
      <alignment vertical="top" wrapText="1"/>
    </xf>
    <xf numFmtId="49" fontId="36" fillId="0" borderId="1" xfId="0" applyNumberFormat="1" applyFont="1" applyFill="1" applyBorder="1" applyAlignment="1">
      <alignment horizontal="left" vertical="center" wrapText="1"/>
    </xf>
    <xf numFmtId="0" fontId="37" fillId="0" borderId="2" xfId="0" applyFont="1" applyFill="1" applyBorder="1" applyAlignment="1">
      <alignment horizontal="left" vertical="top" wrapText="1"/>
    </xf>
    <xf numFmtId="0" fontId="37" fillId="0" borderId="3" xfId="0" applyFont="1" applyFill="1" applyBorder="1" applyAlignment="1">
      <alignment horizontal="left" vertical="top" wrapText="1"/>
    </xf>
    <xf numFmtId="0" fontId="37" fillId="0" borderId="4" xfId="0" applyFont="1" applyFill="1" applyBorder="1" applyAlignment="1">
      <alignment horizontal="left" vertical="top" wrapText="1"/>
    </xf>
    <xf numFmtId="49" fontId="36" fillId="0" borderId="3" xfId="0" applyNumberFormat="1" applyFont="1" applyBorder="1" applyAlignment="1">
      <alignment horizontal="left" vertical="center" wrapText="1"/>
    </xf>
    <xf numFmtId="0" fontId="37" fillId="0" borderId="150" xfId="0" applyFont="1" applyFill="1" applyBorder="1" applyAlignment="1">
      <alignment horizontal="left" vertical="center" wrapText="1"/>
    </xf>
    <xf numFmtId="0" fontId="37" fillId="0" borderId="32" xfId="0" applyFont="1" applyFill="1" applyBorder="1" applyAlignment="1">
      <alignment horizontal="left" vertical="center" wrapText="1"/>
    </xf>
    <xf numFmtId="0" fontId="37" fillId="0" borderId="31" xfId="0" applyFont="1" applyFill="1" applyBorder="1" applyAlignment="1">
      <alignment horizontal="left" vertical="center" wrapText="1"/>
    </xf>
    <xf numFmtId="0" fontId="36" fillId="0" borderId="10" xfId="0" applyFont="1" applyFill="1" applyBorder="1" applyAlignment="1">
      <alignment vertical="top" wrapText="1"/>
    </xf>
    <xf numFmtId="0" fontId="59" fillId="0" borderId="2" xfId="0" applyFont="1" applyFill="1" applyBorder="1" applyAlignment="1">
      <alignment horizontal="left" vertical="top" wrapText="1"/>
    </xf>
    <xf numFmtId="0" fontId="59" fillId="0" borderId="3" xfId="0" applyFont="1" applyFill="1" applyBorder="1" applyAlignment="1">
      <alignment horizontal="left" vertical="top" wrapText="1"/>
    </xf>
    <xf numFmtId="0" fontId="59" fillId="0" borderId="4" xfId="0" applyFont="1" applyFill="1" applyBorder="1" applyAlignment="1">
      <alignment horizontal="left" vertical="top" wrapText="1"/>
    </xf>
    <xf numFmtId="0" fontId="36" fillId="0" borderId="8" xfId="0" applyFont="1" applyFill="1" applyBorder="1" applyAlignment="1">
      <alignment vertical="top" wrapText="1"/>
    </xf>
    <xf numFmtId="0" fontId="36" fillId="0" borderId="9" xfId="0" applyFont="1" applyFill="1" applyBorder="1" applyAlignment="1">
      <alignment vertical="top" wrapText="1"/>
    </xf>
    <xf numFmtId="0" fontId="36" fillId="0" borderId="13" xfId="0" applyFont="1" applyFill="1" applyBorder="1" applyAlignment="1">
      <alignment vertical="top" wrapText="1"/>
    </xf>
    <xf numFmtId="0" fontId="36" fillId="0" borderId="1" xfId="0" applyFont="1" applyFill="1" applyBorder="1" applyAlignment="1">
      <alignment horizontal="left" vertical="top" wrapText="1"/>
    </xf>
    <xf numFmtId="0" fontId="42" fillId="0" borderId="5" xfId="0" applyFont="1" applyFill="1" applyBorder="1" applyAlignment="1">
      <alignment vertical="top" wrapText="1"/>
    </xf>
    <xf numFmtId="0" fontId="42" fillId="0" borderId="6" xfId="0" applyFont="1" applyFill="1" applyBorder="1" applyAlignment="1">
      <alignment vertical="top" wrapText="1"/>
    </xf>
    <xf numFmtId="0" fontId="42" fillId="0" borderId="12" xfId="0" applyFont="1" applyFill="1" applyBorder="1" applyAlignment="1">
      <alignment vertical="top" wrapText="1"/>
    </xf>
    <xf numFmtId="0" fontId="32" fillId="0" borderId="0" xfId="0" applyFont="1" applyAlignment="1">
      <alignment horizontal="center" vertical="top" wrapText="1"/>
    </xf>
    <xf numFmtId="0" fontId="33" fillId="0" borderId="0" xfId="0" applyFont="1" applyAlignment="1">
      <alignment horizontal="left" vertical="top" wrapText="1"/>
    </xf>
    <xf numFmtId="0" fontId="36" fillId="0" borderId="0" xfId="0" applyFont="1" applyAlignment="1">
      <alignment horizontal="left" vertical="top" wrapText="1"/>
    </xf>
    <xf numFmtId="0" fontId="37" fillId="0" borderId="8" xfId="0" applyFont="1" applyFill="1" applyBorder="1" applyAlignment="1">
      <alignment horizontal="center" vertical="top" wrapText="1"/>
    </xf>
    <xf numFmtId="0" fontId="37" fillId="0" borderId="9" xfId="0" applyFont="1" applyFill="1" applyBorder="1" applyAlignment="1">
      <alignment horizontal="center" vertical="top" wrapText="1"/>
    </xf>
    <xf numFmtId="0" fontId="37" fillId="0" borderId="13" xfId="0" applyFont="1" applyFill="1" applyBorder="1" applyAlignment="1">
      <alignment horizontal="center" vertical="top"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12"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11"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36" fillId="0" borderId="13" xfId="0" applyFont="1" applyFill="1" applyBorder="1" applyAlignment="1">
      <alignment horizontal="left" vertical="center" wrapText="1"/>
    </xf>
    <xf numFmtId="49" fontId="52" fillId="0" borderId="29" xfId="0" applyNumberFormat="1" applyFont="1" applyFill="1" applyBorder="1" applyAlignment="1">
      <alignment horizontal="center" vertical="top" wrapText="1"/>
    </xf>
    <xf numFmtId="0" fontId="36" fillId="4" borderId="1" xfId="0" applyFont="1" applyFill="1" applyBorder="1" applyAlignment="1">
      <alignment horizontal="left" vertical="center" wrapText="1"/>
    </xf>
    <xf numFmtId="0" fontId="42" fillId="0" borderId="7" xfId="0" applyFont="1" applyFill="1" applyBorder="1" applyAlignment="1">
      <alignment horizontal="center" vertical="top" wrapText="1"/>
    </xf>
    <xf numFmtId="0" fontId="42" fillId="0" borderId="0" xfId="0" applyFont="1" applyFill="1" applyBorder="1" applyAlignment="1">
      <alignment horizontal="center" vertical="top" wrapText="1"/>
    </xf>
    <xf numFmtId="0" fontId="42" fillId="0" borderId="11" xfId="0" applyFont="1" applyFill="1" applyBorder="1" applyAlignment="1">
      <alignment horizontal="center" vertical="top" wrapText="1"/>
    </xf>
    <xf numFmtId="0" fontId="42" fillId="0" borderId="8" xfId="0" applyFont="1" applyFill="1" applyBorder="1" applyAlignment="1">
      <alignment horizontal="center" vertical="top" wrapText="1"/>
    </xf>
    <xf numFmtId="0" fontId="42" fillId="0" borderId="9" xfId="0" applyFont="1" applyFill="1" applyBorder="1" applyAlignment="1">
      <alignment horizontal="center" vertical="top" wrapText="1"/>
    </xf>
    <xf numFmtId="0" fontId="42" fillId="0" borderId="13" xfId="0" applyFont="1" applyFill="1" applyBorder="1" applyAlignment="1">
      <alignment horizontal="center" vertical="top" wrapText="1"/>
    </xf>
    <xf numFmtId="0" fontId="42" fillId="0" borderId="2" xfId="0" applyFont="1" applyFill="1" applyBorder="1" applyAlignment="1">
      <alignment horizontal="left" vertical="top" wrapText="1"/>
    </xf>
    <xf numFmtId="0" fontId="42" fillId="0" borderId="3" xfId="0" applyFont="1" applyFill="1" applyBorder="1" applyAlignment="1">
      <alignment horizontal="left" vertical="top" wrapText="1"/>
    </xf>
    <xf numFmtId="0" fontId="42" fillId="0" borderId="4" xfId="0" applyFont="1" applyFill="1" applyBorder="1" applyAlignment="1">
      <alignment horizontal="left" vertical="top" wrapText="1"/>
    </xf>
    <xf numFmtId="0" fontId="59" fillId="0" borderId="7" xfId="0" applyFont="1" applyFill="1" applyBorder="1" applyAlignment="1">
      <alignment horizontal="left" vertical="top" wrapText="1"/>
    </xf>
    <xf numFmtId="0" fontId="59" fillId="0" borderId="0" xfId="0" applyFont="1" applyFill="1" applyBorder="1" applyAlignment="1">
      <alignment horizontal="left" vertical="top" wrapText="1"/>
    </xf>
    <xf numFmtId="0" fontId="59" fillId="0" borderId="11" xfId="0" applyFont="1" applyFill="1" applyBorder="1" applyAlignment="1">
      <alignment horizontal="left" vertical="top" wrapText="1"/>
    </xf>
    <xf numFmtId="49" fontId="37" fillId="0" borderId="1" xfId="0" applyNumberFormat="1" applyFont="1" applyFill="1" applyBorder="1" applyAlignment="1">
      <alignment horizontal="left" vertical="center" wrapText="1"/>
    </xf>
    <xf numFmtId="0" fontId="48" fillId="0" borderId="7" xfId="0" applyFont="1" applyFill="1" applyBorder="1" applyAlignment="1">
      <alignment horizontal="left" vertical="top" wrapText="1"/>
    </xf>
    <xf numFmtId="0" fontId="48" fillId="0" borderId="0" xfId="0" applyFont="1" applyFill="1" applyBorder="1" applyAlignment="1">
      <alignment horizontal="left" vertical="top" wrapText="1"/>
    </xf>
    <xf numFmtId="0" fontId="48" fillId="0" borderId="11" xfId="0" applyFont="1" applyFill="1" applyBorder="1" applyAlignment="1">
      <alignment horizontal="left" vertical="top" wrapText="1"/>
    </xf>
    <xf numFmtId="0" fontId="57" fillId="0" borderId="5" xfId="0" applyFont="1" applyFill="1" applyBorder="1" applyAlignment="1">
      <alignment horizontal="center" vertical="top" wrapText="1"/>
    </xf>
    <xf numFmtId="0" fontId="57" fillId="0" borderId="6" xfId="0" applyFont="1" applyFill="1" applyBorder="1" applyAlignment="1">
      <alignment horizontal="center" vertical="top" wrapText="1"/>
    </xf>
    <xf numFmtId="0" fontId="57" fillId="0" borderId="12" xfId="0" applyFont="1" applyFill="1" applyBorder="1" applyAlignment="1">
      <alignment horizontal="center" vertical="top" wrapText="1"/>
    </xf>
    <xf numFmtId="0" fontId="57" fillId="0" borderId="7" xfId="0" applyFont="1" applyFill="1" applyBorder="1" applyAlignment="1">
      <alignment horizontal="center" vertical="top" wrapText="1"/>
    </xf>
    <xf numFmtId="0" fontId="57" fillId="0" borderId="0" xfId="0" applyFont="1" applyFill="1" applyBorder="1" applyAlignment="1">
      <alignment horizontal="center" vertical="top" wrapText="1"/>
    </xf>
    <xf numFmtId="0" fontId="57" fillId="0" borderId="11" xfId="0" applyFont="1" applyFill="1" applyBorder="1" applyAlignment="1">
      <alignment horizontal="center" vertical="top" wrapText="1"/>
    </xf>
    <xf numFmtId="0" fontId="57" fillId="0" borderId="8" xfId="0" applyFont="1" applyFill="1" applyBorder="1" applyAlignment="1">
      <alignment horizontal="center" vertical="top" wrapText="1"/>
    </xf>
    <xf numFmtId="0" fontId="57" fillId="0" borderId="9" xfId="0" applyFont="1" applyFill="1" applyBorder="1" applyAlignment="1">
      <alignment horizontal="center" vertical="top" wrapText="1"/>
    </xf>
    <xf numFmtId="0" fontId="57" fillId="0" borderId="13" xfId="0" applyFont="1" applyFill="1" applyBorder="1" applyAlignment="1">
      <alignment horizontal="center" vertical="top" wrapText="1"/>
    </xf>
    <xf numFmtId="0" fontId="37" fillId="0" borderId="147" xfId="0" applyFont="1" applyFill="1" applyBorder="1" applyAlignment="1">
      <alignment vertical="center" wrapText="1"/>
    </xf>
    <xf numFmtId="0" fontId="37" fillId="0" borderId="148" xfId="0" applyFont="1" applyFill="1" applyBorder="1" applyAlignment="1">
      <alignment vertical="center" wrapText="1"/>
    </xf>
    <xf numFmtId="0" fontId="37" fillId="0" borderId="149" xfId="0" applyFont="1" applyFill="1" applyBorder="1" applyAlignment="1">
      <alignment vertical="center" wrapText="1"/>
    </xf>
    <xf numFmtId="0" fontId="46" fillId="0" borderId="10" xfId="0" applyFont="1" applyFill="1" applyBorder="1" applyAlignment="1">
      <alignment horizontal="left" vertical="top" wrapText="1"/>
    </xf>
    <xf numFmtId="0" fontId="46" fillId="0" borderId="29" xfId="0" applyFont="1" applyFill="1" applyBorder="1" applyAlignment="1">
      <alignment horizontal="left" vertical="top" wrapText="1"/>
    </xf>
    <xf numFmtId="0" fontId="37" fillId="0" borderId="5" xfId="0" applyFont="1" applyFill="1" applyBorder="1" applyAlignment="1">
      <alignment vertical="center" wrapText="1"/>
    </xf>
    <xf numFmtId="0" fontId="37" fillId="0" borderId="6" xfId="0" applyFont="1" applyFill="1" applyBorder="1" applyAlignment="1">
      <alignment vertical="center" wrapText="1"/>
    </xf>
    <xf numFmtId="0" fontId="37" fillId="0" borderId="4" xfId="0" applyFont="1" applyFill="1" applyBorder="1" applyAlignment="1">
      <alignment vertical="center" wrapText="1"/>
    </xf>
    <xf numFmtId="0" fontId="37" fillId="0" borderId="2" xfId="2" applyFont="1" applyFill="1" applyBorder="1" applyAlignment="1">
      <alignment horizontal="left" vertical="center" wrapText="1"/>
    </xf>
    <xf numFmtId="0" fontId="37" fillId="0" borderId="3" xfId="2" applyFont="1" applyFill="1" applyBorder="1" applyAlignment="1">
      <alignment horizontal="left" vertical="center" wrapText="1"/>
    </xf>
    <xf numFmtId="0" fontId="37" fillId="0" borderId="4" xfId="2" applyFont="1" applyFill="1" applyBorder="1" applyAlignment="1">
      <alignment horizontal="left" vertical="center" wrapText="1"/>
    </xf>
    <xf numFmtId="0" fontId="37" fillId="0" borderId="5" xfId="2" applyFont="1" applyFill="1" applyBorder="1" applyAlignment="1">
      <alignment horizontal="left" vertical="center" wrapText="1" shrinkToFit="1"/>
    </xf>
    <xf numFmtId="0" fontId="37" fillId="0" borderId="6" xfId="2" applyFont="1" applyFill="1" applyBorder="1" applyAlignment="1">
      <alignment horizontal="left" vertical="center" wrapText="1" shrinkToFit="1"/>
    </xf>
    <xf numFmtId="0" fontId="37" fillId="0" borderId="12" xfId="2" applyFont="1" applyFill="1" applyBorder="1" applyAlignment="1">
      <alignment horizontal="left" vertical="center" wrapText="1" shrinkToFit="1"/>
    </xf>
    <xf numFmtId="0" fontId="37" fillId="0" borderId="8" xfId="2" applyFont="1" applyFill="1" applyBorder="1" applyAlignment="1">
      <alignment horizontal="left" vertical="center" wrapText="1" shrinkToFit="1"/>
    </xf>
    <xf numFmtId="0" fontId="37" fillId="0" borderId="9" xfId="2" applyFont="1" applyFill="1" applyBorder="1" applyAlignment="1">
      <alignment horizontal="left" vertical="center" wrapText="1" shrinkToFit="1"/>
    </xf>
    <xf numFmtId="0" fontId="37" fillId="0" borderId="13" xfId="2" applyFont="1" applyFill="1" applyBorder="1" applyAlignment="1">
      <alignment horizontal="left" vertical="center" wrapText="1" shrinkToFit="1"/>
    </xf>
    <xf numFmtId="0" fontId="37" fillId="0" borderId="7" xfId="2" applyFont="1" applyFill="1" applyBorder="1" applyAlignment="1">
      <alignment horizontal="left" vertical="center" wrapText="1" shrinkToFit="1"/>
    </xf>
    <xf numFmtId="0" fontId="37" fillId="0" borderId="0" xfId="2" applyFont="1" applyFill="1" applyBorder="1" applyAlignment="1">
      <alignment horizontal="left" vertical="center" wrapText="1" shrinkToFit="1"/>
    </xf>
    <xf numFmtId="0" fontId="37" fillId="0" borderId="11" xfId="2" applyFont="1" applyFill="1" applyBorder="1" applyAlignment="1">
      <alignment horizontal="left" vertical="center" wrapText="1" shrinkToFit="1"/>
    </xf>
    <xf numFmtId="0" fontId="37" fillId="0" borderId="10" xfId="2" applyFont="1" applyFill="1" applyBorder="1" applyAlignment="1">
      <alignment horizontal="center" vertical="center" wrapText="1" shrinkToFit="1"/>
    </xf>
    <xf numFmtId="0" fontId="37" fillId="0" borderId="29" xfId="2" applyFont="1" applyFill="1" applyBorder="1" applyAlignment="1">
      <alignment horizontal="center" vertical="center" wrapText="1" shrinkToFit="1"/>
    </xf>
    <xf numFmtId="0" fontId="37" fillId="0" borderId="14" xfId="2" applyFont="1" applyFill="1" applyBorder="1" applyAlignment="1">
      <alignment horizontal="center" vertical="center" wrapText="1" shrinkToFit="1"/>
    </xf>
    <xf numFmtId="0" fontId="37" fillId="0" borderId="1" xfId="2" applyFont="1" applyFill="1" applyBorder="1" applyAlignment="1">
      <alignment horizontal="left" vertical="top" wrapText="1"/>
    </xf>
    <xf numFmtId="0" fontId="37" fillId="0" borderId="1" xfId="2" applyFont="1" applyFill="1" applyBorder="1" applyAlignment="1">
      <alignment vertical="center" wrapText="1"/>
    </xf>
    <xf numFmtId="0" fontId="37" fillId="0" borderId="1" xfId="2" applyFont="1" applyFill="1" applyBorder="1" applyAlignment="1">
      <alignment horizontal="left" vertical="center" wrapText="1" shrinkToFit="1"/>
    </xf>
    <xf numFmtId="0" fontId="37" fillId="0" borderId="2" xfId="2" applyFont="1" applyFill="1" applyBorder="1" applyAlignment="1">
      <alignment horizontal="left" vertical="center" wrapText="1" shrinkToFit="1"/>
    </xf>
    <xf numFmtId="0" fontId="37" fillId="0" borderId="3" xfId="2" applyFont="1" applyFill="1" applyBorder="1" applyAlignment="1">
      <alignment horizontal="left" vertical="center" wrapText="1" shrinkToFit="1"/>
    </xf>
    <xf numFmtId="0" fontId="37" fillId="0" borderId="4" xfId="2" applyFont="1" applyFill="1" applyBorder="1" applyAlignment="1">
      <alignment horizontal="left" vertical="center" wrapText="1" shrinkToFit="1"/>
    </xf>
    <xf numFmtId="0" fontId="37" fillId="0" borderId="1" xfId="2" applyFont="1" applyFill="1" applyBorder="1" applyAlignment="1">
      <alignment horizontal="left" vertical="center" wrapText="1"/>
    </xf>
    <xf numFmtId="0" fontId="37" fillId="0" borderId="10" xfId="2" applyFont="1" applyFill="1" applyBorder="1" applyAlignment="1">
      <alignment horizontal="center" vertical="center" wrapText="1"/>
    </xf>
    <xf numFmtId="0" fontId="37" fillId="0" borderId="29" xfId="2" applyFont="1" applyFill="1" applyBorder="1" applyAlignment="1">
      <alignment horizontal="center" vertical="center" wrapText="1"/>
    </xf>
    <xf numFmtId="0" fontId="37" fillId="0" borderId="14" xfId="2"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1" xfId="2" applyFont="1" applyFill="1" applyBorder="1" applyAlignment="1">
      <alignment horizontal="center" vertical="center" wrapText="1" shrinkToFit="1"/>
    </xf>
    <xf numFmtId="0" fontId="37" fillId="0" borderId="156" xfId="2" applyFont="1" applyFill="1" applyBorder="1" applyAlignment="1">
      <alignment horizontal="center" vertical="center" wrapText="1" shrinkToFit="1"/>
    </xf>
    <xf numFmtId="0" fontId="37" fillId="0" borderId="157" xfId="2" applyFont="1" applyFill="1" applyBorder="1" applyAlignment="1">
      <alignment horizontal="center" vertical="center" wrapText="1" shrinkToFit="1"/>
    </xf>
    <xf numFmtId="0" fontId="37" fillId="0" borderId="158" xfId="2" applyFont="1" applyFill="1" applyBorder="1" applyAlignment="1">
      <alignment horizontal="center" vertical="center" wrapText="1" shrinkToFit="1"/>
    </xf>
    <xf numFmtId="0" fontId="37" fillId="0" borderId="146" xfId="2" applyFont="1" applyFill="1" applyBorder="1" applyAlignment="1">
      <alignment horizontal="center" vertical="center" wrapText="1"/>
    </xf>
    <xf numFmtId="0" fontId="37" fillId="0" borderId="156" xfId="2" applyFont="1" applyFill="1" applyBorder="1" applyAlignment="1">
      <alignment horizontal="center" vertical="center" wrapText="1"/>
    </xf>
    <xf numFmtId="0" fontId="37" fillId="0" borderId="158" xfId="2" applyFont="1" applyFill="1" applyBorder="1" applyAlignment="1">
      <alignment horizontal="center" vertical="center" wrapText="1"/>
    </xf>
    <xf numFmtId="0" fontId="37" fillId="0" borderId="1" xfId="2" applyFont="1" applyFill="1" applyBorder="1" applyAlignment="1">
      <alignment horizontal="center" vertical="center" wrapText="1"/>
    </xf>
    <xf numFmtId="0" fontId="37" fillId="0" borderId="1" xfId="2" applyFont="1" applyFill="1" applyBorder="1" applyAlignment="1">
      <alignment horizontal="center" vertical="center"/>
    </xf>
    <xf numFmtId="0" fontId="37" fillId="0" borderId="5" xfId="2" applyFont="1" applyFill="1" applyBorder="1" applyAlignment="1">
      <alignment horizontal="left" vertical="center" wrapText="1"/>
    </xf>
    <xf numFmtId="0" fontId="37" fillId="0" borderId="6" xfId="2" applyFont="1" applyFill="1" applyBorder="1" applyAlignment="1">
      <alignment horizontal="left" vertical="center" wrapText="1"/>
    </xf>
    <xf numFmtId="0" fontId="37" fillId="0" borderId="12" xfId="2" applyFont="1" applyFill="1" applyBorder="1" applyAlignment="1">
      <alignment horizontal="left" vertical="center" wrapText="1"/>
    </xf>
    <xf numFmtId="0" fontId="37" fillId="0" borderId="8" xfId="2" applyFont="1" applyFill="1" applyBorder="1" applyAlignment="1">
      <alignment horizontal="left" vertical="center" wrapText="1"/>
    </xf>
    <xf numFmtId="0" fontId="37" fillId="0" borderId="9" xfId="2" applyFont="1" applyFill="1" applyBorder="1" applyAlignment="1">
      <alignment horizontal="left" vertical="center" wrapText="1"/>
    </xf>
    <xf numFmtId="0" fontId="37" fillId="0" borderId="13" xfId="2" applyFont="1" applyFill="1" applyBorder="1" applyAlignment="1">
      <alignment horizontal="left" vertical="center" wrapText="1"/>
    </xf>
    <xf numFmtId="0" fontId="37" fillId="0" borderId="7" xfId="2" applyFont="1" applyFill="1" applyBorder="1" applyAlignment="1">
      <alignment horizontal="left" vertical="center" wrapText="1"/>
    </xf>
    <xf numFmtId="0" fontId="37" fillId="0" borderId="0" xfId="2" applyFont="1" applyFill="1" applyBorder="1" applyAlignment="1">
      <alignment horizontal="left" vertical="center" wrapText="1"/>
    </xf>
    <xf numFmtId="0" fontId="37" fillId="0" borderId="30" xfId="0" applyFont="1" applyFill="1" applyBorder="1" applyAlignment="1">
      <alignment vertical="center" wrapText="1"/>
    </xf>
    <xf numFmtId="0" fontId="50" fillId="0" borderId="1" xfId="0" applyFont="1" applyFill="1" applyBorder="1" applyAlignment="1">
      <alignment horizontal="left" vertical="center" wrapText="1"/>
    </xf>
    <xf numFmtId="0" fontId="37" fillId="0" borderId="1" xfId="2" applyFont="1" applyFill="1" applyBorder="1" applyAlignment="1">
      <alignment horizontal="left" vertical="center"/>
    </xf>
    <xf numFmtId="0" fontId="37" fillId="0" borderId="153" xfId="2" applyFont="1" applyFill="1" applyBorder="1" applyAlignment="1">
      <alignment horizontal="left" vertical="center" wrapText="1"/>
    </xf>
    <xf numFmtId="0" fontId="37" fillId="0" borderId="154" xfId="2" applyFont="1" applyFill="1" applyBorder="1" applyAlignment="1">
      <alignment horizontal="left" vertical="center" wrapText="1"/>
    </xf>
    <xf numFmtId="0" fontId="37" fillId="0" borderId="155" xfId="2" applyFont="1" applyFill="1" applyBorder="1" applyAlignment="1">
      <alignment horizontal="left" vertical="center" wrapText="1"/>
    </xf>
    <xf numFmtId="0" fontId="37" fillId="0" borderId="2" xfId="2" applyFont="1" applyFill="1" applyBorder="1" applyAlignment="1">
      <alignment horizontal="left" vertical="top" wrapText="1"/>
    </xf>
    <xf numFmtId="0" fontId="37" fillId="0" borderId="3" xfId="2" applyFont="1" applyFill="1" applyBorder="1" applyAlignment="1">
      <alignment horizontal="left" vertical="top" wrapText="1"/>
    </xf>
    <xf numFmtId="0" fontId="37" fillId="0" borderId="4" xfId="2" applyFont="1" applyFill="1" applyBorder="1" applyAlignment="1">
      <alignment horizontal="left" vertical="top" wrapText="1"/>
    </xf>
    <xf numFmtId="180" fontId="54" fillId="0" borderId="10" xfId="2" applyNumberFormat="1" applyFont="1" applyFill="1" applyBorder="1" applyAlignment="1">
      <alignment horizontal="center" vertical="top"/>
    </xf>
    <xf numFmtId="180" fontId="54" fillId="0" borderId="29" xfId="2" applyNumberFormat="1" applyFont="1" applyFill="1" applyBorder="1" applyAlignment="1">
      <alignment horizontal="center" vertical="top"/>
    </xf>
    <xf numFmtId="180" fontId="54" fillId="0" borderId="14" xfId="2" applyNumberFormat="1" applyFont="1" applyFill="1" applyBorder="1" applyAlignment="1">
      <alignment horizontal="center" vertical="top"/>
    </xf>
    <xf numFmtId="0" fontId="63" fillId="0" borderId="0" xfId="2" applyFont="1" applyFill="1" applyBorder="1" applyAlignment="1">
      <alignment horizontal="center" vertical="center"/>
    </xf>
    <xf numFmtId="0" fontId="37" fillId="0" borderId="0" xfId="2" applyFont="1" applyFill="1" applyBorder="1" applyAlignment="1">
      <alignment horizontal="center" vertical="center"/>
    </xf>
    <xf numFmtId="0" fontId="64" fillId="0" borderId="0" xfId="2" applyFont="1" applyFill="1" applyBorder="1" applyAlignment="1">
      <alignment horizontal="left" vertical="center" wrapText="1"/>
    </xf>
    <xf numFmtId="0" fontId="33" fillId="0" borderId="0" xfId="2" applyFont="1" applyFill="1" applyBorder="1" applyAlignment="1">
      <alignment horizontal="left" vertical="center" wrapText="1"/>
    </xf>
    <xf numFmtId="0" fontId="36" fillId="0" borderId="0" xfId="2" applyFont="1" applyFill="1" applyBorder="1" applyAlignment="1">
      <alignment horizontal="left" vertical="center" wrapText="1"/>
    </xf>
    <xf numFmtId="0" fontId="37" fillId="0" borderId="11" xfId="2" applyFont="1" applyFill="1" applyBorder="1" applyAlignment="1">
      <alignment horizontal="left" vertical="center" wrapText="1"/>
    </xf>
    <xf numFmtId="0" fontId="37" fillId="0" borderId="3" xfId="2" applyFont="1" applyFill="1" applyBorder="1" applyAlignment="1">
      <alignment horizontal="left" vertical="center"/>
    </xf>
    <xf numFmtId="0" fontId="37" fillId="0" borderId="4" xfId="2" applyFont="1" applyFill="1" applyBorder="1" applyAlignment="1">
      <alignment horizontal="left" vertical="center"/>
    </xf>
    <xf numFmtId="0" fontId="37" fillId="0" borderId="2" xfId="2" applyFont="1" applyFill="1" applyBorder="1" applyAlignment="1">
      <alignment horizontal="left" vertical="center"/>
    </xf>
  </cellXfs>
  <cellStyles count="5">
    <cellStyle name="桁区切り 2" xfId="4"/>
    <cellStyle name="標準" xfId="0" builtinId="0"/>
    <cellStyle name="標準 2" xfId="1"/>
    <cellStyle name="標準 3" xfId="2"/>
    <cellStyle name="標準 4" xfId="3"/>
  </cellStyles>
  <dxfs count="176">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69449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2266950" y="476250"/>
          <a:ext cx="18478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0</xdr:colOff>
          <xdr:row>22</xdr:row>
          <xdr:rowOff>0</xdr:rowOff>
        </xdr:from>
        <xdr:to>
          <xdr:col>23</xdr:col>
          <xdr:colOff>171450</xdr:colOff>
          <xdr:row>22</xdr:row>
          <xdr:rowOff>161925</xdr:rowOff>
        </xdr:to>
        <xdr:sp macro="" textlink="">
          <xdr:nvSpPr>
            <xdr:cNvPr id="17413" name="Check Box 5" hidden="1">
              <a:extLst>
                <a:ext uri="{63B3BB69-23CF-44E3-9099-C40C66FF867C}">
                  <a14:compatExt spid="_x0000_s1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xdr:row>
          <xdr:rowOff>0</xdr:rowOff>
        </xdr:from>
        <xdr:to>
          <xdr:col>24</xdr:col>
          <xdr:colOff>28575</xdr:colOff>
          <xdr:row>23</xdr:row>
          <xdr:rowOff>47625</xdr:rowOff>
        </xdr:to>
        <xdr:sp macro="" textlink="">
          <xdr:nvSpPr>
            <xdr:cNvPr id="17420" name="Check Box 12" hidden="1">
              <a:extLst>
                <a:ext uri="{63B3BB69-23CF-44E3-9099-C40C66FF867C}">
                  <a14:compatExt spid="_x0000_s17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106</xdr:row>
          <xdr:rowOff>0</xdr:rowOff>
        </xdr:from>
        <xdr:to>
          <xdr:col>23</xdr:col>
          <xdr:colOff>161925</xdr:colOff>
          <xdr:row>107</xdr:row>
          <xdr:rowOff>152400</xdr:rowOff>
        </xdr:to>
        <xdr:sp macro="" textlink="">
          <xdr:nvSpPr>
            <xdr:cNvPr id="17446" name="Check Box 38" hidden="1">
              <a:extLst>
                <a:ext uri="{63B3BB69-23CF-44E3-9099-C40C66FF867C}">
                  <a14:compatExt spid="_x0000_s17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86</xdr:row>
          <xdr:rowOff>190500</xdr:rowOff>
        </xdr:from>
        <xdr:to>
          <xdr:col>23</xdr:col>
          <xdr:colOff>238125</xdr:colOff>
          <xdr:row>87</xdr:row>
          <xdr:rowOff>38100</xdr:rowOff>
        </xdr:to>
        <xdr:sp macro="" textlink="">
          <xdr:nvSpPr>
            <xdr:cNvPr id="17551" name="Check Box 143" hidden="1">
              <a:extLst>
                <a:ext uri="{63B3BB69-23CF-44E3-9099-C40C66FF867C}">
                  <a14:compatExt spid="_x0000_s17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89</xdr:row>
          <xdr:rowOff>0</xdr:rowOff>
        </xdr:from>
        <xdr:to>
          <xdr:col>23</xdr:col>
          <xdr:colOff>247650</xdr:colOff>
          <xdr:row>89</xdr:row>
          <xdr:rowOff>228600</xdr:rowOff>
        </xdr:to>
        <xdr:sp macro="" textlink="">
          <xdr:nvSpPr>
            <xdr:cNvPr id="17554" name="Check Box 146" hidden="1">
              <a:extLst>
                <a:ext uri="{63B3BB69-23CF-44E3-9099-C40C66FF867C}">
                  <a14:compatExt spid="_x0000_s17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190500</xdr:colOff>
          <xdr:row>86</xdr:row>
          <xdr:rowOff>38100</xdr:rowOff>
        </xdr:to>
        <xdr:sp macro="" textlink="">
          <xdr:nvSpPr>
            <xdr:cNvPr id="17586" name="Check Box 178" hidden="1">
              <a:extLst>
                <a:ext uri="{63B3BB69-23CF-44E3-9099-C40C66FF867C}">
                  <a14:compatExt spid="_x0000_s17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xdr:row>
          <xdr:rowOff>0</xdr:rowOff>
        </xdr:from>
        <xdr:to>
          <xdr:col>23</xdr:col>
          <xdr:colOff>171450</xdr:colOff>
          <xdr:row>22</xdr:row>
          <xdr:rowOff>161925</xdr:rowOff>
        </xdr:to>
        <xdr:sp macro="" textlink="">
          <xdr:nvSpPr>
            <xdr:cNvPr id="17600" name="Check Box 192" hidden="1">
              <a:extLst>
                <a:ext uri="{63B3BB69-23CF-44E3-9099-C40C66FF867C}">
                  <a14:compatExt spid="_x0000_s17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xdr:row>
          <xdr:rowOff>0</xdr:rowOff>
        </xdr:from>
        <xdr:to>
          <xdr:col>23</xdr:col>
          <xdr:colOff>171450</xdr:colOff>
          <xdr:row>22</xdr:row>
          <xdr:rowOff>161925</xdr:rowOff>
        </xdr:to>
        <xdr:sp macro="" textlink="">
          <xdr:nvSpPr>
            <xdr:cNvPr id="17601" name="Check Box 193" hidden="1">
              <a:extLst>
                <a:ext uri="{63B3BB69-23CF-44E3-9099-C40C66FF867C}">
                  <a14:compatExt spid="_x0000_s17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xdr:row>
          <xdr:rowOff>0</xdr:rowOff>
        </xdr:from>
        <xdr:to>
          <xdr:col>23</xdr:col>
          <xdr:colOff>171450</xdr:colOff>
          <xdr:row>22</xdr:row>
          <xdr:rowOff>161925</xdr:rowOff>
        </xdr:to>
        <xdr:sp macro="" textlink="">
          <xdr:nvSpPr>
            <xdr:cNvPr id="17602" name="Check Box 194" hidden="1">
              <a:extLst>
                <a:ext uri="{63B3BB69-23CF-44E3-9099-C40C66FF867C}">
                  <a14:compatExt spid="_x0000_s17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xdr:row>
          <xdr:rowOff>0</xdr:rowOff>
        </xdr:from>
        <xdr:to>
          <xdr:col>23</xdr:col>
          <xdr:colOff>171450</xdr:colOff>
          <xdr:row>22</xdr:row>
          <xdr:rowOff>161925</xdr:rowOff>
        </xdr:to>
        <xdr:sp macro="" textlink="">
          <xdr:nvSpPr>
            <xdr:cNvPr id="17603" name="Check Box 195" hidden="1">
              <a:extLst>
                <a:ext uri="{63B3BB69-23CF-44E3-9099-C40C66FF867C}">
                  <a14:compatExt spid="_x0000_s17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xdr:row>
          <xdr:rowOff>0</xdr:rowOff>
        </xdr:from>
        <xdr:to>
          <xdr:col>23</xdr:col>
          <xdr:colOff>171450</xdr:colOff>
          <xdr:row>22</xdr:row>
          <xdr:rowOff>161925</xdr:rowOff>
        </xdr:to>
        <xdr:sp macro="" textlink="">
          <xdr:nvSpPr>
            <xdr:cNvPr id="17604" name="Check Box 196" hidden="1">
              <a:extLst>
                <a:ext uri="{63B3BB69-23CF-44E3-9099-C40C66FF867C}">
                  <a14:compatExt spid="_x0000_s17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0</xdr:rowOff>
        </xdr:from>
        <xdr:to>
          <xdr:col>23</xdr:col>
          <xdr:colOff>171450</xdr:colOff>
          <xdr:row>30</xdr:row>
          <xdr:rowOff>161925</xdr:rowOff>
        </xdr:to>
        <xdr:sp macro="" textlink="">
          <xdr:nvSpPr>
            <xdr:cNvPr id="17606" name="Check Box 198" hidden="1">
              <a:extLst>
                <a:ext uri="{63B3BB69-23CF-44E3-9099-C40C66FF867C}">
                  <a14:compatExt spid="_x0000_s17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23</xdr:col>
          <xdr:colOff>171450</xdr:colOff>
          <xdr:row>33</xdr:row>
          <xdr:rowOff>161925</xdr:rowOff>
        </xdr:to>
        <xdr:sp macro="" textlink="">
          <xdr:nvSpPr>
            <xdr:cNvPr id="17607" name="Check Box 199" hidden="1">
              <a:extLst>
                <a:ext uri="{63B3BB69-23CF-44E3-9099-C40C66FF867C}">
                  <a14:compatExt spid="_x0000_s17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34</xdr:row>
          <xdr:rowOff>19050</xdr:rowOff>
        </xdr:from>
        <xdr:to>
          <xdr:col>23</xdr:col>
          <xdr:colOff>171450</xdr:colOff>
          <xdr:row>34</xdr:row>
          <xdr:rowOff>180975</xdr:rowOff>
        </xdr:to>
        <xdr:sp macro="" textlink="">
          <xdr:nvSpPr>
            <xdr:cNvPr id="17609" name="Check Box 201" hidden="1">
              <a:extLst>
                <a:ext uri="{63B3BB69-23CF-44E3-9099-C40C66FF867C}">
                  <a14:compatExt spid="_x0000_s17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35</xdr:row>
          <xdr:rowOff>19050</xdr:rowOff>
        </xdr:from>
        <xdr:to>
          <xdr:col>23</xdr:col>
          <xdr:colOff>171450</xdr:colOff>
          <xdr:row>35</xdr:row>
          <xdr:rowOff>180975</xdr:rowOff>
        </xdr:to>
        <xdr:sp macro="" textlink="">
          <xdr:nvSpPr>
            <xdr:cNvPr id="17610" name="Check Box 202" hidden="1">
              <a:extLst>
                <a:ext uri="{63B3BB69-23CF-44E3-9099-C40C66FF867C}">
                  <a14:compatExt spid="_x0000_s17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36</xdr:row>
          <xdr:rowOff>19050</xdr:rowOff>
        </xdr:from>
        <xdr:to>
          <xdr:col>23</xdr:col>
          <xdr:colOff>171450</xdr:colOff>
          <xdr:row>36</xdr:row>
          <xdr:rowOff>180975</xdr:rowOff>
        </xdr:to>
        <xdr:sp macro="" textlink="">
          <xdr:nvSpPr>
            <xdr:cNvPr id="17611" name="Check Box 203" hidden="1">
              <a:extLst>
                <a:ext uri="{63B3BB69-23CF-44E3-9099-C40C66FF867C}">
                  <a14:compatExt spid="_x0000_s17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37</xdr:row>
          <xdr:rowOff>19050</xdr:rowOff>
        </xdr:from>
        <xdr:to>
          <xdr:col>23</xdr:col>
          <xdr:colOff>171450</xdr:colOff>
          <xdr:row>37</xdr:row>
          <xdr:rowOff>180975</xdr:rowOff>
        </xdr:to>
        <xdr:sp macro="" textlink="">
          <xdr:nvSpPr>
            <xdr:cNvPr id="17612" name="Check Box 204" hidden="1">
              <a:extLst>
                <a:ext uri="{63B3BB69-23CF-44E3-9099-C40C66FF867C}">
                  <a14:compatExt spid="_x0000_s17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40</xdr:row>
          <xdr:rowOff>19050</xdr:rowOff>
        </xdr:from>
        <xdr:to>
          <xdr:col>23</xdr:col>
          <xdr:colOff>171450</xdr:colOff>
          <xdr:row>40</xdr:row>
          <xdr:rowOff>180975</xdr:rowOff>
        </xdr:to>
        <xdr:sp macro="" textlink="">
          <xdr:nvSpPr>
            <xdr:cNvPr id="17613" name="Check Box 205" hidden="1">
              <a:extLst>
                <a:ext uri="{63B3BB69-23CF-44E3-9099-C40C66FF867C}">
                  <a14:compatExt spid="_x0000_s17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171450</xdr:colOff>
          <xdr:row>85</xdr:row>
          <xdr:rowOff>161925</xdr:rowOff>
        </xdr:to>
        <xdr:sp macro="" textlink="">
          <xdr:nvSpPr>
            <xdr:cNvPr id="17614" name="Check Box 206" hidden="1">
              <a:extLst>
                <a:ext uri="{63B3BB69-23CF-44E3-9099-C40C66FF867C}">
                  <a14:compatExt spid="_x0000_s17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171450</xdr:colOff>
          <xdr:row>85</xdr:row>
          <xdr:rowOff>161925</xdr:rowOff>
        </xdr:to>
        <xdr:sp macro="" textlink="">
          <xdr:nvSpPr>
            <xdr:cNvPr id="17615" name="Check Box 207" hidden="1">
              <a:extLst>
                <a:ext uri="{63B3BB69-23CF-44E3-9099-C40C66FF867C}">
                  <a14:compatExt spid="_x0000_s17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171450</xdr:colOff>
          <xdr:row>85</xdr:row>
          <xdr:rowOff>161925</xdr:rowOff>
        </xdr:to>
        <xdr:sp macro="" textlink="">
          <xdr:nvSpPr>
            <xdr:cNvPr id="17616" name="Check Box 208" hidden="1">
              <a:extLst>
                <a:ext uri="{63B3BB69-23CF-44E3-9099-C40C66FF867C}">
                  <a14:compatExt spid="_x0000_s17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171450</xdr:colOff>
          <xdr:row>85</xdr:row>
          <xdr:rowOff>161925</xdr:rowOff>
        </xdr:to>
        <xdr:sp macro="" textlink="">
          <xdr:nvSpPr>
            <xdr:cNvPr id="17617" name="Check Box 209" hidden="1">
              <a:extLst>
                <a:ext uri="{63B3BB69-23CF-44E3-9099-C40C66FF867C}">
                  <a14:compatExt spid="_x0000_s17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171450</xdr:colOff>
          <xdr:row>85</xdr:row>
          <xdr:rowOff>161925</xdr:rowOff>
        </xdr:to>
        <xdr:sp macro="" textlink="">
          <xdr:nvSpPr>
            <xdr:cNvPr id="17618" name="Check Box 210" hidden="1">
              <a:extLst>
                <a:ext uri="{63B3BB69-23CF-44E3-9099-C40C66FF867C}">
                  <a14:compatExt spid="_x0000_s17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171450</xdr:colOff>
          <xdr:row>85</xdr:row>
          <xdr:rowOff>161925</xdr:rowOff>
        </xdr:to>
        <xdr:sp macro="" textlink="">
          <xdr:nvSpPr>
            <xdr:cNvPr id="17620" name="Check Box 212" hidden="1">
              <a:extLst>
                <a:ext uri="{63B3BB69-23CF-44E3-9099-C40C66FF867C}">
                  <a14:compatExt spid="_x0000_s17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171450</xdr:colOff>
          <xdr:row>85</xdr:row>
          <xdr:rowOff>161925</xdr:rowOff>
        </xdr:to>
        <xdr:sp macro="" textlink="">
          <xdr:nvSpPr>
            <xdr:cNvPr id="17621" name="Check Box 213" hidden="1">
              <a:extLst>
                <a:ext uri="{63B3BB69-23CF-44E3-9099-C40C66FF867C}">
                  <a14:compatExt spid="_x0000_s17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171450</xdr:colOff>
          <xdr:row>85</xdr:row>
          <xdr:rowOff>161925</xdr:rowOff>
        </xdr:to>
        <xdr:sp macro="" textlink="">
          <xdr:nvSpPr>
            <xdr:cNvPr id="17622" name="Check Box 214" hidden="1">
              <a:extLst>
                <a:ext uri="{63B3BB69-23CF-44E3-9099-C40C66FF867C}">
                  <a14:compatExt spid="_x0000_s17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171450</xdr:colOff>
          <xdr:row>85</xdr:row>
          <xdr:rowOff>161925</xdr:rowOff>
        </xdr:to>
        <xdr:sp macro="" textlink="">
          <xdr:nvSpPr>
            <xdr:cNvPr id="17623" name="Check Box 215" hidden="1">
              <a:extLst>
                <a:ext uri="{63B3BB69-23CF-44E3-9099-C40C66FF867C}">
                  <a14:compatExt spid="_x0000_s17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171450</xdr:colOff>
          <xdr:row>85</xdr:row>
          <xdr:rowOff>161925</xdr:rowOff>
        </xdr:to>
        <xdr:sp macro="" textlink="">
          <xdr:nvSpPr>
            <xdr:cNvPr id="17624" name="Check Box 216" hidden="1">
              <a:extLst>
                <a:ext uri="{63B3BB69-23CF-44E3-9099-C40C66FF867C}">
                  <a14:compatExt spid="_x0000_s17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171450</xdr:colOff>
          <xdr:row>85</xdr:row>
          <xdr:rowOff>161925</xdr:rowOff>
        </xdr:to>
        <xdr:sp macro="" textlink="">
          <xdr:nvSpPr>
            <xdr:cNvPr id="17625" name="Check Box 217" hidden="1">
              <a:extLst>
                <a:ext uri="{63B3BB69-23CF-44E3-9099-C40C66FF867C}">
                  <a14:compatExt spid="_x0000_s17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171450</xdr:colOff>
          <xdr:row>85</xdr:row>
          <xdr:rowOff>161925</xdr:rowOff>
        </xdr:to>
        <xdr:sp macro="" textlink="">
          <xdr:nvSpPr>
            <xdr:cNvPr id="17626" name="Check Box 218" hidden="1">
              <a:extLst>
                <a:ext uri="{63B3BB69-23CF-44E3-9099-C40C66FF867C}">
                  <a14:compatExt spid="_x0000_s17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171450</xdr:colOff>
          <xdr:row>85</xdr:row>
          <xdr:rowOff>161925</xdr:rowOff>
        </xdr:to>
        <xdr:sp macro="" textlink="">
          <xdr:nvSpPr>
            <xdr:cNvPr id="17627" name="Check Box 219" hidden="1">
              <a:extLst>
                <a:ext uri="{63B3BB69-23CF-44E3-9099-C40C66FF867C}">
                  <a14:compatExt spid="_x0000_s17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171450</xdr:colOff>
          <xdr:row>85</xdr:row>
          <xdr:rowOff>161925</xdr:rowOff>
        </xdr:to>
        <xdr:sp macro="" textlink="">
          <xdr:nvSpPr>
            <xdr:cNvPr id="17628" name="Check Box 220" hidden="1">
              <a:extLst>
                <a:ext uri="{63B3BB69-23CF-44E3-9099-C40C66FF867C}">
                  <a14:compatExt spid="_x0000_s17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171450</xdr:colOff>
          <xdr:row>85</xdr:row>
          <xdr:rowOff>161925</xdr:rowOff>
        </xdr:to>
        <xdr:sp macro="" textlink="">
          <xdr:nvSpPr>
            <xdr:cNvPr id="17629" name="Check Box 221" hidden="1">
              <a:extLst>
                <a:ext uri="{63B3BB69-23CF-44E3-9099-C40C66FF867C}">
                  <a14:compatExt spid="_x0000_s17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171450</xdr:colOff>
          <xdr:row>85</xdr:row>
          <xdr:rowOff>161925</xdr:rowOff>
        </xdr:to>
        <xdr:sp macro="" textlink="">
          <xdr:nvSpPr>
            <xdr:cNvPr id="17630" name="Check Box 222" hidden="1">
              <a:extLst>
                <a:ext uri="{63B3BB69-23CF-44E3-9099-C40C66FF867C}">
                  <a14:compatExt spid="_x0000_s17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89</xdr:row>
          <xdr:rowOff>0</xdr:rowOff>
        </xdr:from>
        <xdr:to>
          <xdr:col>23</xdr:col>
          <xdr:colOff>171450</xdr:colOff>
          <xdr:row>89</xdr:row>
          <xdr:rowOff>161925</xdr:rowOff>
        </xdr:to>
        <xdr:sp macro="" textlink="">
          <xdr:nvSpPr>
            <xdr:cNvPr id="17631" name="Check Box 223" hidden="1">
              <a:extLst>
                <a:ext uri="{63B3BB69-23CF-44E3-9099-C40C66FF867C}">
                  <a14:compatExt spid="_x0000_s17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87</xdr:row>
          <xdr:rowOff>19050</xdr:rowOff>
        </xdr:from>
        <xdr:to>
          <xdr:col>23</xdr:col>
          <xdr:colOff>171450</xdr:colOff>
          <xdr:row>87</xdr:row>
          <xdr:rowOff>180975</xdr:rowOff>
        </xdr:to>
        <xdr:sp macro="" textlink="">
          <xdr:nvSpPr>
            <xdr:cNvPr id="17632" name="Check Box 224" hidden="1">
              <a:extLst>
                <a:ext uri="{63B3BB69-23CF-44E3-9099-C40C66FF867C}">
                  <a14:compatExt spid="_x0000_s17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101</xdr:row>
          <xdr:rowOff>0</xdr:rowOff>
        </xdr:from>
        <xdr:to>
          <xdr:col>23</xdr:col>
          <xdr:colOff>171450</xdr:colOff>
          <xdr:row>101</xdr:row>
          <xdr:rowOff>161925</xdr:rowOff>
        </xdr:to>
        <xdr:sp macro="" textlink="">
          <xdr:nvSpPr>
            <xdr:cNvPr id="17634" name="Check Box 226" hidden="1">
              <a:extLst>
                <a:ext uri="{63B3BB69-23CF-44E3-9099-C40C66FF867C}">
                  <a14:compatExt spid="_x0000_s17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101</xdr:row>
          <xdr:rowOff>19050</xdr:rowOff>
        </xdr:from>
        <xdr:to>
          <xdr:col>23</xdr:col>
          <xdr:colOff>171450</xdr:colOff>
          <xdr:row>101</xdr:row>
          <xdr:rowOff>180975</xdr:rowOff>
        </xdr:to>
        <xdr:sp macro="" textlink="">
          <xdr:nvSpPr>
            <xdr:cNvPr id="17635" name="Check Box 227" hidden="1">
              <a:extLst>
                <a:ext uri="{63B3BB69-23CF-44E3-9099-C40C66FF867C}">
                  <a14:compatExt spid="_x0000_s17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103</xdr:row>
          <xdr:rowOff>0</xdr:rowOff>
        </xdr:from>
        <xdr:to>
          <xdr:col>23</xdr:col>
          <xdr:colOff>171450</xdr:colOff>
          <xdr:row>103</xdr:row>
          <xdr:rowOff>161925</xdr:rowOff>
        </xdr:to>
        <xdr:sp macro="" textlink="">
          <xdr:nvSpPr>
            <xdr:cNvPr id="17636" name="Check Box 228" hidden="1">
              <a:extLst>
                <a:ext uri="{63B3BB69-23CF-44E3-9099-C40C66FF867C}">
                  <a14:compatExt spid="_x0000_s17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106</xdr:row>
          <xdr:rowOff>0</xdr:rowOff>
        </xdr:from>
        <xdr:to>
          <xdr:col>23</xdr:col>
          <xdr:colOff>171450</xdr:colOff>
          <xdr:row>106</xdr:row>
          <xdr:rowOff>161925</xdr:rowOff>
        </xdr:to>
        <xdr:sp macro="" textlink="">
          <xdr:nvSpPr>
            <xdr:cNvPr id="17637" name="Check Box 229" hidden="1">
              <a:extLst>
                <a:ext uri="{63B3BB69-23CF-44E3-9099-C40C66FF867C}">
                  <a14:compatExt spid="_x0000_s17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106</xdr:row>
          <xdr:rowOff>19050</xdr:rowOff>
        </xdr:from>
        <xdr:to>
          <xdr:col>23</xdr:col>
          <xdr:colOff>171450</xdr:colOff>
          <xdr:row>106</xdr:row>
          <xdr:rowOff>180975</xdr:rowOff>
        </xdr:to>
        <xdr:sp macro="" textlink="">
          <xdr:nvSpPr>
            <xdr:cNvPr id="17638" name="Check Box 230" hidden="1">
              <a:extLst>
                <a:ext uri="{63B3BB69-23CF-44E3-9099-C40C66FF867C}">
                  <a14:compatExt spid="_x0000_s17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108</xdr:row>
          <xdr:rowOff>0</xdr:rowOff>
        </xdr:from>
        <xdr:to>
          <xdr:col>23</xdr:col>
          <xdr:colOff>171450</xdr:colOff>
          <xdr:row>108</xdr:row>
          <xdr:rowOff>161925</xdr:rowOff>
        </xdr:to>
        <xdr:sp macro="" textlink="">
          <xdr:nvSpPr>
            <xdr:cNvPr id="17639" name="Check Box 231" hidden="1">
              <a:extLst>
                <a:ext uri="{63B3BB69-23CF-44E3-9099-C40C66FF867C}">
                  <a14:compatExt spid="_x0000_s17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112</xdr:row>
          <xdr:rowOff>19050</xdr:rowOff>
        </xdr:from>
        <xdr:to>
          <xdr:col>23</xdr:col>
          <xdr:colOff>171450</xdr:colOff>
          <xdr:row>112</xdr:row>
          <xdr:rowOff>180975</xdr:rowOff>
        </xdr:to>
        <xdr:sp macro="" textlink="">
          <xdr:nvSpPr>
            <xdr:cNvPr id="17640" name="Check Box 232" hidden="1">
              <a:extLst>
                <a:ext uri="{63B3BB69-23CF-44E3-9099-C40C66FF867C}">
                  <a14:compatExt spid="_x0000_s17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117</xdr:row>
          <xdr:rowOff>19050</xdr:rowOff>
        </xdr:from>
        <xdr:to>
          <xdr:col>23</xdr:col>
          <xdr:colOff>171450</xdr:colOff>
          <xdr:row>117</xdr:row>
          <xdr:rowOff>180975</xdr:rowOff>
        </xdr:to>
        <xdr:sp macro="" textlink="">
          <xdr:nvSpPr>
            <xdr:cNvPr id="17641" name="Check Box 233" hidden="1">
              <a:extLst>
                <a:ext uri="{63B3BB69-23CF-44E3-9099-C40C66FF867C}">
                  <a14:compatExt spid="_x0000_s17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19050</xdr:rowOff>
        </xdr:from>
        <xdr:to>
          <xdr:col>23</xdr:col>
          <xdr:colOff>171450</xdr:colOff>
          <xdr:row>120</xdr:row>
          <xdr:rowOff>180975</xdr:rowOff>
        </xdr:to>
        <xdr:sp macro="" textlink="">
          <xdr:nvSpPr>
            <xdr:cNvPr id="17643" name="Check Box 235" hidden="1">
              <a:extLst>
                <a:ext uri="{63B3BB69-23CF-44E3-9099-C40C66FF867C}">
                  <a14:compatExt spid="_x0000_s17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19050</xdr:rowOff>
        </xdr:from>
        <xdr:to>
          <xdr:col>23</xdr:col>
          <xdr:colOff>171450</xdr:colOff>
          <xdr:row>121</xdr:row>
          <xdr:rowOff>180975</xdr:rowOff>
        </xdr:to>
        <xdr:sp macro="" textlink="">
          <xdr:nvSpPr>
            <xdr:cNvPr id="17644" name="Check Box 236" hidden="1">
              <a:extLst>
                <a:ext uri="{63B3BB69-23CF-44E3-9099-C40C66FF867C}">
                  <a14:compatExt spid="_x0000_s17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646" name="Check Box 238" hidden="1">
              <a:extLst>
                <a:ext uri="{63B3BB69-23CF-44E3-9099-C40C66FF867C}">
                  <a14:compatExt spid="_x0000_s17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647" name="Check Box 239" hidden="1">
              <a:extLst>
                <a:ext uri="{63B3BB69-23CF-44E3-9099-C40C66FF867C}">
                  <a14:compatExt spid="_x0000_s17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648" name="Check Box 240" hidden="1">
              <a:extLst>
                <a:ext uri="{63B3BB69-23CF-44E3-9099-C40C66FF867C}">
                  <a14:compatExt spid="_x0000_s17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650" name="Check Box 242" hidden="1">
              <a:extLst>
                <a:ext uri="{63B3BB69-23CF-44E3-9099-C40C66FF867C}">
                  <a14:compatExt spid="_x0000_s1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651" name="Check Box 243" hidden="1">
              <a:extLst>
                <a:ext uri="{63B3BB69-23CF-44E3-9099-C40C66FF867C}">
                  <a14:compatExt spid="_x0000_s1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653" name="Check Box 245" hidden="1">
              <a:extLst>
                <a:ext uri="{63B3BB69-23CF-44E3-9099-C40C66FF867C}">
                  <a14:compatExt spid="_x0000_s17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654" name="Check Box 246" hidden="1">
              <a:extLst>
                <a:ext uri="{63B3BB69-23CF-44E3-9099-C40C66FF867C}">
                  <a14:compatExt spid="_x0000_s17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655" name="Check Box 247" hidden="1">
              <a:extLst>
                <a:ext uri="{63B3BB69-23CF-44E3-9099-C40C66FF867C}">
                  <a14:compatExt spid="_x0000_s17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656" name="Check Box 248" hidden="1">
              <a:extLst>
                <a:ext uri="{63B3BB69-23CF-44E3-9099-C40C66FF867C}">
                  <a14:compatExt spid="_x0000_s17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657" name="Check Box 249" hidden="1">
              <a:extLst>
                <a:ext uri="{63B3BB69-23CF-44E3-9099-C40C66FF867C}">
                  <a14:compatExt spid="_x0000_s17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658" name="Check Box 250" hidden="1">
              <a:extLst>
                <a:ext uri="{63B3BB69-23CF-44E3-9099-C40C66FF867C}">
                  <a14:compatExt spid="_x0000_s17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659" name="Check Box 251" hidden="1">
              <a:extLst>
                <a:ext uri="{63B3BB69-23CF-44E3-9099-C40C66FF867C}">
                  <a14:compatExt spid="_x0000_s17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661" name="Check Box 253" hidden="1">
              <a:extLst>
                <a:ext uri="{63B3BB69-23CF-44E3-9099-C40C66FF867C}">
                  <a14:compatExt spid="_x0000_s17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662" name="Check Box 254" hidden="1">
              <a:extLst>
                <a:ext uri="{63B3BB69-23CF-44E3-9099-C40C66FF867C}">
                  <a14:compatExt spid="_x0000_s17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171450</xdr:colOff>
          <xdr:row>85</xdr:row>
          <xdr:rowOff>161925</xdr:rowOff>
        </xdr:to>
        <xdr:sp macro="" textlink="">
          <xdr:nvSpPr>
            <xdr:cNvPr id="17663" name="Check Box 255" hidden="1">
              <a:extLst>
                <a:ext uri="{63B3BB69-23CF-44E3-9099-C40C66FF867C}">
                  <a14:compatExt spid="_x0000_s17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xdr:row>
          <xdr:rowOff>0</xdr:rowOff>
        </xdr:from>
        <xdr:to>
          <xdr:col>23</xdr:col>
          <xdr:colOff>180975</xdr:colOff>
          <xdr:row>23</xdr:row>
          <xdr:rowOff>104775</xdr:rowOff>
        </xdr:to>
        <xdr:sp macro="" textlink="">
          <xdr:nvSpPr>
            <xdr:cNvPr id="17664" name="Check Box 256" hidden="1">
              <a:extLst>
                <a:ext uri="{63B3BB69-23CF-44E3-9099-C40C66FF867C}">
                  <a14:compatExt spid="_x0000_s17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xdr:row>
          <xdr:rowOff>0</xdr:rowOff>
        </xdr:from>
        <xdr:to>
          <xdr:col>23</xdr:col>
          <xdr:colOff>180975</xdr:colOff>
          <xdr:row>23</xdr:row>
          <xdr:rowOff>114300</xdr:rowOff>
        </xdr:to>
        <xdr:sp macro="" textlink="">
          <xdr:nvSpPr>
            <xdr:cNvPr id="17665" name="Check Box 257" hidden="1">
              <a:extLst>
                <a:ext uri="{63B3BB69-23CF-44E3-9099-C40C66FF867C}">
                  <a14:compatExt spid="_x0000_s17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xdr:row>
          <xdr:rowOff>0</xdr:rowOff>
        </xdr:from>
        <xdr:to>
          <xdr:col>23</xdr:col>
          <xdr:colOff>171450</xdr:colOff>
          <xdr:row>22</xdr:row>
          <xdr:rowOff>161925</xdr:rowOff>
        </xdr:to>
        <xdr:sp macro="" textlink="">
          <xdr:nvSpPr>
            <xdr:cNvPr id="17666" name="Check Box 258" hidden="1">
              <a:extLst>
                <a:ext uri="{63B3BB69-23CF-44E3-9099-C40C66FF867C}">
                  <a14:compatExt spid="_x0000_s17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23</xdr:col>
          <xdr:colOff>180975</xdr:colOff>
          <xdr:row>33</xdr:row>
          <xdr:rowOff>295275</xdr:rowOff>
        </xdr:to>
        <xdr:sp macro="" textlink="">
          <xdr:nvSpPr>
            <xdr:cNvPr id="17667" name="Check Box 259" hidden="1">
              <a:extLst>
                <a:ext uri="{63B3BB69-23CF-44E3-9099-C40C66FF867C}">
                  <a14:compatExt spid="_x0000_s17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23</xdr:col>
          <xdr:colOff>180975</xdr:colOff>
          <xdr:row>33</xdr:row>
          <xdr:rowOff>304800</xdr:rowOff>
        </xdr:to>
        <xdr:sp macro="" textlink="">
          <xdr:nvSpPr>
            <xdr:cNvPr id="17668" name="Check Box 260" hidden="1">
              <a:extLst>
                <a:ext uri="{63B3BB69-23CF-44E3-9099-C40C66FF867C}">
                  <a14:compatExt spid="_x0000_s17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38</xdr:row>
          <xdr:rowOff>38100</xdr:rowOff>
        </xdr:from>
        <xdr:to>
          <xdr:col>23</xdr:col>
          <xdr:colOff>180975</xdr:colOff>
          <xdr:row>38</xdr:row>
          <xdr:rowOff>352425</xdr:rowOff>
        </xdr:to>
        <xdr:sp macro="" textlink="">
          <xdr:nvSpPr>
            <xdr:cNvPr id="17669" name="Check Box 261" hidden="1">
              <a:extLst>
                <a:ext uri="{63B3BB69-23CF-44E3-9099-C40C66FF867C}">
                  <a14:compatExt spid="_x0000_s17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39</xdr:row>
          <xdr:rowOff>38100</xdr:rowOff>
        </xdr:from>
        <xdr:to>
          <xdr:col>23</xdr:col>
          <xdr:colOff>180975</xdr:colOff>
          <xdr:row>40</xdr:row>
          <xdr:rowOff>161925</xdr:rowOff>
        </xdr:to>
        <xdr:sp macro="" textlink="">
          <xdr:nvSpPr>
            <xdr:cNvPr id="17670" name="Check Box 262" hidden="1">
              <a:extLst>
                <a:ext uri="{63B3BB69-23CF-44E3-9099-C40C66FF867C}">
                  <a14:compatExt spid="_x0000_s17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180975</xdr:colOff>
          <xdr:row>86</xdr:row>
          <xdr:rowOff>114300</xdr:rowOff>
        </xdr:to>
        <xdr:sp macro="" textlink="">
          <xdr:nvSpPr>
            <xdr:cNvPr id="17671" name="Check Box 263" hidden="1">
              <a:extLst>
                <a:ext uri="{63B3BB69-23CF-44E3-9099-C40C66FF867C}">
                  <a14:compatExt spid="_x0000_s17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180975</xdr:colOff>
          <xdr:row>86</xdr:row>
          <xdr:rowOff>123825</xdr:rowOff>
        </xdr:to>
        <xdr:sp macro="" textlink="">
          <xdr:nvSpPr>
            <xdr:cNvPr id="17673" name="Check Box 265" hidden="1">
              <a:extLst>
                <a:ext uri="{63B3BB69-23CF-44E3-9099-C40C66FF867C}">
                  <a14:compatExt spid="_x0000_s17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180975</xdr:colOff>
          <xdr:row>86</xdr:row>
          <xdr:rowOff>114300</xdr:rowOff>
        </xdr:to>
        <xdr:sp macro="" textlink="">
          <xdr:nvSpPr>
            <xdr:cNvPr id="17674" name="Check Box 266" hidden="1">
              <a:extLst>
                <a:ext uri="{63B3BB69-23CF-44E3-9099-C40C66FF867C}">
                  <a14:compatExt spid="_x0000_s17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180975</xdr:colOff>
          <xdr:row>86</xdr:row>
          <xdr:rowOff>114300</xdr:rowOff>
        </xdr:to>
        <xdr:sp macro="" textlink="">
          <xdr:nvSpPr>
            <xdr:cNvPr id="17675" name="Check Box 267" hidden="1">
              <a:extLst>
                <a:ext uri="{63B3BB69-23CF-44E3-9099-C40C66FF867C}">
                  <a14:compatExt spid="_x0000_s17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180975</xdr:colOff>
          <xdr:row>86</xdr:row>
          <xdr:rowOff>114300</xdr:rowOff>
        </xdr:to>
        <xdr:sp macro="" textlink="">
          <xdr:nvSpPr>
            <xdr:cNvPr id="17676" name="Check Box 268" hidden="1">
              <a:extLst>
                <a:ext uri="{63B3BB69-23CF-44E3-9099-C40C66FF867C}">
                  <a14:compatExt spid="_x0000_s17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89</xdr:row>
          <xdr:rowOff>38100</xdr:rowOff>
        </xdr:from>
        <xdr:to>
          <xdr:col>23</xdr:col>
          <xdr:colOff>180975</xdr:colOff>
          <xdr:row>89</xdr:row>
          <xdr:rowOff>352425</xdr:rowOff>
        </xdr:to>
        <xdr:sp macro="" textlink="">
          <xdr:nvSpPr>
            <xdr:cNvPr id="17677" name="Check Box 269" hidden="1">
              <a:extLst>
                <a:ext uri="{63B3BB69-23CF-44E3-9099-C40C66FF867C}">
                  <a14:compatExt spid="_x0000_s17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90</xdr:row>
          <xdr:rowOff>38100</xdr:rowOff>
        </xdr:from>
        <xdr:to>
          <xdr:col>23</xdr:col>
          <xdr:colOff>180975</xdr:colOff>
          <xdr:row>90</xdr:row>
          <xdr:rowOff>352425</xdr:rowOff>
        </xdr:to>
        <xdr:sp macro="" textlink="">
          <xdr:nvSpPr>
            <xdr:cNvPr id="17678" name="Check Box 270" hidden="1">
              <a:extLst>
                <a:ext uri="{63B3BB69-23CF-44E3-9099-C40C66FF867C}">
                  <a14:compatExt spid="_x0000_s17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106</xdr:row>
          <xdr:rowOff>0</xdr:rowOff>
        </xdr:from>
        <xdr:to>
          <xdr:col>23</xdr:col>
          <xdr:colOff>180975</xdr:colOff>
          <xdr:row>107</xdr:row>
          <xdr:rowOff>123825</xdr:rowOff>
        </xdr:to>
        <xdr:sp macro="" textlink="">
          <xdr:nvSpPr>
            <xdr:cNvPr id="17679" name="Check Box 271" hidden="1">
              <a:extLst>
                <a:ext uri="{63B3BB69-23CF-44E3-9099-C40C66FF867C}">
                  <a14:compatExt spid="_x0000_s17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110</xdr:row>
          <xdr:rowOff>38100</xdr:rowOff>
        </xdr:from>
        <xdr:to>
          <xdr:col>23</xdr:col>
          <xdr:colOff>180975</xdr:colOff>
          <xdr:row>110</xdr:row>
          <xdr:rowOff>352425</xdr:rowOff>
        </xdr:to>
        <xdr:sp macro="" textlink="">
          <xdr:nvSpPr>
            <xdr:cNvPr id="17680" name="Check Box 272" hidden="1">
              <a:extLst>
                <a:ext uri="{63B3BB69-23CF-44E3-9099-C40C66FF867C}">
                  <a14:compatExt spid="_x0000_s17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111</xdr:row>
          <xdr:rowOff>38100</xdr:rowOff>
        </xdr:from>
        <xdr:to>
          <xdr:col>23</xdr:col>
          <xdr:colOff>180975</xdr:colOff>
          <xdr:row>111</xdr:row>
          <xdr:rowOff>352425</xdr:rowOff>
        </xdr:to>
        <xdr:sp macro="" textlink="">
          <xdr:nvSpPr>
            <xdr:cNvPr id="17681" name="Check Box 273" hidden="1">
              <a:extLst>
                <a:ext uri="{63B3BB69-23CF-44E3-9099-C40C66FF867C}">
                  <a14:compatExt spid="_x0000_s17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113</xdr:row>
          <xdr:rowOff>38100</xdr:rowOff>
        </xdr:from>
        <xdr:to>
          <xdr:col>23</xdr:col>
          <xdr:colOff>180975</xdr:colOff>
          <xdr:row>113</xdr:row>
          <xdr:rowOff>352425</xdr:rowOff>
        </xdr:to>
        <xdr:sp macro="" textlink="">
          <xdr:nvSpPr>
            <xdr:cNvPr id="17682" name="Check Box 274" hidden="1">
              <a:extLst>
                <a:ext uri="{63B3BB69-23CF-44E3-9099-C40C66FF867C}">
                  <a14:compatExt spid="_x0000_s17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114</xdr:row>
          <xdr:rowOff>38100</xdr:rowOff>
        </xdr:from>
        <xdr:to>
          <xdr:col>23</xdr:col>
          <xdr:colOff>180975</xdr:colOff>
          <xdr:row>114</xdr:row>
          <xdr:rowOff>352425</xdr:rowOff>
        </xdr:to>
        <xdr:sp macro="" textlink="">
          <xdr:nvSpPr>
            <xdr:cNvPr id="17683" name="Check Box 275" hidden="1">
              <a:extLst>
                <a:ext uri="{63B3BB69-23CF-44E3-9099-C40C66FF867C}">
                  <a14:compatExt spid="_x0000_s17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115</xdr:row>
          <xdr:rowOff>38100</xdr:rowOff>
        </xdr:from>
        <xdr:to>
          <xdr:col>23</xdr:col>
          <xdr:colOff>180975</xdr:colOff>
          <xdr:row>115</xdr:row>
          <xdr:rowOff>352425</xdr:rowOff>
        </xdr:to>
        <xdr:sp macro="" textlink="">
          <xdr:nvSpPr>
            <xdr:cNvPr id="17684" name="Check Box 276" hidden="1">
              <a:extLst>
                <a:ext uri="{63B3BB69-23CF-44E3-9099-C40C66FF867C}">
                  <a14:compatExt spid="_x0000_s17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116</xdr:row>
          <xdr:rowOff>38100</xdr:rowOff>
        </xdr:from>
        <xdr:to>
          <xdr:col>23</xdr:col>
          <xdr:colOff>180975</xdr:colOff>
          <xdr:row>116</xdr:row>
          <xdr:rowOff>352425</xdr:rowOff>
        </xdr:to>
        <xdr:sp macro="" textlink="">
          <xdr:nvSpPr>
            <xdr:cNvPr id="17685" name="Check Box 277" hidden="1">
              <a:extLst>
                <a:ext uri="{63B3BB69-23CF-44E3-9099-C40C66FF867C}">
                  <a14:compatExt spid="_x0000_s17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118</xdr:row>
          <xdr:rowOff>38100</xdr:rowOff>
        </xdr:from>
        <xdr:to>
          <xdr:col>23</xdr:col>
          <xdr:colOff>180975</xdr:colOff>
          <xdr:row>118</xdr:row>
          <xdr:rowOff>352425</xdr:rowOff>
        </xdr:to>
        <xdr:sp macro="" textlink="">
          <xdr:nvSpPr>
            <xdr:cNvPr id="17687" name="Check Box 279" hidden="1">
              <a:extLst>
                <a:ext uri="{63B3BB69-23CF-44E3-9099-C40C66FF867C}">
                  <a14:compatExt spid="_x0000_s17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38100</xdr:rowOff>
        </xdr:from>
        <xdr:to>
          <xdr:col>23</xdr:col>
          <xdr:colOff>180975</xdr:colOff>
          <xdr:row>119</xdr:row>
          <xdr:rowOff>352425</xdr:rowOff>
        </xdr:to>
        <xdr:sp macro="" textlink="">
          <xdr:nvSpPr>
            <xdr:cNvPr id="17689" name="Check Box 281" hidden="1">
              <a:extLst>
                <a:ext uri="{63B3BB69-23CF-44E3-9099-C40C66FF867C}">
                  <a14:compatExt spid="_x0000_s17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690" name="Check Box 282" hidden="1">
              <a:extLst>
                <a:ext uri="{63B3BB69-23CF-44E3-9099-C40C66FF867C}">
                  <a14:compatExt spid="_x0000_s17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691" name="Check Box 283" hidden="1">
              <a:extLst>
                <a:ext uri="{63B3BB69-23CF-44E3-9099-C40C66FF867C}">
                  <a14:compatExt spid="_x0000_s17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692" name="Check Box 284" hidden="1">
              <a:extLst>
                <a:ext uri="{63B3BB69-23CF-44E3-9099-C40C66FF867C}">
                  <a14:compatExt spid="_x0000_s17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693" name="Check Box 285" hidden="1">
              <a:extLst>
                <a:ext uri="{63B3BB69-23CF-44E3-9099-C40C66FF867C}">
                  <a14:compatExt spid="_x0000_s17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694" name="Check Box 286" hidden="1">
              <a:extLst>
                <a:ext uri="{63B3BB69-23CF-44E3-9099-C40C66FF867C}">
                  <a14:compatExt spid="_x0000_s17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696" name="Check Box 288" hidden="1">
              <a:extLst>
                <a:ext uri="{63B3BB69-23CF-44E3-9099-C40C66FF867C}">
                  <a14:compatExt spid="_x0000_s17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697" name="Check Box 289" hidden="1">
              <a:extLst>
                <a:ext uri="{63B3BB69-23CF-44E3-9099-C40C66FF867C}">
                  <a14:compatExt spid="_x0000_s17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698" name="Check Box 290" hidden="1">
              <a:extLst>
                <a:ext uri="{63B3BB69-23CF-44E3-9099-C40C66FF867C}">
                  <a14:compatExt spid="_x0000_s17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700" name="Check Box 292" hidden="1">
              <a:extLst>
                <a:ext uri="{63B3BB69-23CF-44E3-9099-C40C66FF867C}">
                  <a14:compatExt spid="_x0000_s17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702" name="Check Box 294" hidden="1">
              <a:extLst>
                <a:ext uri="{63B3BB69-23CF-44E3-9099-C40C66FF867C}">
                  <a14:compatExt spid="_x0000_s17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703" name="Check Box 295" hidden="1">
              <a:extLst>
                <a:ext uri="{63B3BB69-23CF-44E3-9099-C40C66FF867C}">
                  <a14:compatExt spid="_x0000_s17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704" name="Check Box 296" hidden="1">
              <a:extLst>
                <a:ext uri="{63B3BB69-23CF-44E3-9099-C40C66FF867C}">
                  <a14:compatExt spid="_x0000_s17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705" name="Check Box 297" hidden="1">
              <a:extLst>
                <a:ext uri="{63B3BB69-23CF-44E3-9099-C40C66FF867C}">
                  <a14:compatExt spid="_x0000_s17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707" name="Check Box 299" hidden="1">
              <a:extLst>
                <a:ext uri="{63B3BB69-23CF-44E3-9099-C40C66FF867C}">
                  <a14:compatExt spid="_x0000_s17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708" name="Check Box 300" hidden="1">
              <a:extLst>
                <a:ext uri="{63B3BB69-23CF-44E3-9099-C40C66FF867C}">
                  <a14:compatExt spid="_x0000_s17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710" name="Check Box 302" hidden="1">
              <a:extLst>
                <a:ext uri="{63B3BB69-23CF-44E3-9099-C40C66FF867C}">
                  <a14:compatExt spid="_x0000_s17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711" name="Check Box 303" hidden="1">
              <a:extLst>
                <a:ext uri="{63B3BB69-23CF-44E3-9099-C40C66FF867C}">
                  <a14:compatExt spid="_x0000_s17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712" name="Check Box 304" hidden="1">
              <a:extLst>
                <a:ext uri="{63B3BB69-23CF-44E3-9099-C40C66FF867C}">
                  <a14:compatExt spid="_x0000_s17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713" name="Check Box 305" hidden="1">
              <a:extLst>
                <a:ext uri="{63B3BB69-23CF-44E3-9099-C40C66FF867C}">
                  <a14:compatExt spid="_x0000_s17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85725</xdr:rowOff>
        </xdr:to>
        <xdr:sp macro="" textlink="">
          <xdr:nvSpPr>
            <xdr:cNvPr id="17714" name="Check Box 306" hidden="1">
              <a:extLst>
                <a:ext uri="{63B3BB69-23CF-44E3-9099-C40C66FF867C}">
                  <a14:compatExt spid="_x0000_s17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85725</xdr:rowOff>
        </xdr:to>
        <xdr:sp macro="" textlink="">
          <xdr:nvSpPr>
            <xdr:cNvPr id="17715" name="Check Box 307" hidden="1">
              <a:extLst>
                <a:ext uri="{63B3BB69-23CF-44E3-9099-C40C66FF867C}">
                  <a14:compatExt spid="_x0000_s17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85725</xdr:rowOff>
        </xdr:to>
        <xdr:sp macro="" textlink="">
          <xdr:nvSpPr>
            <xdr:cNvPr id="17716" name="Check Box 308" hidden="1">
              <a:extLst>
                <a:ext uri="{63B3BB69-23CF-44E3-9099-C40C66FF867C}">
                  <a14:compatExt spid="_x0000_s17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29</xdr:row>
          <xdr:rowOff>0</xdr:rowOff>
        </xdr:from>
        <xdr:to>
          <xdr:col>23</xdr:col>
          <xdr:colOff>200025</xdr:colOff>
          <xdr:row>30</xdr:row>
          <xdr:rowOff>361950</xdr:rowOff>
        </xdr:to>
        <xdr:sp macro="" textlink="">
          <xdr:nvSpPr>
            <xdr:cNvPr id="17717" name="Check Box 309" hidden="1">
              <a:extLst>
                <a:ext uri="{63B3BB69-23CF-44E3-9099-C40C66FF867C}">
                  <a14:compatExt spid="_x0000_s17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0</xdr:rowOff>
        </xdr:from>
        <xdr:to>
          <xdr:col>23</xdr:col>
          <xdr:colOff>200025</xdr:colOff>
          <xdr:row>30</xdr:row>
          <xdr:rowOff>552450</xdr:rowOff>
        </xdr:to>
        <xdr:sp macro="" textlink="">
          <xdr:nvSpPr>
            <xdr:cNvPr id="17718" name="Check Box 310" hidden="1">
              <a:extLst>
                <a:ext uri="{63B3BB69-23CF-44E3-9099-C40C66FF867C}">
                  <a14:compatExt spid="_x0000_s17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19050</xdr:rowOff>
        </xdr:from>
        <xdr:to>
          <xdr:col>23</xdr:col>
          <xdr:colOff>200025</xdr:colOff>
          <xdr:row>34</xdr:row>
          <xdr:rowOff>190500</xdr:rowOff>
        </xdr:to>
        <xdr:sp macro="" textlink="">
          <xdr:nvSpPr>
            <xdr:cNvPr id="17720" name="Check Box 312" hidden="1">
              <a:extLst>
                <a:ext uri="{63B3BB69-23CF-44E3-9099-C40C66FF867C}">
                  <a14:compatExt spid="_x0000_s17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200025</xdr:colOff>
          <xdr:row>86</xdr:row>
          <xdr:rowOff>352425</xdr:rowOff>
        </xdr:to>
        <xdr:sp macro="" textlink="">
          <xdr:nvSpPr>
            <xdr:cNvPr id="17721" name="Check Box 313" hidden="1">
              <a:extLst>
                <a:ext uri="{63B3BB69-23CF-44E3-9099-C40C66FF867C}">
                  <a14:compatExt spid="_x0000_s17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200025</xdr:colOff>
          <xdr:row>86</xdr:row>
          <xdr:rowOff>361950</xdr:rowOff>
        </xdr:to>
        <xdr:sp macro="" textlink="">
          <xdr:nvSpPr>
            <xdr:cNvPr id="17722" name="Check Box 314" hidden="1">
              <a:extLst>
                <a:ext uri="{63B3BB69-23CF-44E3-9099-C40C66FF867C}">
                  <a14:compatExt spid="_x0000_s17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200025</xdr:colOff>
          <xdr:row>86</xdr:row>
          <xdr:rowOff>361950</xdr:rowOff>
        </xdr:to>
        <xdr:sp macro="" textlink="">
          <xdr:nvSpPr>
            <xdr:cNvPr id="17723" name="Check Box 315" hidden="1">
              <a:extLst>
                <a:ext uri="{63B3BB69-23CF-44E3-9099-C40C66FF867C}">
                  <a14:compatExt spid="_x0000_s17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200025</xdr:colOff>
          <xdr:row>86</xdr:row>
          <xdr:rowOff>361950</xdr:rowOff>
        </xdr:to>
        <xdr:sp macro="" textlink="">
          <xdr:nvSpPr>
            <xdr:cNvPr id="17724" name="Check Box 316" hidden="1">
              <a:extLst>
                <a:ext uri="{63B3BB69-23CF-44E3-9099-C40C66FF867C}">
                  <a14:compatExt spid="_x0000_s17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200025</xdr:colOff>
          <xdr:row>86</xdr:row>
          <xdr:rowOff>352425</xdr:rowOff>
        </xdr:to>
        <xdr:sp macro="" textlink="">
          <xdr:nvSpPr>
            <xdr:cNvPr id="17726" name="Check Box 318" hidden="1">
              <a:extLst>
                <a:ext uri="{63B3BB69-23CF-44E3-9099-C40C66FF867C}">
                  <a14:compatExt spid="_x0000_s17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200025</xdr:colOff>
          <xdr:row>86</xdr:row>
          <xdr:rowOff>352425</xdr:rowOff>
        </xdr:to>
        <xdr:sp macro="" textlink="">
          <xdr:nvSpPr>
            <xdr:cNvPr id="17728" name="Check Box 320" hidden="1">
              <a:extLst>
                <a:ext uri="{63B3BB69-23CF-44E3-9099-C40C66FF867C}">
                  <a14:compatExt spid="_x0000_s17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200025</xdr:colOff>
          <xdr:row>86</xdr:row>
          <xdr:rowOff>352425</xdr:rowOff>
        </xdr:to>
        <xdr:sp macro="" textlink="">
          <xdr:nvSpPr>
            <xdr:cNvPr id="17729" name="Check Box 321" hidden="1">
              <a:extLst>
                <a:ext uri="{63B3BB69-23CF-44E3-9099-C40C66FF867C}">
                  <a14:compatExt spid="_x0000_s17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200025</xdr:colOff>
          <xdr:row>86</xdr:row>
          <xdr:rowOff>352425</xdr:rowOff>
        </xdr:to>
        <xdr:sp macro="" textlink="">
          <xdr:nvSpPr>
            <xdr:cNvPr id="17731" name="Check Box 323" hidden="1">
              <a:extLst>
                <a:ext uri="{63B3BB69-23CF-44E3-9099-C40C66FF867C}">
                  <a14:compatExt spid="_x0000_s17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200025</xdr:colOff>
          <xdr:row>86</xdr:row>
          <xdr:rowOff>352425</xdr:rowOff>
        </xdr:to>
        <xdr:sp macro="" textlink="">
          <xdr:nvSpPr>
            <xdr:cNvPr id="17732" name="Check Box 324" hidden="1">
              <a:extLst>
                <a:ext uri="{63B3BB69-23CF-44E3-9099-C40C66FF867C}">
                  <a14:compatExt spid="_x0000_s17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200025</xdr:colOff>
          <xdr:row>86</xdr:row>
          <xdr:rowOff>352425</xdr:rowOff>
        </xdr:to>
        <xdr:sp macro="" textlink="">
          <xdr:nvSpPr>
            <xdr:cNvPr id="17734" name="Check Box 326" hidden="1">
              <a:extLst>
                <a:ext uri="{63B3BB69-23CF-44E3-9099-C40C66FF867C}">
                  <a14:compatExt spid="_x0000_s17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200025</xdr:colOff>
          <xdr:row>86</xdr:row>
          <xdr:rowOff>352425</xdr:rowOff>
        </xdr:to>
        <xdr:sp macro="" textlink="">
          <xdr:nvSpPr>
            <xdr:cNvPr id="17735" name="Check Box 327" hidden="1">
              <a:extLst>
                <a:ext uri="{63B3BB69-23CF-44E3-9099-C40C66FF867C}">
                  <a14:compatExt spid="_x0000_s17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19050</xdr:rowOff>
        </xdr:from>
        <xdr:to>
          <xdr:col>23</xdr:col>
          <xdr:colOff>200025</xdr:colOff>
          <xdr:row>87</xdr:row>
          <xdr:rowOff>0</xdr:rowOff>
        </xdr:to>
        <xdr:sp macro="" textlink="">
          <xdr:nvSpPr>
            <xdr:cNvPr id="17736" name="Check Box 328" hidden="1">
              <a:extLst>
                <a:ext uri="{63B3BB69-23CF-44E3-9099-C40C66FF867C}">
                  <a14:compatExt spid="_x0000_s17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89</xdr:row>
          <xdr:rowOff>0</xdr:rowOff>
        </xdr:from>
        <xdr:to>
          <xdr:col>23</xdr:col>
          <xdr:colOff>200025</xdr:colOff>
          <xdr:row>90</xdr:row>
          <xdr:rowOff>171450</xdr:rowOff>
        </xdr:to>
        <xdr:sp macro="" textlink="">
          <xdr:nvSpPr>
            <xdr:cNvPr id="17737" name="Check Box 329" hidden="1">
              <a:extLst>
                <a:ext uri="{63B3BB69-23CF-44E3-9099-C40C66FF867C}">
                  <a14:compatExt spid="_x0000_s17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738" name="Check Box 330" hidden="1">
              <a:extLst>
                <a:ext uri="{63B3BB69-23CF-44E3-9099-C40C66FF867C}">
                  <a14:compatExt spid="_x0000_s17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739" name="Check Box 331" hidden="1">
              <a:extLst>
                <a:ext uri="{63B3BB69-23CF-44E3-9099-C40C66FF867C}">
                  <a14:compatExt spid="_x0000_s17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740" name="Check Box 332" hidden="1">
              <a:extLst>
                <a:ext uri="{63B3BB69-23CF-44E3-9099-C40C66FF867C}">
                  <a14:compatExt spid="_x0000_s17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741" name="Check Box 333" hidden="1">
              <a:extLst>
                <a:ext uri="{63B3BB69-23CF-44E3-9099-C40C66FF867C}">
                  <a14:compatExt spid="_x0000_s17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742" name="Check Box 334" hidden="1">
              <a:extLst>
                <a:ext uri="{63B3BB69-23CF-44E3-9099-C40C66FF867C}">
                  <a14:compatExt spid="_x0000_s17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743" name="Check Box 335" hidden="1">
              <a:extLst>
                <a:ext uri="{63B3BB69-23CF-44E3-9099-C40C66FF867C}">
                  <a14:compatExt spid="_x0000_s17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745" name="Check Box 337" hidden="1">
              <a:extLst>
                <a:ext uri="{63B3BB69-23CF-44E3-9099-C40C66FF867C}">
                  <a14:compatExt spid="_x0000_s17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103</xdr:row>
          <xdr:rowOff>19050</xdr:rowOff>
        </xdr:from>
        <xdr:to>
          <xdr:col>23</xdr:col>
          <xdr:colOff>200025</xdr:colOff>
          <xdr:row>105</xdr:row>
          <xdr:rowOff>247650</xdr:rowOff>
        </xdr:to>
        <xdr:sp macro="" textlink="">
          <xdr:nvSpPr>
            <xdr:cNvPr id="17746" name="Check Box 338" hidden="1">
              <a:extLst>
                <a:ext uri="{63B3BB69-23CF-44E3-9099-C40C66FF867C}">
                  <a14:compatExt spid="_x0000_s17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99</xdr:row>
          <xdr:rowOff>19050</xdr:rowOff>
        </xdr:from>
        <xdr:to>
          <xdr:col>23</xdr:col>
          <xdr:colOff>228600</xdr:colOff>
          <xdr:row>100</xdr:row>
          <xdr:rowOff>28575</xdr:rowOff>
        </xdr:to>
        <xdr:sp macro="" textlink="">
          <xdr:nvSpPr>
            <xdr:cNvPr id="17747" name="Check Box 339" hidden="1">
              <a:extLst>
                <a:ext uri="{63B3BB69-23CF-44E3-9099-C40C66FF867C}">
                  <a14:compatExt spid="_x0000_s17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101</xdr:row>
          <xdr:rowOff>0</xdr:rowOff>
        </xdr:from>
        <xdr:to>
          <xdr:col>23</xdr:col>
          <xdr:colOff>228600</xdr:colOff>
          <xdr:row>104</xdr:row>
          <xdr:rowOff>200025</xdr:rowOff>
        </xdr:to>
        <xdr:sp macro="" textlink="">
          <xdr:nvSpPr>
            <xdr:cNvPr id="17748" name="Check Box 340" hidden="1">
              <a:extLst>
                <a:ext uri="{63B3BB69-23CF-44E3-9099-C40C66FF867C}">
                  <a14:compatExt spid="_x0000_s17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228600</xdr:colOff>
          <xdr:row>87</xdr:row>
          <xdr:rowOff>180975</xdr:rowOff>
        </xdr:to>
        <xdr:sp macro="" textlink="">
          <xdr:nvSpPr>
            <xdr:cNvPr id="17749" name="Check Box 341" hidden="1">
              <a:extLst>
                <a:ext uri="{63B3BB69-23CF-44E3-9099-C40C66FF867C}">
                  <a14:compatExt spid="_x0000_s17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228600</xdr:colOff>
          <xdr:row>87</xdr:row>
          <xdr:rowOff>180975</xdr:rowOff>
        </xdr:to>
        <xdr:sp macro="" textlink="">
          <xdr:nvSpPr>
            <xdr:cNvPr id="17750" name="Check Box 342" hidden="1">
              <a:extLst>
                <a:ext uri="{63B3BB69-23CF-44E3-9099-C40C66FF867C}">
                  <a14:compatExt spid="_x0000_s17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219075</xdr:colOff>
          <xdr:row>88</xdr:row>
          <xdr:rowOff>9525</xdr:rowOff>
        </xdr:to>
        <xdr:sp macro="" textlink="">
          <xdr:nvSpPr>
            <xdr:cNvPr id="17751" name="Check Box 343" hidden="1">
              <a:extLst>
                <a:ext uri="{63B3BB69-23CF-44E3-9099-C40C66FF867C}">
                  <a14:compatExt spid="_x0000_s17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228600</xdr:colOff>
          <xdr:row>87</xdr:row>
          <xdr:rowOff>180975</xdr:rowOff>
        </xdr:to>
        <xdr:sp macro="" textlink="">
          <xdr:nvSpPr>
            <xdr:cNvPr id="17752" name="Check Box 344" hidden="1">
              <a:extLst>
                <a:ext uri="{63B3BB69-23CF-44E3-9099-C40C66FF867C}">
                  <a14:compatExt spid="_x0000_s17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247650</xdr:colOff>
          <xdr:row>91</xdr:row>
          <xdr:rowOff>95250</xdr:rowOff>
        </xdr:to>
        <xdr:sp macro="" textlink="">
          <xdr:nvSpPr>
            <xdr:cNvPr id="17753" name="Check Box 345" hidden="1">
              <a:extLst>
                <a:ext uri="{63B3BB69-23CF-44E3-9099-C40C66FF867C}">
                  <a14:compatExt spid="_x0000_s17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247650</xdr:colOff>
          <xdr:row>91</xdr:row>
          <xdr:rowOff>57150</xdr:rowOff>
        </xdr:to>
        <xdr:sp macro="" textlink="">
          <xdr:nvSpPr>
            <xdr:cNvPr id="17754" name="Check Box 346" hidden="1">
              <a:extLst>
                <a:ext uri="{63B3BB69-23CF-44E3-9099-C40C66FF867C}">
                  <a14:compatExt spid="_x0000_s17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228600</xdr:colOff>
          <xdr:row>87</xdr:row>
          <xdr:rowOff>200025</xdr:rowOff>
        </xdr:to>
        <xdr:sp macro="" textlink="">
          <xdr:nvSpPr>
            <xdr:cNvPr id="17756" name="Check Box 348" hidden="1">
              <a:extLst>
                <a:ext uri="{63B3BB69-23CF-44E3-9099-C40C66FF867C}">
                  <a14:compatExt spid="_x0000_s17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19050</xdr:rowOff>
        </xdr:from>
        <xdr:to>
          <xdr:col>23</xdr:col>
          <xdr:colOff>228600</xdr:colOff>
          <xdr:row>32</xdr:row>
          <xdr:rowOff>790575</xdr:rowOff>
        </xdr:to>
        <xdr:sp macro="" textlink="">
          <xdr:nvSpPr>
            <xdr:cNvPr id="17758" name="Check Box 350" hidden="1">
              <a:extLst>
                <a:ext uri="{63B3BB69-23CF-44E3-9099-C40C66FF867C}">
                  <a14:compatExt spid="_x0000_s17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90</xdr:row>
          <xdr:rowOff>209550</xdr:rowOff>
        </xdr:from>
        <xdr:to>
          <xdr:col>23</xdr:col>
          <xdr:colOff>228600</xdr:colOff>
          <xdr:row>92</xdr:row>
          <xdr:rowOff>400050</xdr:rowOff>
        </xdr:to>
        <xdr:sp macro="" textlink="">
          <xdr:nvSpPr>
            <xdr:cNvPr id="17759" name="Check Box 351" hidden="1">
              <a:extLst>
                <a:ext uri="{63B3BB69-23CF-44E3-9099-C40C66FF867C}">
                  <a14:compatExt spid="_x0000_s17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200025</xdr:colOff>
          <xdr:row>86</xdr:row>
          <xdr:rowOff>352425</xdr:rowOff>
        </xdr:to>
        <xdr:sp macro="" textlink="">
          <xdr:nvSpPr>
            <xdr:cNvPr id="17760" name="Check Box 352" hidden="1">
              <a:extLst>
                <a:ext uri="{63B3BB69-23CF-44E3-9099-C40C66FF867C}">
                  <a14:compatExt spid="_x0000_s17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156</xdr:row>
          <xdr:rowOff>38100</xdr:rowOff>
        </xdr:from>
        <xdr:to>
          <xdr:col>23</xdr:col>
          <xdr:colOff>180975</xdr:colOff>
          <xdr:row>157</xdr:row>
          <xdr:rowOff>161925</xdr:rowOff>
        </xdr:to>
        <xdr:sp macro="" textlink="">
          <xdr:nvSpPr>
            <xdr:cNvPr id="17761" name="Check Box 353" hidden="1">
              <a:extLst>
                <a:ext uri="{63B3BB69-23CF-44E3-9099-C40C66FF867C}">
                  <a14:compatExt spid="_x0000_s17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149</xdr:row>
          <xdr:rowOff>19050</xdr:rowOff>
        </xdr:from>
        <xdr:to>
          <xdr:col>23</xdr:col>
          <xdr:colOff>171450</xdr:colOff>
          <xdr:row>149</xdr:row>
          <xdr:rowOff>180975</xdr:rowOff>
        </xdr:to>
        <xdr:sp macro="" textlink="">
          <xdr:nvSpPr>
            <xdr:cNvPr id="17762" name="Check Box 354" hidden="1">
              <a:extLst>
                <a:ext uri="{63B3BB69-23CF-44E3-9099-C40C66FF867C}">
                  <a14:compatExt spid="_x0000_s17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150</xdr:row>
          <xdr:rowOff>19050</xdr:rowOff>
        </xdr:from>
        <xdr:to>
          <xdr:col>23</xdr:col>
          <xdr:colOff>171450</xdr:colOff>
          <xdr:row>150</xdr:row>
          <xdr:rowOff>180975</xdr:rowOff>
        </xdr:to>
        <xdr:sp macro="" textlink="">
          <xdr:nvSpPr>
            <xdr:cNvPr id="17763" name="Check Box 355" hidden="1">
              <a:extLst>
                <a:ext uri="{63B3BB69-23CF-44E3-9099-C40C66FF867C}">
                  <a14:compatExt spid="_x0000_s17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151</xdr:row>
          <xdr:rowOff>19050</xdr:rowOff>
        </xdr:from>
        <xdr:to>
          <xdr:col>23</xdr:col>
          <xdr:colOff>171450</xdr:colOff>
          <xdr:row>151</xdr:row>
          <xdr:rowOff>180975</xdr:rowOff>
        </xdr:to>
        <xdr:sp macro="" textlink="">
          <xdr:nvSpPr>
            <xdr:cNvPr id="17764" name="Check Box 356" hidden="1">
              <a:extLst>
                <a:ext uri="{63B3BB69-23CF-44E3-9099-C40C66FF867C}">
                  <a14:compatExt spid="_x0000_s17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152</xdr:row>
          <xdr:rowOff>19050</xdr:rowOff>
        </xdr:from>
        <xdr:to>
          <xdr:col>23</xdr:col>
          <xdr:colOff>171450</xdr:colOff>
          <xdr:row>152</xdr:row>
          <xdr:rowOff>180975</xdr:rowOff>
        </xdr:to>
        <xdr:sp macro="" textlink="">
          <xdr:nvSpPr>
            <xdr:cNvPr id="17765" name="Check Box 357" hidden="1">
              <a:extLst>
                <a:ext uri="{63B3BB69-23CF-44E3-9099-C40C66FF867C}">
                  <a14:compatExt spid="_x0000_s17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19050</xdr:rowOff>
        </xdr:from>
        <xdr:to>
          <xdr:col>23</xdr:col>
          <xdr:colOff>171450</xdr:colOff>
          <xdr:row>155</xdr:row>
          <xdr:rowOff>180975</xdr:rowOff>
        </xdr:to>
        <xdr:sp macro="" textlink="">
          <xdr:nvSpPr>
            <xdr:cNvPr id="17766" name="Check Box 358" hidden="1">
              <a:extLst>
                <a:ext uri="{63B3BB69-23CF-44E3-9099-C40C66FF867C}">
                  <a14:compatExt spid="_x0000_s17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155</xdr:row>
          <xdr:rowOff>0</xdr:rowOff>
        </xdr:from>
        <xdr:to>
          <xdr:col>23</xdr:col>
          <xdr:colOff>171450</xdr:colOff>
          <xdr:row>155</xdr:row>
          <xdr:rowOff>161925</xdr:rowOff>
        </xdr:to>
        <xdr:sp macro="" textlink="">
          <xdr:nvSpPr>
            <xdr:cNvPr id="17767" name="Check Box 359" hidden="1">
              <a:extLst>
                <a:ext uri="{63B3BB69-23CF-44E3-9099-C40C66FF867C}">
                  <a14:compatExt spid="_x0000_s17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157</xdr:row>
          <xdr:rowOff>19050</xdr:rowOff>
        </xdr:from>
        <xdr:to>
          <xdr:col>23</xdr:col>
          <xdr:colOff>171450</xdr:colOff>
          <xdr:row>157</xdr:row>
          <xdr:rowOff>180975</xdr:rowOff>
        </xdr:to>
        <xdr:sp macro="" textlink="">
          <xdr:nvSpPr>
            <xdr:cNvPr id="17768" name="Check Box 360" hidden="1">
              <a:extLst>
                <a:ext uri="{63B3BB69-23CF-44E3-9099-C40C66FF867C}">
                  <a14:compatExt spid="_x0000_s17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19050</xdr:rowOff>
        </xdr:from>
        <xdr:to>
          <xdr:col>23</xdr:col>
          <xdr:colOff>171450</xdr:colOff>
          <xdr:row>158</xdr:row>
          <xdr:rowOff>180975</xdr:rowOff>
        </xdr:to>
        <xdr:sp macro="" textlink="">
          <xdr:nvSpPr>
            <xdr:cNvPr id="17769" name="Check Box 361" hidden="1">
              <a:extLst>
                <a:ext uri="{63B3BB69-23CF-44E3-9099-C40C66FF867C}">
                  <a14:compatExt spid="_x0000_s17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149</xdr:row>
          <xdr:rowOff>0</xdr:rowOff>
        </xdr:from>
        <xdr:to>
          <xdr:col>23</xdr:col>
          <xdr:colOff>180975</xdr:colOff>
          <xdr:row>150</xdr:row>
          <xdr:rowOff>123825</xdr:rowOff>
        </xdr:to>
        <xdr:sp macro="" textlink="">
          <xdr:nvSpPr>
            <xdr:cNvPr id="17770" name="Check Box 362" hidden="1">
              <a:extLst>
                <a:ext uri="{63B3BB69-23CF-44E3-9099-C40C66FF867C}">
                  <a14:compatExt spid="_x0000_s17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149</xdr:row>
          <xdr:rowOff>0</xdr:rowOff>
        </xdr:from>
        <xdr:to>
          <xdr:col>23</xdr:col>
          <xdr:colOff>180975</xdr:colOff>
          <xdr:row>150</xdr:row>
          <xdr:rowOff>123825</xdr:rowOff>
        </xdr:to>
        <xdr:sp macro="" textlink="">
          <xdr:nvSpPr>
            <xdr:cNvPr id="17771" name="Check Box 363" hidden="1">
              <a:extLst>
                <a:ext uri="{63B3BB69-23CF-44E3-9099-C40C66FF867C}">
                  <a14:compatExt spid="_x0000_s17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149</xdr:row>
          <xdr:rowOff>0</xdr:rowOff>
        </xdr:from>
        <xdr:to>
          <xdr:col>23</xdr:col>
          <xdr:colOff>180975</xdr:colOff>
          <xdr:row>150</xdr:row>
          <xdr:rowOff>123825</xdr:rowOff>
        </xdr:to>
        <xdr:sp macro="" textlink="">
          <xdr:nvSpPr>
            <xdr:cNvPr id="17772" name="Check Box 364" hidden="1">
              <a:extLst>
                <a:ext uri="{63B3BB69-23CF-44E3-9099-C40C66FF867C}">
                  <a14:compatExt spid="_x0000_s17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149</xdr:row>
          <xdr:rowOff>0</xdr:rowOff>
        </xdr:from>
        <xdr:to>
          <xdr:col>23</xdr:col>
          <xdr:colOff>180975</xdr:colOff>
          <xdr:row>150</xdr:row>
          <xdr:rowOff>123825</xdr:rowOff>
        </xdr:to>
        <xdr:sp macro="" textlink="">
          <xdr:nvSpPr>
            <xdr:cNvPr id="17773" name="Check Box 365" hidden="1">
              <a:extLst>
                <a:ext uri="{63B3BB69-23CF-44E3-9099-C40C66FF867C}">
                  <a14:compatExt spid="_x0000_s17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122</xdr:row>
          <xdr:rowOff>0</xdr:rowOff>
        </xdr:from>
        <xdr:to>
          <xdr:col>23</xdr:col>
          <xdr:colOff>238125</xdr:colOff>
          <xdr:row>123</xdr:row>
          <xdr:rowOff>361950</xdr:rowOff>
        </xdr:to>
        <xdr:sp macro="" textlink="">
          <xdr:nvSpPr>
            <xdr:cNvPr id="17774" name="Check Box 366" hidden="1">
              <a:extLst>
                <a:ext uri="{63B3BB69-23CF-44E3-9099-C40C66FF867C}">
                  <a14:compatExt spid="_x0000_s17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122</xdr:row>
          <xdr:rowOff>0</xdr:rowOff>
        </xdr:from>
        <xdr:to>
          <xdr:col>23</xdr:col>
          <xdr:colOff>200025</xdr:colOff>
          <xdr:row>123</xdr:row>
          <xdr:rowOff>381000</xdr:rowOff>
        </xdr:to>
        <xdr:sp macro="" textlink="">
          <xdr:nvSpPr>
            <xdr:cNvPr id="17775" name="Check Box 367" hidden="1">
              <a:extLst>
                <a:ext uri="{63B3BB69-23CF-44E3-9099-C40C66FF867C}">
                  <a14:compatExt spid="_x0000_s17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xdr:row>
          <xdr:rowOff>19050</xdr:rowOff>
        </xdr:from>
        <xdr:to>
          <xdr:col>25</xdr:col>
          <xdr:colOff>209550</xdr:colOff>
          <xdr:row>9</xdr:row>
          <xdr:rowOff>76200</xdr:rowOff>
        </xdr:to>
        <xdr:sp macro="" textlink="">
          <xdr:nvSpPr>
            <xdr:cNvPr id="17776" name="Check Box 368" hidden="1">
              <a:extLst>
                <a:ext uri="{63B3BB69-23CF-44E3-9099-C40C66FF867C}">
                  <a14:compatExt spid="_x0000_s17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xdr:row>
          <xdr:rowOff>19050</xdr:rowOff>
        </xdr:from>
        <xdr:to>
          <xdr:col>25</xdr:col>
          <xdr:colOff>209550</xdr:colOff>
          <xdr:row>9</xdr:row>
          <xdr:rowOff>457200</xdr:rowOff>
        </xdr:to>
        <xdr:sp macro="" textlink="">
          <xdr:nvSpPr>
            <xdr:cNvPr id="17777" name="Check Box 369" hidden="1">
              <a:extLst>
                <a:ext uri="{63B3BB69-23CF-44E3-9099-C40C66FF867C}">
                  <a14:compatExt spid="_x0000_s17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19050</xdr:rowOff>
        </xdr:from>
        <xdr:to>
          <xdr:col>25</xdr:col>
          <xdr:colOff>209550</xdr:colOff>
          <xdr:row>10</xdr:row>
          <xdr:rowOff>276225</xdr:rowOff>
        </xdr:to>
        <xdr:sp macro="" textlink="">
          <xdr:nvSpPr>
            <xdr:cNvPr id="17778" name="Check Box 370" hidden="1">
              <a:extLst>
                <a:ext uri="{63B3BB69-23CF-44E3-9099-C40C66FF867C}">
                  <a14:compatExt spid="_x0000_s17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0</xdr:rowOff>
        </xdr:from>
        <xdr:to>
          <xdr:col>24</xdr:col>
          <xdr:colOff>28575</xdr:colOff>
          <xdr:row>30</xdr:row>
          <xdr:rowOff>247650</xdr:rowOff>
        </xdr:to>
        <xdr:sp macro="" textlink="">
          <xdr:nvSpPr>
            <xdr:cNvPr id="17779" name="Check Box 371" hidden="1">
              <a:extLst>
                <a:ext uri="{63B3BB69-23CF-44E3-9099-C40C66FF867C}">
                  <a14:compatExt spid="_x0000_s17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0</xdr:rowOff>
        </xdr:from>
        <xdr:to>
          <xdr:col>23</xdr:col>
          <xdr:colOff>180975</xdr:colOff>
          <xdr:row>30</xdr:row>
          <xdr:rowOff>314325</xdr:rowOff>
        </xdr:to>
        <xdr:sp macro="" textlink="">
          <xdr:nvSpPr>
            <xdr:cNvPr id="17780" name="Check Box 372" hidden="1">
              <a:extLst>
                <a:ext uri="{63B3BB69-23CF-44E3-9099-C40C66FF867C}">
                  <a14:compatExt spid="_x0000_s17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0</xdr:rowOff>
        </xdr:from>
        <xdr:to>
          <xdr:col>24</xdr:col>
          <xdr:colOff>28575</xdr:colOff>
          <xdr:row>30</xdr:row>
          <xdr:rowOff>247650</xdr:rowOff>
        </xdr:to>
        <xdr:sp macro="" textlink="">
          <xdr:nvSpPr>
            <xdr:cNvPr id="17781" name="Check Box 373" hidden="1">
              <a:extLst>
                <a:ext uri="{63B3BB69-23CF-44E3-9099-C40C66FF867C}">
                  <a14:compatExt spid="_x0000_s17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0</xdr:rowOff>
        </xdr:from>
        <xdr:to>
          <xdr:col>23</xdr:col>
          <xdr:colOff>171450</xdr:colOff>
          <xdr:row>30</xdr:row>
          <xdr:rowOff>161925</xdr:rowOff>
        </xdr:to>
        <xdr:sp macro="" textlink="">
          <xdr:nvSpPr>
            <xdr:cNvPr id="17782" name="Check Box 374" hidden="1">
              <a:extLst>
                <a:ext uri="{63B3BB69-23CF-44E3-9099-C40C66FF867C}">
                  <a14:compatExt spid="_x0000_s17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0</xdr:rowOff>
        </xdr:from>
        <xdr:to>
          <xdr:col>23</xdr:col>
          <xdr:colOff>171450</xdr:colOff>
          <xdr:row>30</xdr:row>
          <xdr:rowOff>161925</xdr:rowOff>
        </xdr:to>
        <xdr:sp macro="" textlink="">
          <xdr:nvSpPr>
            <xdr:cNvPr id="17783" name="Check Box 375" hidden="1">
              <a:extLst>
                <a:ext uri="{63B3BB69-23CF-44E3-9099-C40C66FF867C}">
                  <a14:compatExt spid="_x0000_s17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0</xdr:rowOff>
        </xdr:from>
        <xdr:to>
          <xdr:col>23</xdr:col>
          <xdr:colOff>171450</xdr:colOff>
          <xdr:row>30</xdr:row>
          <xdr:rowOff>161925</xdr:rowOff>
        </xdr:to>
        <xdr:sp macro="" textlink="">
          <xdr:nvSpPr>
            <xdr:cNvPr id="17784" name="Check Box 376" hidden="1">
              <a:extLst>
                <a:ext uri="{63B3BB69-23CF-44E3-9099-C40C66FF867C}">
                  <a14:compatExt spid="_x0000_s17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0</xdr:rowOff>
        </xdr:from>
        <xdr:to>
          <xdr:col>23</xdr:col>
          <xdr:colOff>180975</xdr:colOff>
          <xdr:row>30</xdr:row>
          <xdr:rowOff>314325</xdr:rowOff>
        </xdr:to>
        <xdr:sp macro="" textlink="">
          <xdr:nvSpPr>
            <xdr:cNvPr id="17785" name="Check Box 377" hidden="1">
              <a:extLst>
                <a:ext uri="{63B3BB69-23CF-44E3-9099-C40C66FF867C}">
                  <a14:compatExt spid="_x0000_s17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0</xdr:rowOff>
        </xdr:from>
        <xdr:to>
          <xdr:col>23</xdr:col>
          <xdr:colOff>171450</xdr:colOff>
          <xdr:row>30</xdr:row>
          <xdr:rowOff>161925</xdr:rowOff>
        </xdr:to>
        <xdr:sp macro="" textlink="">
          <xdr:nvSpPr>
            <xdr:cNvPr id="17786" name="Check Box 378" hidden="1">
              <a:extLst>
                <a:ext uri="{63B3BB69-23CF-44E3-9099-C40C66FF867C}">
                  <a14:compatExt spid="_x0000_s17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0</xdr:rowOff>
        </xdr:from>
        <xdr:to>
          <xdr:col>23</xdr:col>
          <xdr:colOff>200025</xdr:colOff>
          <xdr:row>30</xdr:row>
          <xdr:rowOff>552450</xdr:rowOff>
        </xdr:to>
        <xdr:sp macro="" textlink="">
          <xdr:nvSpPr>
            <xdr:cNvPr id="17787" name="Check Box 379" hidden="1">
              <a:extLst>
                <a:ext uri="{63B3BB69-23CF-44E3-9099-C40C66FF867C}">
                  <a14:compatExt spid="_x0000_s17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0</xdr:rowOff>
        </xdr:from>
        <xdr:to>
          <xdr:col>24</xdr:col>
          <xdr:colOff>28575</xdr:colOff>
          <xdr:row>30</xdr:row>
          <xdr:rowOff>247650</xdr:rowOff>
        </xdr:to>
        <xdr:sp macro="" textlink="">
          <xdr:nvSpPr>
            <xdr:cNvPr id="17788" name="Check Box 380" hidden="1">
              <a:extLst>
                <a:ext uri="{63B3BB69-23CF-44E3-9099-C40C66FF867C}">
                  <a14:compatExt spid="_x0000_s17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0</xdr:rowOff>
        </xdr:from>
        <xdr:to>
          <xdr:col>23</xdr:col>
          <xdr:colOff>171450</xdr:colOff>
          <xdr:row>30</xdr:row>
          <xdr:rowOff>161925</xdr:rowOff>
        </xdr:to>
        <xdr:sp macro="" textlink="">
          <xdr:nvSpPr>
            <xdr:cNvPr id="17789" name="Check Box 381" hidden="1">
              <a:extLst>
                <a:ext uri="{63B3BB69-23CF-44E3-9099-C40C66FF867C}">
                  <a14:compatExt spid="_x0000_s17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0</xdr:rowOff>
        </xdr:from>
        <xdr:to>
          <xdr:col>23</xdr:col>
          <xdr:colOff>171450</xdr:colOff>
          <xdr:row>30</xdr:row>
          <xdr:rowOff>161925</xdr:rowOff>
        </xdr:to>
        <xdr:sp macro="" textlink="">
          <xdr:nvSpPr>
            <xdr:cNvPr id="17790" name="Check Box 382" hidden="1">
              <a:extLst>
                <a:ext uri="{63B3BB69-23CF-44E3-9099-C40C66FF867C}">
                  <a14:compatExt spid="_x0000_s17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0</xdr:rowOff>
        </xdr:from>
        <xdr:to>
          <xdr:col>23</xdr:col>
          <xdr:colOff>171450</xdr:colOff>
          <xdr:row>30</xdr:row>
          <xdr:rowOff>161925</xdr:rowOff>
        </xdr:to>
        <xdr:sp macro="" textlink="">
          <xdr:nvSpPr>
            <xdr:cNvPr id="17791" name="Check Box 383" hidden="1">
              <a:extLst>
                <a:ext uri="{63B3BB69-23CF-44E3-9099-C40C66FF867C}">
                  <a14:compatExt spid="_x0000_s17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0</xdr:rowOff>
        </xdr:from>
        <xdr:to>
          <xdr:col>23</xdr:col>
          <xdr:colOff>180975</xdr:colOff>
          <xdr:row>30</xdr:row>
          <xdr:rowOff>314325</xdr:rowOff>
        </xdr:to>
        <xdr:sp macro="" textlink="">
          <xdr:nvSpPr>
            <xdr:cNvPr id="17792" name="Check Box 384" hidden="1">
              <a:extLst>
                <a:ext uri="{63B3BB69-23CF-44E3-9099-C40C66FF867C}">
                  <a14:compatExt spid="_x0000_s17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0</xdr:rowOff>
        </xdr:from>
        <xdr:to>
          <xdr:col>23</xdr:col>
          <xdr:colOff>171450</xdr:colOff>
          <xdr:row>30</xdr:row>
          <xdr:rowOff>161925</xdr:rowOff>
        </xdr:to>
        <xdr:sp macro="" textlink="">
          <xdr:nvSpPr>
            <xdr:cNvPr id="17793" name="Check Box 385" hidden="1">
              <a:extLst>
                <a:ext uri="{63B3BB69-23CF-44E3-9099-C40C66FF867C}">
                  <a14:compatExt spid="_x0000_s17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171450</xdr:colOff>
          <xdr:row>85</xdr:row>
          <xdr:rowOff>161925</xdr:rowOff>
        </xdr:to>
        <xdr:sp macro="" textlink="">
          <xdr:nvSpPr>
            <xdr:cNvPr id="17794" name="Check Box 386" hidden="1">
              <a:extLst>
                <a:ext uri="{63B3BB69-23CF-44E3-9099-C40C66FF867C}">
                  <a14:compatExt spid="_x0000_s17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200025</xdr:colOff>
          <xdr:row>86</xdr:row>
          <xdr:rowOff>352425</xdr:rowOff>
        </xdr:to>
        <xdr:sp macro="" textlink="">
          <xdr:nvSpPr>
            <xdr:cNvPr id="17795" name="Check Box 387" hidden="1">
              <a:extLst>
                <a:ext uri="{63B3BB69-23CF-44E3-9099-C40C66FF867C}">
                  <a14:compatExt spid="_x0000_s17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171450</xdr:colOff>
          <xdr:row>85</xdr:row>
          <xdr:rowOff>161925</xdr:rowOff>
        </xdr:to>
        <xdr:sp macro="" textlink="">
          <xdr:nvSpPr>
            <xdr:cNvPr id="17796" name="Check Box 388" hidden="1">
              <a:extLst>
                <a:ext uri="{63B3BB69-23CF-44E3-9099-C40C66FF867C}">
                  <a14:compatExt spid="_x0000_s17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200025</xdr:colOff>
          <xdr:row>86</xdr:row>
          <xdr:rowOff>352425</xdr:rowOff>
        </xdr:to>
        <xdr:sp macro="" textlink="">
          <xdr:nvSpPr>
            <xdr:cNvPr id="17797" name="Check Box 389" hidden="1">
              <a:extLst>
                <a:ext uri="{63B3BB69-23CF-44E3-9099-C40C66FF867C}">
                  <a14:compatExt spid="_x0000_s17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171450</xdr:colOff>
          <xdr:row>85</xdr:row>
          <xdr:rowOff>161925</xdr:rowOff>
        </xdr:to>
        <xdr:sp macro="" textlink="">
          <xdr:nvSpPr>
            <xdr:cNvPr id="17798" name="Check Box 390" hidden="1">
              <a:extLst>
                <a:ext uri="{63B3BB69-23CF-44E3-9099-C40C66FF867C}">
                  <a14:compatExt spid="_x0000_s17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200025</xdr:colOff>
          <xdr:row>86</xdr:row>
          <xdr:rowOff>352425</xdr:rowOff>
        </xdr:to>
        <xdr:sp macro="" textlink="">
          <xdr:nvSpPr>
            <xdr:cNvPr id="17799" name="Check Box 391" hidden="1">
              <a:extLst>
                <a:ext uri="{63B3BB69-23CF-44E3-9099-C40C66FF867C}">
                  <a14:compatExt spid="_x0000_s17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89</xdr:row>
          <xdr:rowOff>0</xdr:rowOff>
        </xdr:from>
        <xdr:to>
          <xdr:col>23</xdr:col>
          <xdr:colOff>247650</xdr:colOff>
          <xdr:row>89</xdr:row>
          <xdr:rowOff>228600</xdr:rowOff>
        </xdr:to>
        <xdr:sp macro="" textlink="">
          <xdr:nvSpPr>
            <xdr:cNvPr id="17800" name="Check Box 392" hidden="1">
              <a:extLst>
                <a:ext uri="{63B3BB69-23CF-44E3-9099-C40C66FF867C}">
                  <a14:compatExt spid="_x0000_s17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89</xdr:row>
          <xdr:rowOff>0</xdr:rowOff>
        </xdr:from>
        <xdr:to>
          <xdr:col>23</xdr:col>
          <xdr:colOff>171450</xdr:colOff>
          <xdr:row>89</xdr:row>
          <xdr:rowOff>161925</xdr:rowOff>
        </xdr:to>
        <xdr:sp macro="" textlink="">
          <xdr:nvSpPr>
            <xdr:cNvPr id="17801" name="Check Box 393" hidden="1">
              <a:extLst>
                <a:ext uri="{63B3BB69-23CF-44E3-9099-C40C66FF867C}">
                  <a14:compatExt spid="_x0000_s17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89</xdr:row>
          <xdr:rowOff>0</xdr:rowOff>
        </xdr:from>
        <xdr:to>
          <xdr:col>23</xdr:col>
          <xdr:colOff>200025</xdr:colOff>
          <xdr:row>90</xdr:row>
          <xdr:rowOff>171450</xdr:rowOff>
        </xdr:to>
        <xdr:sp macro="" textlink="">
          <xdr:nvSpPr>
            <xdr:cNvPr id="17802" name="Check Box 394" hidden="1">
              <a:extLst>
                <a:ext uri="{63B3BB69-23CF-44E3-9099-C40C66FF867C}">
                  <a14:compatExt spid="_x0000_s17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89</xdr:row>
          <xdr:rowOff>0</xdr:rowOff>
        </xdr:from>
        <xdr:to>
          <xdr:col>23</xdr:col>
          <xdr:colOff>247650</xdr:colOff>
          <xdr:row>94</xdr:row>
          <xdr:rowOff>104775</xdr:rowOff>
        </xdr:to>
        <xdr:sp macro="" textlink="">
          <xdr:nvSpPr>
            <xdr:cNvPr id="17803" name="Check Box 395" hidden="1">
              <a:extLst>
                <a:ext uri="{63B3BB69-23CF-44E3-9099-C40C66FF867C}">
                  <a14:compatExt spid="_x0000_s17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804" name="Check Box 396" hidden="1">
              <a:extLst>
                <a:ext uri="{63B3BB69-23CF-44E3-9099-C40C66FF867C}">
                  <a14:compatExt spid="_x0000_s17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805" name="Check Box 397" hidden="1">
              <a:extLst>
                <a:ext uri="{63B3BB69-23CF-44E3-9099-C40C66FF867C}">
                  <a14:compatExt spid="_x0000_s17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806" name="Check Box 398" hidden="1">
              <a:extLst>
                <a:ext uri="{63B3BB69-23CF-44E3-9099-C40C66FF867C}">
                  <a14:compatExt spid="_x0000_s17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66675</xdr:rowOff>
        </xdr:to>
        <xdr:sp macro="" textlink="">
          <xdr:nvSpPr>
            <xdr:cNvPr id="17807" name="Check Box 399" hidden="1">
              <a:extLst>
                <a:ext uri="{63B3BB69-23CF-44E3-9099-C40C66FF867C}">
                  <a14:compatExt spid="_x0000_s17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66675</xdr:rowOff>
        </xdr:to>
        <xdr:sp macro="" textlink="">
          <xdr:nvSpPr>
            <xdr:cNvPr id="17808" name="Check Box 400" hidden="1">
              <a:extLst>
                <a:ext uri="{63B3BB69-23CF-44E3-9099-C40C66FF867C}">
                  <a14:compatExt spid="_x0000_s17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66675</xdr:rowOff>
        </xdr:to>
        <xdr:sp macro="" textlink="">
          <xdr:nvSpPr>
            <xdr:cNvPr id="17809" name="Check Box 401" hidden="1">
              <a:extLst>
                <a:ext uri="{63B3BB69-23CF-44E3-9099-C40C66FF867C}">
                  <a14:compatExt spid="_x0000_s17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66675</xdr:rowOff>
        </xdr:to>
        <xdr:sp macro="" textlink="">
          <xdr:nvSpPr>
            <xdr:cNvPr id="17810" name="Check Box 402" hidden="1">
              <a:extLst>
                <a:ext uri="{63B3BB69-23CF-44E3-9099-C40C66FF867C}">
                  <a14:compatExt spid="_x0000_s17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76200</xdr:rowOff>
        </xdr:to>
        <xdr:sp macro="" textlink="">
          <xdr:nvSpPr>
            <xdr:cNvPr id="17811" name="Check Box 403" hidden="1">
              <a:extLst>
                <a:ext uri="{63B3BB69-23CF-44E3-9099-C40C66FF867C}">
                  <a14:compatExt spid="_x0000_s17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76200</xdr:rowOff>
        </xdr:to>
        <xdr:sp macro="" textlink="">
          <xdr:nvSpPr>
            <xdr:cNvPr id="17812" name="Check Box 404" hidden="1">
              <a:extLst>
                <a:ext uri="{63B3BB69-23CF-44E3-9099-C40C66FF867C}">
                  <a14:compatExt spid="_x0000_s17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76200</xdr:rowOff>
        </xdr:to>
        <xdr:sp macro="" textlink="">
          <xdr:nvSpPr>
            <xdr:cNvPr id="17813" name="Check Box 405" hidden="1">
              <a:extLst>
                <a:ext uri="{63B3BB69-23CF-44E3-9099-C40C66FF867C}">
                  <a14:compatExt spid="_x0000_s17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814" name="Check Box 406" hidden="1">
              <a:extLst>
                <a:ext uri="{63B3BB69-23CF-44E3-9099-C40C66FF867C}">
                  <a14:compatExt spid="_x0000_s17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815" name="Check Box 407" hidden="1">
              <a:extLst>
                <a:ext uri="{63B3BB69-23CF-44E3-9099-C40C66FF867C}">
                  <a14:compatExt spid="_x0000_s17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816" name="Check Box 408" hidden="1">
              <a:extLst>
                <a:ext uri="{63B3BB69-23CF-44E3-9099-C40C66FF867C}">
                  <a14:compatExt spid="_x0000_s17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66675</xdr:rowOff>
        </xdr:to>
        <xdr:sp macro="" textlink="">
          <xdr:nvSpPr>
            <xdr:cNvPr id="17817" name="Check Box 409" hidden="1">
              <a:extLst>
                <a:ext uri="{63B3BB69-23CF-44E3-9099-C40C66FF867C}">
                  <a14:compatExt spid="_x0000_s17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66675</xdr:rowOff>
        </xdr:to>
        <xdr:sp macro="" textlink="">
          <xdr:nvSpPr>
            <xdr:cNvPr id="17818" name="Check Box 410" hidden="1">
              <a:extLst>
                <a:ext uri="{63B3BB69-23CF-44E3-9099-C40C66FF867C}">
                  <a14:compatExt spid="_x0000_s17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66675</xdr:rowOff>
        </xdr:to>
        <xdr:sp macro="" textlink="">
          <xdr:nvSpPr>
            <xdr:cNvPr id="17819" name="Check Box 411" hidden="1">
              <a:extLst>
                <a:ext uri="{63B3BB69-23CF-44E3-9099-C40C66FF867C}">
                  <a14:compatExt spid="_x0000_s17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66675</xdr:rowOff>
        </xdr:to>
        <xdr:sp macro="" textlink="">
          <xdr:nvSpPr>
            <xdr:cNvPr id="17820" name="Check Box 412" hidden="1">
              <a:extLst>
                <a:ext uri="{63B3BB69-23CF-44E3-9099-C40C66FF867C}">
                  <a14:compatExt spid="_x0000_s17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76200</xdr:rowOff>
        </xdr:to>
        <xdr:sp macro="" textlink="">
          <xdr:nvSpPr>
            <xdr:cNvPr id="17821" name="Check Box 413" hidden="1">
              <a:extLst>
                <a:ext uri="{63B3BB69-23CF-44E3-9099-C40C66FF867C}">
                  <a14:compatExt spid="_x0000_s17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822" name="Check Box 414" hidden="1">
              <a:extLst>
                <a:ext uri="{63B3BB69-23CF-44E3-9099-C40C66FF867C}">
                  <a14:compatExt spid="_x0000_s17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823" name="Check Box 415" hidden="1">
              <a:extLst>
                <a:ext uri="{63B3BB69-23CF-44E3-9099-C40C66FF867C}">
                  <a14:compatExt spid="_x0000_s17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824" name="Check Box 416" hidden="1">
              <a:extLst>
                <a:ext uri="{63B3BB69-23CF-44E3-9099-C40C66FF867C}">
                  <a14:compatExt spid="_x0000_s17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825" name="Check Box 417" hidden="1">
              <a:extLst>
                <a:ext uri="{63B3BB69-23CF-44E3-9099-C40C66FF867C}">
                  <a14:compatExt spid="_x0000_s17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826" name="Check Box 418" hidden="1">
              <a:extLst>
                <a:ext uri="{63B3BB69-23CF-44E3-9099-C40C66FF867C}">
                  <a14:compatExt spid="_x0000_s17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827" name="Check Box 419" hidden="1">
              <a:extLst>
                <a:ext uri="{63B3BB69-23CF-44E3-9099-C40C66FF867C}">
                  <a14:compatExt spid="_x0000_s17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828" name="Check Box 420" hidden="1">
              <a:extLst>
                <a:ext uri="{63B3BB69-23CF-44E3-9099-C40C66FF867C}">
                  <a14:compatExt spid="_x0000_s17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829" name="Check Box 421" hidden="1">
              <a:extLst>
                <a:ext uri="{63B3BB69-23CF-44E3-9099-C40C66FF867C}">
                  <a14:compatExt spid="_x0000_s17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830" name="Check Box 422" hidden="1">
              <a:extLst>
                <a:ext uri="{63B3BB69-23CF-44E3-9099-C40C66FF867C}">
                  <a14:compatExt spid="_x0000_s17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831" name="Check Box 423" hidden="1">
              <a:extLst>
                <a:ext uri="{63B3BB69-23CF-44E3-9099-C40C66FF867C}">
                  <a14:compatExt spid="_x0000_s17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832" name="Check Box 424" hidden="1">
              <a:extLst>
                <a:ext uri="{63B3BB69-23CF-44E3-9099-C40C66FF867C}">
                  <a14:compatExt spid="_x0000_s17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833" name="Check Box 425" hidden="1">
              <a:extLst>
                <a:ext uri="{63B3BB69-23CF-44E3-9099-C40C66FF867C}">
                  <a14:compatExt spid="_x0000_s17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834" name="Check Box 426" hidden="1">
              <a:extLst>
                <a:ext uri="{63B3BB69-23CF-44E3-9099-C40C66FF867C}">
                  <a14:compatExt spid="_x0000_s17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835" name="Check Box 427" hidden="1">
              <a:extLst>
                <a:ext uri="{63B3BB69-23CF-44E3-9099-C40C66FF867C}">
                  <a14:compatExt spid="_x0000_s17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836" name="Check Box 428" hidden="1">
              <a:extLst>
                <a:ext uri="{63B3BB69-23CF-44E3-9099-C40C66FF867C}">
                  <a14:compatExt spid="_x0000_s17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837" name="Check Box 429" hidden="1">
              <a:extLst>
                <a:ext uri="{63B3BB69-23CF-44E3-9099-C40C66FF867C}">
                  <a14:compatExt spid="_x0000_s17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838" name="Check Box 430" hidden="1">
              <a:extLst>
                <a:ext uri="{63B3BB69-23CF-44E3-9099-C40C66FF867C}">
                  <a14:compatExt spid="_x0000_s17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839" name="Check Box 431" hidden="1">
              <a:extLst>
                <a:ext uri="{63B3BB69-23CF-44E3-9099-C40C66FF867C}">
                  <a14:compatExt spid="_x0000_s17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840" name="Check Box 432" hidden="1">
              <a:extLst>
                <a:ext uri="{63B3BB69-23CF-44E3-9099-C40C66FF867C}">
                  <a14:compatExt spid="_x0000_s17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841" name="Check Box 433" hidden="1">
              <a:extLst>
                <a:ext uri="{63B3BB69-23CF-44E3-9099-C40C66FF867C}">
                  <a14:compatExt spid="_x0000_s17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842" name="Check Box 434" hidden="1">
              <a:extLst>
                <a:ext uri="{63B3BB69-23CF-44E3-9099-C40C66FF867C}">
                  <a14:compatExt spid="_x0000_s17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85725</xdr:rowOff>
        </xdr:to>
        <xdr:sp macro="" textlink="">
          <xdr:nvSpPr>
            <xdr:cNvPr id="17843" name="Check Box 435" hidden="1">
              <a:extLst>
                <a:ext uri="{63B3BB69-23CF-44E3-9099-C40C66FF867C}">
                  <a14:compatExt spid="_x0000_s17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85725</xdr:rowOff>
        </xdr:to>
        <xdr:sp macro="" textlink="">
          <xdr:nvSpPr>
            <xdr:cNvPr id="17844" name="Check Box 436" hidden="1">
              <a:extLst>
                <a:ext uri="{63B3BB69-23CF-44E3-9099-C40C66FF867C}">
                  <a14:compatExt spid="_x0000_s17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85725</xdr:rowOff>
        </xdr:to>
        <xdr:sp macro="" textlink="">
          <xdr:nvSpPr>
            <xdr:cNvPr id="17845" name="Check Box 437" hidden="1">
              <a:extLst>
                <a:ext uri="{63B3BB69-23CF-44E3-9099-C40C66FF867C}">
                  <a14:compatExt spid="_x0000_s17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76200</xdr:rowOff>
        </xdr:to>
        <xdr:sp macro="" textlink="">
          <xdr:nvSpPr>
            <xdr:cNvPr id="17846" name="Check Box 438" hidden="1">
              <a:extLst>
                <a:ext uri="{63B3BB69-23CF-44E3-9099-C40C66FF867C}">
                  <a14:compatExt spid="_x0000_s17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76200</xdr:rowOff>
        </xdr:to>
        <xdr:sp macro="" textlink="">
          <xdr:nvSpPr>
            <xdr:cNvPr id="17847" name="Check Box 439" hidden="1">
              <a:extLst>
                <a:ext uri="{63B3BB69-23CF-44E3-9099-C40C66FF867C}">
                  <a14:compatExt spid="_x0000_s17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76200</xdr:rowOff>
        </xdr:to>
        <xdr:sp macro="" textlink="">
          <xdr:nvSpPr>
            <xdr:cNvPr id="17848" name="Check Box 440" hidden="1">
              <a:extLst>
                <a:ext uri="{63B3BB69-23CF-44E3-9099-C40C66FF867C}">
                  <a14:compatExt spid="_x0000_s17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76200</xdr:rowOff>
        </xdr:to>
        <xdr:sp macro="" textlink="">
          <xdr:nvSpPr>
            <xdr:cNvPr id="17849" name="Check Box 441" hidden="1">
              <a:extLst>
                <a:ext uri="{63B3BB69-23CF-44E3-9099-C40C66FF867C}">
                  <a14:compatExt spid="_x0000_s17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76200</xdr:rowOff>
        </xdr:to>
        <xdr:sp macro="" textlink="">
          <xdr:nvSpPr>
            <xdr:cNvPr id="17850" name="Check Box 442" hidden="1">
              <a:extLst>
                <a:ext uri="{63B3BB69-23CF-44E3-9099-C40C66FF867C}">
                  <a14:compatExt spid="_x0000_s17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76200</xdr:rowOff>
        </xdr:to>
        <xdr:sp macro="" textlink="">
          <xdr:nvSpPr>
            <xdr:cNvPr id="17851" name="Check Box 443" hidden="1">
              <a:extLst>
                <a:ext uri="{63B3BB69-23CF-44E3-9099-C40C66FF867C}">
                  <a14:compatExt spid="_x0000_s17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40</xdr:row>
          <xdr:rowOff>19050</xdr:rowOff>
        </xdr:from>
        <xdr:to>
          <xdr:col>23</xdr:col>
          <xdr:colOff>200025</xdr:colOff>
          <xdr:row>42</xdr:row>
          <xdr:rowOff>171450</xdr:rowOff>
        </xdr:to>
        <xdr:sp macro="" textlink="">
          <xdr:nvSpPr>
            <xdr:cNvPr id="17852" name="Check Box 444" hidden="1">
              <a:extLst>
                <a:ext uri="{63B3BB69-23CF-44E3-9099-C40C66FF867C}">
                  <a14:compatExt spid="_x0000_s17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40</xdr:row>
          <xdr:rowOff>19050</xdr:rowOff>
        </xdr:from>
        <xdr:to>
          <xdr:col>23</xdr:col>
          <xdr:colOff>200025</xdr:colOff>
          <xdr:row>42</xdr:row>
          <xdr:rowOff>171450</xdr:rowOff>
        </xdr:to>
        <xdr:sp macro="" textlink="">
          <xdr:nvSpPr>
            <xdr:cNvPr id="17853" name="Check Box 445" hidden="1">
              <a:extLst>
                <a:ext uri="{63B3BB69-23CF-44E3-9099-C40C66FF867C}">
                  <a14:compatExt spid="_x0000_s17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200025</xdr:colOff>
          <xdr:row>86</xdr:row>
          <xdr:rowOff>352425</xdr:rowOff>
        </xdr:to>
        <xdr:sp macro="" textlink="">
          <xdr:nvSpPr>
            <xdr:cNvPr id="17854" name="Check Box 446" hidden="1">
              <a:extLst>
                <a:ext uri="{63B3BB69-23CF-44E3-9099-C40C66FF867C}">
                  <a14:compatExt spid="_x0000_s17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200025</xdr:colOff>
          <xdr:row>86</xdr:row>
          <xdr:rowOff>352425</xdr:rowOff>
        </xdr:to>
        <xdr:sp macro="" textlink="">
          <xdr:nvSpPr>
            <xdr:cNvPr id="17855" name="Check Box 447" hidden="1">
              <a:extLst>
                <a:ext uri="{63B3BB69-23CF-44E3-9099-C40C66FF867C}">
                  <a14:compatExt spid="_x0000_s17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122</xdr:row>
          <xdr:rowOff>266700</xdr:rowOff>
        </xdr:from>
        <xdr:to>
          <xdr:col>25</xdr:col>
          <xdr:colOff>257175</xdr:colOff>
          <xdr:row>123</xdr:row>
          <xdr:rowOff>161925</xdr:rowOff>
        </xdr:to>
        <xdr:sp macro="" textlink="">
          <xdr:nvSpPr>
            <xdr:cNvPr id="17856" name="Check Box 448" hidden="1">
              <a:extLst>
                <a:ext uri="{63B3BB69-23CF-44E3-9099-C40C66FF867C}">
                  <a14:compatExt spid="_x0000_s17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123</xdr:row>
          <xdr:rowOff>266700</xdr:rowOff>
        </xdr:from>
        <xdr:to>
          <xdr:col>25</xdr:col>
          <xdr:colOff>257175</xdr:colOff>
          <xdr:row>123</xdr:row>
          <xdr:rowOff>542925</xdr:rowOff>
        </xdr:to>
        <xdr:sp macro="" textlink="">
          <xdr:nvSpPr>
            <xdr:cNvPr id="17857" name="Check Box 449" hidden="1">
              <a:extLst>
                <a:ext uri="{63B3BB69-23CF-44E3-9099-C40C66FF867C}">
                  <a14:compatExt spid="_x0000_s17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124</xdr:row>
          <xdr:rowOff>114300</xdr:rowOff>
        </xdr:from>
        <xdr:to>
          <xdr:col>25</xdr:col>
          <xdr:colOff>219075</xdr:colOff>
          <xdr:row>125</xdr:row>
          <xdr:rowOff>104775</xdr:rowOff>
        </xdr:to>
        <xdr:sp macro="" textlink="">
          <xdr:nvSpPr>
            <xdr:cNvPr id="17858" name="Check Box 450" hidden="1">
              <a:extLst>
                <a:ext uri="{63B3BB69-23CF-44E3-9099-C40C66FF867C}">
                  <a14:compatExt spid="_x0000_s17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125</xdr:row>
          <xdr:rowOff>114300</xdr:rowOff>
        </xdr:from>
        <xdr:to>
          <xdr:col>25</xdr:col>
          <xdr:colOff>219075</xdr:colOff>
          <xdr:row>126</xdr:row>
          <xdr:rowOff>104775</xdr:rowOff>
        </xdr:to>
        <xdr:sp macro="" textlink="">
          <xdr:nvSpPr>
            <xdr:cNvPr id="17859" name="Check Box 451" hidden="1">
              <a:extLst>
                <a:ext uri="{63B3BB69-23CF-44E3-9099-C40C66FF867C}">
                  <a14:compatExt spid="_x0000_s17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126</xdr:row>
          <xdr:rowOff>114300</xdr:rowOff>
        </xdr:from>
        <xdr:to>
          <xdr:col>25</xdr:col>
          <xdr:colOff>219075</xdr:colOff>
          <xdr:row>126</xdr:row>
          <xdr:rowOff>295275</xdr:rowOff>
        </xdr:to>
        <xdr:sp macro="" textlink="">
          <xdr:nvSpPr>
            <xdr:cNvPr id="17860" name="Check Box 452" hidden="1">
              <a:extLst>
                <a:ext uri="{63B3BB69-23CF-44E3-9099-C40C66FF867C}">
                  <a14:compatExt spid="_x0000_s17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127</xdr:row>
          <xdr:rowOff>114300</xdr:rowOff>
        </xdr:from>
        <xdr:to>
          <xdr:col>25</xdr:col>
          <xdr:colOff>219075</xdr:colOff>
          <xdr:row>127</xdr:row>
          <xdr:rowOff>295275</xdr:rowOff>
        </xdr:to>
        <xdr:sp macro="" textlink="">
          <xdr:nvSpPr>
            <xdr:cNvPr id="17861" name="Check Box 453" hidden="1">
              <a:extLst>
                <a:ext uri="{63B3BB69-23CF-44E3-9099-C40C66FF867C}">
                  <a14:compatExt spid="_x0000_s17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862" name="Check Box 454" hidden="1">
              <a:extLst>
                <a:ext uri="{63B3BB69-23CF-44E3-9099-C40C66FF867C}">
                  <a14:compatExt spid="_x0000_s17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863" name="Check Box 455" hidden="1">
              <a:extLst>
                <a:ext uri="{63B3BB69-23CF-44E3-9099-C40C66FF867C}">
                  <a14:compatExt spid="_x0000_s17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864" name="Check Box 456" hidden="1">
              <a:extLst>
                <a:ext uri="{63B3BB69-23CF-44E3-9099-C40C66FF867C}">
                  <a14:compatExt spid="_x0000_s17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865" name="Check Box 457" hidden="1">
              <a:extLst>
                <a:ext uri="{63B3BB69-23CF-44E3-9099-C40C66FF867C}">
                  <a14:compatExt spid="_x0000_s17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866" name="Check Box 458" hidden="1">
              <a:extLst>
                <a:ext uri="{63B3BB69-23CF-44E3-9099-C40C66FF867C}">
                  <a14:compatExt spid="_x0000_s17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867" name="Check Box 459" hidden="1">
              <a:extLst>
                <a:ext uri="{63B3BB69-23CF-44E3-9099-C40C66FF867C}">
                  <a14:compatExt spid="_x0000_s17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868" name="Check Box 460" hidden="1">
              <a:extLst>
                <a:ext uri="{63B3BB69-23CF-44E3-9099-C40C66FF867C}">
                  <a14:compatExt spid="_x0000_s17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869" name="Check Box 461" hidden="1">
              <a:extLst>
                <a:ext uri="{63B3BB69-23CF-44E3-9099-C40C66FF867C}">
                  <a14:compatExt spid="_x0000_s17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870" name="Check Box 462" hidden="1">
              <a:extLst>
                <a:ext uri="{63B3BB69-23CF-44E3-9099-C40C66FF867C}">
                  <a14:compatExt spid="_x0000_s17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871" name="Check Box 463" hidden="1">
              <a:extLst>
                <a:ext uri="{63B3BB69-23CF-44E3-9099-C40C66FF867C}">
                  <a14:compatExt spid="_x0000_s17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872" name="Check Box 464" hidden="1">
              <a:extLst>
                <a:ext uri="{63B3BB69-23CF-44E3-9099-C40C66FF867C}">
                  <a14:compatExt spid="_x0000_s17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873" name="Check Box 465" hidden="1">
              <a:extLst>
                <a:ext uri="{63B3BB69-23CF-44E3-9099-C40C66FF867C}">
                  <a14:compatExt spid="_x0000_s17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874" name="Check Box 466" hidden="1">
              <a:extLst>
                <a:ext uri="{63B3BB69-23CF-44E3-9099-C40C66FF867C}">
                  <a14:compatExt spid="_x0000_s17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875" name="Check Box 467" hidden="1">
              <a:extLst>
                <a:ext uri="{63B3BB69-23CF-44E3-9099-C40C66FF867C}">
                  <a14:compatExt spid="_x0000_s17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876" name="Check Box 468" hidden="1">
              <a:extLst>
                <a:ext uri="{63B3BB69-23CF-44E3-9099-C40C66FF867C}">
                  <a14:compatExt spid="_x0000_s17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877" name="Check Box 469" hidden="1">
              <a:extLst>
                <a:ext uri="{63B3BB69-23CF-44E3-9099-C40C66FF867C}">
                  <a14:compatExt spid="_x0000_s17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878" name="Check Box 470" hidden="1">
              <a:extLst>
                <a:ext uri="{63B3BB69-23CF-44E3-9099-C40C66FF867C}">
                  <a14:compatExt spid="_x0000_s17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879" name="Check Box 471" hidden="1">
              <a:extLst>
                <a:ext uri="{63B3BB69-23CF-44E3-9099-C40C66FF867C}">
                  <a14:compatExt spid="_x0000_s17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880" name="Check Box 472" hidden="1">
              <a:extLst>
                <a:ext uri="{63B3BB69-23CF-44E3-9099-C40C66FF867C}">
                  <a14:compatExt spid="_x0000_s17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881" name="Check Box 473" hidden="1">
              <a:extLst>
                <a:ext uri="{63B3BB69-23CF-44E3-9099-C40C66FF867C}">
                  <a14:compatExt spid="_x0000_s17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882" name="Check Box 474" hidden="1">
              <a:extLst>
                <a:ext uri="{63B3BB69-23CF-44E3-9099-C40C66FF867C}">
                  <a14:compatExt spid="_x0000_s17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883" name="Check Box 475" hidden="1">
              <a:extLst>
                <a:ext uri="{63B3BB69-23CF-44E3-9099-C40C66FF867C}">
                  <a14:compatExt spid="_x0000_s17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884" name="Check Box 476" hidden="1">
              <a:extLst>
                <a:ext uri="{63B3BB69-23CF-44E3-9099-C40C66FF867C}">
                  <a14:compatExt spid="_x0000_s17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885" name="Check Box 477" hidden="1">
              <a:extLst>
                <a:ext uri="{63B3BB69-23CF-44E3-9099-C40C66FF867C}">
                  <a14:compatExt spid="_x0000_s17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886" name="Check Box 478" hidden="1">
              <a:extLst>
                <a:ext uri="{63B3BB69-23CF-44E3-9099-C40C66FF867C}">
                  <a14:compatExt spid="_x0000_s17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207</xdr:row>
          <xdr:rowOff>9525</xdr:rowOff>
        </xdr:to>
        <xdr:sp macro="" textlink="">
          <xdr:nvSpPr>
            <xdr:cNvPr id="17887" name="Check Box 479" hidden="1">
              <a:extLst>
                <a:ext uri="{63B3BB69-23CF-44E3-9099-C40C66FF867C}">
                  <a14:compatExt spid="_x0000_s17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888" name="Check Box 480" hidden="1">
              <a:extLst>
                <a:ext uri="{63B3BB69-23CF-44E3-9099-C40C66FF867C}">
                  <a14:compatExt spid="_x0000_s17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889" name="Check Box 481" hidden="1">
              <a:extLst>
                <a:ext uri="{63B3BB69-23CF-44E3-9099-C40C66FF867C}">
                  <a14:compatExt spid="_x0000_s17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890" name="Check Box 482" hidden="1">
              <a:extLst>
                <a:ext uri="{63B3BB69-23CF-44E3-9099-C40C66FF867C}">
                  <a14:compatExt spid="_x0000_s17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891" name="Check Box 483" hidden="1">
              <a:extLst>
                <a:ext uri="{63B3BB69-23CF-44E3-9099-C40C66FF867C}">
                  <a14:compatExt spid="_x0000_s17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892" name="Check Box 484" hidden="1">
              <a:extLst>
                <a:ext uri="{63B3BB69-23CF-44E3-9099-C40C66FF867C}">
                  <a14:compatExt spid="_x0000_s17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893" name="Check Box 485" hidden="1">
              <a:extLst>
                <a:ext uri="{63B3BB69-23CF-44E3-9099-C40C66FF867C}">
                  <a14:compatExt spid="_x0000_s17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894" name="Check Box 486" hidden="1">
              <a:extLst>
                <a:ext uri="{63B3BB69-23CF-44E3-9099-C40C66FF867C}">
                  <a14:compatExt spid="_x0000_s17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895" name="Check Box 487" hidden="1">
              <a:extLst>
                <a:ext uri="{63B3BB69-23CF-44E3-9099-C40C66FF867C}">
                  <a14:compatExt spid="_x0000_s17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896" name="Check Box 488" hidden="1">
              <a:extLst>
                <a:ext uri="{63B3BB69-23CF-44E3-9099-C40C66FF867C}">
                  <a14:compatExt spid="_x0000_s17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897" name="Check Box 489" hidden="1">
              <a:extLst>
                <a:ext uri="{63B3BB69-23CF-44E3-9099-C40C66FF867C}">
                  <a14:compatExt spid="_x0000_s17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898" name="Check Box 490" hidden="1">
              <a:extLst>
                <a:ext uri="{63B3BB69-23CF-44E3-9099-C40C66FF867C}">
                  <a14:compatExt spid="_x0000_s17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899" name="Check Box 491" hidden="1">
              <a:extLst>
                <a:ext uri="{63B3BB69-23CF-44E3-9099-C40C66FF867C}">
                  <a14:compatExt spid="_x0000_s17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900" name="Check Box 492" hidden="1">
              <a:extLst>
                <a:ext uri="{63B3BB69-23CF-44E3-9099-C40C66FF867C}">
                  <a14:compatExt spid="_x0000_s17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901" name="Check Box 493" hidden="1">
              <a:extLst>
                <a:ext uri="{63B3BB69-23CF-44E3-9099-C40C66FF867C}">
                  <a14:compatExt spid="_x0000_s17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902" name="Check Box 494" hidden="1">
              <a:extLst>
                <a:ext uri="{63B3BB69-23CF-44E3-9099-C40C66FF867C}">
                  <a14:compatExt spid="_x0000_s17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903" name="Check Box 495" hidden="1">
              <a:extLst>
                <a:ext uri="{63B3BB69-23CF-44E3-9099-C40C66FF867C}">
                  <a14:compatExt spid="_x0000_s17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25</xdr:col>
          <xdr:colOff>219075</xdr:colOff>
          <xdr:row>206</xdr:row>
          <xdr:rowOff>180975</xdr:rowOff>
        </xdr:to>
        <xdr:sp macro="" textlink="">
          <xdr:nvSpPr>
            <xdr:cNvPr id="17904" name="Check Box 496" hidden="1">
              <a:extLst>
                <a:ext uri="{63B3BB69-23CF-44E3-9099-C40C66FF867C}">
                  <a14:compatExt spid="_x0000_s17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905" name="Check Box 497" hidden="1">
              <a:extLst>
                <a:ext uri="{63B3BB69-23CF-44E3-9099-C40C66FF867C}">
                  <a14:compatExt spid="_x0000_s17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906" name="Check Box 498" hidden="1">
              <a:extLst>
                <a:ext uri="{63B3BB69-23CF-44E3-9099-C40C66FF867C}">
                  <a14:compatExt spid="_x0000_s17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907" name="Check Box 499" hidden="1">
              <a:extLst>
                <a:ext uri="{63B3BB69-23CF-44E3-9099-C40C66FF867C}">
                  <a14:compatExt spid="_x0000_s17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908" name="Check Box 500" hidden="1">
              <a:extLst>
                <a:ext uri="{63B3BB69-23CF-44E3-9099-C40C66FF867C}">
                  <a14:compatExt spid="_x0000_s17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909" name="Check Box 501" hidden="1">
              <a:extLst>
                <a:ext uri="{63B3BB69-23CF-44E3-9099-C40C66FF867C}">
                  <a14:compatExt spid="_x0000_s17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910" name="Check Box 502" hidden="1">
              <a:extLst>
                <a:ext uri="{63B3BB69-23CF-44E3-9099-C40C66FF867C}">
                  <a14:compatExt spid="_x0000_s17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911" name="Check Box 503" hidden="1">
              <a:extLst>
                <a:ext uri="{63B3BB69-23CF-44E3-9099-C40C66FF867C}">
                  <a14:compatExt spid="_x0000_s17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912" name="Check Box 504" hidden="1">
              <a:extLst>
                <a:ext uri="{63B3BB69-23CF-44E3-9099-C40C66FF867C}">
                  <a14:compatExt spid="_x0000_s17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913" name="Check Box 505" hidden="1">
              <a:extLst>
                <a:ext uri="{63B3BB69-23CF-44E3-9099-C40C66FF867C}">
                  <a14:compatExt spid="_x0000_s17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914" name="Check Box 506" hidden="1">
              <a:extLst>
                <a:ext uri="{63B3BB69-23CF-44E3-9099-C40C66FF867C}">
                  <a14:compatExt spid="_x0000_s17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915" name="Check Box 507" hidden="1">
              <a:extLst>
                <a:ext uri="{63B3BB69-23CF-44E3-9099-C40C66FF867C}">
                  <a14:compatExt spid="_x0000_s17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916" name="Check Box 508" hidden="1">
              <a:extLst>
                <a:ext uri="{63B3BB69-23CF-44E3-9099-C40C66FF867C}">
                  <a14:compatExt spid="_x0000_s17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917" name="Check Box 509" hidden="1">
              <a:extLst>
                <a:ext uri="{63B3BB69-23CF-44E3-9099-C40C66FF867C}">
                  <a14:compatExt spid="_x0000_s17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918" name="Check Box 510" hidden="1">
              <a:extLst>
                <a:ext uri="{63B3BB69-23CF-44E3-9099-C40C66FF867C}">
                  <a14:compatExt spid="_x0000_s17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919" name="Check Box 511" hidden="1">
              <a:extLst>
                <a:ext uri="{63B3BB69-23CF-44E3-9099-C40C66FF867C}">
                  <a14:compatExt spid="_x0000_s17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920" name="Check Box 512" hidden="1">
              <a:extLst>
                <a:ext uri="{63B3BB69-23CF-44E3-9099-C40C66FF867C}">
                  <a14:compatExt spid="_x0000_s17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921" name="Check Box 513" hidden="1">
              <a:extLst>
                <a:ext uri="{63B3BB69-23CF-44E3-9099-C40C66FF867C}">
                  <a14:compatExt spid="_x0000_s17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922" name="Check Box 514" hidden="1">
              <a:extLst>
                <a:ext uri="{63B3BB69-23CF-44E3-9099-C40C66FF867C}">
                  <a14:compatExt spid="_x0000_s17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923" name="Check Box 515" hidden="1">
              <a:extLst>
                <a:ext uri="{63B3BB69-23CF-44E3-9099-C40C66FF867C}">
                  <a14:compatExt spid="_x0000_s17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924" name="Check Box 516" hidden="1">
              <a:extLst>
                <a:ext uri="{63B3BB69-23CF-44E3-9099-C40C66FF867C}">
                  <a14:compatExt spid="_x0000_s17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925" name="Check Box 517" hidden="1">
              <a:extLst>
                <a:ext uri="{63B3BB69-23CF-44E3-9099-C40C66FF867C}">
                  <a14:compatExt spid="_x0000_s17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926" name="Check Box 518" hidden="1">
              <a:extLst>
                <a:ext uri="{63B3BB69-23CF-44E3-9099-C40C66FF867C}">
                  <a14:compatExt spid="_x0000_s17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927" name="Check Box 519" hidden="1">
              <a:extLst>
                <a:ext uri="{63B3BB69-23CF-44E3-9099-C40C66FF867C}">
                  <a14:compatExt spid="_x0000_s17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928" name="Check Box 520" hidden="1">
              <a:extLst>
                <a:ext uri="{63B3BB69-23CF-44E3-9099-C40C66FF867C}">
                  <a14:compatExt spid="_x0000_s17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929" name="Check Box 521" hidden="1">
              <a:extLst>
                <a:ext uri="{63B3BB69-23CF-44E3-9099-C40C66FF867C}">
                  <a14:compatExt spid="_x0000_s17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930" name="Check Box 522" hidden="1">
              <a:extLst>
                <a:ext uri="{63B3BB69-23CF-44E3-9099-C40C66FF867C}">
                  <a14:compatExt spid="_x0000_s17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931" name="Check Box 523" hidden="1">
              <a:extLst>
                <a:ext uri="{63B3BB69-23CF-44E3-9099-C40C66FF867C}">
                  <a14:compatExt spid="_x0000_s17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932" name="Check Box 524" hidden="1">
              <a:extLst>
                <a:ext uri="{63B3BB69-23CF-44E3-9099-C40C66FF867C}">
                  <a14:compatExt spid="_x0000_s17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933" name="Check Box 525" hidden="1">
              <a:extLst>
                <a:ext uri="{63B3BB69-23CF-44E3-9099-C40C66FF867C}">
                  <a14:compatExt spid="_x0000_s17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934" name="Check Box 526" hidden="1">
              <a:extLst>
                <a:ext uri="{63B3BB69-23CF-44E3-9099-C40C66FF867C}">
                  <a14:compatExt spid="_x0000_s17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935" name="Check Box 527" hidden="1">
              <a:extLst>
                <a:ext uri="{63B3BB69-23CF-44E3-9099-C40C66FF867C}">
                  <a14:compatExt spid="_x0000_s17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936" name="Check Box 528" hidden="1">
              <a:extLst>
                <a:ext uri="{63B3BB69-23CF-44E3-9099-C40C66FF867C}">
                  <a14:compatExt spid="_x0000_s17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937" name="Check Box 529" hidden="1">
              <a:extLst>
                <a:ext uri="{63B3BB69-23CF-44E3-9099-C40C66FF867C}">
                  <a14:compatExt spid="_x0000_s17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938" name="Check Box 530" hidden="1">
              <a:extLst>
                <a:ext uri="{63B3BB69-23CF-44E3-9099-C40C66FF867C}">
                  <a14:compatExt spid="_x0000_s17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939" name="Check Box 531" hidden="1">
              <a:extLst>
                <a:ext uri="{63B3BB69-23CF-44E3-9099-C40C66FF867C}">
                  <a14:compatExt spid="_x0000_s17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940" name="Check Box 532" hidden="1">
              <a:extLst>
                <a:ext uri="{63B3BB69-23CF-44E3-9099-C40C66FF867C}">
                  <a14:compatExt spid="_x0000_s17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941" name="Check Box 533" hidden="1">
              <a:extLst>
                <a:ext uri="{63B3BB69-23CF-44E3-9099-C40C66FF867C}">
                  <a14:compatExt spid="_x0000_s17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942" name="Check Box 534" hidden="1">
              <a:extLst>
                <a:ext uri="{63B3BB69-23CF-44E3-9099-C40C66FF867C}">
                  <a14:compatExt spid="_x0000_s17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943" name="Check Box 535" hidden="1">
              <a:extLst>
                <a:ext uri="{63B3BB69-23CF-44E3-9099-C40C66FF867C}">
                  <a14:compatExt spid="_x0000_s17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66675</xdr:rowOff>
        </xdr:to>
        <xdr:sp macro="" textlink="">
          <xdr:nvSpPr>
            <xdr:cNvPr id="17944" name="Check Box 536" hidden="1">
              <a:extLst>
                <a:ext uri="{63B3BB69-23CF-44E3-9099-C40C66FF867C}">
                  <a14:compatExt spid="_x0000_s17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66675</xdr:rowOff>
        </xdr:to>
        <xdr:sp macro="" textlink="">
          <xdr:nvSpPr>
            <xdr:cNvPr id="17945" name="Check Box 537" hidden="1">
              <a:extLst>
                <a:ext uri="{63B3BB69-23CF-44E3-9099-C40C66FF867C}">
                  <a14:compatExt spid="_x0000_s17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66675</xdr:rowOff>
        </xdr:to>
        <xdr:sp macro="" textlink="">
          <xdr:nvSpPr>
            <xdr:cNvPr id="17946" name="Check Box 538" hidden="1">
              <a:extLst>
                <a:ext uri="{63B3BB69-23CF-44E3-9099-C40C66FF867C}">
                  <a14:compatExt spid="_x0000_s17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66675</xdr:rowOff>
        </xdr:to>
        <xdr:sp macro="" textlink="">
          <xdr:nvSpPr>
            <xdr:cNvPr id="17947" name="Check Box 539" hidden="1">
              <a:extLst>
                <a:ext uri="{63B3BB69-23CF-44E3-9099-C40C66FF867C}">
                  <a14:compatExt spid="_x0000_s17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76200</xdr:rowOff>
        </xdr:to>
        <xdr:sp macro="" textlink="">
          <xdr:nvSpPr>
            <xdr:cNvPr id="17948" name="Check Box 540" hidden="1">
              <a:extLst>
                <a:ext uri="{63B3BB69-23CF-44E3-9099-C40C66FF867C}">
                  <a14:compatExt spid="_x0000_s17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76200</xdr:rowOff>
        </xdr:to>
        <xdr:sp macro="" textlink="">
          <xdr:nvSpPr>
            <xdr:cNvPr id="17949" name="Check Box 541" hidden="1">
              <a:extLst>
                <a:ext uri="{63B3BB69-23CF-44E3-9099-C40C66FF867C}">
                  <a14:compatExt spid="_x0000_s17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76200</xdr:rowOff>
        </xdr:to>
        <xdr:sp macro="" textlink="">
          <xdr:nvSpPr>
            <xdr:cNvPr id="17950" name="Check Box 542" hidden="1">
              <a:extLst>
                <a:ext uri="{63B3BB69-23CF-44E3-9099-C40C66FF867C}">
                  <a14:compatExt spid="_x0000_s17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951" name="Check Box 543" hidden="1">
              <a:extLst>
                <a:ext uri="{63B3BB69-23CF-44E3-9099-C40C66FF867C}">
                  <a14:compatExt spid="_x0000_s17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952" name="Check Box 544" hidden="1">
              <a:extLst>
                <a:ext uri="{63B3BB69-23CF-44E3-9099-C40C66FF867C}">
                  <a14:compatExt spid="_x0000_s17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953" name="Check Box 545" hidden="1">
              <a:extLst>
                <a:ext uri="{63B3BB69-23CF-44E3-9099-C40C66FF867C}">
                  <a14:compatExt spid="_x0000_s17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66675</xdr:rowOff>
        </xdr:to>
        <xdr:sp macro="" textlink="">
          <xdr:nvSpPr>
            <xdr:cNvPr id="17954" name="Check Box 546" hidden="1">
              <a:extLst>
                <a:ext uri="{63B3BB69-23CF-44E3-9099-C40C66FF867C}">
                  <a14:compatExt spid="_x0000_s17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66675</xdr:rowOff>
        </xdr:to>
        <xdr:sp macro="" textlink="">
          <xdr:nvSpPr>
            <xdr:cNvPr id="17955" name="Check Box 547" hidden="1">
              <a:extLst>
                <a:ext uri="{63B3BB69-23CF-44E3-9099-C40C66FF867C}">
                  <a14:compatExt spid="_x0000_s17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66675</xdr:rowOff>
        </xdr:to>
        <xdr:sp macro="" textlink="">
          <xdr:nvSpPr>
            <xdr:cNvPr id="17956" name="Check Box 548" hidden="1">
              <a:extLst>
                <a:ext uri="{63B3BB69-23CF-44E3-9099-C40C66FF867C}">
                  <a14:compatExt spid="_x0000_s17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66675</xdr:rowOff>
        </xdr:to>
        <xdr:sp macro="" textlink="">
          <xdr:nvSpPr>
            <xdr:cNvPr id="17957" name="Check Box 549" hidden="1">
              <a:extLst>
                <a:ext uri="{63B3BB69-23CF-44E3-9099-C40C66FF867C}">
                  <a14:compatExt spid="_x0000_s17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76200</xdr:rowOff>
        </xdr:to>
        <xdr:sp macro="" textlink="">
          <xdr:nvSpPr>
            <xdr:cNvPr id="17958" name="Check Box 550" hidden="1">
              <a:extLst>
                <a:ext uri="{63B3BB69-23CF-44E3-9099-C40C66FF867C}">
                  <a14:compatExt spid="_x0000_s17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959" name="Check Box 551" hidden="1">
              <a:extLst>
                <a:ext uri="{63B3BB69-23CF-44E3-9099-C40C66FF867C}">
                  <a14:compatExt spid="_x0000_s17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960" name="Check Box 552" hidden="1">
              <a:extLst>
                <a:ext uri="{63B3BB69-23CF-44E3-9099-C40C66FF867C}">
                  <a14:compatExt spid="_x0000_s17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76200</xdr:rowOff>
        </xdr:to>
        <xdr:sp macro="" textlink="">
          <xdr:nvSpPr>
            <xdr:cNvPr id="17961" name="Check Box 553" hidden="1">
              <a:extLst>
                <a:ext uri="{63B3BB69-23CF-44E3-9099-C40C66FF867C}">
                  <a14:compatExt spid="_x0000_s17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76200</xdr:rowOff>
        </xdr:to>
        <xdr:sp macro="" textlink="">
          <xdr:nvSpPr>
            <xdr:cNvPr id="17962" name="Check Box 554" hidden="1">
              <a:extLst>
                <a:ext uri="{63B3BB69-23CF-44E3-9099-C40C66FF867C}">
                  <a14:compatExt spid="_x0000_s17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963" name="Check Box 555" hidden="1">
              <a:extLst>
                <a:ext uri="{63B3BB69-23CF-44E3-9099-C40C66FF867C}">
                  <a14:compatExt spid="_x0000_s17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964" name="Check Box 556" hidden="1">
              <a:extLst>
                <a:ext uri="{63B3BB69-23CF-44E3-9099-C40C66FF867C}">
                  <a14:compatExt spid="_x0000_s17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171450</xdr:colOff>
          <xdr:row>206</xdr:row>
          <xdr:rowOff>161925</xdr:rowOff>
        </xdr:to>
        <xdr:sp macro="" textlink="">
          <xdr:nvSpPr>
            <xdr:cNvPr id="17965" name="Check Box 557" hidden="1">
              <a:extLst>
                <a:ext uri="{63B3BB69-23CF-44E3-9099-C40C66FF867C}">
                  <a14:compatExt spid="_x0000_s17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966" name="Check Box 558" hidden="1">
              <a:extLst>
                <a:ext uri="{63B3BB69-23CF-44E3-9099-C40C66FF867C}">
                  <a14:compatExt spid="_x0000_s17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967" name="Check Box 559" hidden="1">
              <a:extLst>
                <a:ext uri="{63B3BB69-23CF-44E3-9099-C40C66FF867C}">
                  <a14:compatExt spid="_x0000_s17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968" name="Check Box 560" hidden="1">
              <a:extLst>
                <a:ext uri="{63B3BB69-23CF-44E3-9099-C40C66FF867C}">
                  <a14:compatExt spid="_x0000_s17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180975</xdr:colOff>
          <xdr:row>207</xdr:row>
          <xdr:rowOff>76200</xdr:rowOff>
        </xdr:to>
        <xdr:sp macro="" textlink="">
          <xdr:nvSpPr>
            <xdr:cNvPr id="17969" name="Check Box 561" hidden="1">
              <a:extLst>
                <a:ext uri="{63B3BB69-23CF-44E3-9099-C40C66FF867C}">
                  <a14:compatExt spid="_x0000_s17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970" name="Check Box 562" hidden="1">
              <a:extLst>
                <a:ext uri="{63B3BB69-23CF-44E3-9099-C40C66FF867C}">
                  <a14:compatExt spid="_x0000_s17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971" name="Check Box 563" hidden="1">
              <a:extLst>
                <a:ext uri="{63B3BB69-23CF-44E3-9099-C40C66FF867C}">
                  <a14:compatExt spid="_x0000_s17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979" name="Check Box 571" hidden="1">
              <a:extLst>
                <a:ext uri="{63B3BB69-23CF-44E3-9099-C40C66FF867C}">
                  <a14:compatExt spid="_x0000_s17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980" name="Check Box 572" hidden="1">
              <a:extLst>
                <a:ext uri="{63B3BB69-23CF-44E3-9099-C40C66FF867C}">
                  <a14:compatExt spid="_x0000_s17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981" name="Check Box 573" hidden="1">
              <a:extLst>
                <a:ext uri="{63B3BB69-23CF-44E3-9099-C40C66FF867C}">
                  <a14:compatExt spid="_x0000_s17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982" name="Check Box 574" hidden="1">
              <a:extLst>
                <a:ext uri="{63B3BB69-23CF-44E3-9099-C40C66FF867C}">
                  <a14:compatExt spid="_x0000_s17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983" name="Check Box 575" hidden="1">
              <a:extLst>
                <a:ext uri="{63B3BB69-23CF-44E3-9099-C40C66FF867C}">
                  <a14:compatExt spid="_x0000_s17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984" name="Check Box 576" hidden="1">
              <a:extLst>
                <a:ext uri="{63B3BB69-23CF-44E3-9099-C40C66FF867C}">
                  <a14:compatExt spid="_x0000_s17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985" name="Check Box 577" hidden="1">
              <a:extLst>
                <a:ext uri="{63B3BB69-23CF-44E3-9099-C40C66FF867C}">
                  <a14:compatExt spid="_x0000_s17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76200</xdr:rowOff>
        </xdr:to>
        <xdr:sp macro="" textlink="">
          <xdr:nvSpPr>
            <xdr:cNvPr id="17986" name="Check Box 578" hidden="1">
              <a:extLst>
                <a:ext uri="{63B3BB69-23CF-44E3-9099-C40C66FF867C}">
                  <a14:compatExt spid="_x0000_s17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76200</xdr:rowOff>
        </xdr:to>
        <xdr:sp macro="" textlink="">
          <xdr:nvSpPr>
            <xdr:cNvPr id="17987" name="Check Box 579" hidden="1">
              <a:extLst>
                <a:ext uri="{63B3BB69-23CF-44E3-9099-C40C66FF867C}">
                  <a14:compatExt spid="_x0000_s17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76200</xdr:rowOff>
        </xdr:to>
        <xdr:sp macro="" textlink="">
          <xdr:nvSpPr>
            <xdr:cNvPr id="17988" name="Check Box 580" hidden="1">
              <a:extLst>
                <a:ext uri="{63B3BB69-23CF-44E3-9099-C40C66FF867C}">
                  <a14:compatExt spid="_x0000_s17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76200</xdr:rowOff>
        </xdr:to>
        <xdr:sp macro="" textlink="">
          <xdr:nvSpPr>
            <xdr:cNvPr id="17989" name="Check Box 581" hidden="1">
              <a:extLst>
                <a:ext uri="{63B3BB69-23CF-44E3-9099-C40C66FF867C}">
                  <a14:compatExt spid="_x0000_s17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990" name="Check Box 582" hidden="1">
              <a:extLst>
                <a:ext uri="{63B3BB69-23CF-44E3-9099-C40C66FF867C}">
                  <a14:compatExt spid="_x0000_s17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991" name="Check Box 583" hidden="1">
              <a:extLst>
                <a:ext uri="{63B3BB69-23CF-44E3-9099-C40C66FF867C}">
                  <a14:compatExt spid="_x0000_s17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76200</xdr:rowOff>
        </xdr:to>
        <xdr:sp macro="" textlink="">
          <xdr:nvSpPr>
            <xdr:cNvPr id="17992" name="Check Box 584" hidden="1">
              <a:extLst>
                <a:ext uri="{63B3BB69-23CF-44E3-9099-C40C66FF867C}">
                  <a14:compatExt spid="_x0000_s17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76200</xdr:rowOff>
        </xdr:to>
        <xdr:sp macro="" textlink="">
          <xdr:nvSpPr>
            <xdr:cNvPr id="17993" name="Check Box 585" hidden="1">
              <a:extLst>
                <a:ext uri="{63B3BB69-23CF-44E3-9099-C40C66FF867C}">
                  <a14:compatExt spid="_x0000_s17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994" name="Check Box 586" hidden="1">
              <a:extLst>
                <a:ext uri="{63B3BB69-23CF-44E3-9099-C40C66FF867C}">
                  <a14:compatExt spid="_x0000_s17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206</xdr:row>
          <xdr:rowOff>0</xdr:rowOff>
        </xdr:from>
        <xdr:to>
          <xdr:col>23</xdr:col>
          <xdr:colOff>200025</xdr:colOff>
          <xdr:row>208</xdr:row>
          <xdr:rowOff>85725</xdr:rowOff>
        </xdr:to>
        <xdr:sp macro="" textlink="">
          <xdr:nvSpPr>
            <xdr:cNvPr id="17995" name="Check Box 587" hidden="1">
              <a:extLst>
                <a:ext uri="{63B3BB69-23CF-44E3-9099-C40C66FF867C}">
                  <a14:compatExt spid="_x0000_s17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207</xdr:row>
          <xdr:rowOff>19050</xdr:rowOff>
        </xdr:to>
        <xdr:sp macro="" textlink="">
          <xdr:nvSpPr>
            <xdr:cNvPr id="17998" name="Check Box 590" hidden="1">
              <a:extLst>
                <a:ext uri="{63B3BB69-23CF-44E3-9099-C40C66FF867C}">
                  <a14:compatExt spid="_x0000_s17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159</xdr:row>
          <xdr:rowOff>0</xdr:rowOff>
        </xdr:from>
        <xdr:to>
          <xdr:col>26</xdr:col>
          <xdr:colOff>219075</xdr:colOff>
          <xdr:row>160</xdr:row>
          <xdr:rowOff>0</xdr:rowOff>
        </xdr:to>
        <xdr:sp macro="" textlink="">
          <xdr:nvSpPr>
            <xdr:cNvPr id="17999" name="Check Box 591" hidden="1">
              <a:extLst>
                <a:ext uri="{63B3BB69-23CF-44E3-9099-C40C66FF867C}">
                  <a14:compatExt spid="_x0000_s17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180975</xdr:rowOff>
        </xdr:to>
        <xdr:sp macro="" textlink="">
          <xdr:nvSpPr>
            <xdr:cNvPr id="18000" name="Check Box 592" hidden="1">
              <a:extLst>
                <a:ext uri="{63B3BB69-23CF-44E3-9099-C40C66FF867C}">
                  <a14:compatExt spid="_x0000_s18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180975</xdr:rowOff>
        </xdr:to>
        <xdr:sp macro="" textlink="">
          <xdr:nvSpPr>
            <xdr:cNvPr id="18001" name="Check Box 593" hidden="1">
              <a:extLst>
                <a:ext uri="{63B3BB69-23CF-44E3-9099-C40C66FF867C}">
                  <a14:compatExt spid="_x0000_s18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180975</xdr:rowOff>
        </xdr:to>
        <xdr:sp macro="" textlink="">
          <xdr:nvSpPr>
            <xdr:cNvPr id="18002" name="Check Box 594" hidden="1">
              <a:extLst>
                <a:ext uri="{63B3BB69-23CF-44E3-9099-C40C66FF867C}">
                  <a14:compatExt spid="_x0000_s18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180975</xdr:rowOff>
        </xdr:to>
        <xdr:sp macro="" textlink="">
          <xdr:nvSpPr>
            <xdr:cNvPr id="18003" name="Check Box 595" hidden="1">
              <a:extLst>
                <a:ext uri="{63B3BB69-23CF-44E3-9099-C40C66FF867C}">
                  <a14:compatExt spid="_x0000_s18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180975</xdr:rowOff>
        </xdr:to>
        <xdr:sp macro="" textlink="">
          <xdr:nvSpPr>
            <xdr:cNvPr id="18004" name="Check Box 596" hidden="1">
              <a:extLst>
                <a:ext uri="{63B3BB69-23CF-44E3-9099-C40C66FF867C}">
                  <a14:compatExt spid="_x0000_s18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180975</xdr:rowOff>
        </xdr:to>
        <xdr:sp macro="" textlink="">
          <xdr:nvSpPr>
            <xdr:cNvPr id="18005" name="Check Box 597" hidden="1">
              <a:extLst>
                <a:ext uri="{63B3BB69-23CF-44E3-9099-C40C66FF867C}">
                  <a14:compatExt spid="_x0000_s18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180975</xdr:rowOff>
        </xdr:to>
        <xdr:sp macro="" textlink="">
          <xdr:nvSpPr>
            <xdr:cNvPr id="18006" name="Check Box 598" hidden="1">
              <a:extLst>
                <a:ext uri="{63B3BB69-23CF-44E3-9099-C40C66FF867C}">
                  <a14:compatExt spid="_x0000_s18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180975</xdr:rowOff>
        </xdr:to>
        <xdr:sp macro="" textlink="">
          <xdr:nvSpPr>
            <xdr:cNvPr id="18007" name="Check Box 599" hidden="1">
              <a:extLst>
                <a:ext uri="{63B3BB69-23CF-44E3-9099-C40C66FF867C}">
                  <a14:compatExt spid="_x0000_s18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180975</xdr:rowOff>
        </xdr:to>
        <xdr:sp macro="" textlink="">
          <xdr:nvSpPr>
            <xdr:cNvPr id="18008" name="Check Box 600" hidden="1">
              <a:extLst>
                <a:ext uri="{63B3BB69-23CF-44E3-9099-C40C66FF867C}">
                  <a14:compatExt spid="_x0000_s18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180975</xdr:rowOff>
        </xdr:to>
        <xdr:sp macro="" textlink="">
          <xdr:nvSpPr>
            <xdr:cNvPr id="18009" name="Check Box 601" hidden="1">
              <a:extLst>
                <a:ext uri="{63B3BB69-23CF-44E3-9099-C40C66FF867C}">
                  <a14:compatExt spid="_x0000_s18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180975</xdr:rowOff>
        </xdr:to>
        <xdr:sp macro="" textlink="">
          <xdr:nvSpPr>
            <xdr:cNvPr id="18010" name="Check Box 602" hidden="1">
              <a:extLst>
                <a:ext uri="{63B3BB69-23CF-44E3-9099-C40C66FF867C}">
                  <a14:compatExt spid="_x0000_s18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180975</xdr:rowOff>
        </xdr:to>
        <xdr:sp macro="" textlink="">
          <xdr:nvSpPr>
            <xdr:cNvPr id="18011" name="Check Box 603" hidden="1">
              <a:extLst>
                <a:ext uri="{63B3BB69-23CF-44E3-9099-C40C66FF867C}">
                  <a14:compatExt spid="_x0000_s18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180975</xdr:rowOff>
        </xdr:to>
        <xdr:sp macro="" textlink="">
          <xdr:nvSpPr>
            <xdr:cNvPr id="18012" name="Check Box 604" hidden="1">
              <a:extLst>
                <a:ext uri="{63B3BB69-23CF-44E3-9099-C40C66FF867C}">
                  <a14:compatExt spid="_x0000_s18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190500</xdr:rowOff>
        </xdr:to>
        <xdr:sp macro="" textlink="">
          <xdr:nvSpPr>
            <xdr:cNvPr id="18013" name="Check Box 605" hidden="1">
              <a:extLst>
                <a:ext uri="{63B3BB69-23CF-44E3-9099-C40C66FF867C}">
                  <a14:compatExt spid="_x0000_s18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190500</xdr:rowOff>
        </xdr:to>
        <xdr:sp macro="" textlink="">
          <xdr:nvSpPr>
            <xdr:cNvPr id="18014" name="Check Box 606" hidden="1">
              <a:extLst>
                <a:ext uri="{63B3BB69-23CF-44E3-9099-C40C66FF867C}">
                  <a14:compatExt spid="_x0000_s18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190500</xdr:rowOff>
        </xdr:to>
        <xdr:sp macro="" textlink="">
          <xdr:nvSpPr>
            <xdr:cNvPr id="18015" name="Check Box 607" hidden="1">
              <a:extLst>
                <a:ext uri="{63B3BB69-23CF-44E3-9099-C40C66FF867C}">
                  <a14:compatExt spid="_x0000_s18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190500</xdr:rowOff>
        </xdr:to>
        <xdr:sp macro="" textlink="">
          <xdr:nvSpPr>
            <xdr:cNvPr id="18016" name="Check Box 608" hidden="1">
              <a:extLst>
                <a:ext uri="{63B3BB69-23CF-44E3-9099-C40C66FF867C}">
                  <a14:compatExt spid="_x0000_s18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190500</xdr:rowOff>
        </xdr:to>
        <xdr:sp macro="" textlink="">
          <xdr:nvSpPr>
            <xdr:cNvPr id="18017" name="Check Box 609" hidden="1">
              <a:extLst>
                <a:ext uri="{63B3BB69-23CF-44E3-9099-C40C66FF867C}">
                  <a14:compatExt spid="_x0000_s18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190500</xdr:rowOff>
        </xdr:to>
        <xdr:sp macro="" textlink="">
          <xdr:nvSpPr>
            <xdr:cNvPr id="18018" name="Check Box 610" hidden="1">
              <a:extLst>
                <a:ext uri="{63B3BB69-23CF-44E3-9099-C40C66FF867C}">
                  <a14:compatExt spid="_x0000_s18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190500</xdr:rowOff>
        </xdr:to>
        <xdr:sp macro="" textlink="">
          <xdr:nvSpPr>
            <xdr:cNvPr id="18019" name="Check Box 611" hidden="1">
              <a:extLst>
                <a:ext uri="{63B3BB69-23CF-44E3-9099-C40C66FF867C}">
                  <a14:compatExt spid="_x0000_s18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190500</xdr:rowOff>
        </xdr:to>
        <xdr:sp macro="" textlink="">
          <xdr:nvSpPr>
            <xdr:cNvPr id="18020" name="Check Box 612" hidden="1">
              <a:extLst>
                <a:ext uri="{63B3BB69-23CF-44E3-9099-C40C66FF867C}">
                  <a14:compatExt spid="_x0000_s18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190500</xdr:rowOff>
        </xdr:to>
        <xdr:sp macro="" textlink="">
          <xdr:nvSpPr>
            <xdr:cNvPr id="18021" name="Check Box 613" hidden="1">
              <a:extLst>
                <a:ext uri="{63B3BB69-23CF-44E3-9099-C40C66FF867C}">
                  <a14:compatExt spid="_x0000_s18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190500</xdr:rowOff>
        </xdr:to>
        <xdr:sp macro="" textlink="">
          <xdr:nvSpPr>
            <xdr:cNvPr id="18022" name="Check Box 614" hidden="1">
              <a:extLst>
                <a:ext uri="{63B3BB69-23CF-44E3-9099-C40C66FF867C}">
                  <a14:compatExt spid="_x0000_s18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190500</xdr:rowOff>
        </xdr:to>
        <xdr:sp macro="" textlink="">
          <xdr:nvSpPr>
            <xdr:cNvPr id="18023" name="Check Box 615" hidden="1">
              <a:extLst>
                <a:ext uri="{63B3BB69-23CF-44E3-9099-C40C66FF867C}">
                  <a14:compatExt spid="_x0000_s18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190500</xdr:rowOff>
        </xdr:to>
        <xdr:sp macro="" textlink="">
          <xdr:nvSpPr>
            <xdr:cNvPr id="18024" name="Check Box 616" hidden="1">
              <a:extLst>
                <a:ext uri="{63B3BB69-23CF-44E3-9099-C40C66FF867C}">
                  <a14:compatExt spid="_x0000_s18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190500</xdr:rowOff>
        </xdr:to>
        <xdr:sp macro="" textlink="">
          <xdr:nvSpPr>
            <xdr:cNvPr id="18025" name="Check Box 617" hidden="1">
              <a:extLst>
                <a:ext uri="{63B3BB69-23CF-44E3-9099-C40C66FF867C}">
                  <a14:compatExt spid="_x0000_s18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190500</xdr:rowOff>
        </xdr:to>
        <xdr:sp macro="" textlink="">
          <xdr:nvSpPr>
            <xdr:cNvPr id="18026" name="Check Box 618" hidden="1">
              <a:extLst>
                <a:ext uri="{63B3BB69-23CF-44E3-9099-C40C66FF867C}">
                  <a14:compatExt spid="_x0000_s18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190500</xdr:rowOff>
        </xdr:to>
        <xdr:sp macro="" textlink="">
          <xdr:nvSpPr>
            <xdr:cNvPr id="18027" name="Check Box 619" hidden="1">
              <a:extLst>
                <a:ext uri="{63B3BB69-23CF-44E3-9099-C40C66FF867C}">
                  <a14:compatExt spid="_x0000_s18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190500</xdr:rowOff>
        </xdr:to>
        <xdr:sp macro="" textlink="">
          <xdr:nvSpPr>
            <xdr:cNvPr id="18028" name="Check Box 620" hidden="1">
              <a:extLst>
                <a:ext uri="{63B3BB69-23CF-44E3-9099-C40C66FF867C}">
                  <a14:compatExt spid="_x0000_s18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190500</xdr:rowOff>
        </xdr:to>
        <xdr:sp macro="" textlink="">
          <xdr:nvSpPr>
            <xdr:cNvPr id="18029" name="Check Box 621" hidden="1">
              <a:extLst>
                <a:ext uri="{63B3BB69-23CF-44E3-9099-C40C66FF867C}">
                  <a14:compatExt spid="_x0000_s18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206</xdr:row>
          <xdr:rowOff>190500</xdr:rowOff>
        </xdr:to>
        <xdr:sp macro="" textlink="">
          <xdr:nvSpPr>
            <xdr:cNvPr id="18030" name="Check Box 622" hidden="1">
              <a:extLst>
                <a:ext uri="{63B3BB69-23CF-44E3-9099-C40C66FF867C}">
                  <a14:compatExt spid="_x0000_s18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031" name="Check Box 623" hidden="1">
              <a:extLst>
                <a:ext uri="{63B3BB69-23CF-44E3-9099-C40C66FF867C}">
                  <a14:compatExt spid="_x0000_s18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032" name="Check Box 624" hidden="1">
              <a:extLst>
                <a:ext uri="{63B3BB69-23CF-44E3-9099-C40C66FF867C}">
                  <a14:compatExt spid="_x0000_s18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033" name="Check Box 625" hidden="1">
              <a:extLst>
                <a:ext uri="{63B3BB69-23CF-44E3-9099-C40C66FF867C}">
                  <a14:compatExt spid="_x0000_s18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034" name="Check Box 626" hidden="1">
              <a:extLst>
                <a:ext uri="{63B3BB69-23CF-44E3-9099-C40C66FF867C}">
                  <a14:compatExt spid="_x0000_s18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035" name="Check Box 627" hidden="1">
              <a:extLst>
                <a:ext uri="{63B3BB69-23CF-44E3-9099-C40C66FF867C}">
                  <a14:compatExt spid="_x0000_s18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036" name="Check Box 628" hidden="1">
              <a:extLst>
                <a:ext uri="{63B3BB69-23CF-44E3-9099-C40C66FF867C}">
                  <a14:compatExt spid="_x0000_s18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037" name="Check Box 629" hidden="1">
              <a:extLst>
                <a:ext uri="{63B3BB69-23CF-44E3-9099-C40C66FF867C}">
                  <a14:compatExt spid="_x0000_s18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038" name="Check Box 630" hidden="1">
              <a:extLst>
                <a:ext uri="{63B3BB69-23CF-44E3-9099-C40C66FF867C}">
                  <a14:compatExt spid="_x0000_s18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039" name="Check Box 631" hidden="1">
              <a:extLst>
                <a:ext uri="{63B3BB69-23CF-44E3-9099-C40C66FF867C}">
                  <a14:compatExt spid="_x0000_s18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040" name="Check Box 632" hidden="1">
              <a:extLst>
                <a:ext uri="{63B3BB69-23CF-44E3-9099-C40C66FF867C}">
                  <a14:compatExt spid="_x0000_s18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041" name="Check Box 633" hidden="1">
              <a:extLst>
                <a:ext uri="{63B3BB69-23CF-44E3-9099-C40C66FF867C}">
                  <a14:compatExt spid="_x0000_s18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42" name="Check Box 634" hidden="1">
              <a:extLst>
                <a:ext uri="{63B3BB69-23CF-44E3-9099-C40C66FF867C}">
                  <a14:compatExt spid="_x0000_s18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43" name="Check Box 635" hidden="1">
              <a:extLst>
                <a:ext uri="{63B3BB69-23CF-44E3-9099-C40C66FF867C}">
                  <a14:compatExt spid="_x0000_s18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44" name="Check Box 636" hidden="1">
              <a:extLst>
                <a:ext uri="{63B3BB69-23CF-44E3-9099-C40C66FF867C}">
                  <a14:compatExt spid="_x0000_s18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45" name="Check Box 637" hidden="1">
              <a:extLst>
                <a:ext uri="{63B3BB69-23CF-44E3-9099-C40C66FF867C}">
                  <a14:compatExt spid="_x0000_s18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46" name="Check Box 638" hidden="1">
              <a:extLst>
                <a:ext uri="{63B3BB69-23CF-44E3-9099-C40C66FF867C}">
                  <a14:compatExt spid="_x0000_s18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47" name="Check Box 639" hidden="1">
              <a:extLst>
                <a:ext uri="{63B3BB69-23CF-44E3-9099-C40C66FF867C}">
                  <a14:compatExt spid="_x0000_s18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48" name="Check Box 640" hidden="1">
              <a:extLst>
                <a:ext uri="{63B3BB69-23CF-44E3-9099-C40C66FF867C}">
                  <a14:compatExt spid="_x0000_s18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49" name="Check Box 641" hidden="1">
              <a:extLst>
                <a:ext uri="{63B3BB69-23CF-44E3-9099-C40C66FF867C}">
                  <a14:compatExt spid="_x0000_s18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50" name="Check Box 642" hidden="1">
              <a:extLst>
                <a:ext uri="{63B3BB69-23CF-44E3-9099-C40C66FF867C}">
                  <a14:compatExt spid="_x0000_s18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51" name="Check Box 643" hidden="1">
              <a:extLst>
                <a:ext uri="{63B3BB69-23CF-44E3-9099-C40C66FF867C}">
                  <a14:compatExt spid="_x0000_s18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76200</xdr:rowOff>
        </xdr:to>
        <xdr:sp macro="" textlink="">
          <xdr:nvSpPr>
            <xdr:cNvPr id="18052" name="Check Box 644" hidden="1">
              <a:extLst>
                <a:ext uri="{63B3BB69-23CF-44E3-9099-C40C66FF867C}">
                  <a14:compatExt spid="_x0000_s18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53" name="Check Box 645" hidden="1">
              <a:extLst>
                <a:ext uri="{63B3BB69-23CF-44E3-9099-C40C66FF867C}">
                  <a14:compatExt spid="_x0000_s18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54" name="Check Box 646" hidden="1">
              <a:extLst>
                <a:ext uri="{63B3BB69-23CF-44E3-9099-C40C66FF867C}">
                  <a14:compatExt spid="_x0000_s18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55" name="Check Box 647" hidden="1">
              <a:extLst>
                <a:ext uri="{63B3BB69-23CF-44E3-9099-C40C66FF867C}">
                  <a14:compatExt spid="_x0000_s18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56" name="Check Box 648" hidden="1">
              <a:extLst>
                <a:ext uri="{63B3BB69-23CF-44E3-9099-C40C66FF867C}">
                  <a14:compatExt spid="_x0000_s18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76200</xdr:rowOff>
        </xdr:to>
        <xdr:sp macro="" textlink="">
          <xdr:nvSpPr>
            <xdr:cNvPr id="18057" name="Check Box 649" hidden="1">
              <a:extLst>
                <a:ext uri="{63B3BB69-23CF-44E3-9099-C40C66FF867C}">
                  <a14:compatExt spid="_x0000_s18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66675</xdr:rowOff>
        </xdr:to>
        <xdr:sp macro="" textlink="">
          <xdr:nvSpPr>
            <xdr:cNvPr id="18058" name="Check Box 650" hidden="1">
              <a:extLst>
                <a:ext uri="{63B3BB69-23CF-44E3-9099-C40C66FF867C}">
                  <a14:compatExt spid="_x0000_s18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59" name="Check Box 651" hidden="1">
              <a:extLst>
                <a:ext uri="{63B3BB69-23CF-44E3-9099-C40C66FF867C}">
                  <a14:compatExt spid="_x0000_s18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200025</xdr:colOff>
          <xdr:row>208</xdr:row>
          <xdr:rowOff>85725</xdr:rowOff>
        </xdr:to>
        <xdr:sp macro="" textlink="">
          <xdr:nvSpPr>
            <xdr:cNvPr id="18060" name="Check Box 652" hidden="1">
              <a:extLst>
                <a:ext uri="{63B3BB69-23CF-44E3-9099-C40C66FF867C}">
                  <a14:compatExt spid="_x0000_s18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200025</xdr:colOff>
          <xdr:row>208</xdr:row>
          <xdr:rowOff>85725</xdr:rowOff>
        </xdr:to>
        <xdr:sp macro="" textlink="">
          <xdr:nvSpPr>
            <xdr:cNvPr id="18061" name="Check Box 653" hidden="1">
              <a:extLst>
                <a:ext uri="{63B3BB69-23CF-44E3-9099-C40C66FF867C}">
                  <a14:compatExt spid="_x0000_s18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200025</xdr:colOff>
          <xdr:row>208</xdr:row>
          <xdr:rowOff>85725</xdr:rowOff>
        </xdr:to>
        <xdr:sp macro="" textlink="">
          <xdr:nvSpPr>
            <xdr:cNvPr id="18062" name="Check Box 654" hidden="1">
              <a:extLst>
                <a:ext uri="{63B3BB69-23CF-44E3-9099-C40C66FF867C}">
                  <a14:compatExt spid="_x0000_s18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200025</xdr:colOff>
          <xdr:row>208</xdr:row>
          <xdr:rowOff>85725</xdr:rowOff>
        </xdr:to>
        <xdr:sp macro="" textlink="">
          <xdr:nvSpPr>
            <xdr:cNvPr id="18063" name="Check Box 655" hidden="1">
              <a:extLst>
                <a:ext uri="{63B3BB69-23CF-44E3-9099-C40C66FF867C}">
                  <a14:compatExt spid="_x0000_s18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064" name="Check Box 656" hidden="1">
              <a:extLst>
                <a:ext uri="{63B3BB69-23CF-44E3-9099-C40C66FF867C}">
                  <a14:compatExt spid="_x0000_s18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065" name="Check Box 657" hidden="1">
              <a:extLst>
                <a:ext uri="{63B3BB69-23CF-44E3-9099-C40C66FF867C}">
                  <a14:compatExt spid="_x0000_s18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066" name="Check Box 658" hidden="1">
              <a:extLst>
                <a:ext uri="{63B3BB69-23CF-44E3-9099-C40C66FF867C}">
                  <a14:compatExt spid="_x0000_s18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067" name="Check Box 659" hidden="1">
              <a:extLst>
                <a:ext uri="{63B3BB69-23CF-44E3-9099-C40C66FF867C}">
                  <a14:compatExt spid="_x0000_s18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068" name="Check Box 660" hidden="1">
              <a:extLst>
                <a:ext uri="{63B3BB69-23CF-44E3-9099-C40C66FF867C}">
                  <a14:compatExt spid="_x0000_s18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069" name="Check Box 661" hidden="1">
              <a:extLst>
                <a:ext uri="{63B3BB69-23CF-44E3-9099-C40C66FF867C}">
                  <a14:compatExt spid="_x0000_s18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070" name="Check Box 662" hidden="1">
              <a:extLst>
                <a:ext uri="{63B3BB69-23CF-44E3-9099-C40C66FF867C}">
                  <a14:compatExt spid="_x0000_s18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071" name="Check Box 663" hidden="1">
              <a:extLst>
                <a:ext uri="{63B3BB69-23CF-44E3-9099-C40C66FF867C}">
                  <a14:compatExt spid="_x0000_s18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072" name="Check Box 664" hidden="1">
              <a:extLst>
                <a:ext uri="{63B3BB69-23CF-44E3-9099-C40C66FF867C}">
                  <a14:compatExt spid="_x0000_s18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73" name="Check Box 665" hidden="1">
              <a:extLst>
                <a:ext uri="{63B3BB69-23CF-44E3-9099-C40C66FF867C}">
                  <a14:compatExt spid="_x0000_s18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74" name="Check Box 666" hidden="1">
              <a:extLst>
                <a:ext uri="{63B3BB69-23CF-44E3-9099-C40C66FF867C}">
                  <a14:compatExt spid="_x0000_s18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75" name="Check Box 667" hidden="1">
              <a:extLst>
                <a:ext uri="{63B3BB69-23CF-44E3-9099-C40C66FF867C}">
                  <a14:compatExt spid="_x0000_s18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76" name="Check Box 668" hidden="1">
              <a:extLst>
                <a:ext uri="{63B3BB69-23CF-44E3-9099-C40C66FF867C}">
                  <a14:compatExt spid="_x0000_s18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77" name="Check Box 669" hidden="1">
              <a:extLst>
                <a:ext uri="{63B3BB69-23CF-44E3-9099-C40C66FF867C}">
                  <a14:compatExt spid="_x0000_s18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78" name="Check Box 670" hidden="1">
              <a:extLst>
                <a:ext uri="{63B3BB69-23CF-44E3-9099-C40C66FF867C}">
                  <a14:compatExt spid="_x0000_s18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79" name="Check Box 671" hidden="1">
              <a:extLst>
                <a:ext uri="{63B3BB69-23CF-44E3-9099-C40C66FF867C}">
                  <a14:compatExt spid="_x0000_s18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80" name="Check Box 672" hidden="1">
              <a:extLst>
                <a:ext uri="{63B3BB69-23CF-44E3-9099-C40C66FF867C}">
                  <a14:compatExt spid="_x0000_s18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81" name="Check Box 673" hidden="1">
              <a:extLst>
                <a:ext uri="{63B3BB69-23CF-44E3-9099-C40C66FF867C}">
                  <a14:compatExt spid="_x0000_s18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82" name="Check Box 674" hidden="1">
              <a:extLst>
                <a:ext uri="{63B3BB69-23CF-44E3-9099-C40C66FF867C}">
                  <a14:compatExt spid="_x0000_s18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76200</xdr:rowOff>
        </xdr:to>
        <xdr:sp macro="" textlink="">
          <xdr:nvSpPr>
            <xdr:cNvPr id="18083" name="Check Box 675" hidden="1">
              <a:extLst>
                <a:ext uri="{63B3BB69-23CF-44E3-9099-C40C66FF867C}">
                  <a14:compatExt spid="_x0000_s18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84" name="Check Box 676" hidden="1">
              <a:extLst>
                <a:ext uri="{63B3BB69-23CF-44E3-9099-C40C66FF867C}">
                  <a14:compatExt spid="_x0000_s18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85" name="Check Box 677" hidden="1">
              <a:extLst>
                <a:ext uri="{63B3BB69-23CF-44E3-9099-C40C66FF867C}">
                  <a14:compatExt spid="_x0000_s18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200025</xdr:colOff>
          <xdr:row>208</xdr:row>
          <xdr:rowOff>85725</xdr:rowOff>
        </xdr:to>
        <xdr:sp macro="" textlink="">
          <xdr:nvSpPr>
            <xdr:cNvPr id="18086" name="Check Box 678" hidden="1">
              <a:extLst>
                <a:ext uri="{63B3BB69-23CF-44E3-9099-C40C66FF867C}">
                  <a14:compatExt spid="_x0000_s18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200025</xdr:colOff>
          <xdr:row>208</xdr:row>
          <xdr:rowOff>85725</xdr:rowOff>
        </xdr:to>
        <xdr:sp macro="" textlink="">
          <xdr:nvSpPr>
            <xdr:cNvPr id="18087" name="Check Box 679" hidden="1">
              <a:extLst>
                <a:ext uri="{63B3BB69-23CF-44E3-9099-C40C66FF867C}">
                  <a14:compatExt spid="_x0000_s18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200025</xdr:colOff>
          <xdr:row>208</xdr:row>
          <xdr:rowOff>85725</xdr:rowOff>
        </xdr:to>
        <xdr:sp macro="" textlink="">
          <xdr:nvSpPr>
            <xdr:cNvPr id="18088" name="Check Box 680" hidden="1">
              <a:extLst>
                <a:ext uri="{63B3BB69-23CF-44E3-9099-C40C66FF867C}">
                  <a14:compatExt spid="_x0000_s18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200025</xdr:colOff>
          <xdr:row>208</xdr:row>
          <xdr:rowOff>85725</xdr:rowOff>
        </xdr:to>
        <xdr:sp macro="" textlink="">
          <xdr:nvSpPr>
            <xdr:cNvPr id="18089" name="Check Box 681" hidden="1">
              <a:extLst>
                <a:ext uri="{63B3BB69-23CF-44E3-9099-C40C66FF867C}">
                  <a14:compatExt spid="_x0000_s18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200025</xdr:colOff>
          <xdr:row>208</xdr:row>
          <xdr:rowOff>85725</xdr:rowOff>
        </xdr:to>
        <xdr:sp macro="" textlink="">
          <xdr:nvSpPr>
            <xdr:cNvPr id="18090" name="Check Box 682" hidden="1">
              <a:extLst>
                <a:ext uri="{63B3BB69-23CF-44E3-9099-C40C66FF867C}">
                  <a14:compatExt spid="_x0000_s18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200025</xdr:colOff>
          <xdr:row>208</xdr:row>
          <xdr:rowOff>85725</xdr:rowOff>
        </xdr:to>
        <xdr:sp macro="" textlink="">
          <xdr:nvSpPr>
            <xdr:cNvPr id="18091" name="Check Box 683" hidden="1">
              <a:extLst>
                <a:ext uri="{63B3BB69-23CF-44E3-9099-C40C66FF867C}">
                  <a14:compatExt spid="_x0000_s18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200025</xdr:colOff>
          <xdr:row>208</xdr:row>
          <xdr:rowOff>85725</xdr:rowOff>
        </xdr:to>
        <xdr:sp macro="" textlink="">
          <xdr:nvSpPr>
            <xdr:cNvPr id="18092" name="Check Box 684" hidden="1">
              <a:extLst>
                <a:ext uri="{63B3BB69-23CF-44E3-9099-C40C66FF867C}">
                  <a14:compatExt spid="_x0000_s18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200025</xdr:colOff>
          <xdr:row>208</xdr:row>
          <xdr:rowOff>85725</xdr:rowOff>
        </xdr:to>
        <xdr:sp macro="" textlink="">
          <xdr:nvSpPr>
            <xdr:cNvPr id="18093" name="Check Box 685" hidden="1">
              <a:extLst>
                <a:ext uri="{63B3BB69-23CF-44E3-9099-C40C66FF867C}">
                  <a14:compatExt spid="_x0000_s18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094" name="Check Box 686" hidden="1">
              <a:extLst>
                <a:ext uri="{63B3BB69-23CF-44E3-9099-C40C66FF867C}">
                  <a14:compatExt spid="_x0000_s18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095" name="Check Box 687" hidden="1">
              <a:extLst>
                <a:ext uri="{63B3BB69-23CF-44E3-9099-C40C66FF867C}">
                  <a14:compatExt spid="_x0000_s18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096" name="Check Box 688" hidden="1">
              <a:extLst>
                <a:ext uri="{63B3BB69-23CF-44E3-9099-C40C66FF867C}">
                  <a14:compatExt spid="_x0000_s18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097" name="Check Box 689" hidden="1">
              <a:extLst>
                <a:ext uri="{63B3BB69-23CF-44E3-9099-C40C66FF867C}">
                  <a14:compatExt spid="_x0000_s18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098" name="Check Box 690" hidden="1">
              <a:extLst>
                <a:ext uri="{63B3BB69-23CF-44E3-9099-C40C66FF867C}">
                  <a14:compatExt spid="_x0000_s18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099" name="Check Box 691" hidden="1">
              <a:extLst>
                <a:ext uri="{63B3BB69-23CF-44E3-9099-C40C66FF867C}">
                  <a14:compatExt spid="_x0000_s18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100" name="Check Box 692" hidden="1">
              <a:extLst>
                <a:ext uri="{63B3BB69-23CF-44E3-9099-C40C66FF867C}">
                  <a14:compatExt spid="_x0000_s18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101" name="Check Box 693" hidden="1">
              <a:extLst>
                <a:ext uri="{63B3BB69-23CF-44E3-9099-C40C66FF867C}">
                  <a14:compatExt spid="_x0000_s18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102" name="Check Box 694" hidden="1">
              <a:extLst>
                <a:ext uri="{63B3BB69-23CF-44E3-9099-C40C66FF867C}">
                  <a14:compatExt spid="_x0000_s18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103" name="Check Box 695" hidden="1">
              <a:extLst>
                <a:ext uri="{63B3BB69-23CF-44E3-9099-C40C66FF867C}">
                  <a14:compatExt spid="_x0000_s18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104" name="Check Box 696" hidden="1">
              <a:extLst>
                <a:ext uri="{63B3BB69-23CF-44E3-9099-C40C66FF867C}">
                  <a14:compatExt spid="_x0000_s18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105" name="Check Box 697" hidden="1">
              <a:extLst>
                <a:ext uri="{63B3BB69-23CF-44E3-9099-C40C66FF867C}">
                  <a14:compatExt spid="_x0000_s18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106" name="Check Box 698" hidden="1">
              <a:extLst>
                <a:ext uri="{63B3BB69-23CF-44E3-9099-C40C66FF867C}">
                  <a14:compatExt spid="_x0000_s18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107" name="Check Box 699" hidden="1">
              <a:extLst>
                <a:ext uri="{63B3BB69-23CF-44E3-9099-C40C66FF867C}">
                  <a14:compatExt spid="_x0000_s18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108" name="Check Box 700" hidden="1">
              <a:extLst>
                <a:ext uri="{63B3BB69-23CF-44E3-9099-C40C66FF867C}">
                  <a14:compatExt spid="_x0000_s18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109" name="Check Box 701" hidden="1">
              <a:extLst>
                <a:ext uri="{63B3BB69-23CF-44E3-9099-C40C66FF867C}">
                  <a14:compatExt spid="_x0000_s18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200025</xdr:colOff>
          <xdr:row>208</xdr:row>
          <xdr:rowOff>85725</xdr:rowOff>
        </xdr:to>
        <xdr:sp macro="" textlink="">
          <xdr:nvSpPr>
            <xdr:cNvPr id="18110" name="Check Box 702" hidden="1">
              <a:extLst>
                <a:ext uri="{63B3BB69-23CF-44E3-9099-C40C66FF867C}">
                  <a14:compatExt spid="_x0000_s18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200025</xdr:colOff>
          <xdr:row>208</xdr:row>
          <xdr:rowOff>85725</xdr:rowOff>
        </xdr:to>
        <xdr:sp macro="" textlink="">
          <xdr:nvSpPr>
            <xdr:cNvPr id="18111" name="Check Box 703" hidden="1">
              <a:extLst>
                <a:ext uri="{63B3BB69-23CF-44E3-9099-C40C66FF867C}">
                  <a14:compatExt spid="_x0000_s18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200025</xdr:colOff>
          <xdr:row>208</xdr:row>
          <xdr:rowOff>85725</xdr:rowOff>
        </xdr:to>
        <xdr:sp macro="" textlink="">
          <xdr:nvSpPr>
            <xdr:cNvPr id="18112" name="Check Box 704" hidden="1">
              <a:extLst>
                <a:ext uri="{63B3BB69-23CF-44E3-9099-C40C66FF867C}">
                  <a14:compatExt spid="_x0000_s18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200025</xdr:colOff>
          <xdr:row>208</xdr:row>
          <xdr:rowOff>85725</xdr:rowOff>
        </xdr:to>
        <xdr:sp macro="" textlink="">
          <xdr:nvSpPr>
            <xdr:cNvPr id="18113" name="Check Box 705" hidden="1">
              <a:extLst>
                <a:ext uri="{63B3BB69-23CF-44E3-9099-C40C66FF867C}">
                  <a14:compatExt spid="_x0000_s18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200025</xdr:colOff>
          <xdr:row>208</xdr:row>
          <xdr:rowOff>85725</xdr:rowOff>
        </xdr:to>
        <xdr:sp macro="" textlink="">
          <xdr:nvSpPr>
            <xdr:cNvPr id="18114" name="Check Box 706" hidden="1">
              <a:extLst>
                <a:ext uri="{63B3BB69-23CF-44E3-9099-C40C66FF867C}">
                  <a14:compatExt spid="_x0000_s18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200025</xdr:colOff>
          <xdr:row>208</xdr:row>
          <xdr:rowOff>85725</xdr:rowOff>
        </xdr:to>
        <xdr:sp macro="" textlink="">
          <xdr:nvSpPr>
            <xdr:cNvPr id="18115" name="Check Box 707" hidden="1">
              <a:extLst>
                <a:ext uri="{63B3BB69-23CF-44E3-9099-C40C66FF867C}">
                  <a14:compatExt spid="_x0000_s18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200025</xdr:colOff>
          <xdr:row>208</xdr:row>
          <xdr:rowOff>85725</xdr:rowOff>
        </xdr:to>
        <xdr:sp macro="" textlink="">
          <xdr:nvSpPr>
            <xdr:cNvPr id="18116" name="Check Box 708" hidden="1">
              <a:extLst>
                <a:ext uri="{63B3BB69-23CF-44E3-9099-C40C66FF867C}">
                  <a14:compatExt spid="_x0000_s18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200025</xdr:colOff>
          <xdr:row>208</xdr:row>
          <xdr:rowOff>85725</xdr:rowOff>
        </xdr:to>
        <xdr:sp macro="" textlink="">
          <xdr:nvSpPr>
            <xdr:cNvPr id="18117" name="Check Box 709" hidden="1">
              <a:extLst>
                <a:ext uri="{63B3BB69-23CF-44E3-9099-C40C66FF867C}">
                  <a14:compatExt spid="_x0000_s18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118" name="Check Box 710" hidden="1">
              <a:extLst>
                <a:ext uri="{63B3BB69-23CF-44E3-9099-C40C66FF867C}">
                  <a14:compatExt spid="_x0000_s18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119" name="Check Box 711" hidden="1">
              <a:extLst>
                <a:ext uri="{63B3BB69-23CF-44E3-9099-C40C66FF867C}">
                  <a14:compatExt spid="_x0000_s18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120" name="Check Box 712" hidden="1">
              <a:extLst>
                <a:ext uri="{63B3BB69-23CF-44E3-9099-C40C66FF867C}">
                  <a14:compatExt spid="_x0000_s18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121" name="Check Box 713" hidden="1">
              <a:extLst>
                <a:ext uri="{63B3BB69-23CF-44E3-9099-C40C66FF867C}">
                  <a14:compatExt spid="_x0000_s18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66675</xdr:rowOff>
        </xdr:to>
        <xdr:sp macro="" textlink="">
          <xdr:nvSpPr>
            <xdr:cNvPr id="18122" name="Check Box 714" hidden="1">
              <a:extLst>
                <a:ext uri="{63B3BB69-23CF-44E3-9099-C40C66FF867C}">
                  <a14:compatExt spid="_x0000_s18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123" name="Check Box 715" hidden="1">
              <a:extLst>
                <a:ext uri="{63B3BB69-23CF-44E3-9099-C40C66FF867C}">
                  <a14:compatExt spid="_x0000_s18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124" name="Check Box 716" hidden="1">
              <a:extLst>
                <a:ext uri="{63B3BB69-23CF-44E3-9099-C40C66FF867C}">
                  <a14:compatExt spid="_x0000_s18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171450</xdr:colOff>
          <xdr:row>206</xdr:row>
          <xdr:rowOff>161925</xdr:rowOff>
        </xdr:to>
        <xdr:sp macro="" textlink="">
          <xdr:nvSpPr>
            <xdr:cNvPr id="18125" name="Check Box 717" hidden="1">
              <a:extLst>
                <a:ext uri="{63B3BB69-23CF-44E3-9099-C40C66FF867C}">
                  <a14:compatExt spid="_x0000_s18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126" name="Check Box 718" hidden="1">
              <a:extLst>
                <a:ext uri="{63B3BB69-23CF-44E3-9099-C40C66FF867C}">
                  <a14:compatExt spid="_x0000_s18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24</xdr:col>
          <xdr:colOff>180975</xdr:colOff>
          <xdr:row>207</xdr:row>
          <xdr:rowOff>85725</xdr:rowOff>
        </xdr:to>
        <xdr:sp macro="" textlink="">
          <xdr:nvSpPr>
            <xdr:cNvPr id="18127" name="Check Box 719" hidden="1">
              <a:extLst>
                <a:ext uri="{63B3BB69-23CF-44E3-9099-C40C66FF867C}">
                  <a14:compatExt spid="_x0000_s18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50</xdr:row>
          <xdr:rowOff>19050</xdr:rowOff>
        </xdr:from>
        <xdr:to>
          <xdr:col>23</xdr:col>
          <xdr:colOff>200025</xdr:colOff>
          <xdr:row>51</xdr:row>
          <xdr:rowOff>0</xdr:rowOff>
        </xdr:to>
        <xdr:sp macro="" textlink="">
          <xdr:nvSpPr>
            <xdr:cNvPr id="18128" name="Check Box 720" hidden="1">
              <a:extLst>
                <a:ext uri="{63B3BB69-23CF-44E3-9099-C40C66FF867C}">
                  <a14:compatExt spid="_x0000_s18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50</xdr:row>
          <xdr:rowOff>19050</xdr:rowOff>
        </xdr:from>
        <xdr:to>
          <xdr:col>23</xdr:col>
          <xdr:colOff>200025</xdr:colOff>
          <xdr:row>51</xdr:row>
          <xdr:rowOff>0</xdr:rowOff>
        </xdr:to>
        <xdr:sp macro="" textlink="">
          <xdr:nvSpPr>
            <xdr:cNvPr id="18129" name="Check Box 721" hidden="1">
              <a:extLst>
                <a:ext uri="{63B3BB69-23CF-44E3-9099-C40C66FF867C}">
                  <a14:compatExt spid="_x0000_s18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0</xdr:rowOff>
        </xdr:from>
        <xdr:to>
          <xdr:col>26</xdr:col>
          <xdr:colOff>219075</xdr:colOff>
          <xdr:row>208</xdr:row>
          <xdr:rowOff>38100</xdr:rowOff>
        </xdr:to>
        <xdr:sp macro="" textlink="">
          <xdr:nvSpPr>
            <xdr:cNvPr id="18130" name="Check Box 722" hidden="1">
              <a:extLst>
                <a:ext uri="{63B3BB69-23CF-44E3-9099-C40C66FF867C}">
                  <a14:compatExt spid="_x0000_s18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172</xdr:row>
          <xdr:rowOff>0</xdr:rowOff>
        </xdr:from>
        <xdr:to>
          <xdr:col>25</xdr:col>
          <xdr:colOff>219075</xdr:colOff>
          <xdr:row>172</xdr:row>
          <xdr:rowOff>257175</xdr:rowOff>
        </xdr:to>
        <xdr:sp macro="" textlink="">
          <xdr:nvSpPr>
            <xdr:cNvPr id="18131" name="Check Box 723" hidden="1">
              <a:extLst>
                <a:ext uri="{63B3BB69-23CF-44E3-9099-C40C66FF867C}">
                  <a14:compatExt spid="_x0000_s18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159</xdr:row>
          <xdr:rowOff>0</xdr:rowOff>
        </xdr:from>
        <xdr:to>
          <xdr:col>25</xdr:col>
          <xdr:colOff>219075</xdr:colOff>
          <xdr:row>160</xdr:row>
          <xdr:rowOff>0</xdr:rowOff>
        </xdr:to>
        <xdr:sp macro="" textlink="">
          <xdr:nvSpPr>
            <xdr:cNvPr id="18132" name="Check Box 724" hidden="1">
              <a:extLst>
                <a:ext uri="{63B3BB69-23CF-44E3-9099-C40C66FF867C}">
                  <a14:compatExt spid="_x0000_s18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170</xdr:row>
          <xdr:rowOff>0</xdr:rowOff>
        </xdr:from>
        <xdr:to>
          <xdr:col>25</xdr:col>
          <xdr:colOff>219075</xdr:colOff>
          <xdr:row>170</xdr:row>
          <xdr:rowOff>180975</xdr:rowOff>
        </xdr:to>
        <xdr:sp macro="" textlink="">
          <xdr:nvSpPr>
            <xdr:cNvPr id="18133" name="Check Box 725" hidden="1">
              <a:extLst>
                <a:ext uri="{63B3BB69-23CF-44E3-9099-C40C66FF867C}">
                  <a14:compatExt spid="_x0000_s18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170</xdr:row>
          <xdr:rowOff>0</xdr:rowOff>
        </xdr:from>
        <xdr:to>
          <xdr:col>25</xdr:col>
          <xdr:colOff>219075</xdr:colOff>
          <xdr:row>170</xdr:row>
          <xdr:rowOff>180975</xdr:rowOff>
        </xdr:to>
        <xdr:sp macro="" textlink="">
          <xdr:nvSpPr>
            <xdr:cNvPr id="18134" name="Check Box 726" hidden="1">
              <a:extLst>
                <a:ext uri="{63B3BB69-23CF-44E3-9099-C40C66FF867C}">
                  <a14:compatExt spid="_x0000_s18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170</xdr:row>
          <xdr:rowOff>0</xdr:rowOff>
        </xdr:from>
        <xdr:to>
          <xdr:col>25</xdr:col>
          <xdr:colOff>219075</xdr:colOff>
          <xdr:row>170</xdr:row>
          <xdr:rowOff>180975</xdr:rowOff>
        </xdr:to>
        <xdr:sp macro="" textlink="">
          <xdr:nvSpPr>
            <xdr:cNvPr id="18135" name="Check Box 727" hidden="1">
              <a:extLst>
                <a:ext uri="{63B3BB69-23CF-44E3-9099-C40C66FF867C}">
                  <a14:compatExt spid="_x0000_s18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170</xdr:row>
          <xdr:rowOff>0</xdr:rowOff>
        </xdr:from>
        <xdr:to>
          <xdr:col>25</xdr:col>
          <xdr:colOff>219075</xdr:colOff>
          <xdr:row>170</xdr:row>
          <xdr:rowOff>180975</xdr:rowOff>
        </xdr:to>
        <xdr:sp macro="" textlink="">
          <xdr:nvSpPr>
            <xdr:cNvPr id="18136" name="Check Box 728" hidden="1">
              <a:extLst>
                <a:ext uri="{63B3BB69-23CF-44E3-9099-C40C66FF867C}">
                  <a14:compatExt spid="_x0000_s18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170</xdr:row>
          <xdr:rowOff>0</xdr:rowOff>
        </xdr:from>
        <xdr:to>
          <xdr:col>25</xdr:col>
          <xdr:colOff>219075</xdr:colOff>
          <xdr:row>170</xdr:row>
          <xdr:rowOff>180975</xdr:rowOff>
        </xdr:to>
        <xdr:sp macro="" textlink="">
          <xdr:nvSpPr>
            <xdr:cNvPr id="18137" name="Check Box 729" hidden="1">
              <a:extLst>
                <a:ext uri="{63B3BB69-23CF-44E3-9099-C40C66FF867C}">
                  <a14:compatExt spid="_x0000_s18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172</xdr:row>
          <xdr:rowOff>0</xdr:rowOff>
        </xdr:from>
        <xdr:to>
          <xdr:col>25</xdr:col>
          <xdr:colOff>219075</xdr:colOff>
          <xdr:row>172</xdr:row>
          <xdr:rowOff>180975</xdr:rowOff>
        </xdr:to>
        <xdr:sp macro="" textlink="">
          <xdr:nvSpPr>
            <xdr:cNvPr id="18138" name="Check Box 730" hidden="1">
              <a:extLst>
                <a:ext uri="{63B3BB69-23CF-44E3-9099-C40C66FF867C}">
                  <a14:compatExt spid="_x0000_s18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172</xdr:row>
          <xdr:rowOff>0</xdr:rowOff>
        </xdr:from>
        <xdr:to>
          <xdr:col>25</xdr:col>
          <xdr:colOff>219075</xdr:colOff>
          <xdr:row>172</xdr:row>
          <xdr:rowOff>180975</xdr:rowOff>
        </xdr:to>
        <xdr:sp macro="" textlink="">
          <xdr:nvSpPr>
            <xdr:cNvPr id="18139" name="Check Box 731" hidden="1">
              <a:extLst>
                <a:ext uri="{63B3BB69-23CF-44E3-9099-C40C66FF867C}">
                  <a14:compatExt spid="_x0000_s18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172</xdr:row>
          <xdr:rowOff>0</xdr:rowOff>
        </xdr:from>
        <xdr:to>
          <xdr:col>25</xdr:col>
          <xdr:colOff>219075</xdr:colOff>
          <xdr:row>172</xdr:row>
          <xdr:rowOff>180975</xdr:rowOff>
        </xdr:to>
        <xdr:sp macro="" textlink="">
          <xdr:nvSpPr>
            <xdr:cNvPr id="18140" name="Check Box 732" hidden="1">
              <a:extLst>
                <a:ext uri="{63B3BB69-23CF-44E3-9099-C40C66FF867C}">
                  <a14:compatExt spid="_x0000_s18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172</xdr:row>
          <xdr:rowOff>0</xdr:rowOff>
        </xdr:from>
        <xdr:to>
          <xdr:col>25</xdr:col>
          <xdr:colOff>219075</xdr:colOff>
          <xdr:row>172</xdr:row>
          <xdr:rowOff>180975</xdr:rowOff>
        </xdr:to>
        <xdr:sp macro="" textlink="">
          <xdr:nvSpPr>
            <xdr:cNvPr id="18141" name="Check Box 733" hidden="1">
              <a:extLst>
                <a:ext uri="{63B3BB69-23CF-44E3-9099-C40C66FF867C}">
                  <a14:compatExt spid="_x0000_s18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172</xdr:row>
          <xdr:rowOff>0</xdr:rowOff>
        </xdr:from>
        <xdr:to>
          <xdr:col>25</xdr:col>
          <xdr:colOff>219075</xdr:colOff>
          <xdr:row>172</xdr:row>
          <xdr:rowOff>180975</xdr:rowOff>
        </xdr:to>
        <xdr:sp macro="" textlink="">
          <xdr:nvSpPr>
            <xdr:cNvPr id="18142" name="Check Box 734" hidden="1">
              <a:extLst>
                <a:ext uri="{63B3BB69-23CF-44E3-9099-C40C66FF867C}">
                  <a14:compatExt spid="_x0000_s18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172</xdr:row>
          <xdr:rowOff>0</xdr:rowOff>
        </xdr:from>
        <xdr:to>
          <xdr:col>25</xdr:col>
          <xdr:colOff>219075</xdr:colOff>
          <xdr:row>172</xdr:row>
          <xdr:rowOff>180975</xdr:rowOff>
        </xdr:to>
        <xdr:sp macro="" textlink="">
          <xdr:nvSpPr>
            <xdr:cNvPr id="18143" name="Check Box 735" hidden="1">
              <a:extLst>
                <a:ext uri="{63B3BB69-23CF-44E3-9099-C40C66FF867C}">
                  <a14:compatExt spid="_x0000_s18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170</xdr:row>
          <xdr:rowOff>0</xdr:rowOff>
        </xdr:from>
        <xdr:to>
          <xdr:col>25</xdr:col>
          <xdr:colOff>219075</xdr:colOff>
          <xdr:row>170</xdr:row>
          <xdr:rowOff>180975</xdr:rowOff>
        </xdr:to>
        <xdr:sp macro="" textlink="">
          <xdr:nvSpPr>
            <xdr:cNvPr id="18144" name="Check Box 736" hidden="1">
              <a:extLst>
                <a:ext uri="{63B3BB69-23CF-44E3-9099-C40C66FF867C}">
                  <a14:compatExt spid="_x0000_s18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170</xdr:row>
          <xdr:rowOff>0</xdr:rowOff>
        </xdr:from>
        <xdr:to>
          <xdr:col>25</xdr:col>
          <xdr:colOff>219075</xdr:colOff>
          <xdr:row>170</xdr:row>
          <xdr:rowOff>180975</xdr:rowOff>
        </xdr:to>
        <xdr:sp macro="" textlink="">
          <xdr:nvSpPr>
            <xdr:cNvPr id="18145" name="Check Box 737" hidden="1">
              <a:extLst>
                <a:ext uri="{63B3BB69-23CF-44E3-9099-C40C66FF867C}">
                  <a14:compatExt spid="_x0000_s18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170</xdr:row>
          <xdr:rowOff>0</xdr:rowOff>
        </xdr:from>
        <xdr:to>
          <xdr:col>25</xdr:col>
          <xdr:colOff>219075</xdr:colOff>
          <xdr:row>170</xdr:row>
          <xdr:rowOff>180975</xdr:rowOff>
        </xdr:to>
        <xdr:sp macro="" textlink="">
          <xdr:nvSpPr>
            <xdr:cNvPr id="18146" name="Check Box 738" hidden="1">
              <a:extLst>
                <a:ext uri="{63B3BB69-23CF-44E3-9099-C40C66FF867C}">
                  <a14:compatExt spid="_x0000_s18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170</xdr:row>
          <xdr:rowOff>0</xdr:rowOff>
        </xdr:from>
        <xdr:to>
          <xdr:col>25</xdr:col>
          <xdr:colOff>219075</xdr:colOff>
          <xdr:row>170</xdr:row>
          <xdr:rowOff>180975</xdr:rowOff>
        </xdr:to>
        <xdr:sp macro="" textlink="">
          <xdr:nvSpPr>
            <xdr:cNvPr id="18147" name="Check Box 739" hidden="1">
              <a:extLst>
                <a:ext uri="{63B3BB69-23CF-44E3-9099-C40C66FF867C}">
                  <a14:compatExt spid="_x0000_s18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170</xdr:row>
          <xdr:rowOff>0</xdr:rowOff>
        </xdr:from>
        <xdr:to>
          <xdr:col>25</xdr:col>
          <xdr:colOff>219075</xdr:colOff>
          <xdr:row>170</xdr:row>
          <xdr:rowOff>180975</xdr:rowOff>
        </xdr:to>
        <xdr:sp macro="" textlink="">
          <xdr:nvSpPr>
            <xdr:cNvPr id="18148" name="Check Box 740" hidden="1">
              <a:extLst>
                <a:ext uri="{63B3BB69-23CF-44E3-9099-C40C66FF867C}">
                  <a14:compatExt spid="_x0000_s18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170</xdr:row>
          <xdr:rowOff>0</xdr:rowOff>
        </xdr:from>
        <xdr:to>
          <xdr:col>25</xdr:col>
          <xdr:colOff>219075</xdr:colOff>
          <xdr:row>170</xdr:row>
          <xdr:rowOff>180975</xdr:rowOff>
        </xdr:to>
        <xdr:sp macro="" textlink="">
          <xdr:nvSpPr>
            <xdr:cNvPr id="18149" name="Check Box 741" hidden="1">
              <a:extLst>
                <a:ext uri="{63B3BB69-23CF-44E3-9099-C40C66FF867C}">
                  <a14:compatExt spid="_x0000_s18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172</xdr:row>
          <xdr:rowOff>0</xdr:rowOff>
        </xdr:from>
        <xdr:to>
          <xdr:col>25</xdr:col>
          <xdr:colOff>219075</xdr:colOff>
          <xdr:row>172</xdr:row>
          <xdr:rowOff>180975</xdr:rowOff>
        </xdr:to>
        <xdr:sp macro="" textlink="">
          <xdr:nvSpPr>
            <xdr:cNvPr id="18150" name="Check Box 742" hidden="1">
              <a:extLst>
                <a:ext uri="{63B3BB69-23CF-44E3-9099-C40C66FF867C}">
                  <a14:compatExt spid="_x0000_s18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172</xdr:row>
          <xdr:rowOff>0</xdr:rowOff>
        </xdr:from>
        <xdr:to>
          <xdr:col>25</xdr:col>
          <xdr:colOff>219075</xdr:colOff>
          <xdr:row>172</xdr:row>
          <xdr:rowOff>180975</xdr:rowOff>
        </xdr:to>
        <xdr:sp macro="" textlink="">
          <xdr:nvSpPr>
            <xdr:cNvPr id="18151" name="Check Box 743" hidden="1">
              <a:extLst>
                <a:ext uri="{63B3BB69-23CF-44E3-9099-C40C66FF867C}">
                  <a14:compatExt spid="_x0000_s18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172</xdr:row>
          <xdr:rowOff>0</xdr:rowOff>
        </xdr:from>
        <xdr:to>
          <xdr:col>25</xdr:col>
          <xdr:colOff>219075</xdr:colOff>
          <xdr:row>172</xdr:row>
          <xdr:rowOff>180975</xdr:rowOff>
        </xdr:to>
        <xdr:sp macro="" textlink="">
          <xdr:nvSpPr>
            <xdr:cNvPr id="18152" name="Check Box 744" hidden="1">
              <a:extLst>
                <a:ext uri="{63B3BB69-23CF-44E3-9099-C40C66FF867C}">
                  <a14:compatExt spid="_x0000_s18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172</xdr:row>
          <xdr:rowOff>0</xdr:rowOff>
        </xdr:from>
        <xdr:to>
          <xdr:col>25</xdr:col>
          <xdr:colOff>219075</xdr:colOff>
          <xdr:row>172</xdr:row>
          <xdr:rowOff>180975</xdr:rowOff>
        </xdr:to>
        <xdr:sp macro="" textlink="">
          <xdr:nvSpPr>
            <xdr:cNvPr id="18153" name="Check Box 745" hidden="1">
              <a:extLst>
                <a:ext uri="{63B3BB69-23CF-44E3-9099-C40C66FF867C}">
                  <a14:compatExt spid="_x0000_s18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172</xdr:row>
          <xdr:rowOff>0</xdr:rowOff>
        </xdr:from>
        <xdr:to>
          <xdr:col>25</xdr:col>
          <xdr:colOff>219075</xdr:colOff>
          <xdr:row>172</xdr:row>
          <xdr:rowOff>180975</xdr:rowOff>
        </xdr:to>
        <xdr:sp macro="" textlink="">
          <xdr:nvSpPr>
            <xdr:cNvPr id="18154" name="Check Box 746" hidden="1">
              <a:extLst>
                <a:ext uri="{63B3BB69-23CF-44E3-9099-C40C66FF867C}">
                  <a14:compatExt spid="_x0000_s18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172</xdr:row>
          <xdr:rowOff>0</xdr:rowOff>
        </xdr:from>
        <xdr:to>
          <xdr:col>25</xdr:col>
          <xdr:colOff>219075</xdr:colOff>
          <xdr:row>172</xdr:row>
          <xdr:rowOff>180975</xdr:rowOff>
        </xdr:to>
        <xdr:sp macro="" textlink="">
          <xdr:nvSpPr>
            <xdr:cNvPr id="18155" name="Check Box 747" hidden="1">
              <a:extLst>
                <a:ext uri="{63B3BB69-23CF-44E3-9099-C40C66FF867C}">
                  <a14:compatExt spid="_x0000_s18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172</xdr:row>
          <xdr:rowOff>0</xdr:rowOff>
        </xdr:from>
        <xdr:to>
          <xdr:col>25</xdr:col>
          <xdr:colOff>219075</xdr:colOff>
          <xdr:row>172</xdr:row>
          <xdr:rowOff>180975</xdr:rowOff>
        </xdr:to>
        <xdr:sp macro="" textlink="">
          <xdr:nvSpPr>
            <xdr:cNvPr id="18156" name="Check Box 748" hidden="1">
              <a:extLst>
                <a:ext uri="{63B3BB69-23CF-44E3-9099-C40C66FF867C}">
                  <a14:compatExt spid="_x0000_s18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172</xdr:row>
          <xdr:rowOff>0</xdr:rowOff>
        </xdr:from>
        <xdr:to>
          <xdr:col>25</xdr:col>
          <xdr:colOff>219075</xdr:colOff>
          <xdr:row>172</xdr:row>
          <xdr:rowOff>180975</xdr:rowOff>
        </xdr:to>
        <xdr:sp macro="" textlink="">
          <xdr:nvSpPr>
            <xdr:cNvPr id="18157" name="Check Box 749" hidden="1">
              <a:extLst>
                <a:ext uri="{63B3BB69-23CF-44E3-9099-C40C66FF867C}">
                  <a14:compatExt spid="_x0000_s18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170</xdr:row>
          <xdr:rowOff>0</xdr:rowOff>
        </xdr:from>
        <xdr:to>
          <xdr:col>25</xdr:col>
          <xdr:colOff>219075</xdr:colOff>
          <xdr:row>170</xdr:row>
          <xdr:rowOff>180975</xdr:rowOff>
        </xdr:to>
        <xdr:sp macro="" textlink="">
          <xdr:nvSpPr>
            <xdr:cNvPr id="18158" name="Check Box 750" hidden="1">
              <a:extLst>
                <a:ext uri="{63B3BB69-23CF-44E3-9099-C40C66FF867C}">
                  <a14:compatExt spid="_x0000_s18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170</xdr:row>
          <xdr:rowOff>219075</xdr:rowOff>
        </xdr:from>
        <xdr:to>
          <xdr:col>25</xdr:col>
          <xdr:colOff>219075</xdr:colOff>
          <xdr:row>171</xdr:row>
          <xdr:rowOff>28575</xdr:rowOff>
        </xdr:to>
        <xdr:sp macro="" textlink="">
          <xdr:nvSpPr>
            <xdr:cNvPr id="18159" name="Check Box 751" hidden="1">
              <a:extLst>
                <a:ext uri="{63B3BB69-23CF-44E3-9099-C40C66FF867C}">
                  <a14:compatExt spid="_x0000_s18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172</xdr:row>
          <xdr:rowOff>0</xdr:rowOff>
        </xdr:from>
        <xdr:to>
          <xdr:col>25</xdr:col>
          <xdr:colOff>219075</xdr:colOff>
          <xdr:row>172</xdr:row>
          <xdr:rowOff>180975</xdr:rowOff>
        </xdr:to>
        <xdr:sp macro="" textlink="">
          <xdr:nvSpPr>
            <xdr:cNvPr id="18160" name="Check Box 752" hidden="1">
              <a:extLst>
                <a:ext uri="{63B3BB69-23CF-44E3-9099-C40C66FF867C}">
                  <a14:compatExt spid="_x0000_s18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172</xdr:row>
          <xdr:rowOff>0</xdr:rowOff>
        </xdr:from>
        <xdr:to>
          <xdr:col>25</xdr:col>
          <xdr:colOff>219075</xdr:colOff>
          <xdr:row>172</xdr:row>
          <xdr:rowOff>180975</xdr:rowOff>
        </xdr:to>
        <xdr:sp macro="" textlink="">
          <xdr:nvSpPr>
            <xdr:cNvPr id="18161" name="Check Box 753" hidden="1">
              <a:extLst>
                <a:ext uri="{63B3BB69-23CF-44E3-9099-C40C66FF867C}">
                  <a14:compatExt spid="_x0000_s18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172</xdr:row>
          <xdr:rowOff>0</xdr:rowOff>
        </xdr:from>
        <xdr:to>
          <xdr:col>25</xdr:col>
          <xdr:colOff>219075</xdr:colOff>
          <xdr:row>172</xdr:row>
          <xdr:rowOff>180975</xdr:rowOff>
        </xdr:to>
        <xdr:sp macro="" textlink="">
          <xdr:nvSpPr>
            <xdr:cNvPr id="18162" name="Check Box 754" hidden="1">
              <a:extLst>
                <a:ext uri="{63B3BB69-23CF-44E3-9099-C40C66FF867C}">
                  <a14:compatExt spid="_x0000_s18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172</xdr:row>
          <xdr:rowOff>0</xdr:rowOff>
        </xdr:from>
        <xdr:to>
          <xdr:col>25</xdr:col>
          <xdr:colOff>219075</xdr:colOff>
          <xdr:row>172</xdr:row>
          <xdr:rowOff>180975</xdr:rowOff>
        </xdr:to>
        <xdr:sp macro="" textlink="">
          <xdr:nvSpPr>
            <xdr:cNvPr id="18163" name="Check Box 755" hidden="1">
              <a:extLst>
                <a:ext uri="{63B3BB69-23CF-44E3-9099-C40C66FF867C}">
                  <a14:compatExt spid="_x0000_s18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172</xdr:row>
          <xdr:rowOff>0</xdr:rowOff>
        </xdr:from>
        <xdr:to>
          <xdr:col>23</xdr:col>
          <xdr:colOff>171450</xdr:colOff>
          <xdr:row>172</xdr:row>
          <xdr:rowOff>161925</xdr:rowOff>
        </xdr:to>
        <xdr:sp macro="" textlink="">
          <xdr:nvSpPr>
            <xdr:cNvPr id="18164" name="Check Box 756" hidden="1">
              <a:extLst>
                <a:ext uri="{63B3BB69-23CF-44E3-9099-C40C66FF867C}">
                  <a14:compatExt spid="_x0000_s18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172</xdr:row>
          <xdr:rowOff>0</xdr:rowOff>
        </xdr:from>
        <xdr:to>
          <xdr:col>23</xdr:col>
          <xdr:colOff>171450</xdr:colOff>
          <xdr:row>172</xdr:row>
          <xdr:rowOff>161925</xdr:rowOff>
        </xdr:to>
        <xdr:sp macro="" textlink="">
          <xdr:nvSpPr>
            <xdr:cNvPr id="18165" name="Check Box 757" hidden="1">
              <a:extLst>
                <a:ext uri="{63B3BB69-23CF-44E3-9099-C40C66FF867C}">
                  <a14:compatExt spid="_x0000_s18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172</xdr:row>
          <xdr:rowOff>0</xdr:rowOff>
        </xdr:from>
        <xdr:to>
          <xdr:col>23</xdr:col>
          <xdr:colOff>171450</xdr:colOff>
          <xdr:row>172</xdr:row>
          <xdr:rowOff>161925</xdr:rowOff>
        </xdr:to>
        <xdr:sp macro="" textlink="">
          <xdr:nvSpPr>
            <xdr:cNvPr id="18166" name="Check Box 758" hidden="1">
              <a:extLst>
                <a:ext uri="{63B3BB69-23CF-44E3-9099-C40C66FF867C}">
                  <a14:compatExt spid="_x0000_s18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172</xdr:row>
          <xdr:rowOff>0</xdr:rowOff>
        </xdr:from>
        <xdr:to>
          <xdr:col>23</xdr:col>
          <xdr:colOff>171450</xdr:colOff>
          <xdr:row>172</xdr:row>
          <xdr:rowOff>161925</xdr:rowOff>
        </xdr:to>
        <xdr:sp macro="" textlink="">
          <xdr:nvSpPr>
            <xdr:cNvPr id="18167" name="Check Box 759" hidden="1">
              <a:extLst>
                <a:ext uri="{63B3BB69-23CF-44E3-9099-C40C66FF867C}">
                  <a14:compatExt spid="_x0000_s18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172</xdr:row>
          <xdr:rowOff>0</xdr:rowOff>
        </xdr:from>
        <xdr:to>
          <xdr:col>23</xdr:col>
          <xdr:colOff>171450</xdr:colOff>
          <xdr:row>172</xdr:row>
          <xdr:rowOff>161925</xdr:rowOff>
        </xdr:to>
        <xdr:sp macro="" textlink="">
          <xdr:nvSpPr>
            <xdr:cNvPr id="18168" name="Check Box 760" hidden="1">
              <a:extLst>
                <a:ext uri="{63B3BB69-23CF-44E3-9099-C40C66FF867C}">
                  <a14:compatExt spid="_x0000_s18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172</xdr:row>
          <xdr:rowOff>0</xdr:rowOff>
        </xdr:from>
        <xdr:to>
          <xdr:col>23</xdr:col>
          <xdr:colOff>171450</xdr:colOff>
          <xdr:row>172</xdr:row>
          <xdr:rowOff>161925</xdr:rowOff>
        </xdr:to>
        <xdr:sp macro="" textlink="">
          <xdr:nvSpPr>
            <xdr:cNvPr id="18169" name="Check Box 761" hidden="1">
              <a:extLst>
                <a:ext uri="{63B3BB69-23CF-44E3-9099-C40C66FF867C}">
                  <a14:compatExt spid="_x0000_s18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179</xdr:row>
          <xdr:rowOff>19050</xdr:rowOff>
        </xdr:from>
        <xdr:to>
          <xdr:col>23</xdr:col>
          <xdr:colOff>171450</xdr:colOff>
          <xdr:row>179</xdr:row>
          <xdr:rowOff>180975</xdr:rowOff>
        </xdr:to>
        <xdr:sp macro="" textlink="">
          <xdr:nvSpPr>
            <xdr:cNvPr id="18170" name="Check Box 762" hidden="1">
              <a:extLst>
                <a:ext uri="{63B3BB69-23CF-44E3-9099-C40C66FF867C}">
                  <a14:compatExt spid="_x0000_s18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180</xdr:row>
          <xdr:rowOff>19050</xdr:rowOff>
        </xdr:from>
        <xdr:to>
          <xdr:col>23</xdr:col>
          <xdr:colOff>171450</xdr:colOff>
          <xdr:row>180</xdr:row>
          <xdr:rowOff>180975</xdr:rowOff>
        </xdr:to>
        <xdr:sp macro="" textlink="">
          <xdr:nvSpPr>
            <xdr:cNvPr id="18171" name="Check Box 763" hidden="1">
              <a:extLst>
                <a:ext uri="{63B3BB69-23CF-44E3-9099-C40C66FF867C}">
                  <a14:compatExt spid="_x0000_s18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181</xdr:row>
          <xdr:rowOff>19050</xdr:rowOff>
        </xdr:from>
        <xdr:to>
          <xdr:col>23</xdr:col>
          <xdr:colOff>171450</xdr:colOff>
          <xdr:row>181</xdr:row>
          <xdr:rowOff>180975</xdr:rowOff>
        </xdr:to>
        <xdr:sp macro="" textlink="">
          <xdr:nvSpPr>
            <xdr:cNvPr id="18172" name="Check Box 764" hidden="1">
              <a:extLst>
                <a:ext uri="{63B3BB69-23CF-44E3-9099-C40C66FF867C}">
                  <a14:compatExt spid="_x0000_s18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171450</xdr:colOff>
          <xdr:row>183</xdr:row>
          <xdr:rowOff>161925</xdr:rowOff>
        </xdr:to>
        <xdr:sp macro="" textlink="">
          <xdr:nvSpPr>
            <xdr:cNvPr id="18173" name="Check Box 765" hidden="1">
              <a:extLst>
                <a:ext uri="{63B3BB69-23CF-44E3-9099-C40C66FF867C}">
                  <a14:compatExt spid="_x0000_s18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171450</xdr:colOff>
          <xdr:row>183</xdr:row>
          <xdr:rowOff>161925</xdr:rowOff>
        </xdr:to>
        <xdr:sp macro="" textlink="">
          <xdr:nvSpPr>
            <xdr:cNvPr id="18174" name="Check Box 766" hidden="1">
              <a:extLst>
                <a:ext uri="{63B3BB69-23CF-44E3-9099-C40C66FF867C}">
                  <a14:compatExt spid="_x0000_s18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172</xdr:row>
          <xdr:rowOff>0</xdr:rowOff>
        </xdr:from>
        <xdr:to>
          <xdr:col>23</xdr:col>
          <xdr:colOff>180975</xdr:colOff>
          <xdr:row>172</xdr:row>
          <xdr:rowOff>323850</xdr:rowOff>
        </xdr:to>
        <xdr:sp macro="" textlink="">
          <xdr:nvSpPr>
            <xdr:cNvPr id="18175" name="Check Box 767" hidden="1">
              <a:extLst>
                <a:ext uri="{63B3BB69-23CF-44E3-9099-C40C66FF867C}">
                  <a14:compatExt spid="_x0000_s18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172</xdr:row>
          <xdr:rowOff>0</xdr:rowOff>
        </xdr:from>
        <xdr:to>
          <xdr:col>23</xdr:col>
          <xdr:colOff>180975</xdr:colOff>
          <xdr:row>172</xdr:row>
          <xdr:rowOff>323850</xdr:rowOff>
        </xdr:to>
        <xdr:sp macro="" textlink="">
          <xdr:nvSpPr>
            <xdr:cNvPr id="18176" name="Check Box 768" hidden="1">
              <a:extLst>
                <a:ext uri="{63B3BB69-23CF-44E3-9099-C40C66FF867C}">
                  <a14:compatExt spid="_x0000_s18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172</xdr:row>
          <xdr:rowOff>0</xdr:rowOff>
        </xdr:from>
        <xdr:to>
          <xdr:col>23</xdr:col>
          <xdr:colOff>180975</xdr:colOff>
          <xdr:row>172</xdr:row>
          <xdr:rowOff>323850</xdr:rowOff>
        </xdr:to>
        <xdr:sp macro="" textlink="">
          <xdr:nvSpPr>
            <xdr:cNvPr id="18177" name="Check Box 769" hidden="1">
              <a:extLst>
                <a:ext uri="{63B3BB69-23CF-44E3-9099-C40C66FF867C}">
                  <a14:compatExt spid="_x0000_s18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172</xdr:row>
          <xdr:rowOff>0</xdr:rowOff>
        </xdr:from>
        <xdr:to>
          <xdr:col>23</xdr:col>
          <xdr:colOff>180975</xdr:colOff>
          <xdr:row>172</xdr:row>
          <xdr:rowOff>323850</xdr:rowOff>
        </xdr:to>
        <xdr:sp macro="" textlink="">
          <xdr:nvSpPr>
            <xdr:cNvPr id="18178" name="Check Box 770" hidden="1">
              <a:extLst>
                <a:ext uri="{63B3BB69-23CF-44E3-9099-C40C66FF867C}">
                  <a14:compatExt spid="_x0000_s18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172</xdr:row>
          <xdr:rowOff>0</xdr:rowOff>
        </xdr:from>
        <xdr:to>
          <xdr:col>23</xdr:col>
          <xdr:colOff>180975</xdr:colOff>
          <xdr:row>172</xdr:row>
          <xdr:rowOff>323850</xdr:rowOff>
        </xdr:to>
        <xdr:sp macro="" textlink="">
          <xdr:nvSpPr>
            <xdr:cNvPr id="18179" name="Check Box 771" hidden="1">
              <a:extLst>
                <a:ext uri="{63B3BB69-23CF-44E3-9099-C40C66FF867C}">
                  <a14:compatExt spid="_x0000_s18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172</xdr:row>
          <xdr:rowOff>0</xdr:rowOff>
        </xdr:from>
        <xdr:to>
          <xdr:col>23</xdr:col>
          <xdr:colOff>180975</xdr:colOff>
          <xdr:row>172</xdr:row>
          <xdr:rowOff>323850</xdr:rowOff>
        </xdr:to>
        <xdr:sp macro="" textlink="">
          <xdr:nvSpPr>
            <xdr:cNvPr id="18180" name="Check Box 772" hidden="1">
              <a:extLst>
                <a:ext uri="{63B3BB69-23CF-44E3-9099-C40C66FF867C}">
                  <a14:compatExt spid="_x0000_s18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172</xdr:row>
          <xdr:rowOff>0</xdr:rowOff>
        </xdr:from>
        <xdr:to>
          <xdr:col>23</xdr:col>
          <xdr:colOff>180975</xdr:colOff>
          <xdr:row>172</xdr:row>
          <xdr:rowOff>323850</xdr:rowOff>
        </xdr:to>
        <xdr:sp macro="" textlink="">
          <xdr:nvSpPr>
            <xdr:cNvPr id="18181" name="Check Box 773" hidden="1">
              <a:extLst>
                <a:ext uri="{63B3BB69-23CF-44E3-9099-C40C66FF867C}">
                  <a14:compatExt spid="_x0000_s18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172</xdr:row>
          <xdr:rowOff>0</xdr:rowOff>
        </xdr:from>
        <xdr:to>
          <xdr:col>23</xdr:col>
          <xdr:colOff>180975</xdr:colOff>
          <xdr:row>172</xdr:row>
          <xdr:rowOff>323850</xdr:rowOff>
        </xdr:to>
        <xdr:sp macro="" textlink="">
          <xdr:nvSpPr>
            <xdr:cNvPr id="18182" name="Check Box 774" hidden="1">
              <a:extLst>
                <a:ext uri="{63B3BB69-23CF-44E3-9099-C40C66FF867C}">
                  <a14:compatExt spid="_x0000_s18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172</xdr:row>
          <xdr:rowOff>38100</xdr:rowOff>
        </xdr:from>
        <xdr:to>
          <xdr:col>23</xdr:col>
          <xdr:colOff>180975</xdr:colOff>
          <xdr:row>172</xdr:row>
          <xdr:rowOff>361950</xdr:rowOff>
        </xdr:to>
        <xdr:sp macro="" textlink="">
          <xdr:nvSpPr>
            <xdr:cNvPr id="18183" name="Check Box 775" hidden="1">
              <a:extLst>
                <a:ext uri="{63B3BB69-23CF-44E3-9099-C40C66FF867C}">
                  <a14:compatExt spid="_x0000_s18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177</xdr:row>
          <xdr:rowOff>38100</xdr:rowOff>
        </xdr:from>
        <xdr:to>
          <xdr:col>23</xdr:col>
          <xdr:colOff>180975</xdr:colOff>
          <xdr:row>177</xdr:row>
          <xdr:rowOff>361950</xdr:rowOff>
        </xdr:to>
        <xdr:sp macro="" textlink="">
          <xdr:nvSpPr>
            <xdr:cNvPr id="18184" name="Check Box 776" hidden="1">
              <a:extLst>
                <a:ext uri="{63B3BB69-23CF-44E3-9099-C40C66FF867C}">
                  <a14:compatExt spid="_x0000_s18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178</xdr:row>
          <xdr:rowOff>38100</xdr:rowOff>
        </xdr:from>
        <xdr:to>
          <xdr:col>23</xdr:col>
          <xdr:colOff>180975</xdr:colOff>
          <xdr:row>179</xdr:row>
          <xdr:rowOff>161925</xdr:rowOff>
        </xdr:to>
        <xdr:sp macro="" textlink="">
          <xdr:nvSpPr>
            <xdr:cNvPr id="18185" name="Check Box 777" hidden="1">
              <a:extLst>
                <a:ext uri="{63B3BB69-23CF-44E3-9099-C40C66FF867C}">
                  <a14:compatExt spid="_x0000_s18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182</xdr:row>
          <xdr:rowOff>0</xdr:rowOff>
        </xdr:from>
        <xdr:to>
          <xdr:col>23</xdr:col>
          <xdr:colOff>180975</xdr:colOff>
          <xdr:row>183</xdr:row>
          <xdr:rowOff>123825</xdr:rowOff>
        </xdr:to>
        <xdr:sp macro="" textlink="">
          <xdr:nvSpPr>
            <xdr:cNvPr id="18186" name="Check Box 778" hidden="1">
              <a:extLst>
                <a:ext uri="{63B3BB69-23CF-44E3-9099-C40C66FF867C}">
                  <a14:compatExt spid="_x0000_s18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182</xdr:row>
          <xdr:rowOff>38100</xdr:rowOff>
        </xdr:from>
        <xdr:to>
          <xdr:col>23</xdr:col>
          <xdr:colOff>180975</xdr:colOff>
          <xdr:row>183</xdr:row>
          <xdr:rowOff>161925</xdr:rowOff>
        </xdr:to>
        <xdr:sp macro="" textlink="">
          <xdr:nvSpPr>
            <xdr:cNvPr id="18187" name="Check Box 779" hidden="1">
              <a:extLst>
                <a:ext uri="{63B3BB69-23CF-44E3-9099-C40C66FF867C}">
                  <a14:compatExt spid="_x0000_s18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180975</xdr:colOff>
          <xdr:row>183</xdr:row>
          <xdr:rowOff>323850</xdr:rowOff>
        </xdr:to>
        <xdr:sp macro="" textlink="">
          <xdr:nvSpPr>
            <xdr:cNvPr id="18188" name="Check Box 780" hidden="1">
              <a:extLst>
                <a:ext uri="{63B3BB69-23CF-44E3-9099-C40C66FF867C}">
                  <a14:compatExt spid="_x0000_s18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180975</xdr:colOff>
          <xdr:row>183</xdr:row>
          <xdr:rowOff>323850</xdr:rowOff>
        </xdr:to>
        <xdr:sp macro="" textlink="">
          <xdr:nvSpPr>
            <xdr:cNvPr id="18189" name="Check Box 781" hidden="1">
              <a:extLst>
                <a:ext uri="{63B3BB69-23CF-44E3-9099-C40C66FF867C}">
                  <a14:compatExt spid="_x0000_s18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180975</xdr:colOff>
          <xdr:row>183</xdr:row>
          <xdr:rowOff>323850</xdr:rowOff>
        </xdr:to>
        <xdr:sp macro="" textlink="">
          <xdr:nvSpPr>
            <xdr:cNvPr id="18190" name="Check Box 782" hidden="1">
              <a:extLst>
                <a:ext uri="{63B3BB69-23CF-44E3-9099-C40C66FF867C}">
                  <a14:compatExt spid="_x0000_s18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180975</xdr:colOff>
          <xdr:row>183</xdr:row>
          <xdr:rowOff>314325</xdr:rowOff>
        </xdr:to>
        <xdr:sp macro="" textlink="">
          <xdr:nvSpPr>
            <xdr:cNvPr id="18191" name="Check Box 783" hidden="1">
              <a:extLst>
                <a:ext uri="{63B3BB69-23CF-44E3-9099-C40C66FF867C}">
                  <a14:compatExt spid="_x0000_s18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180975</xdr:colOff>
          <xdr:row>183</xdr:row>
          <xdr:rowOff>323850</xdr:rowOff>
        </xdr:to>
        <xdr:sp macro="" textlink="">
          <xdr:nvSpPr>
            <xdr:cNvPr id="18192" name="Check Box 784" hidden="1">
              <a:extLst>
                <a:ext uri="{63B3BB69-23CF-44E3-9099-C40C66FF867C}">
                  <a14:compatExt spid="_x0000_s18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172</xdr:row>
          <xdr:rowOff>0</xdr:rowOff>
        </xdr:from>
        <xdr:to>
          <xdr:col>23</xdr:col>
          <xdr:colOff>200025</xdr:colOff>
          <xdr:row>173</xdr:row>
          <xdr:rowOff>180975</xdr:rowOff>
        </xdr:to>
        <xdr:sp macro="" textlink="">
          <xdr:nvSpPr>
            <xdr:cNvPr id="18193" name="Check Box 785" hidden="1">
              <a:extLst>
                <a:ext uri="{63B3BB69-23CF-44E3-9099-C40C66FF867C}">
                  <a14:compatExt spid="_x0000_s1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172</xdr:row>
          <xdr:rowOff>0</xdr:rowOff>
        </xdr:from>
        <xdr:to>
          <xdr:col>23</xdr:col>
          <xdr:colOff>200025</xdr:colOff>
          <xdr:row>173</xdr:row>
          <xdr:rowOff>180975</xdr:rowOff>
        </xdr:to>
        <xdr:sp macro="" textlink="">
          <xdr:nvSpPr>
            <xdr:cNvPr id="18194" name="Check Box 786" hidden="1">
              <a:extLst>
                <a:ext uri="{63B3BB69-23CF-44E3-9099-C40C66FF867C}">
                  <a14:compatExt spid="_x0000_s1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172</xdr:row>
          <xdr:rowOff>0</xdr:rowOff>
        </xdr:from>
        <xdr:to>
          <xdr:col>23</xdr:col>
          <xdr:colOff>200025</xdr:colOff>
          <xdr:row>173</xdr:row>
          <xdr:rowOff>180975</xdr:rowOff>
        </xdr:to>
        <xdr:sp macro="" textlink="">
          <xdr:nvSpPr>
            <xdr:cNvPr id="18195" name="Check Box 787" hidden="1">
              <a:extLst>
                <a:ext uri="{63B3BB69-23CF-44E3-9099-C40C66FF867C}">
                  <a14:compatExt spid="_x0000_s1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172</xdr:row>
          <xdr:rowOff>0</xdr:rowOff>
        </xdr:from>
        <xdr:to>
          <xdr:col>23</xdr:col>
          <xdr:colOff>200025</xdr:colOff>
          <xdr:row>173</xdr:row>
          <xdr:rowOff>180975</xdr:rowOff>
        </xdr:to>
        <xdr:sp macro="" textlink="">
          <xdr:nvSpPr>
            <xdr:cNvPr id="18196" name="Check Box 788" hidden="1">
              <a:extLst>
                <a:ext uri="{63B3BB69-23CF-44E3-9099-C40C66FF867C}">
                  <a14:compatExt spid="_x0000_s1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171450</xdr:colOff>
          <xdr:row>183</xdr:row>
          <xdr:rowOff>161925</xdr:rowOff>
        </xdr:to>
        <xdr:sp macro="" textlink="">
          <xdr:nvSpPr>
            <xdr:cNvPr id="18197" name="Check Box 789" hidden="1">
              <a:extLst>
                <a:ext uri="{63B3BB69-23CF-44E3-9099-C40C66FF867C}">
                  <a14:compatExt spid="_x0000_s1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171450</xdr:colOff>
          <xdr:row>183</xdr:row>
          <xdr:rowOff>161925</xdr:rowOff>
        </xdr:to>
        <xdr:sp macro="" textlink="">
          <xdr:nvSpPr>
            <xdr:cNvPr id="18198" name="Check Box 790" hidden="1">
              <a:extLst>
                <a:ext uri="{63B3BB69-23CF-44E3-9099-C40C66FF867C}">
                  <a14:compatExt spid="_x0000_s1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171450</xdr:colOff>
          <xdr:row>183</xdr:row>
          <xdr:rowOff>161925</xdr:rowOff>
        </xdr:to>
        <xdr:sp macro="" textlink="">
          <xdr:nvSpPr>
            <xdr:cNvPr id="18199" name="Check Box 791" hidden="1">
              <a:extLst>
                <a:ext uri="{63B3BB69-23CF-44E3-9099-C40C66FF867C}">
                  <a14:compatExt spid="_x0000_s1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171450</xdr:colOff>
          <xdr:row>183</xdr:row>
          <xdr:rowOff>161925</xdr:rowOff>
        </xdr:to>
        <xdr:sp macro="" textlink="">
          <xdr:nvSpPr>
            <xdr:cNvPr id="18200" name="Check Box 792" hidden="1">
              <a:extLst>
                <a:ext uri="{63B3BB69-23CF-44E3-9099-C40C66FF867C}">
                  <a14:compatExt spid="_x0000_s1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171450</xdr:colOff>
          <xdr:row>183</xdr:row>
          <xdr:rowOff>161925</xdr:rowOff>
        </xdr:to>
        <xdr:sp macro="" textlink="">
          <xdr:nvSpPr>
            <xdr:cNvPr id="18201" name="Check Box 793" hidden="1">
              <a:extLst>
                <a:ext uri="{63B3BB69-23CF-44E3-9099-C40C66FF867C}">
                  <a14:compatExt spid="_x0000_s1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171450</xdr:colOff>
          <xdr:row>183</xdr:row>
          <xdr:rowOff>161925</xdr:rowOff>
        </xdr:to>
        <xdr:sp macro="" textlink="">
          <xdr:nvSpPr>
            <xdr:cNvPr id="18202" name="Check Box 794" hidden="1">
              <a:extLst>
                <a:ext uri="{63B3BB69-23CF-44E3-9099-C40C66FF867C}">
                  <a14:compatExt spid="_x0000_s1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171450</xdr:colOff>
          <xdr:row>183</xdr:row>
          <xdr:rowOff>161925</xdr:rowOff>
        </xdr:to>
        <xdr:sp macro="" textlink="">
          <xdr:nvSpPr>
            <xdr:cNvPr id="18203" name="Check Box 795" hidden="1">
              <a:extLst>
                <a:ext uri="{63B3BB69-23CF-44E3-9099-C40C66FF867C}">
                  <a14:compatExt spid="_x0000_s1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171450</xdr:colOff>
          <xdr:row>183</xdr:row>
          <xdr:rowOff>161925</xdr:rowOff>
        </xdr:to>
        <xdr:sp macro="" textlink="">
          <xdr:nvSpPr>
            <xdr:cNvPr id="18204" name="Check Box 796" hidden="1">
              <a:extLst>
                <a:ext uri="{63B3BB69-23CF-44E3-9099-C40C66FF867C}">
                  <a14:compatExt spid="_x0000_s1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171450</xdr:colOff>
          <xdr:row>183</xdr:row>
          <xdr:rowOff>161925</xdr:rowOff>
        </xdr:to>
        <xdr:sp macro="" textlink="">
          <xdr:nvSpPr>
            <xdr:cNvPr id="18205" name="Check Box 797" hidden="1">
              <a:extLst>
                <a:ext uri="{63B3BB69-23CF-44E3-9099-C40C66FF867C}">
                  <a14:compatExt spid="_x0000_s1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180975</xdr:colOff>
          <xdr:row>183</xdr:row>
          <xdr:rowOff>323850</xdr:rowOff>
        </xdr:to>
        <xdr:sp macro="" textlink="">
          <xdr:nvSpPr>
            <xdr:cNvPr id="18206" name="Check Box 798" hidden="1">
              <a:extLst>
                <a:ext uri="{63B3BB69-23CF-44E3-9099-C40C66FF867C}">
                  <a14:compatExt spid="_x0000_s1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180975</xdr:colOff>
          <xdr:row>183</xdr:row>
          <xdr:rowOff>323850</xdr:rowOff>
        </xdr:to>
        <xdr:sp macro="" textlink="">
          <xdr:nvSpPr>
            <xdr:cNvPr id="18207" name="Check Box 799" hidden="1">
              <a:extLst>
                <a:ext uri="{63B3BB69-23CF-44E3-9099-C40C66FF867C}">
                  <a14:compatExt spid="_x0000_s1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180975</xdr:colOff>
          <xdr:row>183</xdr:row>
          <xdr:rowOff>323850</xdr:rowOff>
        </xdr:to>
        <xdr:sp macro="" textlink="">
          <xdr:nvSpPr>
            <xdr:cNvPr id="18208" name="Check Box 800" hidden="1">
              <a:extLst>
                <a:ext uri="{63B3BB69-23CF-44E3-9099-C40C66FF867C}">
                  <a14:compatExt spid="_x0000_s1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180975</xdr:colOff>
          <xdr:row>183</xdr:row>
          <xdr:rowOff>323850</xdr:rowOff>
        </xdr:to>
        <xdr:sp macro="" textlink="">
          <xdr:nvSpPr>
            <xdr:cNvPr id="18209" name="Check Box 801" hidden="1">
              <a:extLst>
                <a:ext uri="{63B3BB69-23CF-44E3-9099-C40C66FF867C}">
                  <a14:compatExt spid="_x0000_s1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180975</xdr:colOff>
          <xdr:row>183</xdr:row>
          <xdr:rowOff>323850</xdr:rowOff>
        </xdr:to>
        <xdr:sp macro="" textlink="">
          <xdr:nvSpPr>
            <xdr:cNvPr id="18210" name="Check Box 802" hidden="1">
              <a:extLst>
                <a:ext uri="{63B3BB69-23CF-44E3-9099-C40C66FF867C}">
                  <a14:compatExt spid="_x0000_s1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180975</xdr:colOff>
          <xdr:row>183</xdr:row>
          <xdr:rowOff>323850</xdr:rowOff>
        </xdr:to>
        <xdr:sp macro="" textlink="">
          <xdr:nvSpPr>
            <xdr:cNvPr id="18211" name="Check Box 803" hidden="1">
              <a:extLst>
                <a:ext uri="{63B3BB69-23CF-44E3-9099-C40C66FF867C}">
                  <a14:compatExt spid="_x0000_s1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180975</xdr:colOff>
          <xdr:row>183</xdr:row>
          <xdr:rowOff>323850</xdr:rowOff>
        </xdr:to>
        <xdr:sp macro="" textlink="">
          <xdr:nvSpPr>
            <xdr:cNvPr id="18212" name="Check Box 804" hidden="1">
              <a:extLst>
                <a:ext uri="{63B3BB69-23CF-44E3-9099-C40C66FF867C}">
                  <a14:compatExt spid="_x0000_s1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180975</xdr:colOff>
          <xdr:row>183</xdr:row>
          <xdr:rowOff>323850</xdr:rowOff>
        </xdr:to>
        <xdr:sp macro="" textlink="">
          <xdr:nvSpPr>
            <xdr:cNvPr id="18213" name="Check Box 805" hidden="1">
              <a:extLst>
                <a:ext uri="{63B3BB69-23CF-44E3-9099-C40C66FF867C}">
                  <a14:compatExt spid="_x0000_s1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180975</xdr:colOff>
          <xdr:row>183</xdr:row>
          <xdr:rowOff>323850</xdr:rowOff>
        </xdr:to>
        <xdr:sp macro="" textlink="">
          <xdr:nvSpPr>
            <xdr:cNvPr id="18214" name="Check Box 806" hidden="1">
              <a:extLst>
                <a:ext uri="{63B3BB69-23CF-44E3-9099-C40C66FF867C}">
                  <a14:compatExt spid="_x0000_s1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180975</xdr:colOff>
          <xdr:row>183</xdr:row>
          <xdr:rowOff>323850</xdr:rowOff>
        </xdr:to>
        <xdr:sp macro="" textlink="">
          <xdr:nvSpPr>
            <xdr:cNvPr id="18215" name="Check Box 807" hidden="1">
              <a:extLst>
                <a:ext uri="{63B3BB69-23CF-44E3-9099-C40C66FF867C}">
                  <a14:compatExt spid="_x0000_s1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180975</xdr:colOff>
          <xdr:row>183</xdr:row>
          <xdr:rowOff>323850</xdr:rowOff>
        </xdr:to>
        <xdr:sp macro="" textlink="">
          <xdr:nvSpPr>
            <xdr:cNvPr id="18216" name="Check Box 808" hidden="1">
              <a:extLst>
                <a:ext uri="{63B3BB69-23CF-44E3-9099-C40C66FF867C}">
                  <a14:compatExt spid="_x0000_s1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180975</xdr:colOff>
          <xdr:row>183</xdr:row>
          <xdr:rowOff>323850</xdr:rowOff>
        </xdr:to>
        <xdr:sp macro="" textlink="">
          <xdr:nvSpPr>
            <xdr:cNvPr id="18217" name="Check Box 809" hidden="1">
              <a:extLst>
                <a:ext uri="{63B3BB69-23CF-44E3-9099-C40C66FF867C}">
                  <a14:compatExt spid="_x0000_s1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180975</xdr:colOff>
          <xdr:row>183</xdr:row>
          <xdr:rowOff>323850</xdr:rowOff>
        </xdr:to>
        <xdr:sp macro="" textlink="">
          <xdr:nvSpPr>
            <xdr:cNvPr id="18218" name="Check Box 810" hidden="1">
              <a:extLst>
                <a:ext uri="{63B3BB69-23CF-44E3-9099-C40C66FF867C}">
                  <a14:compatExt spid="_x0000_s1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200025</xdr:colOff>
          <xdr:row>184</xdr:row>
          <xdr:rowOff>180975</xdr:rowOff>
        </xdr:to>
        <xdr:sp macro="" textlink="">
          <xdr:nvSpPr>
            <xdr:cNvPr id="18219" name="Check Box 811" hidden="1">
              <a:extLst>
                <a:ext uri="{63B3BB69-23CF-44E3-9099-C40C66FF867C}">
                  <a14:compatExt spid="_x0000_s1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200025</xdr:colOff>
          <xdr:row>184</xdr:row>
          <xdr:rowOff>180975</xdr:rowOff>
        </xdr:to>
        <xdr:sp macro="" textlink="">
          <xdr:nvSpPr>
            <xdr:cNvPr id="18220" name="Check Box 812" hidden="1">
              <a:extLst>
                <a:ext uri="{63B3BB69-23CF-44E3-9099-C40C66FF867C}">
                  <a14:compatExt spid="_x0000_s1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200025</xdr:colOff>
          <xdr:row>184</xdr:row>
          <xdr:rowOff>180975</xdr:rowOff>
        </xdr:to>
        <xdr:sp macro="" textlink="">
          <xdr:nvSpPr>
            <xdr:cNvPr id="18221" name="Check Box 813" hidden="1">
              <a:extLst>
                <a:ext uri="{63B3BB69-23CF-44E3-9099-C40C66FF867C}">
                  <a14:compatExt spid="_x0000_s1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200025</xdr:colOff>
          <xdr:row>184</xdr:row>
          <xdr:rowOff>180975</xdr:rowOff>
        </xdr:to>
        <xdr:sp macro="" textlink="">
          <xdr:nvSpPr>
            <xdr:cNvPr id="18222" name="Check Box 814" hidden="1">
              <a:extLst>
                <a:ext uri="{63B3BB69-23CF-44E3-9099-C40C66FF867C}">
                  <a14:compatExt spid="_x0000_s1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200025</xdr:colOff>
          <xdr:row>184</xdr:row>
          <xdr:rowOff>180975</xdr:rowOff>
        </xdr:to>
        <xdr:sp macro="" textlink="">
          <xdr:nvSpPr>
            <xdr:cNvPr id="18223" name="Check Box 815" hidden="1">
              <a:extLst>
                <a:ext uri="{63B3BB69-23CF-44E3-9099-C40C66FF867C}">
                  <a14:compatExt spid="_x0000_s1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200025</xdr:colOff>
          <xdr:row>184</xdr:row>
          <xdr:rowOff>180975</xdr:rowOff>
        </xdr:to>
        <xdr:sp macro="" textlink="">
          <xdr:nvSpPr>
            <xdr:cNvPr id="18224" name="Check Box 816" hidden="1">
              <a:extLst>
                <a:ext uri="{63B3BB69-23CF-44E3-9099-C40C66FF867C}">
                  <a14:compatExt spid="_x0000_s1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200025</xdr:colOff>
          <xdr:row>184</xdr:row>
          <xdr:rowOff>180975</xdr:rowOff>
        </xdr:to>
        <xdr:sp macro="" textlink="">
          <xdr:nvSpPr>
            <xdr:cNvPr id="18225" name="Check Box 817" hidden="1">
              <a:extLst>
                <a:ext uri="{63B3BB69-23CF-44E3-9099-C40C66FF867C}">
                  <a14:compatExt spid="_x0000_s18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200025</xdr:colOff>
          <xdr:row>184</xdr:row>
          <xdr:rowOff>180975</xdr:rowOff>
        </xdr:to>
        <xdr:sp macro="" textlink="">
          <xdr:nvSpPr>
            <xdr:cNvPr id="18226" name="Check Box 818" hidden="1">
              <a:extLst>
                <a:ext uri="{63B3BB69-23CF-44E3-9099-C40C66FF867C}">
                  <a14:compatExt spid="_x0000_s18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38100</xdr:rowOff>
        </xdr:from>
        <xdr:to>
          <xdr:col>23</xdr:col>
          <xdr:colOff>180975</xdr:colOff>
          <xdr:row>183</xdr:row>
          <xdr:rowOff>361950</xdr:rowOff>
        </xdr:to>
        <xdr:sp macro="" textlink="">
          <xdr:nvSpPr>
            <xdr:cNvPr id="18227" name="Check Box 819" hidden="1">
              <a:extLst>
                <a:ext uri="{63B3BB69-23CF-44E3-9099-C40C66FF867C}">
                  <a14:compatExt spid="_x0000_s18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171450</xdr:colOff>
          <xdr:row>183</xdr:row>
          <xdr:rowOff>161925</xdr:rowOff>
        </xdr:to>
        <xdr:sp macro="" textlink="">
          <xdr:nvSpPr>
            <xdr:cNvPr id="18228" name="Check Box 820" hidden="1">
              <a:extLst>
                <a:ext uri="{63B3BB69-23CF-44E3-9099-C40C66FF867C}">
                  <a14:compatExt spid="_x0000_s18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171450</xdr:colOff>
          <xdr:row>183</xdr:row>
          <xdr:rowOff>161925</xdr:rowOff>
        </xdr:to>
        <xdr:sp macro="" textlink="">
          <xdr:nvSpPr>
            <xdr:cNvPr id="18229" name="Check Box 821" hidden="1">
              <a:extLst>
                <a:ext uri="{63B3BB69-23CF-44E3-9099-C40C66FF867C}">
                  <a14:compatExt spid="_x0000_s18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171450</xdr:colOff>
          <xdr:row>183</xdr:row>
          <xdr:rowOff>161925</xdr:rowOff>
        </xdr:to>
        <xdr:sp macro="" textlink="">
          <xdr:nvSpPr>
            <xdr:cNvPr id="18230" name="Check Box 822" hidden="1">
              <a:extLst>
                <a:ext uri="{63B3BB69-23CF-44E3-9099-C40C66FF867C}">
                  <a14:compatExt spid="_x0000_s18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171450</xdr:colOff>
          <xdr:row>183</xdr:row>
          <xdr:rowOff>161925</xdr:rowOff>
        </xdr:to>
        <xdr:sp macro="" textlink="">
          <xdr:nvSpPr>
            <xdr:cNvPr id="18231" name="Check Box 823" hidden="1">
              <a:extLst>
                <a:ext uri="{63B3BB69-23CF-44E3-9099-C40C66FF867C}">
                  <a14:compatExt spid="_x0000_s18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171450</xdr:colOff>
          <xdr:row>183</xdr:row>
          <xdr:rowOff>161925</xdr:rowOff>
        </xdr:to>
        <xdr:sp macro="" textlink="">
          <xdr:nvSpPr>
            <xdr:cNvPr id="18232" name="Check Box 824" hidden="1">
              <a:extLst>
                <a:ext uri="{63B3BB69-23CF-44E3-9099-C40C66FF867C}">
                  <a14:compatExt spid="_x0000_s18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171450</xdr:colOff>
          <xdr:row>183</xdr:row>
          <xdr:rowOff>161925</xdr:rowOff>
        </xdr:to>
        <xdr:sp macro="" textlink="">
          <xdr:nvSpPr>
            <xdr:cNvPr id="18233" name="Check Box 825" hidden="1">
              <a:extLst>
                <a:ext uri="{63B3BB69-23CF-44E3-9099-C40C66FF867C}">
                  <a14:compatExt spid="_x0000_s18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180975</xdr:colOff>
          <xdr:row>183</xdr:row>
          <xdr:rowOff>323850</xdr:rowOff>
        </xdr:to>
        <xdr:sp macro="" textlink="">
          <xdr:nvSpPr>
            <xdr:cNvPr id="18234" name="Check Box 826" hidden="1">
              <a:extLst>
                <a:ext uri="{63B3BB69-23CF-44E3-9099-C40C66FF867C}">
                  <a14:compatExt spid="_x0000_s18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180975</xdr:colOff>
          <xdr:row>183</xdr:row>
          <xdr:rowOff>323850</xdr:rowOff>
        </xdr:to>
        <xdr:sp macro="" textlink="">
          <xdr:nvSpPr>
            <xdr:cNvPr id="18235" name="Check Box 827" hidden="1">
              <a:extLst>
                <a:ext uri="{63B3BB69-23CF-44E3-9099-C40C66FF867C}">
                  <a14:compatExt spid="_x0000_s18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180975</xdr:colOff>
          <xdr:row>183</xdr:row>
          <xdr:rowOff>323850</xdr:rowOff>
        </xdr:to>
        <xdr:sp macro="" textlink="">
          <xdr:nvSpPr>
            <xdr:cNvPr id="18236" name="Check Box 828" hidden="1">
              <a:extLst>
                <a:ext uri="{63B3BB69-23CF-44E3-9099-C40C66FF867C}">
                  <a14:compatExt spid="_x0000_s18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180975</xdr:colOff>
          <xdr:row>183</xdr:row>
          <xdr:rowOff>323850</xdr:rowOff>
        </xdr:to>
        <xdr:sp macro="" textlink="">
          <xdr:nvSpPr>
            <xdr:cNvPr id="18237" name="Check Box 829" hidden="1">
              <a:extLst>
                <a:ext uri="{63B3BB69-23CF-44E3-9099-C40C66FF867C}">
                  <a14:compatExt spid="_x0000_s18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180975</xdr:colOff>
          <xdr:row>183</xdr:row>
          <xdr:rowOff>323850</xdr:rowOff>
        </xdr:to>
        <xdr:sp macro="" textlink="">
          <xdr:nvSpPr>
            <xdr:cNvPr id="18238" name="Check Box 830" hidden="1">
              <a:extLst>
                <a:ext uri="{63B3BB69-23CF-44E3-9099-C40C66FF867C}">
                  <a14:compatExt spid="_x0000_s18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180975</xdr:colOff>
          <xdr:row>183</xdr:row>
          <xdr:rowOff>323850</xdr:rowOff>
        </xdr:to>
        <xdr:sp macro="" textlink="">
          <xdr:nvSpPr>
            <xdr:cNvPr id="18239" name="Check Box 831" hidden="1">
              <a:extLst>
                <a:ext uri="{63B3BB69-23CF-44E3-9099-C40C66FF867C}">
                  <a14:compatExt spid="_x0000_s18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180975</xdr:colOff>
          <xdr:row>183</xdr:row>
          <xdr:rowOff>323850</xdr:rowOff>
        </xdr:to>
        <xdr:sp macro="" textlink="">
          <xdr:nvSpPr>
            <xdr:cNvPr id="18240" name="Check Box 832" hidden="1">
              <a:extLst>
                <a:ext uri="{63B3BB69-23CF-44E3-9099-C40C66FF867C}">
                  <a14:compatExt spid="_x0000_s18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180975</xdr:colOff>
          <xdr:row>183</xdr:row>
          <xdr:rowOff>323850</xdr:rowOff>
        </xdr:to>
        <xdr:sp macro="" textlink="">
          <xdr:nvSpPr>
            <xdr:cNvPr id="18241" name="Check Box 833" hidden="1">
              <a:extLst>
                <a:ext uri="{63B3BB69-23CF-44E3-9099-C40C66FF867C}">
                  <a14:compatExt spid="_x0000_s18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38100</xdr:rowOff>
        </xdr:from>
        <xdr:to>
          <xdr:col>23</xdr:col>
          <xdr:colOff>180975</xdr:colOff>
          <xdr:row>183</xdr:row>
          <xdr:rowOff>361950</xdr:rowOff>
        </xdr:to>
        <xdr:sp macro="" textlink="">
          <xdr:nvSpPr>
            <xdr:cNvPr id="18242" name="Check Box 834" hidden="1">
              <a:extLst>
                <a:ext uri="{63B3BB69-23CF-44E3-9099-C40C66FF867C}">
                  <a14:compatExt spid="_x0000_s18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200025</xdr:colOff>
          <xdr:row>184</xdr:row>
          <xdr:rowOff>180975</xdr:rowOff>
        </xdr:to>
        <xdr:sp macro="" textlink="">
          <xdr:nvSpPr>
            <xdr:cNvPr id="18243" name="Check Box 835" hidden="1">
              <a:extLst>
                <a:ext uri="{63B3BB69-23CF-44E3-9099-C40C66FF867C}">
                  <a14:compatExt spid="_x0000_s18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200025</xdr:colOff>
          <xdr:row>184</xdr:row>
          <xdr:rowOff>180975</xdr:rowOff>
        </xdr:to>
        <xdr:sp macro="" textlink="">
          <xdr:nvSpPr>
            <xdr:cNvPr id="18244" name="Check Box 836" hidden="1">
              <a:extLst>
                <a:ext uri="{63B3BB69-23CF-44E3-9099-C40C66FF867C}">
                  <a14:compatExt spid="_x0000_s18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200025</xdr:colOff>
          <xdr:row>184</xdr:row>
          <xdr:rowOff>180975</xdr:rowOff>
        </xdr:to>
        <xdr:sp macro="" textlink="">
          <xdr:nvSpPr>
            <xdr:cNvPr id="18245" name="Check Box 837" hidden="1">
              <a:extLst>
                <a:ext uri="{63B3BB69-23CF-44E3-9099-C40C66FF867C}">
                  <a14:compatExt spid="_x0000_s1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200025</xdr:colOff>
          <xdr:row>184</xdr:row>
          <xdr:rowOff>180975</xdr:rowOff>
        </xdr:to>
        <xdr:sp macro="" textlink="">
          <xdr:nvSpPr>
            <xdr:cNvPr id="18246" name="Check Box 838" hidden="1">
              <a:extLst>
                <a:ext uri="{63B3BB69-23CF-44E3-9099-C40C66FF867C}">
                  <a14:compatExt spid="_x0000_s18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200025</xdr:colOff>
          <xdr:row>184</xdr:row>
          <xdr:rowOff>180975</xdr:rowOff>
        </xdr:to>
        <xdr:sp macro="" textlink="">
          <xdr:nvSpPr>
            <xdr:cNvPr id="18247" name="Check Box 839" hidden="1">
              <a:extLst>
                <a:ext uri="{63B3BB69-23CF-44E3-9099-C40C66FF867C}">
                  <a14:compatExt spid="_x0000_s18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200025</xdr:colOff>
          <xdr:row>184</xdr:row>
          <xdr:rowOff>180975</xdr:rowOff>
        </xdr:to>
        <xdr:sp macro="" textlink="">
          <xdr:nvSpPr>
            <xdr:cNvPr id="18248" name="Check Box 840" hidden="1">
              <a:extLst>
                <a:ext uri="{63B3BB69-23CF-44E3-9099-C40C66FF867C}">
                  <a14:compatExt spid="_x0000_s18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200025</xdr:colOff>
          <xdr:row>184</xdr:row>
          <xdr:rowOff>180975</xdr:rowOff>
        </xdr:to>
        <xdr:sp macro="" textlink="">
          <xdr:nvSpPr>
            <xdr:cNvPr id="18249" name="Check Box 841" hidden="1">
              <a:extLst>
                <a:ext uri="{63B3BB69-23CF-44E3-9099-C40C66FF867C}">
                  <a14:compatExt spid="_x0000_s18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183</xdr:row>
          <xdr:rowOff>0</xdr:rowOff>
        </xdr:from>
        <xdr:to>
          <xdr:col>23</xdr:col>
          <xdr:colOff>200025</xdr:colOff>
          <xdr:row>184</xdr:row>
          <xdr:rowOff>180975</xdr:rowOff>
        </xdr:to>
        <xdr:sp macro="" textlink="">
          <xdr:nvSpPr>
            <xdr:cNvPr id="18250" name="Check Box 842" hidden="1">
              <a:extLst>
                <a:ext uri="{63B3BB69-23CF-44E3-9099-C40C66FF867C}">
                  <a14:compatExt spid="_x0000_s18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186</xdr:row>
          <xdr:rowOff>19050</xdr:rowOff>
        </xdr:from>
        <xdr:to>
          <xdr:col>23</xdr:col>
          <xdr:colOff>171450</xdr:colOff>
          <xdr:row>186</xdr:row>
          <xdr:rowOff>180975</xdr:rowOff>
        </xdr:to>
        <xdr:sp macro="" textlink="">
          <xdr:nvSpPr>
            <xdr:cNvPr id="18251" name="Check Box 843" hidden="1">
              <a:extLst>
                <a:ext uri="{63B3BB69-23CF-44E3-9099-C40C66FF867C}">
                  <a14:compatExt spid="_x0000_s18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187</xdr:row>
          <xdr:rowOff>0</xdr:rowOff>
        </xdr:from>
        <xdr:to>
          <xdr:col>23</xdr:col>
          <xdr:colOff>171450</xdr:colOff>
          <xdr:row>187</xdr:row>
          <xdr:rowOff>161925</xdr:rowOff>
        </xdr:to>
        <xdr:sp macro="" textlink="">
          <xdr:nvSpPr>
            <xdr:cNvPr id="18252" name="Check Box 844" hidden="1">
              <a:extLst>
                <a:ext uri="{63B3BB69-23CF-44E3-9099-C40C66FF867C}">
                  <a14:compatExt spid="_x0000_s18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184</xdr:row>
          <xdr:rowOff>38100</xdr:rowOff>
        </xdr:from>
        <xdr:to>
          <xdr:col>23</xdr:col>
          <xdr:colOff>180975</xdr:colOff>
          <xdr:row>184</xdr:row>
          <xdr:rowOff>361950</xdr:rowOff>
        </xdr:to>
        <xdr:sp macro="" textlink="">
          <xdr:nvSpPr>
            <xdr:cNvPr id="18253" name="Check Box 845" hidden="1">
              <a:extLst>
                <a:ext uri="{63B3BB69-23CF-44E3-9099-C40C66FF867C}">
                  <a14:compatExt spid="_x0000_s18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185</xdr:row>
          <xdr:rowOff>38100</xdr:rowOff>
        </xdr:from>
        <xdr:to>
          <xdr:col>23</xdr:col>
          <xdr:colOff>180975</xdr:colOff>
          <xdr:row>185</xdr:row>
          <xdr:rowOff>361950</xdr:rowOff>
        </xdr:to>
        <xdr:sp macro="" textlink="">
          <xdr:nvSpPr>
            <xdr:cNvPr id="18254" name="Check Box 846" hidden="1">
              <a:extLst>
                <a:ext uri="{63B3BB69-23CF-44E3-9099-C40C66FF867C}">
                  <a14:compatExt spid="_x0000_s18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187</xdr:row>
          <xdr:rowOff>38100</xdr:rowOff>
        </xdr:from>
        <xdr:to>
          <xdr:col>23</xdr:col>
          <xdr:colOff>180975</xdr:colOff>
          <xdr:row>188</xdr:row>
          <xdr:rowOff>152400</xdr:rowOff>
        </xdr:to>
        <xdr:sp macro="" textlink="">
          <xdr:nvSpPr>
            <xdr:cNvPr id="18255" name="Check Box 847" hidden="1">
              <a:extLst>
                <a:ext uri="{63B3BB69-23CF-44E3-9099-C40C66FF867C}">
                  <a14:compatExt spid="_x0000_s18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256" name="Check Box 848" hidden="1">
              <a:extLst>
                <a:ext uri="{63B3BB69-23CF-44E3-9099-C40C66FF867C}">
                  <a14:compatExt spid="_x0000_s18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186</xdr:row>
          <xdr:rowOff>19050</xdr:rowOff>
        </xdr:from>
        <xdr:to>
          <xdr:col>23</xdr:col>
          <xdr:colOff>171450</xdr:colOff>
          <xdr:row>186</xdr:row>
          <xdr:rowOff>180975</xdr:rowOff>
        </xdr:to>
        <xdr:sp macro="" textlink="">
          <xdr:nvSpPr>
            <xdr:cNvPr id="18257" name="Check Box 849" hidden="1">
              <a:extLst>
                <a:ext uri="{63B3BB69-23CF-44E3-9099-C40C66FF867C}">
                  <a14:compatExt spid="_x0000_s18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187</xdr:row>
          <xdr:rowOff>0</xdr:rowOff>
        </xdr:from>
        <xdr:to>
          <xdr:col>23</xdr:col>
          <xdr:colOff>171450</xdr:colOff>
          <xdr:row>187</xdr:row>
          <xdr:rowOff>161925</xdr:rowOff>
        </xdr:to>
        <xdr:sp macro="" textlink="">
          <xdr:nvSpPr>
            <xdr:cNvPr id="18258" name="Check Box 850" hidden="1">
              <a:extLst>
                <a:ext uri="{63B3BB69-23CF-44E3-9099-C40C66FF867C}">
                  <a14:compatExt spid="_x0000_s18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187</xdr:row>
          <xdr:rowOff>19050</xdr:rowOff>
        </xdr:from>
        <xdr:to>
          <xdr:col>23</xdr:col>
          <xdr:colOff>171450</xdr:colOff>
          <xdr:row>187</xdr:row>
          <xdr:rowOff>180975</xdr:rowOff>
        </xdr:to>
        <xdr:sp macro="" textlink="">
          <xdr:nvSpPr>
            <xdr:cNvPr id="18259" name="Check Box 851" hidden="1">
              <a:extLst>
                <a:ext uri="{63B3BB69-23CF-44E3-9099-C40C66FF867C}">
                  <a14:compatExt spid="_x0000_s18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184</xdr:row>
          <xdr:rowOff>38100</xdr:rowOff>
        </xdr:from>
        <xdr:to>
          <xdr:col>23</xdr:col>
          <xdr:colOff>180975</xdr:colOff>
          <xdr:row>184</xdr:row>
          <xdr:rowOff>361950</xdr:rowOff>
        </xdr:to>
        <xdr:sp macro="" textlink="">
          <xdr:nvSpPr>
            <xdr:cNvPr id="18260" name="Check Box 852" hidden="1">
              <a:extLst>
                <a:ext uri="{63B3BB69-23CF-44E3-9099-C40C66FF867C}">
                  <a14:compatExt spid="_x0000_s18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185</xdr:row>
          <xdr:rowOff>38100</xdr:rowOff>
        </xdr:from>
        <xdr:to>
          <xdr:col>23</xdr:col>
          <xdr:colOff>180975</xdr:colOff>
          <xdr:row>185</xdr:row>
          <xdr:rowOff>361950</xdr:rowOff>
        </xdr:to>
        <xdr:sp macro="" textlink="">
          <xdr:nvSpPr>
            <xdr:cNvPr id="18261" name="Check Box 853" hidden="1">
              <a:extLst>
                <a:ext uri="{63B3BB69-23CF-44E3-9099-C40C66FF867C}">
                  <a14:compatExt spid="_x0000_s18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262" name="Check Box 854" hidden="1">
              <a:extLst>
                <a:ext uri="{63B3BB69-23CF-44E3-9099-C40C66FF867C}">
                  <a14:compatExt spid="_x0000_s18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263" name="Check Box 855" hidden="1">
              <a:extLst>
                <a:ext uri="{63B3BB69-23CF-44E3-9099-C40C66FF867C}">
                  <a14:compatExt spid="_x0000_s18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159</xdr:row>
          <xdr:rowOff>0</xdr:rowOff>
        </xdr:from>
        <xdr:to>
          <xdr:col>25</xdr:col>
          <xdr:colOff>219075</xdr:colOff>
          <xdr:row>160</xdr:row>
          <xdr:rowOff>0</xdr:rowOff>
        </xdr:to>
        <xdr:sp macro="" textlink="">
          <xdr:nvSpPr>
            <xdr:cNvPr id="18264" name="Check Box 856" hidden="1">
              <a:extLst>
                <a:ext uri="{63B3BB69-23CF-44E3-9099-C40C66FF867C}">
                  <a14:compatExt spid="_x0000_s18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159</xdr:row>
          <xdr:rowOff>0</xdr:rowOff>
        </xdr:from>
        <xdr:to>
          <xdr:col>25</xdr:col>
          <xdr:colOff>219075</xdr:colOff>
          <xdr:row>160</xdr:row>
          <xdr:rowOff>0</xdr:rowOff>
        </xdr:to>
        <xdr:sp macro="" textlink="">
          <xdr:nvSpPr>
            <xdr:cNvPr id="18265" name="Check Box 857" hidden="1">
              <a:extLst>
                <a:ext uri="{63B3BB69-23CF-44E3-9099-C40C66FF867C}">
                  <a14:compatExt spid="_x0000_s18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197</xdr:row>
          <xdr:rowOff>0</xdr:rowOff>
        </xdr:from>
        <xdr:to>
          <xdr:col>23</xdr:col>
          <xdr:colOff>200025</xdr:colOff>
          <xdr:row>197</xdr:row>
          <xdr:rowOff>561975</xdr:rowOff>
        </xdr:to>
        <xdr:sp macro="" textlink="">
          <xdr:nvSpPr>
            <xdr:cNvPr id="18266" name="Check Box 858" hidden="1">
              <a:extLst>
                <a:ext uri="{63B3BB69-23CF-44E3-9099-C40C66FF867C}">
                  <a14:compatExt spid="_x0000_s18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197</xdr:row>
          <xdr:rowOff>0</xdr:rowOff>
        </xdr:from>
        <xdr:to>
          <xdr:col>23</xdr:col>
          <xdr:colOff>200025</xdr:colOff>
          <xdr:row>197</xdr:row>
          <xdr:rowOff>561975</xdr:rowOff>
        </xdr:to>
        <xdr:sp macro="" textlink="">
          <xdr:nvSpPr>
            <xdr:cNvPr id="18267" name="Check Box 859" hidden="1">
              <a:extLst>
                <a:ext uri="{63B3BB69-23CF-44E3-9099-C40C66FF867C}">
                  <a14:compatExt spid="_x0000_s18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197</xdr:row>
          <xdr:rowOff>0</xdr:rowOff>
        </xdr:from>
        <xdr:to>
          <xdr:col>23</xdr:col>
          <xdr:colOff>200025</xdr:colOff>
          <xdr:row>197</xdr:row>
          <xdr:rowOff>561975</xdr:rowOff>
        </xdr:to>
        <xdr:sp macro="" textlink="">
          <xdr:nvSpPr>
            <xdr:cNvPr id="18268" name="Check Box 860" hidden="1">
              <a:extLst>
                <a:ext uri="{63B3BB69-23CF-44E3-9099-C40C66FF867C}">
                  <a14:compatExt spid="_x0000_s18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197</xdr:row>
          <xdr:rowOff>0</xdr:rowOff>
        </xdr:from>
        <xdr:to>
          <xdr:col>23</xdr:col>
          <xdr:colOff>200025</xdr:colOff>
          <xdr:row>197</xdr:row>
          <xdr:rowOff>561975</xdr:rowOff>
        </xdr:to>
        <xdr:sp macro="" textlink="">
          <xdr:nvSpPr>
            <xdr:cNvPr id="18269" name="Check Box 861" hidden="1">
              <a:extLst>
                <a:ext uri="{63B3BB69-23CF-44E3-9099-C40C66FF867C}">
                  <a14:compatExt spid="_x0000_s18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199</xdr:row>
          <xdr:rowOff>0</xdr:rowOff>
        </xdr:from>
        <xdr:to>
          <xdr:col>23</xdr:col>
          <xdr:colOff>180975</xdr:colOff>
          <xdr:row>200</xdr:row>
          <xdr:rowOff>123825</xdr:rowOff>
        </xdr:to>
        <xdr:sp macro="" textlink="">
          <xdr:nvSpPr>
            <xdr:cNvPr id="18270" name="Check Box 862" hidden="1">
              <a:extLst>
                <a:ext uri="{63B3BB69-23CF-44E3-9099-C40C66FF867C}">
                  <a14:compatExt spid="_x0000_s18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199</xdr:row>
          <xdr:rowOff>38100</xdr:rowOff>
        </xdr:from>
        <xdr:to>
          <xdr:col>23</xdr:col>
          <xdr:colOff>180975</xdr:colOff>
          <xdr:row>200</xdr:row>
          <xdr:rowOff>161925</xdr:rowOff>
        </xdr:to>
        <xdr:sp macro="" textlink="">
          <xdr:nvSpPr>
            <xdr:cNvPr id="18271" name="Check Box 863" hidden="1">
              <a:extLst>
                <a:ext uri="{63B3BB69-23CF-44E3-9099-C40C66FF867C}">
                  <a14:compatExt spid="_x0000_s18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201</xdr:row>
          <xdr:rowOff>19050</xdr:rowOff>
        </xdr:from>
        <xdr:to>
          <xdr:col>23</xdr:col>
          <xdr:colOff>171450</xdr:colOff>
          <xdr:row>201</xdr:row>
          <xdr:rowOff>180975</xdr:rowOff>
        </xdr:to>
        <xdr:sp macro="" textlink="">
          <xdr:nvSpPr>
            <xdr:cNvPr id="18272" name="Check Box 864" hidden="1">
              <a:extLst>
                <a:ext uri="{63B3BB69-23CF-44E3-9099-C40C66FF867C}">
                  <a14:compatExt spid="_x0000_s18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201</xdr:row>
          <xdr:rowOff>19050</xdr:rowOff>
        </xdr:from>
        <xdr:to>
          <xdr:col>23</xdr:col>
          <xdr:colOff>171450</xdr:colOff>
          <xdr:row>201</xdr:row>
          <xdr:rowOff>180975</xdr:rowOff>
        </xdr:to>
        <xdr:sp macro="" textlink="">
          <xdr:nvSpPr>
            <xdr:cNvPr id="18273" name="Check Box 865" hidden="1">
              <a:extLst>
                <a:ext uri="{63B3BB69-23CF-44E3-9099-C40C66FF867C}">
                  <a14:compatExt spid="_x0000_s18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204</xdr:row>
          <xdr:rowOff>0</xdr:rowOff>
        </xdr:from>
        <xdr:to>
          <xdr:col>23</xdr:col>
          <xdr:colOff>180975</xdr:colOff>
          <xdr:row>204</xdr:row>
          <xdr:rowOff>323850</xdr:rowOff>
        </xdr:to>
        <xdr:sp macro="" textlink="">
          <xdr:nvSpPr>
            <xdr:cNvPr id="18274" name="Check Box 866" hidden="1">
              <a:extLst>
                <a:ext uri="{63B3BB69-23CF-44E3-9099-C40C66FF867C}">
                  <a14:compatExt spid="_x0000_s18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202</xdr:row>
          <xdr:rowOff>38100</xdr:rowOff>
        </xdr:from>
        <xdr:to>
          <xdr:col>23</xdr:col>
          <xdr:colOff>180975</xdr:colOff>
          <xdr:row>202</xdr:row>
          <xdr:rowOff>361950</xdr:rowOff>
        </xdr:to>
        <xdr:sp macro="" textlink="">
          <xdr:nvSpPr>
            <xdr:cNvPr id="18275" name="Check Box 867" hidden="1">
              <a:extLst>
                <a:ext uri="{63B3BB69-23CF-44E3-9099-C40C66FF867C}">
                  <a14:compatExt spid="_x0000_s18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171450</xdr:colOff>
          <xdr:row>190</xdr:row>
          <xdr:rowOff>161925</xdr:rowOff>
        </xdr:to>
        <xdr:sp macro="" textlink="">
          <xdr:nvSpPr>
            <xdr:cNvPr id="18276" name="Check Box 868" hidden="1">
              <a:extLst>
                <a:ext uri="{63B3BB69-23CF-44E3-9099-C40C66FF867C}">
                  <a14:compatExt spid="_x0000_s18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171450</xdr:colOff>
          <xdr:row>190</xdr:row>
          <xdr:rowOff>161925</xdr:rowOff>
        </xdr:to>
        <xdr:sp macro="" textlink="">
          <xdr:nvSpPr>
            <xdr:cNvPr id="18277" name="Check Box 869" hidden="1">
              <a:extLst>
                <a:ext uri="{63B3BB69-23CF-44E3-9099-C40C66FF867C}">
                  <a14:compatExt spid="_x0000_s18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187</xdr:row>
          <xdr:rowOff>0</xdr:rowOff>
        </xdr:from>
        <xdr:to>
          <xdr:col>23</xdr:col>
          <xdr:colOff>180975</xdr:colOff>
          <xdr:row>188</xdr:row>
          <xdr:rowOff>123825</xdr:rowOff>
        </xdr:to>
        <xdr:sp macro="" textlink="">
          <xdr:nvSpPr>
            <xdr:cNvPr id="18278" name="Check Box 870" hidden="1">
              <a:extLst>
                <a:ext uri="{63B3BB69-23CF-44E3-9099-C40C66FF867C}">
                  <a14:compatExt spid="_x0000_s18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187</xdr:row>
          <xdr:rowOff>38100</xdr:rowOff>
        </xdr:from>
        <xdr:to>
          <xdr:col>23</xdr:col>
          <xdr:colOff>180975</xdr:colOff>
          <xdr:row>188</xdr:row>
          <xdr:rowOff>161925</xdr:rowOff>
        </xdr:to>
        <xdr:sp macro="" textlink="">
          <xdr:nvSpPr>
            <xdr:cNvPr id="18279" name="Check Box 871" hidden="1">
              <a:extLst>
                <a:ext uri="{63B3BB69-23CF-44E3-9099-C40C66FF867C}">
                  <a14:compatExt spid="_x0000_s18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280" name="Check Box 872" hidden="1">
              <a:extLst>
                <a:ext uri="{63B3BB69-23CF-44E3-9099-C40C66FF867C}">
                  <a14:compatExt spid="_x0000_s18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281" name="Check Box 873" hidden="1">
              <a:extLst>
                <a:ext uri="{63B3BB69-23CF-44E3-9099-C40C66FF867C}">
                  <a14:compatExt spid="_x0000_s18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282" name="Check Box 874" hidden="1">
              <a:extLst>
                <a:ext uri="{63B3BB69-23CF-44E3-9099-C40C66FF867C}">
                  <a14:compatExt spid="_x0000_s18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314325</xdr:rowOff>
        </xdr:to>
        <xdr:sp macro="" textlink="">
          <xdr:nvSpPr>
            <xdr:cNvPr id="18283" name="Check Box 875" hidden="1">
              <a:extLst>
                <a:ext uri="{63B3BB69-23CF-44E3-9099-C40C66FF867C}">
                  <a14:compatExt spid="_x0000_s18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284" name="Check Box 876" hidden="1">
              <a:extLst>
                <a:ext uri="{63B3BB69-23CF-44E3-9099-C40C66FF867C}">
                  <a14:compatExt spid="_x0000_s18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171450</xdr:colOff>
          <xdr:row>190</xdr:row>
          <xdr:rowOff>161925</xdr:rowOff>
        </xdr:to>
        <xdr:sp macro="" textlink="">
          <xdr:nvSpPr>
            <xdr:cNvPr id="18285" name="Check Box 877" hidden="1">
              <a:extLst>
                <a:ext uri="{63B3BB69-23CF-44E3-9099-C40C66FF867C}">
                  <a14:compatExt spid="_x0000_s18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171450</xdr:colOff>
          <xdr:row>190</xdr:row>
          <xdr:rowOff>161925</xdr:rowOff>
        </xdr:to>
        <xdr:sp macro="" textlink="">
          <xdr:nvSpPr>
            <xdr:cNvPr id="18286" name="Check Box 878" hidden="1">
              <a:extLst>
                <a:ext uri="{63B3BB69-23CF-44E3-9099-C40C66FF867C}">
                  <a14:compatExt spid="_x0000_s18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171450</xdr:colOff>
          <xdr:row>190</xdr:row>
          <xdr:rowOff>161925</xdr:rowOff>
        </xdr:to>
        <xdr:sp macro="" textlink="">
          <xdr:nvSpPr>
            <xdr:cNvPr id="18287" name="Check Box 879" hidden="1">
              <a:extLst>
                <a:ext uri="{63B3BB69-23CF-44E3-9099-C40C66FF867C}">
                  <a14:compatExt spid="_x0000_s18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171450</xdr:colOff>
          <xdr:row>190</xdr:row>
          <xdr:rowOff>161925</xdr:rowOff>
        </xdr:to>
        <xdr:sp macro="" textlink="">
          <xdr:nvSpPr>
            <xdr:cNvPr id="18288" name="Check Box 880" hidden="1">
              <a:extLst>
                <a:ext uri="{63B3BB69-23CF-44E3-9099-C40C66FF867C}">
                  <a14:compatExt spid="_x0000_s18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171450</xdr:colOff>
          <xdr:row>190</xdr:row>
          <xdr:rowOff>161925</xdr:rowOff>
        </xdr:to>
        <xdr:sp macro="" textlink="">
          <xdr:nvSpPr>
            <xdr:cNvPr id="18289" name="Check Box 881" hidden="1">
              <a:extLst>
                <a:ext uri="{63B3BB69-23CF-44E3-9099-C40C66FF867C}">
                  <a14:compatExt spid="_x0000_s18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171450</xdr:colOff>
          <xdr:row>190</xdr:row>
          <xdr:rowOff>161925</xdr:rowOff>
        </xdr:to>
        <xdr:sp macro="" textlink="">
          <xdr:nvSpPr>
            <xdr:cNvPr id="18290" name="Check Box 882" hidden="1">
              <a:extLst>
                <a:ext uri="{63B3BB69-23CF-44E3-9099-C40C66FF867C}">
                  <a14:compatExt spid="_x0000_s18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171450</xdr:colOff>
          <xdr:row>190</xdr:row>
          <xdr:rowOff>161925</xdr:rowOff>
        </xdr:to>
        <xdr:sp macro="" textlink="">
          <xdr:nvSpPr>
            <xdr:cNvPr id="18291" name="Check Box 883" hidden="1">
              <a:extLst>
                <a:ext uri="{63B3BB69-23CF-44E3-9099-C40C66FF867C}">
                  <a14:compatExt spid="_x0000_s18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171450</xdr:colOff>
          <xdr:row>190</xdr:row>
          <xdr:rowOff>161925</xdr:rowOff>
        </xdr:to>
        <xdr:sp macro="" textlink="">
          <xdr:nvSpPr>
            <xdr:cNvPr id="18292" name="Check Box 884" hidden="1">
              <a:extLst>
                <a:ext uri="{63B3BB69-23CF-44E3-9099-C40C66FF867C}">
                  <a14:compatExt spid="_x0000_s18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171450</xdr:colOff>
          <xdr:row>190</xdr:row>
          <xdr:rowOff>161925</xdr:rowOff>
        </xdr:to>
        <xdr:sp macro="" textlink="">
          <xdr:nvSpPr>
            <xdr:cNvPr id="18293" name="Check Box 885" hidden="1">
              <a:extLst>
                <a:ext uri="{63B3BB69-23CF-44E3-9099-C40C66FF867C}">
                  <a14:compatExt spid="_x0000_s18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294" name="Check Box 886" hidden="1">
              <a:extLst>
                <a:ext uri="{63B3BB69-23CF-44E3-9099-C40C66FF867C}">
                  <a14:compatExt spid="_x0000_s18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295" name="Check Box 887" hidden="1">
              <a:extLst>
                <a:ext uri="{63B3BB69-23CF-44E3-9099-C40C66FF867C}">
                  <a14:compatExt spid="_x0000_s18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296" name="Check Box 888" hidden="1">
              <a:extLst>
                <a:ext uri="{63B3BB69-23CF-44E3-9099-C40C66FF867C}">
                  <a14:compatExt spid="_x0000_s18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297" name="Check Box 889" hidden="1">
              <a:extLst>
                <a:ext uri="{63B3BB69-23CF-44E3-9099-C40C66FF867C}">
                  <a14:compatExt spid="_x0000_s18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298" name="Check Box 890" hidden="1">
              <a:extLst>
                <a:ext uri="{63B3BB69-23CF-44E3-9099-C40C66FF867C}">
                  <a14:compatExt spid="_x0000_s18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299" name="Check Box 891" hidden="1">
              <a:extLst>
                <a:ext uri="{63B3BB69-23CF-44E3-9099-C40C66FF867C}">
                  <a14:compatExt spid="_x0000_s18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300" name="Check Box 892" hidden="1">
              <a:extLst>
                <a:ext uri="{63B3BB69-23CF-44E3-9099-C40C66FF867C}">
                  <a14:compatExt spid="_x0000_s18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301" name="Check Box 893" hidden="1">
              <a:extLst>
                <a:ext uri="{63B3BB69-23CF-44E3-9099-C40C66FF867C}">
                  <a14:compatExt spid="_x0000_s18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302" name="Check Box 894" hidden="1">
              <a:extLst>
                <a:ext uri="{63B3BB69-23CF-44E3-9099-C40C66FF867C}">
                  <a14:compatExt spid="_x0000_s18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303" name="Check Box 895" hidden="1">
              <a:extLst>
                <a:ext uri="{63B3BB69-23CF-44E3-9099-C40C66FF867C}">
                  <a14:compatExt spid="_x0000_s18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304" name="Check Box 896" hidden="1">
              <a:extLst>
                <a:ext uri="{63B3BB69-23CF-44E3-9099-C40C66FF867C}">
                  <a14:compatExt spid="_x0000_s18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305" name="Check Box 897" hidden="1">
              <a:extLst>
                <a:ext uri="{63B3BB69-23CF-44E3-9099-C40C66FF867C}">
                  <a14:compatExt spid="_x0000_s18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306" name="Check Box 898" hidden="1">
              <a:extLst>
                <a:ext uri="{63B3BB69-23CF-44E3-9099-C40C66FF867C}">
                  <a14:compatExt spid="_x0000_s18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200025</xdr:colOff>
          <xdr:row>191</xdr:row>
          <xdr:rowOff>180975</xdr:rowOff>
        </xdr:to>
        <xdr:sp macro="" textlink="">
          <xdr:nvSpPr>
            <xdr:cNvPr id="18307" name="Check Box 899" hidden="1">
              <a:extLst>
                <a:ext uri="{63B3BB69-23CF-44E3-9099-C40C66FF867C}">
                  <a14:compatExt spid="_x0000_s18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200025</xdr:colOff>
          <xdr:row>191</xdr:row>
          <xdr:rowOff>180975</xdr:rowOff>
        </xdr:to>
        <xdr:sp macro="" textlink="">
          <xdr:nvSpPr>
            <xdr:cNvPr id="18308" name="Check Box 900" hidden="1">
              <a:extLst>
                <a:ext uri="{63B3BB69-23CF-44E3-9099-C40C66FF867C}">
                  <a14:compatExt spid="_x0000_s18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200025</xdr:colOff>
          <xdr:row>191</xdr:row>
          <xdr:rowOff>180975</xdr:rowOff>
        </xdr:to>
        <xdr:sp macro="" textlink="">
          <xdr:nvSpPr>
            <xdr:cNvPr id="18309" name="Check Box 901" hidden="1">
              <a:extLst>
                <a:ext uri="{63B3BB69-23CF-44E3-9099-C40C66FF867C}">
                  <a14:compatExt spid="_x0000_s18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200025</xdr:colOff>
          <xdr:row>191</xdr:row>
          <xdr:rowOff>180975</xdr:rowOff>
        </xdr:to>
        <xdr:sp macro="" textlink="">
          <xdr:nvSpPr>
            <xdr:cNvPr id="18310" name="Check Box 902" hidden="1">
              <a:extLst>
                <a:ext uri="{63B3BB69-23CF-44E3-9099-C40C66FF867C}">
                  <a14:compatExt spid="_x0000_s18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200025</xdr:colOff>
          <xdr:row>191</xdr:row>
          <xdr:rowOff>180975</xdr:rowOff>
        </xdr:to>
        <xdr:sp macro="" textlink="">
          <xdr:nvSpPr>
            <xdr:cNvPr id="18311" name="Check Box 903" hidden="1">
              <a:extLst>
                <a:ext uri="{63B3BB69-23CF-44E3-9099-C40C66FF867C}">
                  <a14:compatExt spid="_x0000_s18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200025</xdr:colOff>
          <xdr:row>191</xdr:row>
          <xdr:rowOff>180975</xdr:rowOff>
        </xdr:to>
        <xdr:sp macro="" textlink="">
          <xdr:nvSpPr>
            <xdr:cNvPr id="18312" name="Check Box 904" hidden="1">
              <a:extLst>
                <a:ext uri="{63B3BB69-23CF-44E3-9099-C40C66FF867C}">
                  <a14:compatExt spid="_x0000_s18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200025</xdr:colOff>
          <xdr:row>191</xdr:row>
          <xdr:rowOff>180975</xdr:rowOff>
        </xdr:to>
        <xdr:sp macro="" textlink="">
          <xdr:nvSpPr>
            <xdr:cNvPr id="18313" name="Check Box 905" hidden="1">
              <a:extLst>
                <a:ext uri="{63B3BB69-23CF-44E3-9099-C40C66FF867C}">
                  <a14:compatExt spid="_x0000_s18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200025</xdr:colOff>
          <xdr:row>191</xdr:row>
          <xdr:rowOff>180975</xdr:rowOff>
        </xdr:to>
        <xdr:sp macro="" textlink="">
          <xdr:nvSpPr>
            <xdr:cNvPr id="18314" name="Check Box 906" hidden="1">
              <a:extLst>
                <a:ext uri="{63B3BB69-23CF-44E3-9099-C40C66FF867C}">
                  <a14:compatExt spid="_x0000_s18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38100</xdr:rowOff>
        </xdr:from>
        <xdr:to>
          <xdr:col>23</xdr:col>
          <xdr:colOff>180975</xdr:colOff>
          <xdr:row>190</xdr:row>
          <xdr:rowOff>361950</xdr:rowOff>
        </xdr:to>
        <xdr:sp macro="" textlink="">
          <xdr:nvSpPr>
            <xdr:cNvPr id="18315" name="Check Box 907" hidden="1">
              <a:extLst>
                <a:ext uri="{63B3BB69-23CF-44E3-9099-C40C66FF867C}">
                  <a14:compatExt spid="_x0000_s18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171450</xdr:colOff>
          <xdr:row>190</xdr:row>
          <xdr:rowOff>161925</xdr:rowOff>
        </xdr:to>
        <xdr:sp macro="" textlink="">
          <xdr:nvSpPr>
            <xdr:cNvPr id="18316" name="Check Box 908" hidden="1">
              <a:extLst>
                <a:ext uri="{63B3BB69-23CF-44E3-9099-C40C66FF867C}">
                  <a14:compatExt spid="_x0000_s18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171450</xdr:colOff>
          <xdr:row>190</xdr:row>
          <xdr:rowOff>161925</xdr:rowOff>
        </xdr:to>
        <xdr:sp macro="" textlink="">
          <xdr:nvSpPr>
            <xdr:cNvPr id="18317" name="Check Box 909" hidden="1">
              <a:extLst>
                <a:ext uri="{63B3BB69-23CF-44E3-9099-C40C66FF867C}">
                  <a14:compatExt spid="_x0000_s18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171450</xdr:colOff>
          <xdr:row>190</xdr:row>
          <xdr:rowOff>161925</xdr:rowOff>
        </xdr:to>
        <xdr:sp macro="" textlink="">
          <xdr:nvSpPr>
            <xdr:cNvPr id="18318" name="Check Box 910" hidden="1">
              <a:extLst>
                <a:ext uri="{63B3BB69-23CF-44E3-9099-C40C66FF867C}">
                  <a14:compatExt spid="_x0000_s18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171450</xdr:colOff>
          <xdr:row>190</xdr:row>
          <xdr:rowOff>161925</xdr:rowOff>
        </xdr:to>
        <xdr:sp macro="" textlink="">
          <xdr:nvSpPr>
            <xdr:cNvPr id="18319" name="Check Box 911" hidden="1">
              <a:extLst>
                <a:ext uri="{63B3BB69-23CF-44E3-9099-C40C66FF867C}">
                  <a14:compatExt spid="_x0000_s18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171450</xdr:colOff>
          <xdr:row>190</xdr:row>
          <xdr:rowOff>161925</xdr:rowOff>
        </xdr:to>
        <xdr:sp macro="" textlink="">
          <xdr:nvSpPr>
            <xdr:cNvPr id="18320" name="Check Box 912" hidden="1">
              <a:extLst>
                <a:ext uri="{63B3BB69-23CF-44E3-9099-C40C66FF867C}">
                  <a14:compatExt spid="_x0000_s18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171450</xdr:colOff>
          <xdr:row>190</xdr:row>
          <xdr:rowOff>161925</xdr:rowOff>
        </xdr:to>
        <xdr:sp macro="" textlink="">
          <xdr:nvSpPr>
            <xdr:cNvPr id="18321" name="Check Box 913" hidden="1">
              <a:extLst>
                <a:ext uri="{63B3BB69-23CF-44E3-9099-C40C66FF867C}">
                  <a14:compatExt spid="_x0000_s18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322" name="Check Box 914" hidden="1">
              <a:extLst>
                <a:ext uri="{63B3BB69-23CF-44E3-9099-C40C66FF867C}">
                  <a14:compatExt spid="_x0000_s18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323" name="Check Box 915" hidden="1">
              <a:extLst>
                <a:ext uri="{63B3BB69-23CF-44E3-9099-C40C66FF867C}">
                  <a14:compatExt spid="_x0000_s18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324" name="Check Box 916" hidden="1">
              <a:extLst>
                <a:ext uri="{63B3BB69-23CF-44E3-9099-C40C66FF867C}">
                  <a14:compatExt spid="_x0000_s18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325" name="Check Box 917" hidden="1">
              <a:extLst>
                <a:ext uri="{63B3BB69-23CF-44E3-9099-C40C66FF867C}">
                  <a14:compatExt spid="_x0000_s18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326" name="Check Box 918" hidden="1">
              <a:extLst>
                <a:ext uri="{63B3BB69-23CF-44E3-9099-C40C66FF867C}">
                  <a14:compatExt spid="_x0000_s18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327" name="Check Box 919" hidden="1">
              <a:extLst>
                <a:ext uri="{63B3BB69-23CF-44E3-9099-C40C66FF867C}">
                  <a14:compatExt spid="_x0000_s18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328" name="Check Box 920" hidden="1">
              <a:extLst>
                <a:ext uri="{63B3BB69-23CF-44E3-9099-C40C66FF867C}">
                  <a14:compatExt spid="_x0000_s18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180975</xdr:colOff>
          <xdr:row>190</xdr:row>
          <xdr:rowOff>323850</xdr:rowOff>
        </xdr:to>
        <xdr:sp macro="" textlink="">
          <xdr:nvSpPr>
            <xdr:cNvPr id="18329" name="Check Box 921" hidden="1">
              <a:extLst>
                <a:ext uri="{63B3BB69-23CF-44E3-9099-C40C66FF867C}">
                  <a14:compatExt spid="_x0000_s18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38100</xdr:rowOff>
        </xdr:from>
        <xdr:to>
          <xdr:col>23</xdr:col>
          <xdr:colOff>180975</xdr:colOff>
          <xdr:row>190</xdr:row>
          <xdr:rowOff>361950</xdr:rowOff>
        </xdr:to>
        <xdr:sp macro="" textlink="">
          <xdr:nvSpPr>
            <xdr:cNvPr id="18330" name="Check Box 922" hidden="1">
              <a:extLst>
                <a:ext uri="{63B3BB69-23CF-44E3-9099-C40C66FF867C}">
                  <a14:compatExt spid="_x0000_s18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200025</xdr:colOff>
          <xdr:row>191</xdr:row>
          <xdr:rowOff>180975</xdr:rowOff>
        </xdr:to>
        <xdr:sp macro="" textlink="">
          <xdr:nvSpPr>
            <xdr:cNvPr id="18331" name="Check Box 923" hidden="1">
              <a:extLst>
                <a:ext uri="{63B3BB69-23CF-44E3-9099-C40C66FF867C}">
                  <a14:compatExt spid="_x0000_s18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200025</xdr:colOff>
          <xdr:row>191</xdr:row>
          <xdr:rowOff>180975</xdr:rowOff>
        </xdr:to>
        <xdr:sp macro="" textlink="">
          <xdr:nvSpPr>
            <xdr:cNvPr id="18332" name="Check Box 924" hidden="1">
              <a:extLst>
                <a:ext uri="{63B3BB69-23CF-44E3-9099-C40C66FF867C}">
                  <a14:compatExt spid="_x0000_s18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200025</xdr:colOff>
          <xdr:row>191</xdr:row>
          <xdr:rowOff>180975</xdr:rowOff>
        </xdr:to>
        <xdr:sp macro="" textlink="">
          <xdr:nvSpPr>
            <xdr:cNvPr id="18333" name="Check Box 925" hidden="1">
              <a:extLst>
                <a:ext uri="{63B3BB69-23CF-44E3-9099-C40C66FF867C}">
                  <a14:compatExt spid="_x0000_s18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200025</xdr:colOff>
          <xdr:row>191</xdr:row>
          <xdr:rowOff>180975</xdr:rowOff>
        </xdr:to>
        <xdr:sp macro="" textlink="">
          <xdr:nvSpPr>
            <xdr:cNvPr id="18334" name="Check Box 926" hidden="1">
              <a:extLst>
                <a:ext uri="{63B3BB69-23CF-44E3-9099-C40C66FF867C}">
                  <a14:compatExt spid="_x0000_s18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200025</xdr:colOff>
          <xdr:row>191</xdr:row>
          <xdr:rowOff>180975</xdr:rowOff>
        </xdr:to>
        <xdr:sp macro="" textlink="">
          <xdr:nvSpPr>
            <xdr:cNvPr id="18335" name="Check Box 927" hidden="1">
              <a:extLst>
                <a:ext uri="{63B3BB69-23CF-44E3-9099-C40C66FF867C}">
                  <a14:compatExt spid="_x0000_s18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200025</xdr:colOff>
          <xdr:row>191</xdr:row>
          <xdr:rowOff>180975</xdr:rowOff>
        </xdr:to>
        <xdr:sp macro="" textlink="">
          <xdr:nvSpPr>
            <xdr:cNvPr id="18336" name="Check Box 928" hidden="1">
              <a:extLst>
                <a:ext uri="{63B3BB69-23CF-44E3-9099-C40C66FF867C}">
                  <a14:compatExt spid="_x0000_s18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200025</xdr:colOff>
          <xdr:row>191</xdr:row>
          <xdr:rowOff>180975</xdr:rowOff>
        </xdr:to>
        <xdr:sp macro="" textlink="">
          <xdr:nvSpPr>
            <xdr:cNvPr id="18337" name="Check Box 929" hidden="1">
              <a:extLst>
                <a:ext uri="{63B3BB69-23CF-44E3-9099-C40C66FF867C}">
                  <a14:compatExt spid="_x0000_s18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200025</xdr:colOff>
          <xdr:row>191</xdr:row>
          <xdr:rowOff>180975</xdr:rowOff>
        </xdr:to>
        <xdr:sp macro="" textlink="">
          <xdr:nvSpPr>
            <xdr:cNvPr id="18338" name="Check Box 930" hidden="1">
              <a:extLst>
                <a:ext uri="{63B3BB69-23CF-44E3-9099-C40C66FF867C}">
                  <a14:compatExt spid="_x0000_s18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194</xdr:row>
          <xdr:rowOff>38100</xdr:rowOff>
        </xdr:from>
        <xdr:to>
          <xdr:col>23</xdr:col>
          <xdr:colOff>180975</xdr:colOff>
          <xdr:row>194</xdr:row>
          <xdr:rowOff>361950</xdr:rowOff>
        </xdr:to>
        <xdr:sp macro="" textlink="">
          <xdr:nvSpPr>
            <xdr:cNvPr id="18339" name="Check Box 931" hidden="1">
              <a:extLst>
                <a:ext uri="{63B3BB69-23CF-44E3-9099-C40C66FF867C}">
                  <a14:compatExt spid="_x0000_s18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194</xdr:row>
          <xdr:rowOff>38100</xdr:rowOff>
        </xdr:from>
        <xdr:to>
          <xdr:col>23</xdr:col>
          <xdr:colOff>180975</xdr:colOff>
          <xdr:row>194</xdr:row>
          <xdr:rowOff>361950</xdr:rowOff>
        </xdr:to>
        <xdr:sp macro="" textlink="">
          <xdr:nvSpPr>
            <xdr:cNvPr id="18340" name="Check Box 932" hidden="1">
              <a:extLst>
                <a:ext uri="{63B3BB69-23CF-44E3-9099-C40C66FF867C}">
                  <a14:compatExt spid="_x0000_s18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187</xdr:row>
          <xdr:rowOff>19050</xdr:rowOff>
        </xdr:from>
        <xdr:to>
          <xdr:col>25</xdr:col>
          <xdr:colOff>219075</xdr:colOff>
          <xdr:row>188</xdr:row>
          <xdr:rowOff>9525</xdr:rowOff>
        </xdr:to>
        <xdr:sp macro="" textlink="">
          <xdr:nvSpPr>
            <xdr:cNvPr id="18341" name="Check Box 933" hidden="1">
              <a:extLst>
                <a:ext uri="{63B3BB69-23CF-44E3-9099-C40C66FF867C}">
                  <a14:compatExt spid="_x0000_s18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187</xdr:row>
          <xdr:rowOff>19050</xdr:rowOff>
        </xdr:from>
        <xdr:to>
          <xdr:col>25</xdr:col>
          <xdr:colOff>219075</xdr:colOff>
          <xdr:row>188</xdr:row>
          <xdr:rowOff>9525</xdr:rowOff>
        </xdr:to>
        <xdr:sp macro="" textlink="">
          <xdr:nvSpPr>
            <xdr:cNvPr id="18342" name="Check Box 934" hidden="1">
              <a:extLst>
                <a:ext uri="{63B3BB69-23CF-44E3-9099-C40C66FF867C}">
                  <a14:compatExt spid="_x0000_s18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187</xdr:row>
          <xdr:rowOff>19050</xdr:rowOff>
        </xdr:from>
        <xdr:to>
          <xdr:col>25</xdr:col>
          <xdr:colOff>219075</xdr:colOff>
          <xdr:row>188</xdr:row>
          <xdr:rowOff>9525</xdr:rowOff>
        </xdr:to>
        <xdr:sp macro="" textlink="">
          <xdr:nvSpPr>
            <xdr:cNvPr id="18343" name="Check Box 935" hidden="1">
              <a:extLst>
                <a:ext uri="{63B3BB69-23CF-44E3-9099-C40C66FF867C}">
                  <a14:compatExt spid="_x0000_s18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xdr:row>
          <xdr:rowOff>0</xdr:rowOff>
        </xdr:from>
        <xdr:to>
          <xdr:col>24</xdr:col>
          <xdr:colOff>28575</xdr:colOff>
          <xdr:row>23</xdr:row>
          <xdr:rowOff>247650</xdr:rowOff>
        </xdr:to>
        <xdr:sp macro="" textlink="">
          <xdr:nvSpPr>
            <xdr:cNvPr id="18345" name="Check Box 937" hidden="1">
              <a:extLst>
                <a:ext uri="{63B3BB69-23CF-44E3-9099-C40C66FF867C}">
                  <a14:compatExt spid="_x0000_s18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xdr:row>
          <xdr:rowOff>0</xdr:rowOff>
        </xdr:from>
        <xdr:to>
          <xdr:col>23</xdr:col>
          <xdr:colOff>180975</xdr:colOff>
          <xdr:row>23</xdr:row>
          <xdr:rowOff>304800</xdr:rowOff>
        </xdr:to>
        <xdr:sp macro="" textlink="">
          <xdr:nvSpPr>
            <xdr:cNvPr id="18346" name="Check Box 938" hidden="1">
              <a:extLst>
                <a:ext uri="{63B3BB69-23CF-44E3-9099-C40C66FF867C}">
                  <a14:compatExt spid="_x0000_s18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xdr:row>
          <xdr:rowOff>0</xdr:rowOff>
        </xdr:from>
        <xdr:to>
          <xdr:col>23</xdr:col>
          <xdr:colOff>180975</xdr:colOff>
          <xdr:row>23</xdr:row>
          <xdr:rowOff>314325</xdr:rowOff>
        </xdr:to>
        <xdr:sp macro="" textlink="">
          <xdr:nvSpPr>
            <xdr:cNvPr id="18347" name="Check Box 939" hidden="1">
              <a:extLst>
                <a:ext uri="{63B3BB69-23CF-44E3-9099-C40C66FF867C}">
                  <a14:compatExt spid="_x0000_s18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29</xdr:row>
          <xdr:rowOff>0</xdr:rowOff>
        </xdr:from>
        <xdr:to>
          <xdr:col>23</xdr:col>
          <xdr:colOff>171450</xdr:colOff>
          <xdr:row>29</xdr:row>
          <xdr:rowOff>161925</xdr:rowOff>
        </xdr:to>
        <xdr:sp macro="" textlink="">
          <xdr:nvSpPr>
            <xdr:cNvPr id="18348" name="Check Box 940" hidden="1">
              <a:extLst>
                <a:ext uri="{63B3BB69-23CF-44E3-9099-C40C66FF867C}">
                  <a14:compatExt spid="_x0000_s18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29</xdr:row>
          <xdr:rowOff>0</xdr:rowOff>
        </xdr:from>
        <xdr:to>
          <xdr:col>24</xdr:col>
          <xdr:colOff>28575</xdr:colOff>
          <xdr:row>30</xdr:row>
          <xdr:rowOff>57150</xdr:rowOff>
        </xdr:to>
        <xdr:sp macro="" textlink="">
          <xdr:nvSpPr>
            <xdr:cNvPr id="18349" name="Check Box 941" hidden="1">
              <a:extLst>
                <a:ext uri="{63B3BB69-23CF-44E3-9099-C40C66FF867C}">
                  <a14:compatExt spid="_x0000_s18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29</xdr:row>
          <xdr:rowOff>0</xdr:rowOff>
        </xdr:from>
        <xdr:to>
          <xdr:col>23</xdr:col>
          <xdr:colOff>171450</xdr:colOff>
          <xdr:row>29</xdr:row>
          <xdr:rowOff>161925</xdr:rowOff>
        </xdr:to>
        <xdr:sp macro="" textlink="">
          <xdr:nvSpPr>
            <xdr:cNvPr id="18350" name="Check Box 942" hidden="1">
              <a:extLst>
                <a:ext uri="{63B3BB69-23CF-44E3-9099-C40C66FF867C}">
                  <a14:compatExt spid="_x0000_s18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29</xdr:row>
          <xdr:rowOff>0</xdr:rowOff>
        </xdr:from>
        <xdr:to>
          <xdr:col>23</xdr:col>
          <xdr:colOff>171450</xdr:colOff>
          <xdr:row>29</xdr:row>
          <xdr:rowOff>161925</xdr:rowOff>
        </xdr:to>
        <xdr:sp macro="" textlink="">
          <xdr:nvSpPr>
            <xdr:cNvPr id="18351" name="Check Box 943" hidden="1">
              <a:extLst>
                <a:ext uri="{63B3BB69-23CF-44E3-9099-C40C66FF867C}">
                  <a14:compatExt spid="_x0000_s18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29</xdr:row>
          <xdr:rowOff>0</xdr:rowOff>
        </xdr:from>
        <xdr:to>
          <xdr:col>23</xdr:col>
          <xdr:colOff>171450</xdr:colOff>
          <xdr:row>29</xdr:row>
          <xdr:rowOff>161925</xdr:rowOff>
        </xdr:to>
        <xdr:sp macro="" textlink="">
          <xdr:nvSpPr>
            <xdr:cNvPr id="18352" name="Check Box 944" hidden="1">
              <a:extLst>
                <a:ext uri="{63B3BB69-23CF-44E3-9099-C40C66FF867C}">
                  <a14:compatExt spid="_x0000_s18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29</xdr:row>
          <xdr:rowOff>0</xdr:rowOff>
        </xdr:from>
        <xdr:to>
          <xdr:col>23</xdr:col>
          <xdr:colOff>171450</xdr:colOff>
          <xdr:row>29</xdr:row>
          <xdr:rowOff>161925</xdr:rowOff>
        </xdr:to>
        <xdr:sp macro="" textlink="">
          <xdr:nvSpPr>
            <xdr:cNvPr id="18353" name="Check Box 945" hidden="1">
              <a:extLst>
                <a:ext uri="{63B3BB69-23CF-44E3-9099-C40C66FF867C}">
                  <a14:compatExt spid="_x0000_s18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29</xdr:row>
          <xdr:rowOff>19050</xdr:rowOff>
        </xdr:from>
        <xdr:to>
          <xdr:col>23</xdr:col>
          <xdr:colOff>171450</xdr:colOff>
          <xdr:row>29</xdr:row>
          <xdr:rowOff>180975</xdr:rowOff>
        </xdr:to>
        <xdr:sp macro="" textlink="">
          <xdr:nvSpPr>
            <xdr:cNvPr id="18354" name="Check Box 946" hidden="1">
              <a:extLst>
                <a:ext uri="{63B3BB69-23CF-44E3-9099-C40C66FF867C}">
                  <a14:compatExt spid="_x0000_s18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29</xdr:row>
          <xdr:rowOff>0</xdr:rowOff>
        </xdr:from>
        <xdr:to>
          <xdr:col>23</xdr:col>
          <xdr:colOff>180975</xdr:colOff>
          <xdr:row>30</xdr:row>
          <xdr:rowOff>114300</xdr:rowOff>
        </xdr:to>
        <xdr:sp macro="" textlink="">
          <xdr:nvSpPr>
            <xdr:cNvPr id="18355" name="Check Box 947" hidden="1">
              <a:extLst>
                <a:ext uri="{63B3BB69-23CF-44E3-9099-C40C66FF867C}">
                  <a14:compatExt spid="_x0000_s18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29</xdr:row>
          <xdr:rowOff>0</xdr:rowOff>
        </xdr:from>
        <xdr:to>
          <xdr:col>23</xdr:col>
          <xdr:colOff>180975</xdr:colOff>
          <xdr:row>30</xdr:row>
          <xdr:rowOff>123825</xdr:rowOff>
        </xdr:to>
        <xdr:sp macro="" textlink="">
          <xdr:nvSpPr>
            <xdr:cNvPr id="18356" name="Check Box 948" hidden="1">
              <a:extLst>
                <a:ext uri="{63B3BB69-23CF-44E3-9099-C40C66FF867C}">
                  <a14:compatExt spid="_x0000_s18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29</xdr:row>
          <xdr:rowOff>0</xdr:rowOff>
        </xdr:from>
        <xdr:to>
          <xdr:col>23</xdr:col>
          <xdr:colOff>171450</xdr:colOff>
          <xdr:row>29</xdr:row>
          <xdr:rowOff>161925</xdr:rowOff>
        </xdr:to>
        <xdr:sp macro="" textlink="">
          <xdr:nvSpPr>
            <xdr:cNvPr id="18357" name="Check Box 949" hidden="1">
              <a:extLst>
                <a:ext uri="{63B3BB69-23CF-44E3-9099-C40C66FF867C}">
                  <a14:compatExt spid="_x0000_s18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0</xdr:rowOff>
        </xdr:from>
        <xdr:to>
          <xdr:col>23</xdr:col>
          <xdr:colOff>171450</xdr:colOff>
          <xdr:row>21</xdr:row>
          <xdr:rowOff>161925</xdr:rowOff>
        </xdr:to>
        <xdr:sp macro="" textlink="">
          <xdr:nvSpPr>
            <xdr:cNvPr id="18358" name="Check Box 950" hidden="1">
              <a:extLst>
                <a:ext uri="{63B3BB69-23CF-44E3-9099-C40C66FF867C}">
                  <a14:compatExt spid="_x0000_s18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0</xdr:rowOff>
        </xdr:from>
        <xdr:to>
          <xdr:col>23</xdr:col>
          <xdr:colOff>200025</xdr:colOff>
          <xdr:row>23</xdr:row>
          <xdr:rowOff>161925</xdr:rowOff>
        </xdr:to>
        <xdr:sp macro="" textlink="">
          <xdr:nvSpPr>
            <xdr:cNvPr id="18359" name="Check Box 951" hidden="1">
              <a:extLst>
                <a:ext uri="{63B3BB69-23CF-44E3-9099-C40C66FF867C}">
                  <a14:compatExt spid="_x0000_s18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0</xdr:rowOff>
        </xdr:from>
        <xdr:to>
          <xdr:col>24</xdr:col>
          <xdr:colOff>28575</xdr:colOff>
          <xdr:row>22</xdr:row>
          <xdr:rowOff>57150</xdr:rowOff>
        </xdr:to>
        <xdr:sp macro="" textlink="">
          <xdr:nvSpPr>
            <xdr:cNvPr id="18360" name="Check Box 952" hidden="1">
              <a:extLst>
                <a:ext uri="{63B3BB69-23CF-44E3-9099-C40C66FF867C}">
                  <a14:compatExt spid="_x0000_s18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0</xdr:rowOff>
        </xdr:from>
        <xdr:to>
          <xdr:col>23</xdr:col>
          <xdr:colOff>180975</xdr:colOff>
          <xdr:row>22</xdr:row>
          <xdr:rowOff>123825</xdr:rowOff>
        </xdr:to>
        <xdr:sp macro="" textlink="">
          <xdr:nvSpPr>
            <xdr:cNvPr id="18361" name="Check Box 953" hidden="1">
              <a:extLst>
                <a:ext uri="{63B3BB69-23CF-44E3-9099-C40C66FF867C}">
                  <a14:compatExt spid="_x0000_s18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0</xdr:rowOff>
        </xdr:from>
        <xdr:to>
          <xdr:col>24</xdr:col>
          <xdr:colOff>28575</xdr:colOff>
          <xdr:row>22</xdr:row>
          <xdr:rowOff>57150</xdr:rowOff>
        </xdr:to>
        <xdr:sp macro="" textlink="">
          <xdr:nvSpPr>
            <xdr:cNvPr id="18362" name="Check Box 954" hidden="1">
              <a:extLst>
                <a:ext uri="{63B3BB69-23CF-44E3-9099-C40C66FF867C}">
                  <a14:compatExt spid="_x0000_s18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0</xdr:rowOff>
        </xdr:from>
        <xdr:to>
          <xdr:col>23</xdr:col>
          <xdr:colOff>171450</xdr:colOff>
          <xdr:row>21</xdr:row>
          <xdr:rowOff>161925</xdr:rowOff>
        </xdr:to>
        <xdr:sp macro="" textlink="">
          <xdr:nvSpPr>
            <xdr:cNvPr id="18363" name="Check Box 955" hidden="1">
              <a:extLst>
                <a:ext uri="{63B3BB69-23CF-44E3-9099-C40C66FF867C}">
                  <a14:compatExt spid="_x0000_s18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0</xdr:rowOff>
        </xdr:from>
        <xdr:to>
          <xdr:col>23</xdr:col>
          <xdr:colOff>171450</xdr:colOff>
          <xdr:row>21</xdr:row>
          <xdr:rowOff>161925</xdr:rowOff>
        </xdr:to>
        <xdr:sp macro="" textlink="">
          <xdr:nvSpPr>
            <xdr:cNvPr id="18364" name="Check Box 956" hidden="1">
              <a:extLst>
                <a:ext uri="{63B3BB69-23CF-44E3-9099-C40C66FF867C}">
                  <a14:compatExt spid="_x0000_s18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0</xdr:rowOff>
        </xdr:from>
        <xdr:to>
          <xdr:col>23</xdr:col>
          <xdr:colOff>171450</xdr:colOff>
          <xdr:row>21</xdr:row>
          <xdr:rowOff>161925</xdr:rowOff>
        </xdr:to>
        <xdr:sp macro="" textlink="">
          <xdr:nvSpPr>
            <xdr:cNvPr id="18365" name="Check Box 957" hidden="1">
              <a:extLst>
                <a:ext uri="{63B3BB69-23CF-44E3-9099-C40C66FF867C}">
                  <a14:compatExt spid="_x0000_s18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0</xdr:rowOff>
        </xdr:from>
        <xdr:to>
          <xdr:col>23</xdr:col>
          <xdr:colOff>180975</xdr:colOff>
          <xdr:row>22</xdr:row>
          <xdr:rowOff>123825</xdr:rowOff>
        </xdr:to>
        <xdr:sp macro="" textlink="">
          <xdr:nvSpPr>
            <xdr:cNvPr id="18366" name="Check Box 958" hidden="1">
              <a:extLst>
                <a:ext uri="{63B3BB69-23CF-44E3-9099-C40C66FF867C}">
                  <a14:compatExt spid="_x0000_s18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0</xdr:rowOff>
        </xdr:from>
        <xdr:to>
          <xdr:col>23</xdr:col>
          <xdr:colOff>171450</xdr:colOff>
          <xdr:row>21</xdr:row>
          <xdr:rowOff>161925</xdr:rowOff>
        </xdr:to>
        <xdr:sp macro="" textlink="">
          <xdr:nvSpPr>
            <xdr:cNvPr id="18367" name="Check Box 959" hidden="1">
              <a:extLst>
                <a:ext uri="{63B3BB69-23CF-44E3-9099-C40C66FF867C}">
                  <a14:compatExt spid="_x0000_s18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0</xdr:rowOff>
        </xdr:from>
        <xdr:to>
          <xdr:col>23</xdr:col>
          <xdr:colOff>200025</xdr:colOff>
          <xdr:row>23</xdr:row>
          <xdr:rowOff>161925</xdr:rowOff>
        </xdr:to>
        <xdr:sp macro="" textlink="">
          <xdr:nvSpPr>
            <xdr:cNvPr id="18368" name="Check Box 960" hidden="1">
              <a:extLst>
                <a:ext uri="{63B3BB69-23CF-44E3-9099-C40C66FF867C}">
                  <a14:compatExt spid="_x0000_s18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0</xdr:rowOff>
        </xdr:from>
        <xdr:to>
          <xdr:col>24</xdr:col>
          <xdr:colOff>28575</xdr:colOff>
          <xdr:row>22</xdr:row>
          <xdr:rowOff>57150</xdr:rowOff>
        </xdr:to>
        <xdr:sp macro="" textlink="">
          <xdr:nvSpPr>
            <xdr:cNvPr id="18369" name="Check Box 961" hidden="1">
              <a:extLst>
                <a:ext uri="{63B3BB69-23CF-44E3-9099-C40C66FF867C}">
                  <a14:compatExt spid="_x0000_s18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0</xdr:rowOff>
        </xdr:from>
        <xdr:to>
          <xdr:col>23</xdr:col>
          <xdr:colOff>171450</xdr:colOff>
          <xdr:row>21</xdr:row>
          <xdr:rowOff>161925</xdr:rowOff>
        </xdr:to>
        <xdr:sp macro="" textlink="">
          <xdr:nvSpPr>
            <xdr:cNvPr id="18370" name="Check Box 962" hidden="1">
              <a:extLst>
                <a:ext uri="{63B3BB69-23CF-44E3-9099-C40C66FF867C}">
                  <a14:compatExt spid="_x0000_s18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0</xdr:rowOff>
        </xdr:from>
        <xdr:to>
          <xdr:col>23</xdr:col>
          <xdr:colOff>171450</xdr:colOff>
          <xdr:row>21</xdr:row>
          <xdr:rowOff>161925</xdr:rowOff>
        </xdr:to>
        <xdr:sp macro="" textlink="">
          <xdr:nvSpPr>
            <xdr:cNvPr id="18371" name="Check Box 963" hidden="1">
              <a:extLst>
                <a:ext uri="{63B3BB69-23CF-44E3-9099-C40C66FF867C}">
                  <a14:compatExt spid="_x0000_s18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0</xdr:rowOff>
        </xdr:from>
        <xdr:to>
          <xdr:col>23</xdr:col>
          <xdr:colOff>171450</xdr:colOff>
          <xdr:row>21</xdr:row>
          <xdr:rowOff>161925</xdr:rowOff>
        </xdr:to>
        <xdr:sp macro="" textlink="">
          <xdr:nvSpPr>
            <xdr:cNvPr id="18372" name="Check Box 964" hidden="1">
              <a:extLst>
                <a:ext uri="{63B3BB69-23CF-44E3-9099-C40C66FF867C}">
                  <a14:compatExt spid="_x0000_s18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0</xdr:rowOff>
        </xdr:from>
        <xdr:to>
          <xdr:col>23</xdr:col>
          <xdr:colOff>180975</xdr:colOff>
          <xdr:row>22</xdr:row>
          <xdr:rowOff>123825</xdr:rowOff>
        </xdr:to>
        <xdr:sp macro="" textlink="">
          <xdr:nvSpPr>
            <xdr:cNvPr id="18373" name="Check Box 965" hidden="1">
              <a:extLst>
                <a:ext uri="{63B3BB69-23CF-44E3-9099-C40C66FF867C}">
                  <a14:compatExt spid="_x0000_s18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0</xdr:rowOff>
        </xdr:from>
        <xdr:to>
          <xdr:col>23</xdr:col>
          <xdr:colOff>171450</xdr:colOff>
          <xdr:row>21</xdr:row>
          <xdr:rowOff>161925</xdr:rowOff>
        </xdr:to>
        <xdr:sp macro="" textlink="">
          <xdr:nvSpPr>
            <xdr:cNvPr id="18374" name="Check Box 966" hidden="1">
              <a:extLst>
                <a:ext uri="{63B3BB69-23CF-44E3-9099-C40C66FF867C}">
                  <a14:compatExt spid="_x0000_s18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xdr:row>
          <xdr:rowOff>0</xdr:rowOff>
        </xdr:from>
        <xdr:to>
          <xdr:col>24</xdr:col>
          <xdr:colOff>28575</xdr:colOff>
          <xdr:row>20</xdr:row>
          <xdr:rowOff>247650</xdr:rowOff>
        </xdr:to>
        <xdr:sp macro="" textlink="">
          <xdr:nvSpPr>
            <xdr:cNvPr id="18375" name="Check Box 967" hidden="1">
              <a:extLst>
                <a:ext uri="{63B3BB69-23CF-44E3-9099-C40C66FF867C}">
                  <a14:compatExt spid="_x0000_s18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xdr:row>
          <xdr:rowOff>0</xdr:rowOff>
        </xdr:from>
        <xdr:to>
          <xdr:col>23</xdr:col>
          <xdr:colOff>180975</xdr:colOff>
          <xdr:row>20</xdr:row>
          <xdr:rowOff>304800</xdr:rowOff>
        </xdr:to>
        <xdr:sp macro="" textlink="">
          <xdr:nvSpPr>
            <xdr:cNvPr id="18376" name="Check Box 968" hidden="1">
              <a:extLst>
                <a:ext uri="{63B3BB69-23CF-44E3-9099-C40C66FF867C}">
                  <a14:compatExt spid="_x0000_s18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xdr:row>
          <xdr:rowOff>0</xdr:rowOff>
        </xdr:from>
        <xdr:to>
          <xdr:col>23</xdr:col>
          <xdr:colOff>180975</xdr:colOff>
          <xdr:row>20</xdr:row>
          <xdr:rowOff>314325</xdr:rowOff>
        </xdr:to>
        <xdr:sp macro="" textlink="">
          <xdr:nvSpPr>
            <xdr:cNvPr id="18377" name="Check Box 969" hidden="1">
              <a:extLst>
                <a:ext uri="{63B3BB69-23CF-44E3-9099-C40C66FF867C}">
                  <a14:compatExt spid="_x0000_s18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23</xdr:col>
          <xdr:colOff>171450</xdr:colOff>
          <xdr:row>47</xdr:row>
          <xdr:rowOff>161925</xdr:rowOff>
        </xdr:to>
        <xdr:sp macro="" textlink="">
          <xdr:nvSpPr>
            <xdr:cNvPr id="18378" name="Check Box 970" hidden="1">
              <a:extLst>
                <a:ext uri="{63B3BB69-23CF-44E3-9099-C40C66FF867C}">
                  <a14:compatExt spid="_x0000_s18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24</xdr:col>
          <xdr:colOff>28575</xdr:colOff>
          <xdr:row>48</xdr:row>
          <xdr:rowOff>57150</xdr:rowOff>
        </xdr:to>
        <xdr:sp macro="" textlink="">
          <xdr:nvSpPr>
            <xdr:cNvPr id="18379" name="Check Box 971" hidden="1">
              <a:extLst>
                <a:ext uri="{63B3BB69-23CF-44E3-9099-C40C66FF867C}">
                  <a14:compatExt spid="_x0000_s18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23</xdr:col>
          <xdr:colOff>180975</xdr:colOff>
          <xdr:row>48</xdr:row>
          <xdr:rowOff>114300</xdr:rowOff>
        </xdr:to>
        <xdr:sp macro="" textlink="">
          <xdr:nvSpPr>
            <xdr:cNvPr id="18380" name="Check Box 972" hidden="1">
              <a:extLst>
                <a:ext uri="{63B3BB69-23CF-44E3-9099-C40C66FF867C}">
                  <a14:compatExt spid="_x0000_s18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24</xdr:col>
          <xdr:colOff>28575</xdr:colOff>
          <xdr:row>48</xdr:row>
          <xdr:rowOff>57150</xdr:rowOff>
        </xdr:to>
        <xdr:sp macro="" textlink="">
          <xdr:nvSpPr>
            <xdr:cNvPr id="18381" name="Check Box 973" hidden="1">
              <a:extLst>
                <a:ext uri="{63B3BB69-23CF-44E3-9099-C40C66FF867C}">
                  <a14:compatExt spid="_x0000_s18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23</xdr:col>
          <xdr:colOff>171450</xdr:colOff>
          <xdr:row>47</xdr:row>
          <xdr:rowOff>161925</xdr:rowOff>
        </xdr:to>
        <xdr:sp macro="" textlink="">
          <xdr:nvSpPr>
            <xdr:cNvPr id="18382" name="Check Box 974" hidden="1">
              <a:extLst>
                <a:ext uri="{63B3BB69-23CF-44E3-9099-C40C66FF867C}">
                  <a14:compatExt spid="_x0000_s18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23</xdr:col>
          <xdr:colOff>171450</xdr:colOff>
          <xdr:row>47</xdr:row>
          <xdr:rowOff>161925</xdr:rowOff>
        </xdr:to>
        <xdr:sp macro="" textlink="">
          <xdr:nvSpPr>
            <xdr:cNvPr id="18383" name="Check Box 975" hidden="1">
              <a:extLst>
                <a:ext uri="{63B3BB69-23CF-44E3-9099-C40C66FF867C}">
                  <a14:compatExt spid="_x0000_s18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23</xdr:col>
          <xdr:colOff>171450</xdr:colOff>
          <xdr:row>47</xdr:row>
          <xdr:rowOff>161925</xdr:rowOff>
        </xdr:to>
        <xdr:sp macro="" textlink="">
          <xdr:nvSpPr>
            <xdr:cNvPr id="18384" name="Check Box 976" hidden="1">
              <a:extLst>
                <a:ext uri="{63B3BB69-23CF-44E3-9099-C40C66FF867C}">
                  <a14:compatExt spid="_x0000_s18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23</xdr:col>
          <xdr:colOff>180975</xdr:colOff>
          <xdr:row>48</xdr:row>
          <xdr:rowOff>114300</xdr:rowOff>
        </xdr:to>
        <xdr:sp macro="" textlink="">
          <xdr:nvSpPr>
            <xdr:cNvPr id="18385" name="Check Box 977" hidden="1">
              <a:extLst>
                <a:ext uri="{63B3BB69-23CF-44E3-9099-C40C66FF867C}">
                  <a14:compatExt spid="_x0000_s18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23</xdr:col>
          <xdr:colOff>171450</xdr:colOff>
          <xdr:row>47</xdr:row>
          <xdr:rowOff>161925</xdr:rowOff>
        </xdr:to>
        <xdr:sp macro="" textlink="">
          <xdr:nvSpPr>
            <xdr:cNvPr id="18386" name="Check Box 978" hidden="1">
              <a:extLst>
                <a:ext uri="{63B3BB69-23CF-44E3-9099-C40C66FF867C}">
                  <a14:compatExt spid="_x0000_s18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24</xdr:col>
          <xdr:colOff>28575</xdr:colOff>
          <xdr:row>48</xdr:row>
          <xdr:rowOff>57150</xdr:rowOff>
        </xdr:to>
        <xdr:sp macro="" textlink="">
          <xdr:nvSpPr>
            <xdr:cNvPr id="18387" name="Check Box 979" hidden="1">
              <a:extLst>
                <a:ext uri="{63B3BB69-23CF-44E3-9099-C40C66FF867C}">
                  <a14:compatExt spid="_x0000_s18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23</xdr:col>
          <xdr:colOff>171450</xdr:colOff>
          <xdr:row>47</xdr:row>
          <xdr:rowOff>161925</xdr:rowOff>
        </xdr:to>
        <xdr:sp macro="" textlink="">
          <xdr:nvSpPr>
            <xdr:cNvPr id="18388" name="Check Box 980" hidden="1">
              <a:extLst>
                <a:ext uri="{63B3BB69-23CF-44E3-9099-C40C66FF867C}">
                  <a14:compatExt spid="_x0000_s18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23</xdr:col>
          <xdr:colOff>171450</xdr:colOff>
          <xdr:row>47</xdr:row>
          <xdr:rowOff>161925</xdr:rowOff>
        </xdr:to>
        <xdr:sp macro="" textlink="">
          <xdr:nvSpPr>
            <xdr:cNvPr id="18389" name="Check Box 981" hidden="1">
              <a:extLst>
                <a:ext uri="{63B3BB69-23CF-44E3-9099-C40C66FF867C}">
                  <a14:compatExt spid="_x0000_s18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23</xdr:col>
          <xdr:colOff>171450</xdr:colOff>
          <xdr:row>47</xdr:row>
          <xdr:rowOff>161925</xdr:rowOff>
        </xdr:to>
        <xdr:sp macro="" textlink="">
          <xdr:nvSpPr>
            <xdr:cNvPr id="18390" name="Check Box 982" hidden="1">
              <a:extLst>
                <a:ext uri="{63B3BB69-23CF-44E3-9099-C40C66FF867C}">
                  <a14:compatExt spid="_x0000_s18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23</xdr:col>
          <xdr:colOff>180975</xdr:colOff>
          <xdr:row>48</xdr:row>
          <xdr:rowOff>114300</xdr:rowOff>
        </xdr:to>
        <xdr:sp macro="" textlink="">
          <xdr:nvSpPr>
            <xdr:cNvPr id="18391" name="Check Box 983" hidden="1">
              <a:extLst>
                <a:ext uri="{63B3BB69-23CF-44E3-9099-C40C66FF867C}">
                  <a14:compatExt spid="_x0000_s18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23</xdr:col>
          <xdr:colOff>171450</xdr:colOff>
          <xdr:row>47</xdr:row>
          <xdr:rowOff>161925</xdr:rowOff>
        </xdr:to>
        <xdr:sp macro="" textlink="">
          <xdr:nvSpPr>
            <xdr:cNvPr id="18392" name="Check Box 984" hidden="1">
              <a:extLst>
                <a:ext uri="{63B3BB69-23CF-44E3-9099-C40C66FF867C}">
                  <a14:compatExt spid="_x0000_s18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75</xdr:row>
          <xdr:rowOff>19050</xdr:rowOff>
        </xdr:from>
        <xdr:to>
          <xdr:col>23</xdr:col>
          <xdr:colOff>171450</xdr:colOff>
          <xdr:row>75</xdr:row>
          <xdr:rowOff>180975</xdr:rowOff>
        </xdr:to>
        <xdr:sp macro="" textlink="">
          <xdr:nvSpPr>
            <xdr:cNvPr id="18393" name="Check Box 985" hidden="1">
              <a:extLst>
                <a:ext uri="{63B3BB69-23CF-44E3-9099-C40C66FF867C}">
                  <a14:compatExt spid="_x0000_s18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106</xdr:row>
          <xdr:rowOff>0</xdr:rowOff>
        </xdr:from>
        <xdr:to>
          <xdr:col>23</xdr:col>
          <xdr:colOff>228600</xdr:colOff>
          <xdr:row>108</xdr:row>
          <xdr:rowOff>400050</xdr:rowOff>
        </xdr:to>
        <xdr:sp macro="" textlink="">
          <xdr:nvSpPr>
            <xdr:cNvPr id="18394" name="Check Box 986" hidden="1">
              <a:extLst>
                <a:ext uri="{63B3BB69-23CF-44E3-9099-C40C66FF867C}">
                  <a14:compatExt spid="_x0000_s18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106</xdr:row>
          <xdr:rowOff>0</xdr:rowOff>
        </xdr:from>
        <xdr:to>
          <xdr:col>23</xdr:col>
          <xdr:colOff>171450</xdr:colOff>
          <xdr:row>106</xdr:row>
          <xdr:rowOff>161925</xdr:rowOff>
        </xdr:to>
        <xdr:sp macro="" textlink="">
          <xdr:nvSpPr>
            <xdr:cNvPr id="18395" name="Check Box 987" hidden="1">
              <a:extLst>
                <a:ext uri="{63B3BB69-23CF-44E3-9099-C40C66FF867C}">
                  <a14:compatExt spid="_x0000_s18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106</xdr:row>
          <xdr:rowOff>0</xdr:rowOff>
        </xdr:from>
        <xdr:to>
          <xdr:col>23</xdr:col>
          <xdr:colOff>228600</xdr:colOff>
          <xdr:row>108</xdr:row>
          <xdr:rowOff>390525</xdr:rowOff>
        </xdr:to>
        <xdr:sp macro="" textlink="">
          <xdr:nvSpPr>
            <xdr:cNvPr id="18396" name="Check Box 988" hidden="1">
              <a:extLst>
                <a:ext uri="{63B3BB69-23CF-44E3-9099-C40C66FF867C}">
                  <a14:compatExt spid="_x0000_s18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106</xdr:row>
          <xdr:rowOff>0</xdr:rowOff>
        </xdr:from>
        <xdr:to>
          <xdr:col>23</xdr:col>
          <xdr:colOff>171450</xdr:colOff>
          <xdr:row>106</xdr:row>
          <xdr:rowOff>161925</xdr:rowOff>
        </xdr:to>
        <xdr:sp macro="" textlink="">
          <xdr:nvSpPr>
            <xdr:cNvPr id="18397" name="Check Box 989" hidden="1">
              <a:extLst>
                <a:ext uri="{63B3BB69-23CF-44E3-9099-C40C66FF867C}">
                  <a14:compatExt spid="_x0000_s18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108</xdr:row>
          <xdr:rowOff>114300</xdr:rowOff>
        </xdr:from>
        <xdr:to>
          <xdr:col>23</xdr:col>
          <xdr:colOff>161925</xdr:colOff>
          <xdr:row>108</xdr:row>
          <xdr:rowOff>447675</xdr:rowOff>
        </xdr:to>
        <xdr:sp macro="" textlink="">
          <xdr:nvSpPr>
            <xdr:cNvPr id="18398" name="Check Box 990" hidden="1">
              <a:extLst>
                <a:ext uri="{63B3BB69-23CF-44E3-9099-C40C66FF867C}">
                  <a14:compatExt spid="_x0000_s18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108</xdr:row>
          <xdr:rowOff>19050</xdr:rowOff>
        </xdr:from>
        <xdr:to>
          <xdr:col>23</xdr:col>
          <xdr:colOff>228600</xdr:colOff>
          <xdr:row>109</xdr:row>
          <xdr:rowOff>209550</xdr:rowOff>
        </xdr:to>
        <xdr:sp macro="" textlink="">
          <xdr:nvSpPr>
            <xdr:cNvPr id="18399" name="Check Box 991" hidden="1">
              <a:extLst>
                <a:ext uri="{63B3BB69-23CF-44E3-9099-C40C66FF867C}">
                  <a14:compatExt spid="_x0000_s18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108</xdr:row>
          <xdr:rowOff>19050</xdr:rowOff>
        </xdr:from>
        <xdr:to>
          <xdr:col>23</xdr:col>
          <xdr:colOff>228600</xdr:colOff>
          <xdr:row>109</xdr:row>
          <xdr:rowOff>209550</xdr:rowOff>
        </xdr:to>
        <xdr:sp macro="" textlink="">
          <xdr:nvSpPr>
            <xdr:cNvPr id="18400" name="Check Box 992" hidden="1">
              <a:extLst>
                <a:ext uri="{63B3BB69-23CF-44E3-9099-C40C66FF867C}">
                  <a14:compatExt spid="_x0000_s18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109</xdr:row>
          <xdr:rowOff>19050</xdr:rowOff>
        </xdr:from>
        <xdr:to>
          <xdr:col>23</xdr:col>
          <xdr:colOff>171450</xdr:colOff>
          <xdr:row>109</xdr:row>
          <xdr:rowOff>180975</xdr:rowOff>
        </xdr:to>
        <xdr:sp macro="" textlink="">
          <xdr:nvSpPr>
            <xdr:cNvPr id="18401" name="Check Box 993" hidden="1">
              <a:extLst>
                <a:ext uri="{63B3BB69-23CF-44E3-9099-C40C66FF867C}">
                  <a14:compatExt spid="_x0000_s18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108</xdr:row>
          <xdr:rowOff>19050</xdr:rowOff>
        </xdr:from>
        <xdr:to>
          <xdr:col>23</xdr:col>
          <xdr:colOff>228600</xdr:colOff>
          <xdr:row>109</xdr:row>
          <xdr:rowOff>209550</xdr:rowOff>
        </xdr:to>
        <xdr:sp macro="" textlink="">
          <xdr:nvSpPr>
            <xdr:cNvPr id="18402" name="Check Box 994" hidden="1">
              <a:extLst>
                <a:ext uri="{63B3BB69-23CF-44E3-9099-C40C66FF867C}">
                  <a14:compatExt spid="_x0000_s18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109</xdr:row>
          <xdr:rowOff>19050</xdr:rowOff>
        </xdr:from>
        <xdr:to>
          <xdr:col>23</xdr:col>
          <xdr:colOff>171450</xdr:colOff>
          <xdr:row>109</xdr:row>
          <xdr:rowOff>180975</xdr:rowOff>
        </xdr:to>
        <xdr:sp macro="" textlink="">
          <xdr:nvSpPr>
            <xdr:cNvPr id="18403" name="Check Box 995" hidden="1">
              <a:extLst>
                <a:ext uri="{63B3BB69-23CF-44E3-9099-C40C66FF867C}">
                  <a14:compatExt spid="_x0000_s18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108</xdr:row>
          <xdr:rowOff>19050</xdr:rowOff>
        </xdr:from>
        <xdr:to>
          <xdr:col>23</xdr:col>
          <xdr:colOff>228600</xdr:colOff>
          <xdr:row>109</xdr:row>
          <xdr:rowOff>209550</xdr:rowOff>
        </xdr:to>
        <xdr:sp macro="" textlink="">
          <xdr:nvSpPr>
            <xdr:cNvPr id="18404" name="Check Box 996" hidden="1">
              <a:extLst>
                <a:ext uri="{63B3BB69-23CF-44E3-9099-C40C66FF867C}">
                  <a14:compatExt spid="_x0000_s18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110</xdr:row>
          <xdr:rowOff>0</xdr:rowOff>
        </xdr:from>
        <xdr:to>
          <xdr:col>23</xdr:col>
          <xdr:colOff>180975</xdr:colOff>
          <xdr:row>110</xdr:row>
          <xdr:rowOff>314325</xdr:rowOff>
        </xdr:to>
        <xdr:sp macro="" textlink="">
          <xdr:nvSpPr>
            <xdr:cNvPr id="18405" name="Check Box 997" hidden="1">
              <a:extLst>
                <a:ext uri="{63B3BB69-23CF-44E3-9099-C40C66FF867C}">
                  <a14:compatExt spid="_x0000_s18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110</xdr:row>
          <xdr:rowOff>0</xdr:rowOff>
        </xdr:from>
        <xdr:to>
          <xdr:col>23</xdr:col>
          <xdr:colOff>171450</xdr:colOff>
          <xdr:row>110</xdr:row>
          <xdr:rowOff>161925</xdr:rowOff>
        </xdr:to>
        <xdr:sp macro="" textlink="">
          <xdr:nvSpPr>
            <xdr:cNvPr id="18406" name="Check Box 998" hidden="1">
              <a:extLst>
                <a:ext uri="{63B3BB69-23CF-44E3-9099-C40C66FF867C}">
                  <a14:compatExt spid="_x0000_s18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117</xdr:row>
          <xdr:rowOff>19050</xdr:rowOff>
        </xdr:from>
        <xdr:to>
          <xdr:col>23</xdr:col>
          <xdr:colOff>171450</xdr:colOff>
          <xdr:row>117</xdr:row>
          <xdr:rowOff>180975</xdr:rowOff>
        </xdr:to>
        <xdr:sp macro="" textlink="">
          <xdr:nvSpPr>
            <xdr:cNvPr id="18407" name="Check Box 999" hidden="1">
              <a:extLst>
                <a:ext uri="{63B3BB69-23CF-44E3-9099-C40C66FF867C}">
                  <a14:compatExt spid="_x0000_s18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19050</xdr:rowOff>
        </xdr:from>
        <xdr:to>
          <xdr:col>23</xdr:col>
          <xdr:colOff>171450</xdr:colOff>
          <xdr:row>121</xdr:row>
          <xdr:rowOff>180975</xdr:rowOff>
        </xdr:to>
        <xdr:sp macro="" textlink="">
          <xdr:nvSpPr>
            <xdr:cNvPr id="18408" name="Check Box 1000" hidden="1">
              <a:extLst>
                <a:ext uri="{63B3BB69-23CF-44E3-9099-C40C66FF867C}">
                  <a14:compatExt spid="_x0000_s18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19050</xdr:rowOff>
        </xdr:from>
        <xdr:to>
          <xdr:col>23</xdr:col>
          <xdr:colOff>171450</xdr:colOff>
          <xdr:row>121</xdr:row>
          <xdr:rowOff>180975</xdr:rowOff>
        </xdr:to>
        <xdr:sp macro="" textlink="">
          <xdr:nvSpPr>
            <xdr:cNvPr id="18409" name="Check Box 1001" hidden="1">
              <a:extLst>
                <a:ext uri="{63B3BB69-23CF-44E3-9099-C40C66FF867C}">
                  <a14:compatExt spid="_x0000_s18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151</xdr:row>
          <xdr:rowOff>19050</xdr:rowOff>
        </xdr:from>
        <xdr:to>
          <xdr:col>23</xdr:col>
          <xdr:colOff>171450</xdr:colOff>
          <xdr:row>151</xdr:row>
          <xdr:rowOff>180975</xdr:rowOff>
        </xdr:to>
        <xdr:sp macro="" textlink="">
          <xdr:nvSpPr>
            <xdr:cNvPr id="18410" name="Check Box 1002" hidden="1">
              <a:extLst>
                <a:ext uri="{63B3BB69-23CF-44E3-9099-C40C66FF867C}">
                  <a14:compatExt spid="_x0000_s18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151</xdr:row>
          <xdr:rowOff>19050</xdr:rowOff>
        </xdr:from>
        <xdr:to>
          <xdr:col>23</xdr:col>
          <xdr:colOff>171450</xdr:colOff>
          <xdr:row>151</xdr:row>
          <xdr:rowOff>180975</xdr:rowOff>
        </xdr:to>
        <xdr:sp macro="" textlink="">
          <xdr:nvSpPr>
            <xdr:cNvPr id="18411" name="Check Box 1003" hidden="1">
              <a:extLst>
                <a:ext uri="{63B3BB69-23CF-44E3-9099-C40C66FF867C}">
                  <a14:compatExt spid="_x0000_s18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19050</xdr:rowOff>
        </xdr:from>
        <xdr:to>
          <xdr:col>23</xdr:col>
          <xdr:colOff>171450</xdr:colOff>
          <xdr:row>153</xdr:row>
          <xdr:rowOff>180975</xdr:rowOff>
        </xdr:to>
        <xdr:sp macro="" textlink="">
          <xdr:nvSpPr>
            <xdr:cNvPr id="18412" name="Check Box 1004" hidden="1">
              <a:extLst>
                <a:ext uri="{63B3BB69-23CF-44E3-9099-C40C66FF867C}">
                  <a14:compatExt spid="_x0000_s18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19050</xdr:rowOff>
        </xdr:from>
        <xdr:to>
          <xdr:col>23</xdr:col>
          <xdr:colOff>171450</xdr:colOff>
          <xdr:row>153</xdr:row>
          <xdr:rowOff>180975</xdr:rowOff>
        </xdr:to>
        <xdr:sp macro="" textlink="">
          <xdr:nvSpPr>
            <xdr:cNvPr id="18413" name="Check Box 1005" hidden="1">
              <a:extLst>
                <a:ext uri="{63B3BB69-23CF-44E3-9099-C40C66FF867C}">
                  <a14:compatExt spid="_x0000_s18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19050</xdr:rowOff>
        </xdr:from>
        <xdr:to>
          <xdr:col>23</xdr:col>
          <xdr:colOff>171450</xdr:colOff>
          <xdr:row>153</xdr:row>
          <xdr:rowOff>180975</xdr:rowOff>
        </xdr:to>
        <xdr:sp macro="" textlink="">
          <xdr:nvSpPr>
            <xdr:cNvPr id="18414" name="Check Box 1006" hidden="1">
              <a:extLst>
                <a:ext uri="{63B3BB69-23CF-44E3-9099-C40C66FF867C}">
                  <a14:compatExt spid="_x0000_s18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19050</xdr:rowOff>
        </xdr:from>
        <xdr:to>
          <xdr:col>23</xdr:col>
          <xdr:colOff>171450</xdr:colOff>
          <xdr:row>158</xdr:row>
          <xdr:rowOff>180975</xdr:rowOff>
        </xdr:to>
        <xdr:sp macro="" textlink="">
          <xdr:nvSpPr>
            <xdr:cNvPr id="18415" name="Check Box 1007" hidden="1">
              <a:extLst>
                <a:ext uri="{63B3BB69-23CF-44E3-9099-C40C66FF867C}">
                  <a14:compatExt spid="_x0000_s18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19050</xdr:rowOff>
        </xdr:from>
        <xdr:to>
          <xdr:col>23</xdr:col>
          <xdr:colOff>171450</xdr:colOff>
          <xdr:row>158</xdr:row>
          <xdr:rowOff>180975</xdr:rowOff>
        </xdr:to>
        <xdr:sp macro="" textlink="">
          <xdr:nvSpPr>
            <xdr:cNvPr id="18416" name="Check Box 1008" hidden="1">
              <a:extLst>
                <a:ext uri="{63B3BB69-23CF-44E3-9099-C40C66FF867C}">
                  <a14:compatExt spid="_x0000_s18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158</xdr:row>
          <xdr:rowOff>19050</xdr:rowOff>
        </xdr:from>
        <xdr:to>
          <xdr:col>23</xdr:col>
          <xdr:colOff>171450</xdr:colOff>
          <xdr:row>158</xdr:row>
          <xdr:rowOff>180975</xdr:rowOff>
        </xdr:to>
        <xdr:sp macro="" textlink="">
          <xdr:nvSpPr>
            <xdr:cNvPr id="18417" name="Check Box 1009" hidden="1">
              <a:extLst>
                <a:ext uri="{63B3BB69-23CF-44E3-9099-C40C66FF867C}">
                  <a14:compatExt spid="_x0000_s18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グレースケール">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ctrlProp" Target="../ctrlProps/ctrlProp661.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263" Type="http://schemas.openxmlformats.org/officeDocument/2006/relationships/ctrlProp" Target="../ctrlProps/ctrlProp260.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428" Type="http://schemas.openxmlformats.org/officeDocument/2006/relationships/ctrlProp" Target="../ctrlProps/ctrlProp425.xml"/><Relationship Id="rId635" Type="http://schemas.openxmlformats.org/officeDocument/2006/relationships/ctrlProp" Target="../ctrlProps/ctrlProp632.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492" Type="http://schemas.openxmlformats.org/officeDocument/2006/relationships/ctrlProp" Target="../ctrlProps/ctrlProp489.xml"/><Relationship Id="rId713" Type="http://schemas.openxmlformats.org/officeDocument/2006/relationships/ctrlProp" Target="../ctrlProps/ctrlProp710.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2" Type="http://schemas.openxmlformats.org/officeDocument/2006/relationships/drawing" Target="../drawings/drawing3.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78" Type="http://schemas.openxmlformats.org/officeDocument/2006/relationships/ctrlProp" Target="../ctrlProps/ctrlProp175.xml"/><Relationship Id="rId301" Type="http://schemas.openxmlformats.org/officeDocument/2006/relationships/ctrlProp" Target="../ctrlProps/ctrlProp298.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245" Type="http://schemas.openxmlformats.org/officeDocument/2006/relationships/ctrlProp" Target="../ctrlProps/ctrlProp242.xml"/><Relationship Id="rId452" Type="http://schemas.openxmlformats.org/officeDocument/2006/relationships/ctrlProp" Target="../ctrlProps/ctrlProp44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20" Type="http://schemas.openxmlformats.org/officeDocument/2006/relationships/ctrlProp" Target="../ctrlProps/ctrlProp17.xml"/><Relationship Id="rId628" Type="http://schemas.openxmlformats.org/officeDocument/2006/relationships/ctrlProp" Target="../ctrlProps/ctrlProp625.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728" Type="http://schemas.openxmlformats.org/officeDocument/2006/relationships/ctrlProp" Target="../ctrlProps/ctrlProp72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781" Type="http://schemas.openxmlformats.org/officeDocument/2006/relationships/ctrlProp" Target="../ctrlProps/ctrlProp778.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739" Type="http://schemas.openxmlformats.org/officeDocument/2006/relationships/ctrlProp" Target="../ctrlProps/ctrlProp73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750" Type="http://schemas.openxmlformats.org/officeDocument/2006/relationships/ctrlProp" Target="../ctrlProps/ctrlProp747.xml"/><Relationship Id="rId792" Type="http://schemas.openxmlformats.org/officeDocument/2006/relationships/ctrlProp" Target="../ctrlProps/ctrlProp789.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761" Type="http://schemas.openxmlformats.org/officeDocument/2006/relationships/ctrlProp" Target="../ctrlProps/ctrlProp758.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ctrlProp" Target="../ctrlProps/ctrlProp727.xml"/><Relationship Id="rId772" Type="http://schemas.openxmlformats.org/officeDocument/2006/relationships/ctrlProp" Target="../ctrlProps/ctrlProp769.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ctrlProp" Target="../ctrlProps/ctrlProp738.xml"/><Relationship Id="rId783" Type="http://schemas.openxmlformats.org/officeDocument/2006/relationships/ctrlProp" Target="../ctrlProps/ctrlProp780.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752" Type="http://schemas.openxmlformats.org/officeDocument/2006/relationships/ctrlProp" Target="../ctrlProps/ctrlProp749.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763" Type="http://schemas.openxmlformats.org/officeDocument/2006/relationships/ctrlProp" Target="../ctrlProps/ctrlProp760.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774" Type="http://schemas.openxmlformats.org/officeDocument/2006/relationships/ctrlProp" Target="../ctrlProps/ctrlProp771.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785" Type="http://schemas.openxmlformats.org/officeDocument/2006/relationships/ctrlProp" Target="../ctrlProps/ctrlProp782.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8.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727" Type="http://schemas.openxmlformats.org/officeDocument/2006/relationships/ctrlProp" Target="../ctrlProps/ctrlProp724.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640" Type="http://schemas.openxmlformats.org/officeDocument/2006/relationships/ctrlProp" Target="../ctrlProps/ctrlProp637.xml"/><Relationship Id="rId738" Type="http://schemas.openxmlformats.org/officeDocument/2006/relationships/ctrlProp" Target="../ctrlProps/ctrlProp735.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740" Type="http://schemas.openxmlformats.org/officeDocument/2006/relationships/ctrlProp" Target="../ctrlProps/ctrlProp737.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ctrlProp" Target="../ctrlProps/ctrlProp781.xml"/><Relationship Id="rId437" Type="http://schemas.openxmlformats.org/officeDocument/2006/relationships/ctrlProp" Target="../ctrlProps/ctrlProp434.xml"/><Relationship Id="rId644" Type="http://schemas.openxmlformats.org/officeDocument/2006/relationships/ctrlProp" Target="../ctrlProps/ctrlProp641.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ctrlProp" Target="../ctrlProps/ctrlProp730.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232" Type="http://schemas.openxmlformats.org/officeDocument/2006/relationships/ctrlProp" Target="../ctrlProps/ctrlProp229.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54" Type="http://schemas.openxmlformats.org/officeDocument/2006/relationships/ctrlProp" Target="../ctrlProps/ctrlProp251.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265" Type="http://schemas.openxmlformats.org/officeDocument/2006/relationships/ctrlProp" Target="../ctrlProps/ctrlProp262.xml"/><Relationship Id="rId472" Type="http://schemas.openxmlformats.org/officeDocument/2006/relationships/ctrlProp" Target="../ctrlProps/ctrlProp469.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637" Type="http://schemas.openxmlformats.org/officeDocument/2006/relationships/ctrlProp" Target="../ctrlProps/ctrlProp634.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203" Type="http://schemas.openxmlformats.org/officeDocument/2006/relationships/ctrlProp" Target="../ctrlProps/ctrlProp200.xml"/><Relationship Id="rId648" Type="http://schemas.openxmlformats.org/officeDocument/2006/relationships/ctrlProp" Target="../ctrlProps/ctrlProp645.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147" Type="http://schemas.openxmlformats.org/officeDocument/2006/relationships/ctrlProp" Target="../ctrlProps/ctrlProp144.xml"/><Relationship Id="rId354" Type="http://schemas.openxmlformats.org/officeDocument/2006/relationships/ctrlProp" Target="../ctrlProps/ctrlProp351.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58" Type="http://schemas.openxmlformats.org/officeDocument/2006/relationships/ctrlProp" Target="../ctrlProps/ctrlProp155.xml"/><Relationship Id="rId726" Type="http://schemas.openxmlformats.org/officeDocument/2006/relationships/ctrlProp" Target="../ctrlProps/ctrlProp723.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737" Type="http://schemas.openxmlformats.org/officeDocument/2006/relationships/ctrlProp" Target="../ctrlProps/ctrlProp734.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303" Type="http://schemas.openxmlformats.org/officeDocument/2006/relationships/ctrlProp" Target="../ctrlProps/ctrlProp300.xml"/><Relationship Id="rId748" Type="http://schemas.openxmlformats.org/officeDocument/2006/relationships/ctrlProp" Target="../ctrlProps/ctrlProp745.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247" Type="http://schemas.openxmlformats.org/officeDocument/2006/relationships/ctrlProp" Target="../ctrlProps/ctrlProp244.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zoomScaleNormal="100" workbookViewId="0">
      <selection activeCell="F8" sqref="F8"/>
    </sheetView>
  </sheetViews>
  <sheetFormatPr defaultRowHeight="13.5" x14ac:dyDescent="0.15"/>
  <cols>
    <col min="1" max="1" width="20.625" style="428" customWidth="1"/>
    <col min="2" max="2" width="7.25" style="428" customWidth="1"/>
    <col min="3" max="11" width="6.125" style="428" customWidth="1"/>
    <col min="12" max="12" width="5.125" style="428" customWidth="1"/>
    <col min="13" max="16384" width="9" style="428"/>
  </cols>
  <sheetData>
    <row r="1" spans="1:13" ht="36.75" customHeight="1" x14ac:dyDescent="0.15"/>
    <row r="2" spans="1:13" ht="30" customHeight="1" x14ac:dyDescent="0.2">
      <c r="A2" s="477" t="s">
        <v>921</v>
      </c>
      <c r="B2" s="478"/>
      <c r="C2" s="478"/>
      <c r="D2" s="478"/>
      <c r="E2" s="478"/>
      <c r="F2" s="478"/>
      <c r="G2" s="478"/>
      <c r="H2" s="478"/>
      <c r="I2" s="478"/>
      <c r="J2" s="478"/>
      <c r="K2" s="478"/>
      <c r="L2" s="429"/>
      <c r="M2" s="429"/>
    </row>
    <row r="3" spans="1:13" ht="30" customHeight="1" x14ac:dyDescent="0.2">
      <c r="A3" s="477" t="s">
        <v>61</v>
      </c>
      <c r="B3" s="478"/>
      <c r="C3" s="478"/>
      <c r="D3" s="478"/>
      <c r="E3" s="478"/>
      <c r="F3" s="478"/>
      <c r="G3" s="478"/>
      <c r="H3" s="478"/>
      <c r="I3" s="478"/>
      <c r="J3" s="478"/>
      <c r="K3" s="478"/>
      <c r="L3" s="429"/>
      <c r="M3" s="429"/>
    </row>
    <row r="4" spans="1:13" s="431" customFormat="1" ht="30" customHeight="1" x14ac:dyDescent="0.15">
      <c r="A4" s="479" t="s">
        <v>69</v>
      </c>
      <c r="B4" s="479"/>
      <c r="C4" s="479"/>
      <c r="D4" s="479"/>
      <c r="E4" s="479"/>
      <c r="F4" s="479"/>
      <c r="G4" s="479"/>
      <c r="H4" s="479"/>
      <c r="I4" s="479"/>
      <c r="J4" s="479"/>
      <c r="K4" s="479"/>
      <c r="L4" s="430"/>
      <c r="M4" s="430"/>
    </row>
    <row r="5" spans="1:13" ht="37.5" customHeight="1" x14ac:dyDescent="0.2">
      <c r="A5" s="480" t="s">
        <v>343</v>
      </c>
      <c r="B5" s="480"/>
      <c r="C5" s="480"/>
      <c r="D5" s="480"/>
      <c r="E5" s="480"/>
      <c r="F5" s="480"/>
      <c r="G5" s="480"/>
      <c r="H5" s="480"/>
      <c r="I5" s="480"/>
      <c r="J5" s="480"/>
      <c r="K5" s="480"/>
    </row>
    <row r="6" spans="1:13" ht="45" customHeight="1" x14ac:dyDescent="0.15">
      <c r="A6" s="432" t="s">
        <v>576</v>
      </c>
      <c r="B6" s="433"/>
      <c r="C6" s="434"/>
      <c r="D6" s="434"/>
      <c r="E6" s="434"/>
      <c r="F6" s="434"/>
      <c r="G6" s="434"/>
      <c r="H6" s="434"/>
      <c r="I6" s="434"/>
      <c r="J6" s="434"/>
      <c r="K6" s="435"/>
    </row>
    <row r="7" spans="1:13" ht="45" customHeight="1" x14ac:dyDescent="0.15">
      <c r="A7" s="436" t="s">
        <v>62</v>
      </c>
      <c r="B7" s="437" t="s">
        <v>63</v>
      </c>
      <c r="C7" s="434"/>
      <c r="D7" s="434"/>
      <c r="E7" s="435"/>
      <c r="F7" s="437" t="s">
        <v>5</v>
      </c>
      <c r="G7" s="434"/>
      <c r="H7" s="434"/>
      <c r="I7" s="434"/>
      <c r="J7" s="434"/>
      <c r="K7" s="435"/>
    </row>
    <row r="8" spans="1:13" ht="45" customHeight="1" x14ac:dyDescent="0.15">
      <c r="A8" s="436" t="s">
        <v>64</v>
      </c>
      <c r="B8" s="437"/>
      <c r="C8" s="434"/>
      <c r="D8" s="434"/>
      <c r="E8" s="434"/>
      <c r="F8" s="438"/>
      <c r="G8" s="434"/>
      <c r="H8" s="434"/>
      <c r="I8" s="434"/>
      <c r="J8" s="434"/>
      <c r="K8" s="435"/>
    </row>
    <row r="9" spans="1:13" ht="45" customHeight="1" x14ac:dyDescent="0.15">
      <c r="A9" s="436" t="s">
        <v>65</v>
      </c>
      <c r="B9" s="433"/>
      <c r="C9" s="434"/>
      <c r="D9" s="434"/>
      <c r="E9" s="434"/>
      <c r="F9" s="434"/>
      <c r="G9" s="434"/>
      <c r="H9" s="434"/>
      <c r="I9" s="434"/>
      <c r="J9" s="434"/>
      <c r="K9" s="435"/>
    </row>
    <row r="10" spans="1:13" ht="37.5" customHeight="1" x14ac:dyDescent="0.15">
      <c r="A10" s="439"/>
      <c r="B10" s="407"/>
      <c r="C10" s="407"/>
      <c r="D10" s="407"/>
      <c r="E10" s="407"/>
      <c r="F10" s="407"/>
      <c r="G10" s="407"/>
      <c r="H10" s="407"/>
      <c r="I10" s="407"/>
      <c r="J10" s="407"/>
      <c r="K10" s="407"/>
    </row>
    <row r="11" spans="1:13" ht="37.5" customHeight="1" x14ac:dyDescent="0.15">
      <c r="A11" s="440" t="s">
        <v>344</v>
      </c>
      <c r="B11" s="437"/>
      <c r="C11" s="438" t="s">
        <v>345</v>
      </c>
      <c r="D11" s="441"/>
      <c r="E11" s="438" t="s">
        <v>346</v>
      </c>
      <c r="F11" s="441"/>
      <c r="G11" s="438" t="s">
        <v>347</v>
      </c>
      <c r="H11" s="441"/>
      <c r="I11" s="438" t="s">
        <v>348</v>
      </c>
      <c r="J11" s="438"/>
      <c r="K11" s="442"/>
    </row>
    <row r="12" spans="1:13" ht="45" customHeight="1" x14ac:dyDescent="0.15">
      <c r="A12" s="436" t="s">
        <v>1</v>
      </c>
      <c r="B12" s="437" t="s">
        <v>63</v>
      </c>
      <c r="C12" s="443"/>
      <c r="D12" s="443"/>
      <c r="E12" s="443"/>
      <c r="F12" s="437" t="s">
        <v>5</v>
      </c>
      <c r="G12" s="443"/>
      <c r="H12" s="443"/>
      <c r="I12" s="443"/>
      <c r="J12" s="443"/>
      <c r="K12" s="444"/>
    </row>
    <row r="13" spans="1:13" ht="45" customHeight="1" x14ac:dyDescent="0.15">
      <c r="A13" s="436" t="s">
        <v>66</v>
      </c>
      <c r="B13" s="437"/>
      <c r="C13" s="443"/>
      <c r="D13" s="443"/>
      <c r="E13" s="444"/>
      <c r="F13" s="481" t="s">
        <v>4</v>
      </c>
      <c r="G13" s="482"/>
      <c r="H13" s="445"/>
      <c r="I13" s="443"/>
      <c r="J13" s="443"/>
      <c r="K13" s="444"/>
    </row>
    <row r="14" spans="1:13" ht="18.75" customHeight="1" x14ac:dyDescent="0.15">
      <c r="A14" s="446" t="s">
        <v>2</v>
      </c>
      <c r="B14" s="446"/>
      <c r="C14" s="446"/>
      <c r="D14" s="446"/>
      <c r="E14" s="446"/>
      <c r="F14" s="446"/>
      <c r="G14" s="446"/>
      <c r="H14" s="446"/>
      <c r="I14" s="446"/>
      <c r="J14" s="446"/>
      <c r="K14" s="446"/>
      <c r="L14" s="447"/>
    </row>
    <row r="15" spans="1:13" ht="18.75" customHeight="1" x14ac:dyDescent="0.15">
      <c r="A15" s="448" t="s">
        <v>349</v>
      </c>
      <c r="B15" s="476" t="s">
        <v>3</v>
      </c>
      <c r="C15" s="476"/>
      <c r="D15" s="476"/>
      <c r="E15" s="476"/>
      <c r="F15" s="476"/>
      <c r="G15" s="476"/>
      <c r="H15" s="476"/>
      <c r="I15" s="476"/>
      <c r="J15" s="476"/>
      <c r="K15" s="476"/>
      <c r="L15" s="449"/>
    </row>
    <row r="16" spans="1:13" ht="37.5" customHeight="1" x14ac:dyDescent="0.15">
      <c r="A16" s="450" t="s">
        <v>67</v>
      </c>
      <c r="B16" s="451"/>
      <c r="C16" s="451"/>
      <c r="D16" s="451"/>
      <c r="E16" s="451"/>
      <c r="F16" s="451"/>
      <c r="G16" s="451"/>
      <c r="H16" s="451"/>
      <c r="I16" s="451"/>
      <c r="J16" s="451"/>
      <c r="K16" s="451"/>
    </row>
    <row r="17" spans="1:11" ht="37.5" customHeight="1" x14ac:dyDescent="0.15">
      <c r="A17" s="440" t="s">
        <v>579</v>
      </c>
      <c r="B17" s="445"/>
      <c r="C17" s="438" t="s">
        <v>0</v>
      </c>
      <c r="D17" s="452"/>
      <c r="E17" s="453"/>
      <c r="F17" s="453"/>
      <c r="G17" s="453"/>
      <c r="H17" s="453"/>
      <c r="I17" s="453"/>
      <c r="J17" s="453"/>
      <c r="K17" s="454"/>
    </row>
    <row r="18" spans="1:11" ht="45" customHeight="1" x14ac:dyDescent="0.15">
      <c r="A18" s="436" t="s">
        <v>68</v>
      </c>
      <c r="B18" s="455"/>
      <c r="C18" s="455"/>
      <c r="D18" s="455"/>
      <c r="E18" s="455"/>
      <c r="F18" s="455"/>
      <c r="G18" s="455"/>
      <c r="H18" s="455"/>
      <c r="I18" s="455"/>
      <c r="J18" s="455"/>
      <c r="K18" s="456"/>
    </row>
    <row r="19" spans="1:11" x14ac:dyDescent="0.15">
      <c r="A19" s="457"/>
      <c r="B19" s="457"/>
      <c r="C19" s="457"/>
      <c r="D19" s="457"/>
      <c r="E19" s="457"/>
      <c r="F19" s="457"/>
      <c r="G19" s="457"/>
      <c r="H19" s="457"/>
      <c r="I19" s="457"/>
      <c r="J19" s="457"/>
      <c r="K19" s="457"/>
    </row>
  </sheetData>
  <mergeCells count="6">
    <mergeCell ref="B15:K15"/>
    <mergeCell ref="A2:K2"/>
    <mergeCell ref="A3:K3"/>
    <mergeCell ref="A4:K4"/>
    <mergeCell ref="A5:K5"/>
    <mergeCell ref="F13:G13"/>
  </mergeCells>
  <phoneticPr fontId="2"/>
  <printOptions horizontalCentered="1"/>
  <pageMargins left="0.78740157480314965" right="0.39370078740157483" top="0.33" bottom="0.26" header="0.63" footer="0.118110236220472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workbookViewId="0">
      <selection activeCell="G18" sqref="G18"/>
    </sheetView>
  </sheetViews>
  <sheetFormatPr defaultRowHeight="12" x14ac:dyDescent="0.15"/>
  <cols>
    <col min="1" max="20" width="4.375" style="379" customWidth="1"/>
    <col min="21" max="21" width="2.125" style="379" customWidth="1"/>
    <col min="22" max="22" width="4.125" style="379" customWidth="1"/>
    <col min="23" max="255" width="9" style="379"/>
    <col min="256" max="256" width="7" style="379" customWidth="1"/>
    <col min="257" max="276" width="4.375" style="379" customWidth="1"/>
    <col min="277" max="277" width="2.125" style="379" customWidth="1"/>
    <col min="278" max="278" width="4.125" style="379" customWidth="1"/>
    <col min="279" max="511" width="9" style="379"/>
    <col min="512" max="512" width="7" style="379" customWidth="1"/>
    <col min="513" max="532" width="4.375" style="379" customWidth="1"/>
    <col min="533" max="533" width="2.125" style="379" customWidth="1"/>
    <col min="534" max="534" width="4.125" style="379" customWidth="1"/>
    <col min="535" max="767" width="9" style="379"/>
    <col min="768" max="768" width="7" style="379" customWidth="1"/>
    <col min="769" max="788" width="4.375" style="379" customWidth="1"/>
    <col min="789" max="789" width="2.125" style="379" customWidth="1"/>
    <col min="790" max="790" width="4.125" style="379" customWidth="1"/>
    <col min="791" max="1023" width="9" style="379"/>
    <col min="1024" max="1024" width="7" style="379" customWidth="1"/>
    <col min="1025" max="1044" width="4.375" style="379" customWidth="1"/>
    <col min="1045" max="1045" width="2.125" style="379" customWidth="1"/>
    <col min="1046" max="1046" width="4.125" style="379" customWidth="1"/>
    <col min="1047" max="1279" width="9" style="379"/>
    <col min="1280" max="1280" width="7" style="379" customWidth="1"/>
    <col min="1281" max="1300" width="4.375" style="379" customWidth="1"/>
    <col min="1301" max="1301" width="2.125" style="379" customWidth="1"/>
    <col min="1302" max="1302" width="4.125" style="379" customWidth="1"/>
    <col min="1303" max="1535" width="9" style="379"/>
    <col min="1536" max="1536" width="7" style="379" customWidth="1"/>
    <col min="1537" max="1556" width="4.375" style="379" customWidth="1"/>
    <col min="1557" max="1557" width="2.125" style="379" customWidth="1"/>
    <col min="1558" max="1558" width="4.125" style="379" customWidth="1"/>
    <col min="1559" max="1791" width="9" style="379"/>
    <col min="1792" max="1792" width="7" style="379" customWidth="1"/>
    <col min="1793" max="1812" width="4.375" style="379" customWidth="1"/>
    <col min="1813" max="1813" width="2.125" style="379" customWidth="1"/>
    <col min="1814" max="1814" width="4.125" style="379" customWidth="1"/>
    <col min="1815" max="2047" width="9" style="379"/>
    <col min="2048" max="2048" width="7" style="379" customWidth="1"/>
    <col min="2049" max="2068" width="4.375" style="379" customWidth="1"/>
    <col min="2069" max="2069" width="2.125" style="379" customWidth="1"/>
    <col min="2070" max="2070" width="4.125" style="379" customWidth="1"/>
    <col min="2071" max="2303" width="9" style="379"/>
    <col min="2304" max="2304" width="7" style="379" customWidth="1"/>
    <col min="2305" max="2324" width="4.375" style="379" customWidth="1"/>
    <col min="2325" max="2325" width="2.125" style="379" customWidth="1"/>
    <col min="2326" max="2326" width="4.125" style="379" customWidth="1"/>
    <col min="2327" max="2559" width="9" style="379"/>
    <col min="2560" max="2560" width="7" style="379" customWidth="1"/>
    <col min="2561" max="2580" width="4.375" style="379" customWidth="1"/>
    <col min="2581" max="2581" width="2.125" style="379" customWidth="1"/>
    <col min="2582" max="2582" width="4.125" style="379" customWidth="1"/>
    <col min="2583" max="2815" width="9" style="379"/>
    <col min="2816" max="2816" width="7" style="379" customWidth="1"/>
    <col min="2817" max="2836" width="4.375" style="379" customWidth="1"/>
    <col min="2837" max="2837" width="2.125" style="379" customWidth="1"/>
    <col min="2838" max="2838" width="4.125" style="379" customWidth="1"/>
    <col min="2839" max="3071" width="9" style="379"/>
    <col min="3072" max="3072" width="7" style="379" customWidth="1"/>
    <col min="3073" max="3092" width="4.375" style="379" customWidth="1"/>
    <col min="3093" max="3093" width="2.125" style="379" customWidth="1"/>
    <col min="3094" max="3094" width="4.125" style="379" customWidth="1"/>
    <col min="3095" max="3327" width="9" style="379"/>
    <col min="3328" max="3328" width="7" style="379" customWidth="1"/>
    <col min="3329" max="3348" width="4.375" style="379" customWidth="1"/>
    <col min="3349" max="3349" width="2.125" style="379" customWidth="1"/>
    <col min="3350" max="3350" width="4.125" style="379" customWidth="1"/>
    <col min="3351" max="3583" width="9" style="379"/>
    <col min="3584" max="3584" width="7" style="379" customWidth="1"/>
    <col min="3585" max="3604" width="4.375" style="379" customWidth="1"/>
    <col min="3605" max="3605" width="2.125" style="379" customWidth="1"/>
    <col min="3606" max="3606" width="4.125" style="379" customWidth="1"/>
    <col min="3607" max="3839" width="9" style="379"/>
    <col min="3840" max="3840" width="7" style="379" customWidth="1"/>
    <col min="3841" max="3860" width="4.375" style="379" customWidth="1"/>
    <col min="3861" max="3861" width="2.125" style="379" customWidth="1"/>
    <col min="3862" max="3862" width="4.125" style="379" customWidth="1"/>
    <col min="3863" max="4095" width="9" style="379"/>
    <col min="4096" max="4096" width="7" style="379" customWidth="1"/>
    <col min="4097" max="4116" width="4.375" style="379" customWidth="1"/>
    <col min="4117" max="4117" width="2.125" style="379" customWidth="1"/>
    <col min="4118" max="4118" width="4.125" style="379" customWidth="1"/>
    <col min="4119" max="4351" width="9" style="379"/>
    <col min="4352" max="4352" width="7" style="379" customWidth="1"/>
    <col min="4353" max="4372" width="4.375" style="379" customWidth="1"/>
    <col min="4373" max="4373" width="2.125" style="379" customWidth="1"/>
    <col min="4374" max="4374" width="4.125" style="379" customWidth="1"/>
    <col min="4375" max="4607" width="9" style="379"/>
    <col min="4608" max="4608" width="7" style="379" customWidth="1"/>
    <col min="4609" max="4628" width="4.375" style="379" customWidth="1"/>
    <col min="4629" max="4629" width="2.125" style="379" customWidth="1"/>
    <col min="4630" max="4630" width="4.125" style="379" customWidth="1"/>
    <col min="4631" max="4863" width="9" style="379"/>
    <col min="4864" max="4864" width="7" style="379" customWidth="1"/>
    <col min="4865" max="4884" width="4.375" style="379" customWidth="1"/>
    <col min="4885" max="4885" width="2.125" style="379" customWidth="1"/>
    <col min="4886" max="4886" width="4.125" style="379" customWidth="1"/>
    <col min="4887" max="5119" width="9" style="379"/>
    <col min="5120" max="5120" width="7" style="379" customWidth="1"/>
    <col min="5121" max="5140" width="4.375" style="379" customWidth="1"/>
    <col min="5141" max="5141" width="2.125" style="379" customWidth="1"/>
    <col min="5142" max="5142" width="4.125" style="379" customWidth="1"/>
    <col min="5143" max="5375" width="9" style="379"/>
    <col min="5376" max="5376" width="7" style="379" customWidth="1"/>
    <col min="5377" max="5396" width="4.375" style="379" customWidth="1"/>
    <col min="5397" max="5397" width="2.125" style="379" customWidth="1"/>
    <col min="5398" max="5398" width="4.125" style="379" customWidth="1"/>
    <col min="5399" max="5631" width="9" style="379"/>
    <col min="5632" max="5632" width="7" style="379" customWidth="1"/>
    <col min="5633" max="5652" width="4.375" style="379" customWidth="1"/>
    <col min="5653" max="5653" width="2.125" style="379" customWidth="1"/>
    <col min="5654" max="5654" width="4.125" style="379" customWidth="1"/>
    <col min="5655" max="5887" width="9" style="379"/>
    <col min="5888" max="5888" width="7" style="379" customWidth="1"/>
    <col min="5889" max="5908" width="4.375" style="379" customWidth="1"/>
    <col min="5909" max="5909" width="2.125" style="379" customWidth="1"/>
    <col min="5910" max="5910" width="4.125" style="379" customWidth="1"/>
    <col min="5911" max="6143" width="9" style="379"/>
    <col min="6144" max="6144" width="7" style="379" customWidth="1"/>
    <col min="6145" max="6164" width="4.375" style="379" customWidth="1"/>
    <col min="6165" max="6165" width="2.125" style="379" customWidth="1"/>
    <col min="6166" max="6166" width="4.125" style="379" customWidth="1"/>
    <col min="6167" max="6399" width="9" style="379"/>
    <col min="6400" max="6400" width="7" style="379" customWidth="1"/>
    <col min="6401" max="6420" width="4.375" style="379" customWidth="1"/>
    <col min="6421" max="6421" width="2.125" style="379" customWidth="1"/>
    <col min="6422" max="6422" width="4.125" style="379" customWidth="1"/>
    <col min="6423" max="6655" width="9" style="379"/>
    <col min="6656" max="6656" width="7" style="379" customWidth="1"/>
    <col min="6657" max="6676" width="4.375" style="379" customWidth="1"/>
    <col min="6677" max="6677" width="2.125" style="379" customWidth="1"/>
    <col min="6678" max="6678" width="4.125" style="379" customWidth="1"/>
    <col min="6679" max="6911" width="9" style="379"/>
    <col min="6912" max="6912" width="7" style="379" customWidth="1"/>
    <col min="6913" max="6932" width="4.375" style="379" customWidth="1"/>
    <col min="6933" max="6933" width="2.125" style="379" customWidth="1"/>
    <col min="6934" max="6934" width="4.125" style="379" customWidth="1"/>
    <col min="6935" max="7167" width="9" style="379"/>
    <col min="7168" max="7168" width="7" style="379" customWidth="1"/>
    <col min="7169" max="7188" width="4.375" style="379" customWidth="1"/>
    <col min="7189" max="7189" width="2.125" style="379" customWidth="1"/>
    <col min="7190" max="7190" width="4.125" style="379" customWidth="1"/>
    <col min="7191" max="7423" width="9" style="379"/>
    <col min="7424" max="7424" width="7" style="379" customWidth="1"/>
    <col min="7425" max="7444" width="4.375" style="379" customWidth="1"/>
    <col min="7445" max="7445" width="2.125" style="379" customWidth="1"/>
    <col min="7446" max="7446" width="4.125" style="379" customWidth="1"/>
    <col min="7447" max="7679" width="9" style="379"/>
    <col min="7680" max="7680" width="7" style="379" customWidth="1"/>
    <col min="7681" max="7700" width="4.375" style="379" customWidth="1"/>
    <col min="7701" max="7701" width="2.125" style="379" customWidth="1"/>
    <col min="7702" max="7702" width="4.125" style="379" customWidth="1"/>
    <col min="7703" max="7935" width="9" style="379"/>
    <col min="7936" max="7936" width="7" style="379" customWidth="1"/>
    <col min="7937" max="7956" width="4.375" style="379" customWidth="1"/>
    <col min="7957" max="7957" width="2.125" style="379" customWidth="1"/>
    <col min="7958" max="7958" width="4.125" style="379" customWidth="1"/>
    <col min="7959" max="8191" width="9" style="379"/>
    <col min="8192" max="8192" width="7" style="379" customWidth="1"/>
    <col min="8193" max="8212" width="4.375" style="379" customWidth="1"/>
    <col min="8213" max="8213" width="2.125" style="379" customWidth="1"/>
    <col min="8214" max="8214" width="4.125" style="379" customWidth="1"/>
    <col min="8215" max="8447" width="9" style="379"/>
    <col min="8448" max="8448" width="7" style="379" customWidth="1"/>
    <col min="8449" max="8468" width="4.375" style="379" customWidth="1"/>
    <col min="8469" max="8469" width="2.125" style="379" customWidth="1"/>
    <col min="8470" max="8470" width="4.125" style="379" customWidth="1"/>
    <col min="8471" max="8703" width="9" style="379"/>
    <col min="8704" max="8704" width="7" style="379" customWidth="1"/>
    <col min="8705" max="8724" width="4.375" style="379" customWidth="1"/>
    <col min="8725" max="8725" width="2.125" style="379" customWidth="1"/>
    <col min="8726" max="8726" width="4.125" style="379" customWidth="1"/>
    <col min="8727" max="8959" width="9" style="379"/>
    <col min="8960" max="8960" width="7" style="379" customWidth="1"/>
    <col min="8961" max="8980" width="4.375" style="379" customWidth="1"/>
    <col min="8981" max="8981" width="2.125" style="379" customWidth="1"/>
    <col min="8982" max="8982" width="4.125" style="379" customWidth="1"/>
    <col min="8983" max="9215" width="9" style="379"/>
    <col min="9216" max="9216" width="7" style="379" customWidth="1"/>
    <col min="9217" max="9236" width="4.375" style="379" customWidth="1"/>
    <col min="9237" max="9237" width="2.125" style="379" customWidth="1"/>
    <col min="9238" max="9238" width="4.125" style="379" customWidth="1"/>
    <col min="9239" max="9471" width="9" style="379"/>
    <col min="9472" max="9472" width="7" style="379" customWidth="1"/>
    <col min="9473" max="9492" width="4.375" style="379" customWidth="1"/>
    <col min="9493" max="9493" width="2.125" style="379" customWidth="1"/>
    <col min="9494" max="9494" width="4.125" style="379" customWidth="1"/>
    <col min="9495" max="9727" width="9" style="379"/>
    <col min="9728" max="9728" width="7" style="379" customWidth="1"/>
    <col min="9729" max="9748" width="4.375" style="379" customWidth="1"/>
    <col min="9749" max="9749" width="2.125" style="379" customWidth="1"/>
    <col min="9750" max="9750" width="4.125" style="379" customWidth="1"/>
    <col min="9751" max="9983" width="9" style="379"/>
    <col min="9984" max="9984" width="7" style="379" customWidth="1"/>
    <col min="9985" max="10004" width="4.375" style="379" customWidth="1"/>
    <col min="10005" max="10005" width="2.125" style="379" customWidth="1"/>
    <col min="10006" max="10006" width="4.125" style="379" customWidth="1"/>
    <col min="10007" max="10239" width="9" style="379"/>
    <col min="10240" max="10240" width="7" style="379" customWidth="1"/>
    <col min="10241" max="10260" width="4.375" style="379" customWidth="1"/>
    <col min="10261" max="10261" width="2.125" style="379" customWidth="1"/>
    <col min="10262" max="10262" width="4.125" style="379" customWidth="1"/>
    <col min="10263" max="10495" width="9" style="379"/>
    <col min="10496" max="10496" width="7" style="379" customWidth="1"/>
    <col min="10497" max="10516" width="4.375" style="379" customWidth="1"/>
    <col min="10517" max="10517" width="2.125" style="379" customWidth="1"/>
    <col min="10518" max="10518" width="4.125" style="379" customWidth="1"/>
    <col min="10519" max="10751" width="9" style="379"/>
    <col min="10752" max="10752" width="7" style="379" customWidth="1"/>
    <col min="10753" max="10772" width="4.375" style="379" customWidth="1"/>
    <col min="10773" max="10773" width="2.125" style="379" customWidth="1"/>
    <col min="10774" max="10774" width="4.125" style="379" customWidth="1"/>
    <col min="10775" max="11007" width="9" style="379"/>
    <col min="11008" max="11008" width="7" style="379" customWidth="1"/>
    <col min="11009" max="11028" width="4.375" style="379" customWidth="1"/>
    <col min="11029" max="11029" width="2.125" style="379" customWidth="1"/>
    <col min="11030" max="11030" width="4.125" style="379" customWidth="1"/>
    <col min="11031" max="11263" width="9" style="379"/>
    <col min="11264" max="11264" width="7" style="379" customWidth="1"/>
    <col min="11265" max="11284" width="4.375" style="379" customWidth="1"/>
    <col min="11285" max="11285" width="2.125" style="379" customWidth="1"/>
    <col min="11286" max="11286" width="4.125" style="379" customWidth="1"/>
    <col min="11287" max="11519" width="9" style="379"/>
    <col min="11520" max="11520" width="7" style="379" customWidth="1"/>
    <col min="11521" max="11540" width="4.375" style="379" customWidth="1"/>
    <col min="11541" max="11541" width="2.125" style="379" customWidth="1"/>
    <col min="11542" max="11542" width="4.125" style="379" customWidth="1"/>
    <col min="11543" max="11775" width="9" style="379"/>
    <col min="11776" max="11776" width="7" style="379" customWidth="1"/>
    <col min="11777" max="11796" width="4.375" style="379" customWidth="1"/>
    <col min="11797" max="11797" width="2.125" style="379" customWidth="1"/>
    <col min="11798" max="11798" width="4.125" style="379" customWidth="1"/>
    <col min="11799" max="12031" width="9" style="379"/>
    <col min="12032" max="12032" width="7" style="379" customWidth="1"/>
    <col min="12033" max="12052" width="4.375" style="379" customWidth="1"/>
    <col min="12053" max="12053" width="2.125" style="379" customWidth="1"/>
    <col min="12054" max="12054" width="4.125" style="379" customWidth="1"/>
    <col min="12055" max="12287" width="9" style="379"/>
    <col min="12288" max="12288" width="7" style="379" customWidth="1"/>
    <col min="12289" max="12308" width="4.375" style="379" customWidth="1"/>
    <col min="12309" max="12309" width="2.125" style="379" customWidth="1"/>
    <col min="12310" max="12310" width="4.125" style="379" customWidth="1"/>
    <col min="12311" max="12543" width="9" style="379"/>
    <col min="12544" max="12544" width="7" style="379" customWidth="1"/>
    <col min="12545" max="12564" width="4.375" style="379" customWidth="1"/>
    <col min="12565" max="12565" width="2.125" style="379" customWidth="1"/>
    <col min="12566" max="12566" width="4.125" style="379" customWidth="1"/>
    <col min="12567" max="12799" width="9" style="379"/>
    <col min="12800" max="12800" width="7" style="379" customWidth="1"/>
    <col min="12801" max="12820" width="4.375" style="379" customWidth="1"/>
    <col min="12821" max="12821" width="2.125" style="379" customWidth="1"/>
    <col min="12822" max="12822" width="4.125" style="379" customWidth="1"/>
    <col min="12823" max="13055" width="9" style="379"/>
    <col min="13056" max="13056" width="7" style="379" customWidth="1"/>
    <col min="13057" max="13076" width="4.375" style="379" customWidth="1"/>
    <col min="13077" max="13077" width="2.125" style="379" customWidth="1"/>
    <col min="13078" max="13078" width="4.125" style="379" customWidth="1"/>
    <col min="13079" max="13311" width="9" style="379"/>
    <col min="13312" max="13312" width="7" style="379" customWidth="1"/>
    <col min="13313" max="13332" width="4.375" style="379" customWidth="1"/>
    <col min="13333" max="13333" width="2.125" style="379" customWidth="1"/>
    <col min="13334" max="13334" width="4.125" style="379" customWidth="1"/>
    <col min="13335" max="13567" width="9" style="379"/>
    <col min="13568" max="13568" width="7" style="379" customWidth="1"/>
    <col min="13569" max="13588" width="4.375" style="379" customWidth="1"/>
    <col min="13589" max="13589" width="2.125" style="379" customWidth="1"/>
    <col min="13590" max="13590" width="4.125" style="379" customWidth="1"/>
    <col min="13591" max="13823" width="9" style="379"/>
    <col min="13824" max="13824" width="7" style="379" customWidth="1"/>
    <col min="13825" max="13844" width="4.375" style="379" customWidth="1"/>
    <col min="13845" max="13845" width="2.125" style="379" customWidth="1"/>
    <col min="13846" max="13846" width="4.125" style="379" customWidth="1"/>
    <col min="13847" max="14079" width="9" style="379"/>
    <col min="14080" max="14080" width="7" style="379" customWidth="1"/>
    <col min="14081" max="14100" width="4.375" style="379" customWidth="1"/>
    <col min="14101" max="14101" width="2.125" style="379" customWidth="1"/>
    <col min="14102" max="14102" width="4.125" style="379" customWidth="1"/>
    <col min="14103" max="14335" width="9" style="379"/>
    <col min="14336" max="14336" width="7" style="379" customWidth="1"/>
    <col min="14337" max="14356" width="4.375" style="379" customWidth="1"/>
    <col min="14357" max="14357" width="2.125" style="379" customWidth="1"/>
    <col min="14358" max="14358" width="4.125" style="379" customWidth="1"/>
    <col min="14359" max="14591" width="9" style="379"/>
    <col min="14592" max="14592" width="7" style="379" customWidth="1"/>
    <col min="14593" max="14612" width="4.375" style="379" customWidth="1"/>
    <col min="14613" max="14613" width="2.125" style="379" customWidth="1"/>
    <col min="14614" max="14614" width="4.125" style="379" customWidth="1"/>
    <col min="14615" max="14847" width="9" style="379"/>
    <col min="14848" max="14848" width="7" style="379" customWidth="1"/>
    <col min="14849" max="14868" width="4.375" style="379" customWidth="1"/>
    <col min="14869" max="14869" width="2.125" style="379" customWidth="1"/>
    <col min="14870" max="14870" width="4.125" style="379" customWidth="1"/>
    <col min="14871" max="15103" width="9" style="379"/>
    <col min="15104" max="15104" width="7" style="379" customWidth="1"/>
    <col min="15105" max="15124" width="4.375" style="379" customWidth="1"/>
    <col min="15125" max="15125" width="2.125" style="379" customWidth="1"/>
    <col min="15126" max="15126" width="4.125" style="379" customWidth="1"/>
    <col min="15127" max="15359" width="9" style="379"/>
    <col min="15360" max="15360" width="7" style="379" customWidth="1"/>
    <col min="15361" max="15380" width="4.375" style="379" customWidth="1"/>
    <col min="15381" max="15381" width="2.125" style="379" customWidth="1"/>
    <col min="15382" max="15382" width="4.125" style="379" customWidth="1"/>
    <col min="15383" max="15615" width="9" style="379"/>
    <col min="15616" max="15616" width="7" style="379" customWidth="1"/>
    <col min="15617" max="15636" width="4.375" style="379" customWidth="1"/>
    <col min="15637" max="15637" width="2.125" style="379" customWidth="1"/>
    <col min="15638" max="15638" width="4.125" style="379" customWidth="1"/>
    <col min="15639" max="15871" width="9" style="379"/>
    <col min="15872" max="15872" width="7" style="379" customWidth="1"/>
    <col min="15873" max="15892" width="4.375" style="379" customWidth="1"/>
    <col min="15893" max="15893" width="2.125" style="379" customWidth="1"/>
    <col min="15894" max="15894" width="4.125" style="379" customWidth="1"/>
    <col min="15895" max="16127" width="9" style="379"/>
    <col min="16128" max="16128" width="7" style="379" customWidth="1"/>
    <col min="16129" max="16148" width="4.375" style="379" customWidth="1"/>
    <col min="16149" max="16149" width="2.125" style="379" customWidth="1"/>
    <col min="16150" max="16150" width="4.125" style="379" customWidth="1"/>
    <col min="16151" max="16384" width="9" style="379"/>
  </cols>
  <sheetData>
    <row r="1" spans="1:21" ht="19.5" customHeight="1" x14ac:dyDescent="0.15">
      <c r="A1" s="379" t="s">
        <v>70</v>
      </c>
    </row>
    <row r="2" spans="1:21" ht="66" customHeight="1" x14ac:dyDescent="0.15">
      <c r="A2" s="380"/>
      <c r="B2" s="381"/>
      <c r="C2" s="381"/>
      <c r="D2" s="381"/>
      <c r="E2" s="381"/>
      <c r="F2" s="381"/>
      <c r="G2" s="381"/>
      <c r="H2" s="381"/>
      <c r="I2" s="381"/>
      <c r="J2" s="381"/>
      <c r="K2" s="381"/>
      <c r="L2" s="381"/>
      <c r="M2" s="381"/>
      <c r="N2" s="381"/>
      <c r="O2" s="381"/>
      <c r="P2" s="381"/>
      <c r="Q2" s="381"/>
      <c r="R2" s="381"/>
      <c r="S2" s="381"/>
      <c r="T2" s="381"/>
      <c r="U2" s="382"/>
    </row>
    <row r="3" spans="1:21" ht="18.75" customHeight="1" x14ac:dyDescent="0.15">
      <c r="A3" s="381" t="s">
        <v>71</v>
      </c>
      <c r="B3" s="381"/>
      <c r="C3" s="381"/>
      <c r="D3" s="381"/>
      <c r="E3" s="381" t="s">
        <v>350</v>
      </c>
      <c r="F3" s="381"/>
      <c r="G3" s="381"/>
      <c r="H3" s="381"/>
      <c r="I3" s="381"/>
      <c r="J3" s="383"/>
      <c r="K3" s="383"/>
      <c r="L3" s="383"/>
      <c r="M3" s="383"/>
      <c r="N3" s="383"/>
      <c r="O3" s="383"/>
      <c r="P3" s="383"/>
      <c r="Q3" s="383"/>
      <c r="R3" s="383"/>
      <c r="S3" s="383"/>
      <c r="T3" s="383"/>
      <c r="U3" s="383"/>
    </row>
    <row r="4" spans="1:21" ht="18.75" customHeight="1" x14ac:dyDescent="0.15">
      <c r="A4" s="384" t="s">
        <v>74</v>
      </c>
      <c r="B4" s="385"/>
      <c r="C4" s="385"/>
      <c r="D4" s="385"/>
      <c r="E4" s="385"/>
      <c r="F4" s="385"/>
      <c r="G4" s="385"/>
      <c r="H4" s="385"/>
      <c r="I4" s="385"/>
      <c r="J4" s="385"/>
      <c r="K4" s="385"/>
      <c r="L4" s="385"/>
      <c r="M4" s="385"/>
      <c r="N4" s="385"/>
      <c r="O4" s="385"/>
      <c r="P4" s="385"/>
      <c r="Q4" s="385"/>
      <c r="R4" s="386"/>
      <c r="S4" s="387"/>
      <c r="T4" s="387"/>
    </row>
    <row r="5" spans="1:21" ht="18.75" customHeight="1" x14ac:dyDescent="0.15">
      <c r="A5" s="487" t="s">
        <v>72</v>
      </c>
      <c r="B5" s="488"/>
      <c r="C5" s="489" t="s">
        <v>73</v>
      </c>
      <c r="D5" s="490"/>
      <c r="E5" s="491" t="s">
        <v>8</v>
      </c>
      <c r="F5" s="492"/>
      <c r="G5" s="483" t="s">
        <v>9</v>
      </c>
      <c r="H5" s="484"/>
      <c r="I5" s="483" t="s">
        <v>10</v>
      </c>
      <c r="J5" s="484"/>
      <c r="K5" s="483" t="s">
        <v>11</v>
      </c>
      <c r="L5" s="484"/>
      <c r="M5" s="483" t="s">
        <v>12</v>
      </c>
      <c r="N5" s="484"/>
      <c r="O5" s="483" t="s">
        <v>13</v>
      </c>
      <c r="P5" s="485"/>
      <c r="Q5" s="483" t="s">
        <v>14</v>
      </c>
      <c r="R5" s="484"/>
      <c r="S5" s="383"/>
      <c r="T5" s="383"/>
    </row>
    <row r="6" spans="1:21" ht="28.5" customHeight="1" x14ac:dyDescent="0.15">
      <c r="A6" s="483"/>
      <c r="B6" s="484"/>
      <c r="C6" s="483"/>
      <c r="D6" s="484"/>
      <c r="E6" s="483"/>
      <c r="F6" s="484"/>
      <c r="G6" s="483"/>
      <c r="H6" s="484"/>
      <c r="I6" s="483"/>
      <c r="J6" s="484"/>
      <c r="K6" s="483"/>
      <c r="L6" s="484"/>
      <c r="M6" s="485"/>
      <c r="N6" s="485"/>
      <c r="O6" s="486"/>
      <c r="P6" s="483"/>
      <c r="Q6" s="486"/>
      <c r="R6" s="486"/>
      <c r="S6" s="383"/>
      <c r="T6" s="383"/>
    </row>
    <row r="7" spans="1:21" ht="7.5" customHeight="1" x14ac:dyDescent="0.15">
      <c r="A7" s="388"/>
      <c r="B7" s="388"/>
      <c r="C7" s="388"/>
      <c r="D7" s="388"/>
      <c r="E7" s="388"/>
      <c r="F7" s="388"/>
      <c r="G7" s="388"/>
      <c r="H7" s="388"/>
      <c r="I7" s="388"/>
      <c r="J7" s="388"/>
      <c r="K7" s="388"/>
      <c r="L7" s="388"/>
      <c r="M7" s="388"/>
      <c r="N7" s="388"/>
      <c r="O7" s="388"/>
      <c r="P7" s="388"/>
      <c r="Q7" s="388"/>
      <c r="R7" s="388"/>
      <c r="S7" s="388"/>
    </row>
    <row r="8" spans="1:21" ht="18.75" customHeight="1" x14ac:dyDescent="0.15">
      <c r="A8" s="384" t="s">
        <v>75</v>
      </c>
      <c r="B8" s="385"/>
      <c r="C8" s="385"/>
      <c r="D8" s="385"/>
      <c r="E8" s="385"/>
      <c r="F8" s="385"/>
      <c r="G8" s="385"/>
      <c r="H8" s="385"/>
      <c r="I8" s="385"/>
      <c r="J8" s="385"/>
      <c r="K8" s="385"/>
      <c r="L8" s="385"/>
      <c r="M8" s="385"/>
      <c r="N8" s="385"/>
      <c r="O8" s="385"/>
      <c r="P8" s="385"/>
      <c r="Q8" s="385"/>
      <c r="R8" s="386"/>
      <c r="S8" s="387"/>
      <c r="T8" s="387"/>
    </row>
    <row r="9" spans="1:21" ht="18.75" customHeight="1" x14ac:dyDescent="0.15">
      <c r="A9" s="487" t="s">
        <v>72</v>
      </c>
      <c r="B9" s="488"/>
      <c r="C9" s="489" t="s">
        <v>73</v>
      </c>
      <c r="D9" s="490"/>
      <c r="E9" s="491" t="s">
        <v>8</v>
      </c>
      <c r="F9" s="492"/>
      <c r="G9" s="483" t="s">
        <v>9</v>
      </c>
      <c r="H9" s="484"/>
      <c r="I9" s="483" t="s">
        <v>10</v>
      </c>
      <c r="J9" s="484"/>
      <c r="K9" s="483" t="s">
        <v>11</v>
      </c>
      <c r="L9" s="484"/>
      <c r="M9" s="483" t="s">
        <v>12</v>
      </c>
      <c r="N9" s="484"/>
      <c r="O9" s="483" t="s">
        <v>13</v>
      </c>
      <c r="P9" s="485"/>
      <c r="Q9" s="483" t="s">
        <v>14</v>
      </c>
      <c r="R9" s="484"/>
      <c r="S9" s="383"/>
      <c r="T9" s="383"/>
    </row>
    <row r="10" spans="1:21" ht="28.5" customHeight="1" x14ac:dyDescent="0.15">
      <c r="A10" s="483"/>
      <c r="B10" s="484"/>
      <c r="C10" s="483"/>
      <c r="D10" s="484"/>
      <c r="E10" s="483"/>
      <c r="F10" s="484"/>
      <c r="G10" s="483"/>
      <c r="H10" s="484"/>
      <c r="I10" s="483"/>
      <c r="J10" s="484"/>
      <c r="K10" s="483"/>
      <c r="L10" s="484"/>
      <c r="M10" s="485"/>
      <c r="N10" s="485"/>
      <c r="O10" s="486"/>
      <c r="P10" s="483"/>
      <c r="Q10" s="486"/>
      <c r="R10" s="486"/>
      <c r="S10" s="383"/>
      <c r="T10" s="383"/>
    </row>
    <row r="11" spans="1:21" ht="18.75" customHeight="1" x14ac:dyDescent="0.15">
      <c r="A11" s="379" t="s">
        <v>434</v>
      </c>
    </row>
    <row r="12" spans="1:21" ht="30" customHeight="1" x14ac:dyDescent="0.15">
      <c r="A12" s="389" t="s">
        <v>435</v>
      </c>
      <c r="B12" s="390"/>
      <c r="C12" s="390"/>
      <c r="D12" s="390"/>
      <c r="E12" s="390"/>
      <c r="F12" s="390"/>
      <c r="G12" s="390"/>
      <c r="H12" s="390" t="s">
        <v>452</v>
      </c>
      <c r="I12" s="390"/>
      <c r="J12" s="391"/>
      <c r="K12" s="390"/>
      <c r="L12" s="390"/>
      <c r="M12" s="390"/>
      <c r="N12" s="390"/>
      <c r="O12" s="390"/>
      <c r="P12" s="390"/>
      <c r="Q12" s="390"/>
      <c r="R12" s="390"/>
      <c r="S12" s="390"/>
      <c r="T12" s="390"/>
      <c r="U12" s="392"/>
    </row>
    <row r="13" spans="1:21" ht="30" customHeight="1" x14ac:dyDescent="0.15">
      <c r="A13" s="393" t="s">
        <v>453</v>
      </c>
      <c r="B13" s="394"/>
      <c r="C13" s="394"/>
      <c r="D13" s="394"/>
      <c r="E13" s="394"/>
      <c r="F13" s="394"/>
      <c r="G13" s="394"/>
      <c r="H13" s="394"/>
      <c r="I13" s="394"/>
      <c r="J13" s="394"/>
      <c r="K13" s="394" t="s">
        <v>436</v>
      </c>
      <c r="L13" s="394"/>
      <c r="M13" s="394"/>
      <c r="N13" s="394"/>
      <c r="O13" s="394"/>
      <c r="P13" s="394"/>
      <c r="Q13" s="394"/>
      <c r="R13" s="394"/>
      <c r="S13" s="394"/>
      <c r="T13" s="394"/>
      <c r="U13" s="395"/>
    </row>
    <row r="14" spans="1:21" s="396" customFormat="1" ht="18.75" customHeight="1" x14ac:dyDescent="0.15">
      <c r="A14" s="396" t="s">
        <v>437</v>
      </c>
      <c r="B14" s="397"/>
      <c r="C14" s="397"/>
      <c r="D14" s="397"/>
      <c r="E14" s="397"/>
    </row>
    <row r="15" spans="1:21" s="396" customFormat="1" ht="18.75" customHeight="1" thickBot="1" x14ac:dyDescent="0.2">
      <c r="A15" s="493" t="s">
        <v>438</v>
      </c>
      <c r="B15" s="501"/>
      <c r="C15" s="501"/>
      <c r="D15" s="494"/>
      <c r="E15" s="498" t="s">
        <v>439</v>
      </c>
      <c r="F15" s="498"/>
      <c r="G15" s="498"/>
      <c r="H15" s="498"/>
      <c r="I15" s="498"/>
      <c r="J15" s="498"/>
      <c r="K15" s="493" t="s">
        <v>440</v>
      </c>
      <c r="L15" s="499"/>
      <c r="M15" s="499"/>
      <c r="N15" s="499"/>
      <c r="O15" s="499"/>
      <c r="P15" s="497" t="s">
        <v>441</v>
      </c>
      <c r="Q15" s="497"/>
      <c r="R15" s="497"/>
      <c r="S15" s="497"/>
      <c r="T15" s="497"/>
      <c r="U15" s="497"/>
    </row>
    <row r="16" spans="1:21" s="396" customFormat="1" ht="18.75" customHeight="1" thickTop="1" x14ac:dyDescent="0.15">
      <c r="A16" s="493" t="s">
        <v>442</v>
      </c>
      <c r="B16" s="494"/>
      <c r="C16" s="398" t="s">
        <v>443</v>
      </c>
      <c r="D16" s="427" t="s">
        <v>444</v>
      </c>
      <c r="E16" s="495" t="s">
        <v>445</v>
      </c>
      <c r="F16" s="496"/>
      <c r="G16" s="500"/>
      <c r="H16" s="500"/>
      <c r="I16" s="500"/>
      <c r="J16" s="495"/>
      <c r="K16" s="398" t="s">
        <v>446</v>
      </c>
      <c r="L16" s="399" t="s">
        <v>447</v>
      </c>
      <c r="M16" s="400">
        <f>'表紙 '!D11-1</f>
        <v>-1</v>
      </c>
      <c r="N16" s="399" t="s">
        <v>448</v>
      </c>
      <c r="O16" s="400">
        <f>'表紙 '!D11</f>
        <v>0</v>
      </c>
      <c r="P16" s="494"/>
      <c r="Q16" s="497"/>
      <c r="R16" s="497"/>
      <c r="S16" s="497"/>
      <c r="T16" s="497"/>
      <c r="U16" s="497"/>
    </row>
    <row r="17" spans="1:25" s="396" customFormat="1" ht="18.75" customHeight="1" thickBot="1" x14ac:dyDescent="0.2">
      <c r="A17" s="493" t="s">
        <v>449</v>
      </c>
      <c r="B17" s="494"/>
      <c r="C17" s="398" t="s">
        <v>443</v>
      </c>
      <c r="D17" s="427" t="s">
        <v>444</v>
      </c>
      <c r="E17" s="495" t="s">
        <v>450</v>
      </c>
      <c r="F17" s="496"/>
      <c r="G17" s="497"/>
      <c r="H17" s="497"/>
      <c r="I17" s="497"/>
      <c r="J17" s="493"/>
      <c r="K17" s="398" t="s">
        <v>451</v>
      </c>
      <c r="L17" s="401"/>
      <c r="M17" s="402"/>
      <c r="N17" s="401"/>
      <c r="O17" s="402"/>
      <c r="P17" s="494"/>
      <c r="Q17" s="497"/>
      <c r="R17" s="497"/>
      <c r="S17" s="497"/>
      <c r="T17" s="497"/>
      <c r="U17" s="497"/>
    </row>
    <row r="18" spans="1:25" s="405" customFormat="1" ht="18" customHeight="1" thickTop="1" x14ac:dyDescent="0.15">
      <c r="A18" s="460" t="s">
        <v>922</v>
      </c>
      <c r="B18" s="403"/>
      <c r="C18" s="403"/>
      <c r="D18" s="403"/>
      <c r="E18" s="403"/>
      <c r="F18" s="403"/>
      <c r="G18" s="403"/>
      <c r="H18" s="403"/>
      <c r="I18" s="403"/>
      <c r="J18" s="403"/>
      <c r="K18" s="403"/>
      <c r="L18" s="403"/>
      <c r="M18" s="403"/>
      <c r="N18" s="403"/>
      <c r="O18" s="403"/>
      <c r="P18" s="403"/>
      <c r="Q18" s="403"/>
      <c r="R18" s="404"/>
      <c r="S18" s="404"/>
      <c r="T18" s="404"/>
      <c r="U18" s="404"/>
      <c r="V18" s="404"/>
      <c r="W18" s="403"/>
      <c r="X18" s="403"/>
      <c r="Y18" s="403"/>
    </row>
    <row r="19" spans="1:25" s="405" customFormat="1" ht="18" customHeight="1" x14ac:dyDescent="0.15">
      <c r="A19" s="460" t="s">
        <v>923</v>
      </c>
      <c r="B19" s="403"/>
      <c r="C19" s="403"/>
      <c r="D19" s="403"/>
      <c r="E19" s="403"/>
      <c r="F19" s="403"/>
      <c r="G19" s="403"/>
      <c r="H19" s="403"/>
      <c r="I19" s="403"/>
      <c r="J19" s="403"/>
      <c r="K19" s="403"/>
      <c r="L19" s="403"/>
      <c r="M19" s="403"/>
      <c r="N19" s="403"/>
      <c r="O19" s="403"/>
      <c r="P19" s="403"/>
      <c r="Q19" s="403"/>
      <c r="R19" s="404"/>
      <c r="S19" s="404"/>
      <c r="T19" s="404"/>
      <c r="U19" s="404"/>
      <c r="V19" s="404"/>
      <c r="W19" s="403"/>
      <c r="X19" s="403"/>
      <c r="Y19" s="403"/>
    </row>
    <row r="20" spans="1:25" s="405" customFormat="1" ht="32.1" customHeight="1" x14ac:dyDescent="0.15">
      <c r="A20" s="406"/>
      <c r="B20" s="407"/>
      <c r="C20" s="407"/>
      <c r="D20" s="407"/>
      <c r="E20" s="407"/>
      <c r="F20" s="407"/>
      <c r="G20" s="407"/>
      <c r="H20" s="407"/>
      <c r="I20" s="407"/>
      <c r="J20" s="407"/>
      <c r="K20" s="407"/>
      <c r="L20" s="407"/>
      <c r="M20" s="407"/>
      <c r="N20" s="407"/>
      <c r="O20" s="407"/>
      <c r="P20" s="407"/>
      <c r="Q20" s="407"/>
      <c r="R20" s="408"/>
      <c r="S20" s="408"/>
      <c r="T20" s="408"/>
      <c r="U20" s="409"/>
      <c r="V20" s="403"/>
    </row>
    <row r="21" spans="1:25" s="405" customFormat="1" ht="32.1" customHeight="1" x14ac:dyDescent="0.15">
      <c r="A21" s="410"/>
      <c r="B21" s="403"/>
      <c r="C21" s="403"/>
      <c r="D21" s="403"/>
      <c r="E21" s="403"/>
      <c r="F21" s="403"/>
      <c r="G21" s="403"/>
      <c r="H21" s="403"/>
      <c r="I21" s="403"/>
      <c r="J21" s="403"/>
      <c r="K21" s="403"/>
      <c r="L21" s="403"/>
      <c r="M21" s="403"/>
      <c r="N21" s="403"/>
      <c r="O21" s="403"/>
      <c r="P21" s="403"/>
      <c r="Q21" s="403"/>
      <c r="R21" s="404"/>
      <c r="S21" s="404"/>
      <c r="T21" s="404"/>
      <c r="U21" s="411"/>
      <c r="V21" s="403"/>
    </row>
    <row r="22" spans="1:25" s="405" customFormat="1" ht="32.1" customHeight="1" x14ac:dyDescent="0.15">
      <c r="A22" s="412"/>
      <c r="B22" s="413"/>
      <c r="C22" s="413"/>
      <c r="D22" s="413"/>
      <c r="E22" s="413"/>
      <c r="F22" s="413"/>
      <c r="G22" s="413"/>
      <c r="H22" s="413"/>
      <c r="I22" s="413"/>
      <c r="J22" s="413"/>
      <c r="K22" s="413"/>
      <c r="L22" s="413"/>
      <c r="M22" s="413"/>
      <c r="N22" s="413"/>
      <c r="O22" s="413"/>
      <c r="P22" s="413"/>
      <c r="Q22" s="413"/>
      <c r="R22" s="414"/>
      <c r="S22" s="414"/>
      <c r="T22" s="414"/>
      <c r="U22" s="415"/>
      <c r="V22" s="403"/>
    </row>
    <row r="23" spans="1:25" ht="18.75" customHeight="1" x14ac:dyDescent="0.15">
      <c r="A23" s="416" t="s">
        <v>454</v>
      </c>
      <c r="B23" s="417"/>
      <c r="C23" s="417"/>
      <c r="D23" s="417"/>
      <c r="E23" s="418"/>
      <c r="F23" s="418"/>
      <c r="G23" s="418"/>
      <c r="H23" s="418"/>
      <c r="I23" s="418"/>
      <c r="J23" s="418"/>
      <c r="K23" s="418"/>
      <c r="L23" s="418"/>
      <c r="M23" s="418"/>
      <c r="N23" s="418"/>
      <c r="O23" s="418"/>
      <c r="P23" s="418"/>
      <c r="Q23" s="418"/>
      <c r="R23" s="418"/>
      <c r="S23" s="418"/>
      <c r="T23" s="418"/>
      <c r="U23" s="418"/>
    </row>
    <row r="24" spans="1:25" ht="65.099999999999994" customHeight="1" x14ac:dyDescent="0.15">
      <c r="A24" s="419"/>
      <c r="B24" s="420"/>
      <c r="C24" s="420"/>
      <c r="D24" s="420"/>
      <c r="E24" s="421"/>
      <c r="F24" s="421"/>
      <c r="G24" s="421"/>
      <c r="H24" s="421"/>
      <c r="I24" s="421"/>
      <c r="J24" s="421"/>
      <c r="K24" s="421"/>
      <c r="L24" s="421"/>
      <c r="M24" s="421"/>
      <c r="N24" s="421"/>
      <c r="O24" s="421"/>
      <c r="P24" s="421"/>
      <c r="Q24" s="421"/>
      <c r="R24" s="421"/>
      <c r="S24" s="421"/>
      <c r="T24" s="421"/>
      <c r="U24" s="422"/>
    </row>
    <row r="25" spans="1:25" s="405" customFormat="1" ht="18.75" customHeight="1" x14ac:dyDescent="0.15">
      <c r="A25" s="423" t="s">
        <v>455</v>
      </c>
      <c r="B25" s="424"/>
      <c r="C25" s="424"/>
      <c r="D25" s="424"/>
      <c r="E25" s="424"/>
      <c r="F25" s="424"/>
      <c r="G25" s="425"/>
      <c r="H25" s="425"/>
      <c r="I25" s="426"/>
      <c r="J25" s="426"/>
      <c r="K25" s="426"/>
      <c r="L25" s="426"/>
      <c r="M25" s="426"/>
      <c r="N25" s="426"/>
      <c r="O25" s="426"/>
    </row>
    <row r="26" spans="1:25" ht="65.099999999999994" customHeight="1" x14ac:dyDescent="0.15">
      <c r="A26" s="380"/>
      <c r="B26" s="381"/>
      <c r="C26" s="381"/>
      <c r="D26" s="381"/>
      <c r="E26" s="381"/>
      <c r="F26" s="381"/>
      <c r="G26" s="381"/>
      <c r="H26" s="381"/>
      <c r="I26" s="381"/>
      <c r="J26" s="381"/>
      <c r="K26" s="381"/>
      <c r="L26" s="381"/>
      <c r="M26" s="381"/>
      <c r="N26" s="381"/>
      <c r="O26" s="381"/>
      <c r="P26" s="381"/>
      <c r="Q26" s="381"/>
      <c r="R26" s="381"/>
      <c r="S26" s="381"/>
      <c r="T26" s="381"/>
      <c r="U26" s="382"/>
    </row>
  </sheetData>
  <mergeCells count="48">
    <mergeCell ref="A17:B17"/>
    <mergeCell ref="E17:F17"/>
    <mergeCell ref="G17:J17"/>
    <mergeCell ref="P17:U17"/>
    <mergeCell ref="E15:J15"/>
    <mergeCell ref="K15:O15"/>
    <mergeCell ref="P15:U15"/>
    <mergeCell ref="A16:B16"/>
    <mergeCell ref="E16:F16"/>
    <mergeCell ref="G16:J16"/>
    <mergeCell ref="P16:U16"/>
    <mergeCell ref="A15:D15"/>
    <mergeCell ref="I6:J6"/>
    <mergeCell ref="K6:L6"/>
    <mergeCell ref="E10:F10"/>
    <mergeCell ref="G10:H10"/>
    <mergeCell ref="I10:J10"/>
    <mergeCell ref="K10:L10"/>
    <mergeCell ref="M9:N9"/>
    <mergeCell ref="O9:P9"/>
    <mergeCell ref="Q9:R9"/>
    <mergeCell ref="A10:B10"/>
    <mergeCell ref="C10:D10"/>
    <mergeCell ref="M10:N10"/>
    <mergeCell ref="O10:P10"/>
    <mergeCell ref="Q10:R10"/>
    <mergeCell ref="A9:B9"/>
    <mergeCell ref="C9:D9"/>
    <mergeCell ref="E9:F9"/>
    <mergeCell ref="G9:H9"/>
    <mergeCell ref="I9:J9"/>
    <mergeCell ref="K9:L9"/>
    <mergeCell ref="K5:L5"/>
    <mergeCell ref="M5:N5"/>
    <mergeCell ref="O5:P5"/>
    <mergeCell ref="Q5:R5"/>
    <mergeCell ref="A6:B6"/>
    <mergeCell ref="C6:D6"/>
    <mergeCell ref="M6:N6"/>
    <mergeCell ref="O6:P6"/>
    <mergeCell ref="Q6:R6"/>
    <mergeCell ref="A5:B5"/>
    <mergeCell ref="C5:D5"/>
    <mergeCell ref="E5:F5"/>
    <mergeCell ref="G5:H5"/>
    <mergeCell ref="I5:J5"/>
    <mergeCell ref="E6:F6"/>
    <mergeCell ref="G6:H6"/>
  </mergeCells>
  <phoneticPr fontId="2"/>
  <pageMargins left="0.23622047244094491" right="0.19685039370078741" top="0.51181102362204722" bottom="0.55118110236220474" header="0.31496062992125984" footer="0.59055118110236227"/>
  <pageSetup paperSize="9" orientation="portrait" r:id="rId1"/>
  <headerFooter alignWithMargins="0">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55" zoomScaleNormal="55" zoomScaleSheetLayoutView="55" workbookViewId="0">
      <selection activeCell="AH2" sqref="AH2:AI2"/>
    </sheetView>
  </sheetViews>
  <sheetFormatPr defaultColWidth="4.5" defaultRowHeight="14.25" x14ac:dyDescent="0.4"/>
  <cols>
    <col min="1" max="1" width="0.875" style="18" customWidth="1"/>
    <col min="2" max="5" width="5.75" style="18" customWidth="1"/>
    <col min="6" max="7" width="5.75" style="18" hidden="1" customWidth="1"/>
    <col min="8" max="60" width="5.75" style="18" customWidth="1"/>
    <col min="61" max="61" width="1.125" style="18" customWidth="1"/>
    <col min="62" max="16384" width="4.5" style="18"/>
  </cols>
  <sheetData>
    <row r="1" spans="2:65" s="163" customFormat="1" ht="20.25" customHeight="1" x14ac:dyDescent="0.4">
      <c r="C1" s="173" t="s">
        <v>129</v>
      </c>
      <c r="D1" s="173"/>
      <c r="E1" s="173"/>
      <c r="F1" s="173"/>
      <c r="G1" s="173"/>
      <c r="H1" s="173"/>
      <c r="K1" s="166" t="s">
        <v>128</v>
      </c>
      <c r="N1" s="173"/>
      <c r="O1" s="173"/>
      <c r="P1" s="173"/>
      <c r="Q1" s="173"/>
      <c r="R1" s="173"/>
      <c r="S1" s="173"/>
      <c r="T1" s="173"/>
      <c r="U1" s="173"/>
      <c r="AQ1" s="137" t="s">
        <v>127</v>
      </c>
      <c r="AR1" s="646" t="s">
        <v>126</v>
      </c>
      <c r="AS1" s="647"/>
      <c r="AT1" s="647"/>
      <c r="AU1" s="647"/>
      <c r="AV1" s="647"/>
      <c r="AW1" s="647"/>
      <c r="AX1" s="647"/>
      <c r="AY1" s="647"/>
      <c r="AZ1" s="647"/>
      <c r="BA1" s="647"/>
      <c r="BB1" s="647"/>
      <c r="BC1" s="647"/>
      <c r="BD1" s="647"/>
      <c r="BE1" s="647"/>
      <c r="BF1" s="647"/>
      <c r="BG1" s="647"/>
      <c r="BH1" s="137" t="s">
        <v>91</v>
      </c>
    </row>
    <row r="2" spans="2:65" s="136" customFormat="1" ht="20.25" customHeight="1" x14ac:dyDescent="0.4">
      <c r="H2" s="166"/>
      <c r="K2" s="166"/>
      <c r="L2" s="166"/>
      <c r="N2" s="137"/>
      <c r="O2" s="137"/>
      <c r="P2" s="137"/>
      <c r="Q2" s="137"/>
      <c r="R2" s="137"/>
      <c r="S2" s="137"/>
      <c r="T2" s="137"/>
      <c r="U2" s="137"/>
      <c r="Z2" s="172" t="s">
        <v>125</v>
      </c>
      <c r="AA2" s="648">
        <f>'表紙 '!D11</f>
        <v>0</v>
      </c>
      <c r="AB2" s="648"/>
      <c r="AC2" s="172" t="s">
        <v>124</v>
      </c>
      <c r="AD2" s="649" t="str">
        <f>IF(AA2=0,"",YEAR(DATE(2018+AA2,1,1)))</f>
        <v/>
      </c>
      <c r="AE2" s="649"/>
      <c r="AF2" s="171" t="s">
        <v>123</v>
      </c>
      <c r="AG2" s="171" t="s">
        <v>122</v>
      </c>
      <c r="AH2" s="648">
        <f>'表紙 '!F11</f>
        <v>0</v>
      </c>
      <c r="AI2" s="648"/>
      <c r="AJ2" s="171" t="s">
        <v>121</v>
      </c>
      <c r="AQ2" s="137" t="s">
        <v>120</v>
      </c>
      <c r="AR2" s="648" t="s">
        <v>119</v>
      </c>
      <c r="AS2" s="648"/>
      <c r="AT2" s="648"/>
      <c r="AU2" s="648"/>
      <c r="AV2" s="648"/>
      <c r="AW2" s="648"/>
      <c r="AX2" s="648"/>
      <c r="AY2" s="648"/>
      <c r="AZ2" s="648"/>
      <c r="BA2" s="648"/>
      <c r="BB2" s="648"/>
      <c r="BC2" s="648"/>
      <c r="BD2" s="648"/>
      <c r="BE2" s="648"/>
      <c r="BF2" s="648"/>
      <c r="BG2" s="648"/>
      <c r="BH2" s="137" t="s">
        <v>91</v>
      </c>
      <c r="BI2" s="137"/>
      <c r="BJ2" s="137"/>
      <c r="BK2" s="137"/>
    </row>
    <row r="3" spans="2:65" s="136" customFormat="1" ht="20.25" customHeight="1" x14ac:dyDescent="0.4">
      <c r="H3" s="166"/>
      <c r="K3" s="166"/>
      <c r="M3" s="137"/>
      <c r="N3" s="137"/>
      <c r="O3" s="137"/>
      <c r="P3" s="137"/>
      <c r="Q3" s="137"/>
      <c r="R3" s="137"/>
      <c r="S3" s="137"/>
      <c r="AA3" s="170"/>
      <c r="AB3" s="170"/>
      <c r="AC3" s="168"/>
      <c r="AD3" s="169"/>
      <c r="AE3" s="168"/>
      <c r="BB3" s="167" t="s">
        <v>118</v>
      </c>
      <c r="BC3" s="650" t="s">
        <v>117</v>
      </c>
      <c r="BD3" s="651"/>
      <c r="BE3" s="651"/>
      <c r="BF3" s="652"/>
      <c r="BG3" s="137"/>
    </row>
    <row r="4" spans="2:65" s="136" customFormat="1" ht="20.25" customHeight="1" x14ac:dyDescent="0.4">
      <c r="H4" s="166"/>
      <c r="K4" s="166"/>
      <c r="M4" s="137"/>
      <c r="N4" s="137"/>
      <c r="O4" s="137"/>
      <c r="P4" s="137"/>
      <c r="Q4" s="137"/>
      <c r="R4" s="137"/>
      <c r="S4" s="137"/>
      <c r="AA4" s="170"/>
      <c r="AB4" s="170"/>
      <c r="AC4" s="168"/>
      <c r="AD4" s="169"/>
      <c r="AE4" s="168"/>
      <c r="BB4" s="167" t="s">
        <v>116</v>
      </c>
      <c r="BC4" s="650" t="s">
        <v>115</v>
      </c>
      <c r="BD4" s="651"/>
      <c r="BE4" s="651"/>
      <c r="BF4" s="652"/>
      <c r="BG4" s="137"/>
    </row>
    <row r="5" spans="2:65" s="136" customFormat="1" ht="5.0999999999999996" customHeight="1" x14ac:dyDescent="0.4">
      <c r="H5" s="166"/>
      <c r="K5" s="166"/>
      <c r="M5" s="137"/>
      <c r="N5" s="137"/>
      <c r="O5" s="137"/>
      <c r="P5" s="137"/>
      <c r="Q5" s="137"/>
      <c r="R5" s="137"/>
      <c r="S5" s="137"/>
      <c r="AA5" s="165"/>
      <c r="AB5" s="165"/>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2"/>
      <c r="BG5" s="162"/>
    </row>
    <row r="6" spans="2:65" s="136" customFormat="1" ht="21" customHeight="1" x14ac:dyDescent="0.4">
      <c r="B6" s="140"/>
      <c r="C6" s="139"/>
      <c r="D6" s="139"/>
      <c r="E6" s="139"/>
      <c r="F6" s="139"/>
      <c r="G6" s="139"/>
      <c r="H6" s="139"/>
      <c r="I6" s="141"/>
      <c r="J6" s="141"/>
      <c r="K6" s="141"/>
      <c r="L6" s="138"/>
      <c r="M6" s="141"/>
      <c r="N6" s="141"/>
      <c r="O6" s="141"/>
      <c r="P6" s="148"/>
      <c r="Q6" s="148"/>
      <c r="R6" s="148"/>
      <c r="S6" s="148"/>
      <c r="T6" s="148"/>
      <c r="U6" s="148"/>
      <c r="V6" s="148"/>
      <c r="W6" s="148"/>
      <c r="X6" s="148"/>
      <c r="Y6" s="148"/>
      <c r="Z6" s="148"/>
      <c r="AA6" s="148"/>
      <c r="AB6" s="148"/>
      <c r="AC6" s="148"/>
      <c r="AD6" s="148"/>
      <c r="AE6" s="148"/>
      <c r="AF6" s="148"/>
      <c r="AG6" s="148"/>
      <c r="AH6" s="149"/>
      <c r="AI6" s="149"/>
      <c r="AJ6" s="149"/>
      <c r="AK6" s="149"/>
      <c r="AL6" s="149"/>
      <c r="AM6" s="149" t="s">
        <v>114</v>
      </c>
      <c r="AN6" s="163"/>
      <c r="AO6" s="163"/>
      <c r="AP6" s="163"/>
      <c r="AQ6" s="163"/>
      <c r="AR6" s="163"/>
      <c r="AS6" s="163"/>
      <c r="AU6" s="164"/>
      <c r="AV6" s="164"/>
      <c r="AW6" s="159"/>
      <c r="AX6" s="163"/>
      <c r="AY6" s="608">
        <v>40</v>
      </c>
      <c r="AZ6" s="609"/>
      <c r="BA6" s="159" t="s">
        <v>113</v>
      </c>
      <c r="BB6" s="163"/>
      <c r="BC6" s="608">
        <v>160</v>
      </c>
      <c r="BD6" s="609"/>
      <c r="BE6" s="159" t="s">
        <v>112</v>
      </c>
      <c r="BF6" s="163"/>
      <c r="BG6" s="162"/>
    </row>
    <row r="7" spans="2:65" s="136" customFormat="1" ht="5.0999999999999996" customHeight="1" x14ac:dyDescent="0.4">
      <c r="B7" s="140"/>
      <c r="C7" s="146"/>
      <c r="D7" s="146"/>
      <c r="E7" s="146"/>
      <c r="F7" s="146"/>
      <c r="G7" s="146"/>
      <c r="H7" s="141"/>
      <c r="I7" s="141"/>
      <c r="J7" s="141"/>
      <c r="K7" s="141"/>
      <c r="L7" s="141"/>
      <c r="M7" s="141"/>
      <c r="N7" s="141"/>
      <c r="O7" s="141"/>
      <c r="P7" s="148"/>
      <c r="Q7" s="148"/>
      <c r="R7" s="148"/>
      <c r="S7" s="148"/>
      <c r="T7" s="148"/>
      <c r="U7" s="148"/>
      <c r="V7" s="148"/>
      <c r="W7" s="148"/>
      <c r="X7" s="148"/>
      <c r="Y7" s="148"/>
      <c r="Z7" s="148"/>
      <c r="AA7" s="148"/>
      <c r="AB7" s="148"/>
      <c r="AC7" s="148"/>
      <c r="AD7" s="148"/>
      <c r="AE7" s="148"/>
      <c r="AF7" s="148"/>
      <c r="AG7" s="148"/>
      <c r="AH7" s="149"/>
      <c r="AI7" s="149"/>
      <c r="AJ7" s="149"/>
      <c r="AK7" s="149"/>
      <c r="AL7" s="149"/>
      <c r="AM7" s="149"/>
      <c r="AN7" s="149"/>
      <c r="AO7" s="149"/>
      <c r="AP7" s="149"/>
      <c r="AQ7" s="149"/>
      <c r="AR7" s="149"/>
      <c r="AS7" s="149"/>
      <c r="AT7" s="149"/>
      <c r="AU7" s="149"/>
      <c r="AV7" s="149"/>
      <c r="AW7" s="149"/>
      <c r="AX7" s="149"/>
      <c r="AY7" s="149"/>
      <c r="AZ7" s="149"/>
      <c r="BA7" s="149"/>
      <c r="BB7" s="149"/>
      <c r="BC7" s="149"/>
      <c r="BD7" s="149"/>
      <c r="BE7" s="149"/>
      <c r="BF7" s="160"/>
      <c r="BG7" s="160"/>
      <c r="BH7" s="148"/>
    </row>
    <row r="8" spans="2:65" s="136" customFormat="1" ht="21" customHeight="1" x14ac:dyDescent="0.4">
      <c r="B8" s="158"/>
      <c r="C8" s="138"/>
      <c r="D8" s="138"/>
      <c r="E8" s="138"/>
      <c r="F8" s="138"/>
      <c r="G8" s="138"/>
      <c r="H8" s="141"/>
      <c r="I8" s="141"/>
      <c r="J8" s="141"/>
      <c r="K8" s="141"/>
      <c r="L8" s="141"/>
      <c r="M8" s="141"/>
      <c r="N8" s="141"/>
      <c r="O8" s="141"/>
      <c r="P8" s="148"/>
      <c r="Q8" s="148"/>
      <c r="R8" s="148"/>
      <c r="S8" s="148"/>
      <c r="T8" s="148"/>
      <c r="U8" s="148"/>
      <c r="V8" s="148"/>
      <c r="W8" s="148"/>
      <c r="X8" s="148"/>
      <c r="Y8" s="148"/>
      <c r="Z8" s="148"/>
      <c r="AA8" s="148"/>
      <c r="AB8" s="148"/>
      <c r="AC8" s="148"/>
      <c r="AD8" s="148"/>
      <c r="AE8" s="148"/>
      <c r="AF8" s="148"/>
      <c r="AG8" s="148"/>
      <c r="AH8" s="144"/>
      <c r="AI8" s="144"/>
      <c r="AJ8" s="144"/>
      <c r="AK8" s="139"/>
      <c r="AL8" s="153"/>
      <c r="AM8" s="152"/>
      <c r="AN8" s="152"/>
      <c r="AO8" s="140"/>
      <c r="AP8" s="156"/>
      <c r="AQ8" s="156"/>
      <c r="AR8" s="156"/>
      <c r="AS8" s="161"/>
      <c r="AT8" s="161"/>
      <c r="AU8" s="149"/>
      <c r="AV8" s="156"/>
      <c r="AW8" s="156"/>
      <c r="AX8" s="138"/>
      <c r="AY8" s="149"/>
      <c r="AZ8" s="149" t="s">
        <v>111</v>
      </c>
      <c r="BA8" s="149"/>
      <c r="BB8" s="149"/>
      <c r="BC8" s="653" t="e">
        <f>DAY(EOMONTH(DATE(AD2,AH2,1),0))</f>
        <v>#VALUE!</v>
      </c>
      <c r="BD8" s="654"/>
      <c r="BE8" s="149" t="s">
        <v>110</v>
      </c>
      <c r="BF8" s="149"/>
      <c r="BG8" s="149"/>
      <c r="BH8" s="148"/>
      <c r="BK8" s="137"/>
      <c r="BL8" s="137"/>
      <c r="BM8" s="137"/>
    </row>
    <row r="9" spans="2:65" s="136" customFormat="1" ht="5.0999999999999996" customHeight="1" x14ac:dyDescent="0.4">
      <c r="B9" s="158"/>
      <c r="C9" s="157"/>
      <c r="D9" s="157"/>
      <c r="E9" s="157"/>
      <c r="F9" s="157"/>
      <c r="G9" s="157"/>
      <c r="H9" s="156"/>
      <c r="I9" s="156"/>
      <c r="J9" s="156"/>
      <c r="K9" s="156"/>
      <c r="L9" s="156"/>
      <c r="M9" s="156"/>
      <c r="N9" s="156"/>
      <c r="O9" s="156"/>
      <c r="P9" s="148"/>
      <c r="Q9" s="148"/>
      <c r="R9" s="148"/>
      <c r="S9" s="148"/>
      <c r="T9" s="148"/>
      <c r="U9" s="148"/>
      <c r="V9" s="148"/>
      <c r="W9" s="148"/>
      <c r="X9" s="148"/>
      <c r="Y9" s="148"/>
      <c r="Z9" s="148"/>
      <c r="AA9" s="148"/>
      <c r="AB9" s="148"/>
      <c r="AC9" s="148"/>
      <c r="AD9" s="148"/>
      <c r="AE9" s="148"/>
      <c r="AF9" s="148"/>
      <c r="AG9" s="148"/>
      <c r="AH9" s="146"/>
      <c r="AI9" s="139"/>
      <c r="AJ9" s="151"/>
      <c r="AK9" s="144"/>
      <c r="AL9" s="139"/>
      <c r="AM9" s="139"/>
      <c r="AN9" s="139"/>
      <c r="AO9" s="139"/>
      <c r="AP9" s="151"/>
      <c r="AQ9" s="149"/>
      <c r="AR9" s="155"/>
      <c r="AS9" s="155"/>
      <c r="AT9" s="155"/>
      <c r="AU9" s="149"/>
      <c r="AV9" s="149"/>
      <c r="AW9" s="149"/>
      <c r="AX9" s="149"/>
      <c r="AY9" s="149"/>
      <c r="AZ9" s="149"/>
      <c r="BA9" s="149"/>
      <c r="BB9" s="149"/>
      <c r="BC9" s="149"/>
      <c r="BD9" s="149"/>
      <c r="BE9" s="149"/>
      <c r="BF9" s="149"/>
      <c r="BG9" s="149"/>
      <c r="BH9" s="148"/>
      <c r="BK9" s="137"/>
      <c r="BL9" s="137"/>
      <c r="BM9" s="137"/>
    </row>
    <row r="10" spans="2:65" s="136" customFormat="1" ht="21" customHeight="1" x14ac:dyDescent="0.4">
      <c r="B10" s="158"/>
      <c r="C10" s="157"/>
      <c r="D10" s="157"/>
      <c r="E10" s="157"/>
      <c r="F10" s="157"/>
      <c r="G10" s="157"/>
      <c r="H10" s="156"/>
      <c r="I10" s="156"/>
      <c r="J10" s="156"/>
      <c r="K10" s="156"/>
      <c r="L10" s="156"/>
      <c r="M10" s="156"/>
      <c r="N10" s="156"/>
      <c r="O10" s="156"/>
      <c r="P10" s="148"/>
      <c r="Q10" s="148"/>
      <c r="R10" s="148"/>
      <c r="S10" s="148"/>
      <c r="T10" s="148"/>
      <c r="U10" s="148"/>
      <c r="V10" s="148"/>
      <c r="W10" s="148"/>
      <c r="X10" s="148"/>
      <c r="Y10" s="148"/>
      <c r="Z10" s="148"/>
      <c r="AA10" s="148"/>
      <c r="AB10" s="148"/>
      <c r="AC10" s="148"/>
      <c r="AD10" s="148"/>
      <c r="AE10" s="148"/>
      <c r="AF10" s="148"/>
      <c r="AG10" s="148"/>
      <c r="AH10" s="146"/>
      <c r="AI10" s="139"/>
      <c r="AJ10" s="151"/>
      <c r="AK10" s="144"/>
      <c r="AL10" s="139"/>
      <c r="AM10" s="139"/>
      <c r="AN10" s="139"/>
      <c r="AO10" s="139"/>
      <c r="AP10" s="151"/>
      <c r="AQ10" s="149" t="s">
        <v>109</v>
      </c>
      <c r="AR10" s="139"/>
      <c r="AS10" s="139"/>
      <c r="AT10" s="151"/>
      <c r="AU10" s="149"/>
      <c r="AV10" s="155"/>
      <c r="AW10" s="155"/>
      <c r="AX10" s="155"/>
      <c r="AY10" s="149"/>
      <c r="AZ10" s="149"/>
      <c r="BA10" s="160" t="s">
        <v>108</v>
      </c>
      <c r="BB10" s="149"/>
      <c r="BC10" s="608"/>
      <c r="BD10" s="609"/>
      <c r="BE10" s="159" t="s">
        <v>107</v>
      </c>
      <c r="BF10" s="149"/>
      <c r="BG10" s="149"/>
      <c r="BH10" s="148"/>
      <c r="BK10" s="137"/>
      <c r="BL10" s="137"/>
      <c r="BM10" s="137"/>
    </row>
    <row r="11" spans="2:65" s="136" customFormat="1" ht="5.0999999999999996" customHeight="1" x14ac:dyDescent="0.4">
      <c r="B11" s="158"/>
      <c r="C11" s="157"/>
      <c r="D11" s="157"/>
      <c r="E11" s="157"/>
      <c r="F11" s="157"/>
      <c r="G11" s="157"/>
      <c r="H11" s="156"/>
      <c r="I11" s="156"/>
      <c r="J11" s="156"/>
      <c r="K11" s="156"/>
      <c r="L11" s="156"/>
      <c r="M11" s="156"/>
      <c r="N11" s="156"/>
      <c r="O11" s="156"/>
      <c r="P11" s="148"/>
      <c r="Q11" s="148"/>
      <c r="R11" s="148"/>
      <c r="S11" s="148"/>
      <c r="T11" s="148"/>
      <c r="U11" s="148"/>
      <c r="V11" s="148"/>
      <c r="W11" s="148"/>
      <c r="X11" s="148"/>
      <c r="Y11" s="148"/>
      <c r="Z11" s="148"/>
      <c r="AA11" s="148"/>
      <c r="AB11" s="148"/>
      <c r="AC11" s="148"/>
      <c r="AD11" s="148"/>
      <c r="AE11" s="148"/>
      <c r="AF11" s="148"/>
      <c r="AG11" s="148"/>
      <c r="AH11" s="146"/>
      <c r="AI11" s="139"/>
      <c r="AJ11" s="151"/>
      <c r="AK11" s="144"/>
      <c r="AL11" s="139"/>
      <c r="AM11" s="139"/>
      <c r="AN11" s="139"/>
      <c r="AO11" s="139"/>
      <c r="AP11" s="151"/>
      <c r="AQ11" s="149"/>
      <c r="AR11" s="155"/>
      <c r="AS11" s="155"/>
      <c r="AT11" s="155"/>
      <c r="AU11" s="149"/>
      <c r="AV11" s="149"/>
      <c r="AW11" s="149"/>
      <c r="AX11" s="149"/>
      <c r="AY11" s="149"/>
      <c r="AZ11" s="149"/>
      <c r="BA11" s="149"/>
      <c r="BB11" s="149"/>
      <c r="BC11" s="149"/>
      <c r="BD11" s="149"/>
      <c r="BE11" s="149"/>
      <c r="BF11" s="149"/>
      <c r="BG11" s="149"/>
      <c r="BH11" s="148"/>
      <c r="BK11" s="137"/>
      <c r="BL11" s="137"/>
      <c r="BM11" s="137"/>
    </row>
    <row r="12" spans="2:65" s="136" customFormat="1" ht="21" customHeight="1" x14ac:dyDescent="0.4">
      <c r="R12" s="141"/>
      <c r="S12" s="141"/>
      <c r="T12" s="153"/>
      <c r="U12" s="603"/>
      <c r="V12" s="603"/>
      <c r="W12" s="140"/>
      <c r="X12" s="154"/>
      <c r="Y12" s="148"/>
      <c r="Z12" s="148"/>
      <c r="AA12" s="146"/>
      <c r="AB12" s="152"/>
      <c r="AC12" s="140"/>
      <c r="AD12" s="146"/>
      <c r="AE12" s="146"/>
      <c r="AF12" s="146"/>
      <c r="AG12" s="150"/>
      <c r="AH12" s="144"/>
      <c r="AI12" s="151" t="s">
        <v>106</v>
      </c>
      <c r="AJ12" s="144"/>
      <c r="AK12" s="151"/>
      <c r="AL12" s="153"/>
      <c r="AM12" s="152"/>
      <c r="AN12" s="149"/>
      <c r="AO12" s="151"/>
      <c r="AP12" s="151"/>
      <c r="AQ12" s="151"/>
      <c r="AR12" s="151"/>
      <c r="AS12" s="140" t="s">
        <v>105</v>
      </c>
      <c r="AT12" s="151"/>
      <c r="AU12" s="151"/>
      <c r="AV12" s="151"/>
      <c r="AW12" s="151"/>
      <c r="AX12" s="151"/>
      <c r="AY12" s="151"/>
      <c r="AZ12" s="151"/>
      <c r="BA12" s="151"/>
      <c r="BB12" s="151"/>
      <c r="BC12" s="146"/>
      <c r="BD12" s="144"/>
      <c r="BE12" s="139"/>
      <c r="BF12" s="139"/>
      <c r="BG12" s="146"/>
      <c r="BH12" s="139"/>
      <c r="BK12" s="137"/>
      <c r="BL12" s="137"/>
      <c r="BM12" s="137"/>
    </row>
    <row r="13" spans="2:65" s="136" customFormat="1" ht="21" customHeight="1" x14ac:dyDescent="0.4">
      <c r="R13" s="151"/>
      <c r="S13" s="139"/>
      <c r="T13" s="139"/>
      <c r="U13" s="139"/>
      <c r="V13" s="139"/>
      <c r="W13" s="148"/>
      <c r="X13" s="148"/>
      <c r="Y13" s="148"/>
      <c r="Z13" s="148"/>
      <c r="AA13" s="151"/>
      <c r="AB13" s="139"/>
      <c r="AC13" s="139"/>
      <c r="AD13" s="151"/>
      <c r="AE13" s="151"/>
      <c r="AF13" s="151"/>
      <c r="AG13" s="150"/>
      <c r="AH13" s="146"/>
      <c r="AI13" s="144"/>
      <c r="AJ13" s="139"/>
      <c r="AK13" s="144"/>
      <c r="AL13" s="139"/>
      <c r="AM13" s="607"/>
      <c r="AN13" s="607"/>
      <c r="AO13" s="149" t="s">
        <v>104</v>
      </c>
      <c r="AP13" s="140"/>
      <c r="AQ13" s="146"/>
      <c r="AR13" s="146"/>
      <c r="AS13" s="140" t="s">
        <v>103</v>
      </c>
      <c r="AT13" s="139"/>
      <c r="AU13" s="139"/>
      <c r="AV13" s="139"/>
      <c r="AW13" s="139"/>
      <c r="AX13" s="139"/>
      <c r="AY13" s="139"/>
      <c r="AZ13" s="139"/>
      <c r="BA13" s="139"/>
      <c r="BB13" s="604">
        <v>0.29166666666666669</v>
      </c>
      <c r="BC13" s="605"/>
      <c r="BD13" s="606"/>
      <c r="BE13" s="138" t="s">
        <v>100</v>
      </c>
      <c r="BF13" s="604">
        <v>0.83333333333333337</v>
      </c>
      <c r="BG13" s="605"/>
      <c r="BH13" s="606"/>
      <c r="BK13" s="137"/>
      <c r="BL13" s="137"/>
      <c r="BM13" s="137"/>
    </row>
    <row r="14" spans="2:65" s="136" customFormat="1" ht="21" customHeight="1" x14ac:dyDescent="0.4">
      <c r="R14" s="147"/>
      <c r="S14" s="147"/>
      <c r="T14" s="147"/>
      <c r="U14" s="147"/>
      <c r="V14" s="147"/>
      <c r="W14" s="147"/>
      <c r="X14" s="148"/>
      <c r="Y14" s="148"/>
      <c r="Z14" s="148"/>
      <c r="AA14" s="138"/>
      <c r="AB14" s="147"/>
      <c r="AC14" s="147"/>
      <c r="AD14" s="138"/>
      <c r="AE14" s="146"/>
      <c r="AF14" s="146"/>
      <c r="AG14" s="145"/>
      <c r="AH14" s="140"/>
      <c r="AI14" s="144"/>
      <c r="AJ14" s="139"/>
      <c r="AK14" s="144"/>
      <c r="AL14" s="139"/>
      <c r="AM14" s="607"/>
      <c r="AN14" s="607"/>
      <c r="AO14" s="143" t="s">
        <v>102</v>
      </c>
      <c r="AP14" s="142"/>
      <c r="AQ14" s="142"/>
      <c r="AR14" s="141"/>
      <c r="AS14" s="140" t="s">
        <v>101</v>
      </c>
      <c r="AT14" s="139"/>
      <c r="AU14" s="139"/>
      <c r="AV14" s="139"/>
      <c r="AW14" s="139"/>
      <c r="AX14" s="139"/>
      <c r="AY14" s="139"/>
      <c r="AZ14" s="139"/>
      <c r="BA14" s="139"/>
      <c r="BB14" s="604">
        <v>0.83333333333333337</v>
      </c>
      <c r="BC14" s="605"/>
      <c r="BD14" s="606"/>
      <c r="BE14" s="138" t="s">
        <v>100</v>
      </c>
      <c r="BF14" s="604">
        <v>0.29166666666666669</v>
      </c>
      <c r="BG14" s="605"/>
      <c r="BH14" s="606"/>
      <c r="BK14" s="137"/>
      <c r="BL14" s="137"/>
      <c r="BM14" s="137"/>
    </row>
    <row r="15" spans="2:65" ht="12" customHeight="1" thickBot="1" x14ac:dyDescent="0.45">
      <c r="B15" s="134"/>
      <c r="C15" s="135"/>
      <c r="D15" s="135"/>
      <c r="E15" s="135"/>
      <c r="F15" s="135"/>
      <c r="G15" s="135"/>
      <c r="H15" s="135"/>
      <c r="I15" s="134"/>
      <c r="J15" s="134"/>
      <c r="K15" s="134"/>
      <c r="L15" s="134"/>
      <c r="M15" s="134"/>
      <c r="N15" s="134"/>
      <c r="O15" s="134"/>
      <c r="P15" s="134"/>
      <c r="Q15" s="134"/>
      <c r="R15" s="134"/>
      <c r="S15" s="134"/>
      <c r="T15" s="134"/>
      <c r="U15" s="134"/>
      <c r="V15" s="134"/>
      <c r="W15" s="134"/>
      <c r="X15" s="134"/>
      <c r="Y15" s="134"/>
      <c r="Z15" s="134"/>
      <c r="AA15" s="135"/>
      <c r="AB15" s="134"/>
      <c r="AC15" s="134"/>
      <c r="AD15" s="134"/>
      <c r="AE15" s="134"/>
      <c r="AF15" s="134"/>
      <c r="AG15" s="134"/>
      <c r="AH15" s="134"/>
      <c r="AI15" s="134"/>
      <c r="AJ15" s="134"/>
      <c r="AK15" s="134"/>
      <c r="AL15" s="134"/>
      <c r="AM15" s="134"/>
      <c r="AR15" s="19"/>
      <c r="BI15" s="133"/>
      <c r="BJ15" s="133"/>
      <c r="BK15" s="133"/>
    </row>
    <row r="16" spans="2:65" ht="21.6" customHeight="1" x14ac:dyDescent="0.4">
      <c r="B16" s="610" t="s">
        <v>99</v>
      </c>
      <c r="C16" s="613" t="s">
        <v>98</v>
      </c>
      <c r="D16" s="614"/>
      <c r="E16" s="615"/>
      <c r="F16" s="132"/>
      <c r="G16" s="131"/>
      <c r="H16" s="622" t="s">
        <v>97</v>
      </c>
      <c r="I16" s="625" t="s">
        <v>96</v>
      </c>
      <c r="J16" s="614"/>
      <c r="K16" s="614"/>
      <c r="L16" s="615"/>
      <c r="M16" s="625" t="s">
        <v>95</v>
      </c>
      <c r="N16" s="614"/>
      <c r="O16" s="615"/>
      <c r="P16" s="625" t="s">
        <v>94</v>
      </c>
      <c r="Q16" s="614"/>
      <c r="R16" s="614"/>
      <c r="S16" s="614"/>
      <c r="T16" s="628"/>
      <c r="U16" s="130"/>
      <c r="V16" s="126"/>
      <c r="W16" s="126"/>
      <c r="X16" s="126"/>
      <c r="Y16" s="126"/>
      <c r="Z16" s="126"/>
      <c r="AA16" s="126"/>
      <c r="AB16" s="126"/>
      <c r="AC16" s="126"/>
      <c r="AD16" s="126"/>
      <c r="AE16" s="126"/>
      <c r="AF16" s="126"/>
      <c r="AG16" s="126"/>
      <c r="AH16" s="126"/>
      <c r="AI16" s="129" t="s">
        <v>93</v>
      </c>
      <c r="AJ16" s="126"/>
      <c r="AK16" s="126"/>
      <c r="AL16" s="126"/>
      <c r="AM16" s="126"/>
      <c r="AN16" s="126" t="s">
        <v>92</v>
      </c>
      <c r="AO16" s="126"/>
      <c r="AP16" s="128"/>
      <c r="AQ16" s="127"/>
      <c r="AR16" s="126" t="s">
        <v>91</v>
      </c>
      <c r="AS16" s="126"/>
      <c r="AT16" s="126"/>
      <c r="AU16" s="126"/>
      <c r="AV16" s="126"/>
      <c r="AW16" s="126"/>
      <c r="AX16" s="126"/>
      <c r="AY16" s="125"/>
      <c r="AZ16" s="631" t="str">
        <f>IF(BC3="計画","(12)1～4週目の勤務時間数合計","(12)1か月の勤務時間数　合計")</f>
        <v>(12)1か月の勤務時間数　合計</v>
      </c>
      <c r="BA16" s="632"/>
      <c r="BB16" s="637" t="s">
        <v>90</v>
      </c>
      <c r="BC16" s="638"/>
      <c r="BD16" s="613" t="s">
        <v>89</v>
      </c>
      <c r="BE16" s="614"/>
      <c r="BF16" s="614"/>
      <c r="BG16" s="614"/>
      <c r="BH16" s="628"/>
    </row>
    <row r="17" spans="2:60" ht="20.25" customHeight="1" x14ac:dyDescent="0.4">
      <c r="B17" s="611"/>
      <c r="C17" s="616"/>
      <c r="D17" s="617"/>
      <c r="E17" s="618"/>
      <c r="F17" s="121"/>
      <c r="G17" s="120"/>
      <c r="H17" s="623"/>
      <c r="I17" s="626"/>
      <c r="J17" s="617"/>
      <c r="K17" s="617"/>
      <c r="L17" s="618"/>
      <c r="M17" s="626"/>
      <c r="N17" s="617"/>
      <c r="O17" s="618"/>
      <c r="P17" s="626"/>
      <c r="Q17" s="617"/>
      <c r="R17" s="617"/>
      <c r="S17" s="617"/>
      <c r="T17" s="629"/>
      <c r="U17" s="643" t="s">
        <v>88</v>
      </c>
      <c r="V17" s="643"/>
      <c r="W17" s="643"/>
      <c r="X17" s="643"/>
      <c r="Y17" s="643"/>
      <c r="Z17" s="643"/>
      <c r="AA17" s="644"/>
      <c r="AB17" s="645" t="s">
        <v>87</v>
      </c>
      <c r="AC17" s="643"/>
      <c r="AD17" s="643"/>
      <c r="AE17" s="643"/>
      <c r="AF17" s="643"/>
      <c r="AG17" s="643"/>
      <c r="AH17" s="644"/>
      <c r="AI17" s="645" t="s">
        <v>86</v>
      </c>
      <c r="AJ17" s="643"/>
      <c r="AK17" s="643"/>
      <c r="AL17" s="643"/>
      <c r="AM17" s="643"/>
      <c r="AN17" s="643"/>
      <c r="AO17" s="644"/>
      <c r="AP17" s="645" t="s">
        <v>85</v>
      </c>
      <c r="AQ17" s="643"/>
      <c r="AR17" s="643"/>
      <c r="AS17" s="643"/>
      <c r="AT17" s="643"/>
      <c r="AU17" s="643"/>
      <c r="AV17" s="644"/>
      <c r="AW17" s="645" t="s">
        <v>84</v>
      </c>
      <c r="AX17" s="643"/>
      <c r="AY17" s="643"/>
      <c r="AZ17" s="633"/>
      <c r="BA17" s="634"/>
      <c r="BB17" s="639"/>
      <c r="BC17" s="640"/>
      <c r="BD17" s="616"/>
      <c r="BE17" s="617"/>
      <c r="BF17" s="617"/>
      <c r="BG17" s="617"/>
      <c r="BH17" s="629"/>
    </row>
    <row r="18" spans="2:60" ht="20.25" customHeight="1" x14ac:dyDescent="0.4">
      <c r="B18" s="611"/>
      <c r="C18" s="616"/>
      <c r="D18" s="617"/>
      <c r="E18" s="618"/>
      <c r="F18" s="121"/>
      <c r="G18" s="120"/>
      <c r="H18" s="623"/>
      <c r="I18" s="626"/>
      <c r="J18" s="617"/>
      <c r="K18" s="617"/>
      <c r="L18" s="618"/>
      <c r="M18" s="626"/>
      <c r="N18" s="617"/>
      <c r="O18" s="618"/>
      <c r="P18" s="626"/>
      <c r="Q18" s="617"/>
      <c r="R18" s="617"/>
      <c r="S18" s="617"/>
      <c r="T18" s="629"/>
      <c r="U18" s="119">
        <v>1</v>
      </c>
      <c r="V18" s="117">
        <v>2</v>
      </c>
      <c r="W18" s="117">
        <v>3</v>
      </c>
      <c r="X18" s="117">
        <v>4</v>
      </c>
      <c r="Y18" s="117">
        <v>5</v>
      </c>
      <c r="Z18" s="117">
        <v>6</v>
      </c>
      <c r="AA18" s="116">
        <v>7</v>
      </c>
      <c r="AB18" s="118">
        <v>8</v>
      </c>
      <c r="AC18" s="117">
        <v>9</v>
      </c>
      <c r="AD18" s="117">
        <v>10</v>
      </c>
      <c r="AE18" s="117">
        <v>11</v>
      </c>
      <c r="AF18" s="117">
        <v>12</v>
      </c>
      <c r="AG18" s="117">
        <v>13</v>
      </c>
      <c r="AH18" s="116">
        <v>14</v>
      </c>
      <c r="AI18" s="119">
        <v>15</v>
      </c>
      <c r="AJ18" s="117">
        <v>16</v>
      </c>
      <c r="AK18" s="117">
        <v>17</v>
      </c>
      <c r="AL18" s="117">
        <v>18</v>
      </c>
      <c r="AM18" s="117">
        <v>19</v>
      </c>
      <c r="AN18" s="117">
        <v>20</v>
      </c>
      <c r="AO18" s="116">
        <v>21</v>
      </c>
      <c r="AP18" s="118">
        <v>22</v>
      </c>
      <c r="AQ18" s="117">
        <v>23</v>
      </c>
      <c r="AR18" s="117">
        <v>24</v>
      </c>
      <c r="AS18" s="117">
        <v>25</v>
      </c>
      <c r="AT18" s="117">
        <v>26</v>
      </c>
      <c r="AU18" s="117">
        <v>27</v>
      </c>
      <c r="AV18" s="116">
        <v>28</v>
      </c>
      <c r="AW18" s="124" t="str">
        <f>IF($BC$3="暦月",IF(DAY(DATE($AD$2,$AH$2,29))=29,29,""),"")</f>
        <v/>
      </c>
      <c r="AX18" s="123" t="str">
        <f>IF($BC$3="暦月",IF(DAY(DATE($AD$2,$AH$2,30))=30,30,""),"")</f>
        <v/>
      </c>
      <c r="AY18" s="122" t="str">
        <f>IF($BC$3="暦月",IF(DAY(DATE($AD$2,$AH$2,31))=31,31,""),"")</f>
        <v/>
      </c>
      <c r="AZ18" s="633"/>
      <c r="BA18" s="634"/>
      <c r="BB18" s="639"/>
      <c r="BC18" s="640"/>
      <c r="BD18" s="616"/>
      <c r="BE18" s="617"/>
      <c r="BF18" s="617"/>
      <c r="BG18" s="617"/>
      <c r="BH18" s="629"/>
    </row>
    <row r="19" spans="2:60" ht="20.25" hidden="1" customHeight="1" x14ac:dyDescent="0.4">
      <c r="B19" s="611"/>
      <c r="C19" s="616"/>
      <c r="D19" s="617"/>
      <c r="E19" s="618"/>
      <c r="F19" s="121"/>
      <c r="G19" s="120"/>
      <c r="H19" s="623"/>
      <c r="I19" s="626"/>
      <c r="J19" s="617"/>
      <c r="K19" s="617"/>
      <c r="L19" s="618"/>
      <c r="M19" s="626"/>
      <c r="N19" s="617"/>
      <c r="O19" s="618"/>
      <c r="P19" s="626"/>
      <c r="Q19" s="617"/>
      <c r="R19" s="617"/>
      <c r="S19" s="617"/>
      <c r="T19" s="629"/>
      <c r="U19" s="119" t="e">
        <f>WEEKDAY(DATE($AD$2,$AH$2,1))</f>
        <v>#VALUE!</v>
      </c>
      <c r="V19" s="117" t="e">
        <f>WEEKDAY(DATE($AD$2,$AH$2,2))</f>
        <v>#VALUE!</v>
      </c>
      <c r="W19" s="117" t="e">
        <f>WEEKDAY(DATE($AD$2,$AH$2,3))</f>
        <v>#VALUE!</v>
      </c>
      <c r="X19" s="117" t="e">
        <f>WEEKDAY(DATE($AD$2,$AH$2,4))</f>
        <v>#VALUE!</v>
      </c>
      <c r="Y19" s="117" t="e">
        <f>WEEKDAY(DATE($AD$2,$AH$2,5))</f>
        <v>#VALUE!</v>
      </c>
      <c r="Z19" s="117" t="e">
        <f>WEEKDAY(DATE($AD$2,$AH$2,6))</f>
        <v>#VALUE!</v>
      </c>
      <c r="AA19" s="116" t="e">
        <f>WEEKDAY(DATE($AD$2,$AH$2,7))</f>
        <v>#VALUE!</v>
      </c>
      <c r="AB19" s="118" t="e">
        <f>WEEKDAY(DATE($AD$2,$AH$2,8))</f>
        <v>#VALUE!</v>
      </c>
      <c r="AC19" s="117" t="e">
        <f>WEEKDAY(DATE($AD$2,$AH$2,9))</f>
        <v>#VALUE!</v>
      </c>
      <c r="AD19" s="117" t="e">
        <f>WEEKDAY(DATE($AD$2,$AH$2,10))</f>
        <v>#VALUE!</v>
      </c>
      <c r="AE19" s="117" t="e">
        <f>WEEKDAY(DATE($AD$2,$AH$2,11))</f>
        <v>#VALUE!</v>
      </c>
      <c r="AF19" s="117" t="e">
        <f>WEEKDAY(DATE($AD$2,$AH$2,12))</f>
        <v>#VALUE!</v>
      </c>
      <c r="AG19" s="117" t="e">
        <f>WEEKDAY(DATE($AD$2,$AH$2,13))</f>
        <v>#VALUE!</v>
      </c>
      <c r="AH19" s="116" t="e">
        <f>WEEKDAY(DATE($AD$2,$AH$2,14))</f>
        <v>#VALUE!</v>
      </c>
      <c r="AI19" s="118" t="e">
        <f>WEEKDAY(DATE($AD$2,$AH$2,15))</f>
        <v>#VALUE!</v>
      </c>
      <c r="AJ19" s="117" t="e">
        <f>WEEKDAY(DATE($AD$2,$AH$2,16))</f>
        <v>#VALUE!</v>
      </c>
      <c r="AK19" s="117" t="e">
        <f>WEEKDAY(DATE($AD$2,$AH$2,17))</f>
        <v>#VALUE!</v>
      </c>
      <c r="AL19" s="117" t="e">
        <f>WEEKDAY(DATE($AD$2,$AH$2,18))</f>
        <v>#VALUE!</v>
      </c>
      <c r="AM19" s="117" t="e">
        <f>WEEKDAY(DATE($AD$2,$AH$2,19))</f>
        <v>#VALUE!</v>
      </c>
      <c r="AN19" s="117" t="e">
        <f>WEEKDAY(DATE($AD$2,$AH$2,20))</f>
        <v>#VALUE!</v>
      </c>
      <c r="AO19" s="116" t="e">
        <f>WEEKDAY(DATE($AD$2,$AH$2,21))</f>
        <v>#VALUE!</v>
      </c>
      <c r="AP19" s="118" t="e">
        <f>WEEKDAY(DATE($AD$2,$AH$2,22))</f>
        <v>#VALUE!</v>
      </c>
      <c r="AQ19" s="117" t="e">
        <f>WEEKDAY(DATE($AD$2,$AH$2,23))</f>
        <v>#VALUE!</v>
      </c>
      <c r="AR19" s="117" t="e">
        <f>WEEKDAY(DATE($AD$2,$AH$2,24))</f>
        <v>#VALUE!</v>
      </c>
      <c r="AS19" s="117" t="e">
        <f>WEEKDAY(DATE($AD$2,$AH$2,25))</f>
        <v>#VALUE!</v>
      </c>
      <c r="AT19" s="117" t="e">
        <f>WEEKDAY(DATE($AD$2,$AH$2,26))</f>
        <v>#VALUE!</v>
      </c>
      <c r="AU19" s="117" t="e">
        <f>WEEKDAY(DATE($AD$2,$AH$2,27))</f>
        <v>#VALUE!</v>
      </c>
      <c r="AV19" s="116" t="e">
        <f>WEEKDAY(DATE($AD$2,$AH$2,28))</f>
        <v>#VALUE!</v>
      </c>
      <c r="AW19" s="118">
        <f>IF(AW18=29,WEEKDAY(DATE($AD$2,$AH$2,29)),0)</f>
        <v>0</v>
      </c>
      <c r="AX19" s="117">
        <f>IF(AX18=30,WEEKDAY(DATE($AD$2,$AH$2,30)),0)</f>
        <v>0</v>
      </c>
      <c r="AY19" s="116">
        <f>IF(AY18=31,WEEKDAY(DATE($AD$2,$AH$2,31)),0)</f>
        <v>0</v>
      </c>
      <c r="AZ19" s="633"/>
      <c r="BA19" s="634"/>
      <c r="BB19" s="639"/>
      <c r="BC19" s="640"/>
      <c r="BD19" s="616"/>
      <c r="BE19" s="617"/>
      <c r="BF19" s="617"/>
      <c r="BG19" s="617"/>
      <c r="BH19" s="629"/>
    </row>
    <row r="20" spans="2:60" ht="20.25" customHeight="1" thickBot="1" x14ac:dyDescent="0.45">
      <c r="B20" s="612"/>
      <c r="C20" s="619"/>
      <c r="D20" s="620"/>
      <c r="E20" s="621"/>
      <c r="F20" s="115"/>
      <c r="G20" s="114"/>
      <c r="H20" s="624"/>
      <c r="I20" s="627"/>
      <c r="J20" s="620"/>
      <c r="K20" s="620"/>
      <c r="L20" s="621"/>
      <c r="M20" s="627"/>
      <c r="N20" s="620"/>
      <c r="O20" s="621"/>
      <c r="P20" s="627"/>
      <c r="Q20" s="620"/>
      <c r="R20" s="620"/>
      <c r="S20" s="620"/>
      <c r="T20" s="630"/>
      <c r="U20" s="113" t="e">
        <f t="shared" ref="U20:AV20" si="0">IF(U19=1,"日",IF(U19=2,"月",IF(U19=3,"火",IF(U19=4,"水",IF(U19=5,"木",IF(U19=6,"金","土"))))))</f>
        <v>#VALUE!</v>
      </c>
      <c r="V20" s="110" t="e">
        <f t="shared" si="0"/>
        <v>#VALUE!</v>
      </c>
      <c r="W20" s="110" t="e">
        <f t="shared" si="0"/>
        <v>#VALUE!</v>
      </c>
      <c r="X20" s="110" t="e">
        <f t="shared" si="0"/>
        <v>#VALUE!</v>
      </c>
      <c r="Y20" s="110" t="e">
        <f t="shared" si="0"/>
        <v>#VALUE!</v>
      </c>
      <c r="Z20" s="110" t="e">
        <f t="shared" si="0"/>
        <v>#VALUE!</v>
      </c>
      <c r="AA20" s="111" t="e">
        <f t="shared" si="0"/>
        <v>#VALUE!</v>
      </c>
      <c r="AB20" s="112" t="e">
        <f t="shared" si="0"/>
        <v>#VALUE!</v>
      </c>
      <c r="AC20" s="110" t="e">
        <f t="shared" si="0"/>
        <v>#VALUE!</v>
      </c>
      <c r="AD20" s="110" t="e">
        <f t="shared" si="0"/>
        <v>#VALUE!</v>
      </c>
      <c r="AE20" s="110" t="e">
        <f t="shared" si="0"/>
        <v>#VALUE!</v>
      </c>
      <c r="AF20" s="110" t="e">
        <f t="shared" si="0"/>
        <v>#VALUE!</v>
      </c>
      <c r="AG20" s="110" t="e">
        <f t="shared" si="0"/>
        <v>#VALUE!</v>
      </c>
      <c r="AH20" s="111" t="e">
        <f t="shared" si="0"/>
        <v>#VALUE!</v>
      </c>
      <c r="AI20" s="112" t="e">
        <f t="shared" si="0"/>
        <v>#VALUE!</v>
      </c>
      <c r="AJ20" s="110" t="e">
        <f t="shared" si="0"/>
        <v>#VALUE!</v>
      </c>
      <c r="AK20" s="110" t="e">
        <f t="shared" si="0"/>
        <v>#VALUE!</v>
      </c>
      <c r="AL20" s="110" t="e">
        <f t="shared" si="0"/>
        <v>#VALUE!</v>
      </c>
      <c r="AM20" s="110" t="e">
        <f t="shared" si="0"/>
        <v>#VALUE!</v>
      </c>
      <c r="AN20" s="110" t="e">
        <f t="shared" si="0"/>
        <v>#VALUE!</v>
      </c>
      <c r="AO20" s="111" t="e">
        <f t="shared" si="0"/>
        <v>#VALUE!</v>
      </c>
      <c r="AP20" s="112" t="e">
        <f t="shared" si="0"/>
        <v>#VALUE!</v>
      </c>
      <c r="AQ20" s="110" t="e">
        <f t="shared" si="0"/>
        <v>#VALUE!</v>
      </c>
      <c r="AR20" s="110" t="e">
        <f t="shared" si="0"/>
        <v>#VALUE!</v>
      </c>
      <c r="AS20" s="110" t="e">
        <f t="shared" si="0"/>
        <v>#VALUE!</v>
      </c>
      <c r="AT20" s="110" t="e">
        <f t="shared" si="0"/>
        <v>#VALUE!</v>
      </c>
      <c r="AU20" s="110" t="e">
        <f t="shared" si="0"/>
        <v>#VALUE!</v>
      </c>
      <c r="AV20" s="111" t="e">
        <f t="shared" si="0"/>
        <v>#VALUE!</v>
      </c>
      <c r="AW20" s="110" t="str">
        <f>IF(AW19=1,"日",IF(AW19=2,"月",IF(AW19=3,"火",IF(AW19=4,"水",IF(AW19=5,"木",IF(AW19=6,"金",IF(AW19=0,"","土")))))))</f>
        <v/>
      </c>
      <c r="AX20" s="110" t="str">
        <f>IF(AX19=1,"日",IF(AX19=2,"月",IF(AX19=3,"火",IF(AX19=4,"水",IF(AX19=5,"木",IF(AX19=6,"金",IF(AX19=0,"","土")))))))</f>
        <v/>
      </c>
      <c r="AY20" s="110" t="str">
        <f>IF(AY19=1,"日",IF(AY19=2,"月",IF(AY19=3,"火",IF(AY19=4,"水",IF(AY19=5,"木",IF(AY19=6,"金",IF(AY19=0,"","土")))))))</f>
        <v/>
      </c>
      <c r="AZ20" s="635"/>
      <c r="BA20" s="636"/>
      <c r="BB20" s="641"/>
      <c r="BC20" s="642"/>
      <c r="BD20" s="619"/>
      <c r="BE20" s="620"/>
      <c r="BF20" s="620"/>
      <c r="BG20" s="620"/>
      <c r="BH20" s="630"/>
    </row>
    <row r="21" spans="2:60" ht="20.25" customHeight="1" x14ac:dyDescent="0.4">
      <c r="B21" s="109"/>
      <c r="C21" s="548"/>
      <c r="D21" s="549"/>
      <c r="E21" s="550"/>
      <c r="F21" s="108"/>
      <c r="G21" s="107"/>
      <c r="H21" s="595"/>
      <c r="I21" s="596"/>
      <c r="J21" s="597"/>
      <c r="K21" s="597"/>
      <c r="L21" s="598"/>
      <c r="M21" s="599"/>
      <c r="N21" s="600"/>
      <c r="O21" s="601"/>
      <c r="P21" s="106" t="s">
        <v>83</v>
      </c>
      <c r="Q21" s="105"/>
      <c r="R21" s="105"/>
      <c r="S21" s="104"/>
      <c r="T21" s="103"/>
      <c r="U21" s="100"/>
      <c r="V21" s="100"/>
      <c r="W21" s="100"/>
      <c r="X21" s="100"/>
      <c r="Y21" s="100"/>
      <c r="Z21" s="100"/>
      <c r="AA21" s="102"/>
      <c r="AB21" s="101"/>
      <c r="AC21" s="100"/>
      <c r="AD21" s="100"/>
      <c r="AE21" s="100"/>
      <c r="AF21" s="100"/>
      <c r="AG21" s="100"/>
      <c r="AH21" s="102"/>
      <c r="AI21" s="101"/>
      <c r="AJ21" s="100"/>
      <c r="AK21" s="100"/>
      <c r="AL21" s="100"/>
      <c r="AM21" s="100"/>
      <c r="AN21" s="100"/>
      <c r="AO21" s="102"/>
      <c r="AP21" s="101"/>
      <c r="AQ21" s="100"/>
      <c r="AR21" s="100"/>
      <c r="AS21" s="100"/>
      <c r="AT21" s="100"/>
      <c r="AU21" s="100"/>
      <c r="AV21" s="102"/>
      <c r="AW21" s="101"/>
      <c r="AX21" s="100"/>
      <c r="AY21" s="100"/>
      <c r="AZ21" s="602"/>
      <c r="BA21" s="593"/>
      <c r="BB21" s="592"/>
      <c r="BC21" s="593"/>
      <c r="BD21" s="589"/>
      <c r="BE21" s="590"/>
      <c r="BF21" s="590"/>
      <c r="BG21" s="590"/>
      <c r="BH21" s="591"/>
    </row>
    <row r="22" spans="2:60" ht="20.25" customHeight="1" x14ac:dyDescent="0.4">
      <c r="B22" s="58">
        <v>1</v>
      </c>
      <c r="C22" s="551"/>
      <c r="D22" s="552"/>
      <c r="E22" s="553"/>
      <c r="F22" s="67">
        <f>C21</f>
        <v>0</v>
      </c>
      <c r="G22" s="66"/>
      <c r="H22" s="558"/>
      <c r="I22" s="563"/>
      <c r="J22" s="564"/>
      <c r="K22" s="564"/>
      <c r="L22" s="565"/>
      <c r="M22" s="572"/>
      <c r="N22" s="573"/>
      <c r="O22" s="574"/>
      <c r="P22" s="65" t="s">
        <v>82</v>
      </c>
      <c r="Q22" s="64"/>
      <c r="R22" s="64"/>
      <c r="S22" s="63"/>
      <c r="T22" s="62"/>
      <c r="U22" s="60" t="str">
        <f>IF(U21="","",VLOOKUP(U21,'（勤務形態一覧表）シフト記号表'!$D$6:$X$47,21,FALSE))</f>
        <v/>
      </c>
      <c r="V22" s="59" t="str">
        <f>IF(V21="","",VLOOKUP(V21,'（勤務形態一覧表）シフト記号表'!$D$6:$X$47,21,FALSE))</f>
        <v/>
      </c>
      <c r="W22" s="59" t="str">
        <f>IF(W21="","",VLOOKUP(W21,'（勤務形態一覧表）シフト記号表'!$D$6:$X$47,21,FALSE))</f>
        <v/>
      </c>
      <c r="X22" s="59" t="str">
        <f>IF(X21="","",VLOOKUP(X21,'（勤務形態一覧表）シフト記号表'!$D$6:$X$47,21,FALSE))</f>
        <v/>
      </c>
      <c r="Y22" s="59" t="str">
        <f>IF(Y21="","",VLOOKUP(Y21,'（勤務形態一覧表）シフト記号表'!$D$6:$X$47,21,FALSE))</f>
        <v/>
      </c>
      <c r="Z22" s="59" t="str">
        <f>IF(Z21="","",VLOOKUP(Z21,'（勤務形態一覧表）シフト記号表'!$D$6:$X$47,21,FALSE))</f>
        <v/>
      </c>
      <c r="AA22" s="61" t="str">
        <f>IF(AA21="","",VLOOKUP(AA21,'（勤務形態一覧表）シフト記号表'!$D$6:$X$47,21,FALSE))</f>
        <v/>
      </c>
      <c r="AB22" s="60" t="str">
        <f>IF(AB21="","",VLOOKUP(AB21,'（勤務形態一覧表）シフト記号表'!$D$6:$X$47,21,FALSE))</f>
        <v/>
      </c>
      <c r="AC22" s="59" t="str">
        <f>IF(AC21="","",VLOOKUP(AC21,'（勤務形態一覧表）シフト記号表'!$D$6:$X$47,21,FALSE))</f>
        <v/>
      </c>
      <c r="AD22" s="59" t="str">
        <f>IF(AD21="","",VLOOKUP(AD21,'（勤務形態一覧表）シフト記号表'!$D$6:$X$47,21,FALSE))</f>
        <v/>
      </c>
      <c r="AE22" s="59" t="str">
        <f>IF(AE21="","",VLOOKUP(AE21,'（勤務形態一覧表）シフト記号表'!$D$6:$X$47,21,FALSE))</f>
        <v/>
      </c>
      <c r="AF22" s="59" t="str">
        <f>IF(AF21="","",VLOOKUP(AF21,'（勤務形態一覧表）シフト記号表'!$D$6:$X$47,21,FALSE))</f>
        <v/>
      </c>
      <c r="AG22" s="59" t="str">
        <f>IF(AG21="","",VLOOKUP(AG21,'（勤務形態一覧表）シフト記号表'!$D$6:$X$47,21,FALSE))</f>
        <v/>
      </c>
      <c r="AH22" s="61" t="str">
        <f>IF(AH21="","",VLOOKUP(AH21,'（勤務形態一覧表）シフト記号表'!$D$6:$X$47,21,FALSE))</f>
        <v/>
      </c>
      <c r="AI22" s="60" t="str">
        <f>IF(AI21="","",VLOOKUP(AI21,'（勤務形態一覧表）シフト記号表'!$D$6:$X$47,21,FALSE))</f>
        <v/>
      </c>
      <c r="AJ22" s="59" t="str">
        <f>IF(AJ21="","",VLOOKUP(AJ21,'（勤務形態一覧表）シフト記号表'!$D$6:$X$47,21,FALSE))</f>
        <v/>
      </c>
      <c r="AK22" s="59" t="str">
        <f>IF(AK21="","",VLOOKUP(AK21,'（勤務形態一覧表）シフト記号表'!$D$6:$X$47,21,FALSE))</f>
        <v/>
      </c>
      <c r="AL22" s="59" t="str">
        <f>IF(AL21="","",VLOOKUP(AL21,'（勤務形態一覧表）シフト記号表'!$D$6:$X$47,21,FALSE))</f>
        <v/>
      </c>
      <c r="AM22" s="59" t="str">
        <f>IF(AM21="","",VLOOKUP(AM21,'（勤務形態一覧表）シフト記号表'!$D$6:$X$47,21,FALSE))</f>
        <v/>
      </c>
      <c r="AN22" s="59" t="str">
        <f>IF(AN21="","",VLOOKUP(AN21,'（勤務形態一覧表）シフト記号表'!$D$6:$X$47,21,FALSE))</f>
        <v/>
      </c>
      <c r="AO22" s="61" t="str">
        <f>IF(AO21="","",VLOOKUP(AO21,'（勤務形態一覧表）シフト記号表'!$D$6:$X$47,21,FALSE))</f>
        <v/>
      </c>
      <c r="AP22" s="60" t="str">
        <f>IF(AP21="","",VLOOKUP(AP21,'（勤務形態一覧表）シフト記号表'!$D$6:$X$47,21,FALSE))</f>
        <v/>
      </c>
      <c r="AQ22" s="59" t="str">
        <f>IF(AQ21="","",VLOOKUP(AQ21,'（勤務形態一覧表）シフト記号表'!$D$6:$X$47,21,FALSE))</f>
        <v/>
      </c>
      <c r="AR22" s="59" t="str">
        <f>IF(AR21="","",VLOOKUP(AR21,'（勤務形態一覧表）シフト記号表'!$D$6:$X$47,21,FALSE))</f>
        <v/>
      </c>
      <c r="AS22" s="59" t="str">
        <f>IF(AS21="","",VLOOKUP(AS21,'（勤務形態一覧表）シフト記号表'!$D$6:$X$47,21,FALSE))</f>
        <v/>
      </c>
      <c r="AT22" s="59" t="str">
        <f>IF(AT21="","",VLOOKUP(AT21,'（勤務形態一覧表）シフト記号表'!$D$6:$X$47,21,FALSE))</f>
        <v/>
      </c>
      <c r="AU22" s="59" t="str">
        <f>IF(AU21="","",VLOOKUP(AU21,'（勤務形態一覧表）シフト記号表'!$D$6:$X$47,21,FALSE))</f>
        <v/>
      </c>
      <c r="AV22" s="61" t="str">
        <f>IF(AV21="","",VLOOKUP(AV21,'（勤務形態一覧表）シフト記号表'!$D$6:$X$47,21,FALSE))</f>
        <v/>
      </c>
      <c r="AW22" s="60" t="str">
        <f>IF(AW21="","",VLOOKUP(AW21,'（勤務形態一覧表）シフト記号表'!$D$6:$X$47,21,FALSE))</f>
        <v/>
      </c>
      <c r="AX22" s="59" t="str">
        <f>IF(AX21="","",VLOOKUP(AX21,'（勤務形態一覧表）シフト記号表'!$D$6:$X$47,21,FALSE))</f>
        <v/>
      </c>
      <c r="AY22" s="59" t="str">
        <f>IF(AY21="","",VLOOKUP(AY21,'（勤務形態一覧表）シフト記号表'!$D$6:$X$47,21,FALSE))</f>
        <v/>
      </c>
      <c r="AZ22" s="540">
        <f>IF($BC$3="４週",SUM(U22:AV22),IF($BC$3="暦月",SUM(U22:AY22),""))</f>
        <v>0</v>
      </c>
      <c r="BA22" s="541"/>
      <c r="BB22" s="542">
        <f>IF($BC$3="４週",AZ22/4,IF($BC$3="暦月",(AZ22/($BC$8/7)),""))</f>
        <v>0</v>
      </c>
      <c r="BC22" s="541"/>
      <c r="BD22" s="534"/>
      <c r="BE22" s="535"/>
      <c r="BF22" s="535"/>
      <c r="BG22" s="535"/>
      <c r="BH22" s="536"/>
    </row>
    <row r="23" spans="2:60" ht="20.25" customHeight="1" x14ac:dyDescent="0.4">
      <c r="B23" s="82"/>
      <c r="C23" s="579"/>
      <c r="D23" s="580"/>
      <c r="E23" s="581"/>
      <c r="F23" s="81"/>
      <c r="G23" s="80">
        <f>C21</f>
        <v>0</v>
      </c>
      <c r="H23" s="582"/>
      <c r="I23" s="583"/>
      <c r="J23" s="584"/>
      <c r="K23" s="584"/>
      <c r="L23" s="585"/>
      <c r="M23" s="586"/>
      <c r="N23" s="587"/>
      <c r="O23" s="588"/>
      <c r="P23" s="90" t="s">
        <v>81</v>
      </c>
      <c r="Q23" s="89"/>
      <c r="R23" s="89"/>
      <c r="S23" s="95"/>
      <c r="T23" s="94"/>
      <c r="U23" s="50" t="str">
        <f>IF(U21="","",VLOOKUP(U21,'（勤務形態一覧表）シフト記号表'!$D$6:$Z$47,23,FALSE))</f>
        <v/>
      </c>
      <c r="V23" s="49" t="str">
        <f>IF(V21="","",VLOOKUP(V21,'（勤務形態一覧表）シフト記号表'!$D$6:$Z$47,23,FALSE))</f>
        <v/>
      </c>
      <c r="W23" s="49" t="str">
        <f>IF(W21="","",VLOOKUP(W21,'（勤務形態一覧表）シフト記号表'!$D$6:$Z$47,23,FALSE))</f>
        <v/>
      </c>
      <c r="X23" s="49" t="str">
        <f>IF(X21="","",VLOOKUP(X21,'（勤務形態一覧表）シフト記号表'!$D$6:$Z$47,23,FALSE))</f>
        <v/>
      </c>
      <c r="Y23" s="49" t="str">
        <f>IF(Y21="","",VLOOKUP(Y21,'（勤務形態一覧表）シフト記号表'!$D$6:$Z$47,23,FALSE))</f>
        <v/>
      </c>
      <c r="Z23" s="49" t="str">
        <f>IF(Z21="","",VLOOKUP(Z21,'（勤務形態一覧表）シフト記号表'!$D$6:$Z$47,23,FALSE))</f>
        <v/>
      </c>
      <c r="AA23" s="51" t="str">
        <f>IF(AA21="","",VLOOKUP(AA21,'（勤務形態一覧表）シフト記号表'!$D$6:$Z$47,23,FALSE))</f>
        <v/>
      </c>
      <c r="AB23" s="50" t="str">
        <f>IF(AB21="","",VLOOKUP(AB21,'（勤務形態一覧表）シフト記号表'!$D$6:$Z$47,23,FALSE))</f>
        <v/>
      </c>
      <c r="AC23" s="49" t="str">
        <f>IF(AC21="","",VLOOKUP(AC21,'（勤務形態一覧表）シフト記号表'!$D$6:$Z$47,23,FALSE))</f>
        <v/>
      </c>
      <c r="AD23" s="49" t="str">
        <f>IF(AD21="","",VLOOKUP(AD21,'（勤務形態一覧表）シフト記号表'!$D$6:$Z$47,23,FALSE))</f>
        <v/>
      </c>
      <c r="AE23" s="49" t="str">
        <f>IF(AE21="","",VLOOKUP(AE21,'（勤務形態一覧表）シフト記号表'!$D$6:$Z$47,23,FALSE))</f>
        <v/>
      </c>
      <c r="AF23" s="49" t="str">
        <f>IF(AF21="","",VLOOKUP(AF21,'（勤務形態一覧表）シフト記号表'!$D$6:$Z$47,23,FALSE))</f>
        <v/>
      </c>
      <c r="AG23" s="49" t="str">
        <f>IF(AG21="","",VLOOKUP(AG21,'（勤務形態一覧表）シフト記号表'!$D$6:$Z$47,23,FALSE))</f>
        <v/>
      </c>
      <c r="AH23" s="51" t="str">
        <f>IF(AH21="","",VLOOKUP(AH21,'（勤務形態一覧表）シフト記号表'!$D$6:$Z$47,23,FALSE))</f>
        <v/>
      </c>
      <c r="AI23" s="50" t="str">
        <f>IF(AI21="","",VLOOKUP(AI21,'（勤務形態一覧表）シフト記号表'!$D$6:$Z$47,23,FALSE))</f>
        <v/>
      </c>
      <c r="AJ23" s="49" t="str">
        <f>IF(AJ21="","",VLOOKUP(AJ21,'（勤務形態一覧表）シフト記号表'!$D$6:$Z$47,23,FALSE))</f>
        <v/>
      </c>
      <c r="AK23" s="49" t="str">
        <f>IF(AK21="","",VLOOKUP(AK21,'（勤務形態一覧表）シフト記号表'!$D$6:$Z$47,23,FALSE))</f>
        <v/>
      </c>
      <c r="AL23" s="49" t="str">
        <f>IF(AL21="","",VLOOKUP(AL21,'（勤務形態一覧表）シフト記号表'!$D$6:$Z$47,23,FALSE))</f>
        <v/>
      </c>
      <c r="AM23" s="49" t="str">
        <f>IF(AM21="","",VLOOKUP(AM21,'（勤務形態一覧表）シフト記号表'!$D$6:$Z$47,23,FALSE))</f>
        <v/>
      </c>
      <c r="AN23" s="49" t="str">
        <f>IF(AN21="","",VLOOKUP(AN21,'（勤務形態一覧表）シフト記号表'!$D$6:$Z$47,23,FALSE))</f>
        <v/>
      </c>
      <c r="AO23" s="51" t="str">
        <f>IF(AO21="","",VLOOKUP(AO21,'（勤務形態一覧表）シフト記号表'!$D$6:$Z$47,23,FALSE))</f>
        <v/>
      </c>
      <c r="AP23" s="50" t="str">
        <f>IF(AP21="","",VLOOKUP(AP21,'（勤務形態一覧表）シフト記号表'!$D$6:$Z$47,23,FALSE))</f>
        <v/>
      </c>
      <c r="AQ23" s="49" t="str">
        <f>IF(AQ21="","",VLOOKUP(AQ21,'（勤務形態一覧表）シフト記号表'!$D$6:$Z$47,23,FALSE))</f>
        <v/>
      </c>
      <c r="AR23" s="49" t="str">
        <f>IF(AR21="","",VLOOKUP(AR21,'（勤務形態一覧表）シフト記号表'!$D$6:$Z$47,23,FALSE))</f>
        <v/>
      </c>
      <c r="AS23" s="49" t="str">
        <f>IF(AS21="","",VLOOKUP(AS21,'（勤務形態一覧表）シフト記号表'!$D$6:$Z$47,23,FALSE))</f>
        <v/>
      </c>
      <c r="AT23" s="49" t="str">
        <f>IF(AT21="","",VLOOKUP(AT21,'（勤務形態一覧表）シフト記号表'!$D$6:$Z$47,23,FALSE))</f>
        <v/>
      </c>
      <c r="AU23" s="49" t="str">
        <f>IF(AU21="","",VLOOKUP(AU21,'（勤務形態一覧表）シフト記号表'!$D$6:$Z$47,23,FALSE))</f>
        <v/>
      </c>
      <c r="AV23" s="51" t="str">
        <f>IF(AV21="","",VLOOKUP(AV21,'（勤務形態一覧表）シフト記号表'!$D$6:$Z$47,23,FALSE))</f>
        <v/>
      </c>
      <c r="AW23" s="50" t="str">
        <f>IF(AW21="","",VLOOKUP(AW21,'（勤務形態一覧表）シフト記号表'!$D$6:$Z$47,23,FALSE))</f>
        <v/>
      </c>
      <c r="AX23" s="49" t="str">
        <f>IF(AX21="","",VLOOKUP(AX21,'（勤務形態一覧表）シフト記号表'!$D$6:$Z$47,23,FALSE))</f>
        <v/>
      </c>
      <c r="AY23" s="49" t="str">
        <f>IF(AY21="","",VLOOKUP(AY21,'（勤務形態一覧表）シフト記号表'!$D$6:$Z$47,23,FALSE))</f>
        <v/>
      </c>
      <c r="AZ23" s="543">
        <f>IF($BC$3="４週",SUM(U23:AV23),IF($BC$3="暦月",SUM(U23:AY23),""))</f>
        <v>0</v>
      </c>
      <c r="BA23" s="544"/>
      <c r="BB23" s="545">
        <f>IF($BC$3="４週",AZ23/4,IF($BC$3="暦月",(AZ23/($BC$8/7)),""))</f>
        <v>0</v>
      </c>
      <c r="BC23" s="544"/>
      <c r="BD23" s="537"/>
      <c r="BE23" s="538"/>
      <c r="BF23" s="538"/>
      <c r="BG23" s="538"/>
      <c r="BH23" s="539"/>
    </row>
    <row r="24" spans="2:60" ht="20.25" customHeight="1" x14ac:dyDescent="0.4">
      <c r="B24" s="75"/>
      <c r="C24" s="548"/>
      <c r="D24" s="549"/>
      <c r="E24" s="550"/>
      <c r="F24" s="99"/>
      <c r="G24" s="98"/>
      <c r="H24" s="594"/>
      <c r="I24" s="560"/>
      <c r="J24" s="561"/>
      <c r="K24" s="561"/>
      <c r="L24" s="562"/>
      <c r="M24" s="569"/>
      <c r="N24" s="570"/>
      <c r="O24" s="571"/>
      <c r="P24" s="86" t="s">
        <v>83</v>
      </c>
      <c r="Q24" s="93"/>
      <c r="R24" s="93"/>
      <c r="S24" s="92"/>
      <c r="T24" s="91"/>
      <c r="U24" s="69"/>
      <c r="V24" s="68"/>
      <c r="W24" s="68"/>
      <c r="X24" s="68"/>
      <c r="Y24" s="68"/>
      <c r="Z24" s="68"/>
      <c r="AA24" s="70"/>
      <c r="AB24" s="69"/>
      <c r="AC24" s="68"/>
      <c r="AD24" s="68"/>
      <c r="AE24" s="68"/>
      <c r="AF24" s="68"/>
      <c r="AG24" s="68"/>
      <c r="AH24" s="70"/>
      <c r="AI24" s="69"/>
      <c r="AJ24" s="68"/>
      <c r="AK24" s="68"/>
      <c r="AL24" s="68"/>
      <c r="AM24" s="68"/>
      <c r="AN24" s="68"/>
      <c r="AO24" s="70"/>
      <c r="AP24" s="69"/>
      <c r="AQ24" s="68"/>
      <c r="AR24" s="68"/>
      <c r="AS24" s="68"/>
      <c r="AT24" s="68"/>
      <c r="AU24" s="68"/>
      <c r="AV24" s="70"/>
      <c r="AW24" s="69"/>
      <c r="AX24" s="68"/>
      <c r="AY24" s="68"/>
      <c r="AZ24" s="578"/>
      <c r="BA24" s="547"/>
      <c r="BB24" s="546"/>
      <c r="BC24" s="547"/>
      <c r="BD24" s="531"/>
      <c r="BE24" s="532"/>
      <c r="BF24" s="532"/>
      <c r="BG24" s="532"/>
      <c r="BH24" s="533"/>
    </row>
    <row r="25" spans="2:60" ht="20.25" customHeight="1" x14ac:dyDescent="0.4">
      <c r="B25" s="58">
        <f>B22+1</f>
        <v>2</v>
      </c>
      <c r="C25" s="551"/>
      <c r="D25" s="552"/>
      <c r="E25" s="553"/>
      <c r="F25" s="67">
        <f>C24</f>
        <v>0</v>
      </c>
      <c r="G25" s="66"/>
      <c r="H25" s="558"/>
      <c r="I25" s="563"/>
      <c r="J25" s="564"/>
      <c r="K25" s="564"/>
      <c r="L25" s="565"/>
      <c r="M25" s="572"/>
      <c r="N25" s="573"/>
      <c r="O25" s="574"/>
      <c r="P25" s="65" t="s">
        <v>82</v>
      </c>
      <c r="Q25" s="64"/>
      <c r="R25" s="64"/>
      <c r="S25" s="63"/>
      <c r="T25" s="62"/>
      <c r="U25" s="60" t="str">
        <f>IF(U24="","",VLOOKUP(U24,'（勤務形態一覧表）シフト記号表'!$D$6:$X$47,21,FALSE))</f>
        <v/>
      </c>
      <c r="V25" s="59" t="str">
        <f>IF(V24="","",VLOOKUP(V24,'（勤務形態一覧表）シフト記号表'!$D$6:$X$47,21,FALSE))</f>
        <v/>
      </c>
      <c r="W25" s="59" t="str">
        <f>IF(W24="","",VLOOKUP(W24,'（勤務形態一覧表）シフト記号表'!$D$6:$X$47,21,FALSE))</f>
        <v/>
      </c>
      <c r="X25" s="59" t="str">
        <f>IF(X24="","",VLOOKUP(X24,'（勤務形態一覧表）シフト記号表'!$D$6:$X$47,21,FALSE))</f>
        <v/>
      </c>
      <c r="Y25" s="59" t="str">
        <f>IF(Y24="","",VLOOKUP(Y24,'（勤務形態一覧表）シフト記号表'!$D$6:$X$47,21,FALSE))</f>
        <v/>
      </c>
      <c r="Z25" s="59" t="str">
        <f>IF(Z24="","",VLOOKUP(Z24,'（勤務形態一覧表）シフト記号表'!$D$6:$X$47,21,FALSE))</f>
        <v/>
      </c>
      <c r="AA25" s="61" t="str">
        <f>IF(AA24="","",VLOOKUP(AA24,'（勤務形態一覧表）シフト記号表'!$D$6:$X$47,21,FALSE))</f>
        <v/>
      </c>
      <c r="AB25" s="60" t="str">
        <f>IF(AB24="","",VLOOKUP(AB24,'（勤務形態一覧表）シフト記号表'!$D$6:$X$47,21,FALSE))</f>
        <v/>
      </c>
      <c r="AC25" s="59" t="str">
        <f>IF(AC24="","",VLOOKUP(AC24,'（勤務形態一覧表）シフト記号表'!$D$6:$X$47,21,FALSE))</f>
        <v/>
      </c>
      <c r="AD25" s="59" t="str">
        <f>IF(AD24="","",VLOOKUP(AD24,'（勤務形態一覧表）シフト記号表'!$D$6:$X$47,21,FALSE))</f>
        <v/>
      </c>
      <c r="AE25" s="59" t="str">
        <f>IF(AE24="","",VLOOKUP(AE24,'（勤務形態一覧表）シフト記号表'!$D$6:$X$47,21,FALSE))</f>
        <v/>
      </c>
      <c r="AF25" s="59" t="str">
        <f>IF(AF24="","",VLOOKUP(AF24,'（勤務形態一覧表）シフト記号表'!$D$6:$X$47,21,FALSE))</f>
        <v/>
      </c>
      <c r="AG25" s="59" t="str">
        <f>IF(AG24="","",VLOOKUP(AG24,'（勤務形態一覧表）シフト記号表'!$D$6:$X$47,21,FALSE))</f>
        <v/>
      </c>
      <c r="AH25" s="61" t="str">
        <f>IF(AH24="","",VLOOKUP(AH24,'（勤務形態一覧表）シフト記号表'!$D$6:$X$47,21,FALSE))</f>
        <v/>
      </c>
      <c r="AI25" s="60" t="str">
        <f>IF(AI24="","",VLOOKUP(AI24,'（勤務形態一覧表）シフト記号表'!$D$6:$X$47,21,FALSE))</f>
        <v/>
      </c>
      <c r="AJ25" s="59" t="str">
        <f>IF(AJ24="","",VLOOKUP(AJ24,'（勤務形態一覧表）シフト記号表'!$D$6:$X$47,21,FALSE))</f>
        <v/>
      </c>
      <c r="AK25" s="59" t="str">
        <f>IF(AK24="","",VLOOKUP(AK24,'（勤務形態一覧表）シフト記号表'!$D$6:$X$47,21,FALSE))</f>
        <v/>
      </c>
      <c r="AL25" s="59" t="str">
        <f>IF(AL24="","",VLOOKUP(AL24,'（勤務形態一覧表）シフト記号表'!$D$6:$X$47,21,FALSE))</f>
        <v/>
      </c>
      <c r="AM25" s="59" t="str">
        <f>IF(AM24="","",VLOOKUP(AM24,'（勤務形態一覧表）シフト記号表'!$D$6:$X$47,21,FALSE))</f>
        <v/>
      </c>
      <c r="AN25" s="59" t="str">
        <f>IF(AN24="","",VLOOKUP(AN24,'（勤務形態一覧表）シフト記号表'!$D$6:$X$47,21,FALSE))</f>
        <v/>
      </c>
      <c r="AO25" s="61" t="str">
        <f>IF(AO24="","",VLOOKUP(AO24,'（勤務形態一覧表）シフト記号表'!$D$6:$X$47,21,FALSE))</f>
        <v/>
      </c>
      <c r="AP25" s="60" t="str">
        <f>IF(AP24="","",VLOOKUP(AP24,'（勤務形態一覧表）シフト記号表'!$D$6:$X$47,21,FALSE))</f>
        <v/>
      </c>
      <c r="AQ25" s="59" t="str">
        <f>IF(AQ24="","",VLOOKUP(AQ24,'（勤務形態一覧表）シフト記号表'!$D$6:$X$47,21,FALSE))</f>
        <v/>
      </c>
      <c r="AR25" s="59" t="str">
        <f>IF(AR24="","",VLOOKUP(AR24,'（勤務形態一覧表）シフト記号表'!$D$6:$X$47,21,FALSE))</f>
        <v/>
      </c>
      <c r="AS25" s="59" t="str">
        <f>IF(AS24="","",VLOOKUP(AS24,'（勤務形態一覧表）シフト記号表'!$D$6:$X$47,21,FALSE))</f>
        <v/>
      </c>
      <c r="AT25" s="59" t="str">
        <f>IF(AT24="","",VLOOKUP(AT24,'（勤務形態一覧表）シフト記号表'!$D$6:$X$47,21,FALSE))</f>
        <v/>
      </c>
      <c r="AU25" s="59" t="str">
        <f>IF(AU24="","",VLOOKUP(AU24,'（勤務形態一覧表）シフト記号表'!$D$6:$X$47,21,FALSE))</f>
        <v/>
      </c>
      <c r="AV25" s="61" t="str">
        <f>IF(AV24="","",VLOOKUP(AV24,'（勤務形態一覧表）シフト記号表'!$D$6:$X$47,21,FALSE))</f>
        <v/>
      </c>
      <c r="AW25" s="60" t="str">
        <f>IF(AW24="","",VLOOKUP(AW24,'（勤務形態一覧表）シフト記号表'!$D$6:$X$47,21,FALSE))</f>
        <v/>
      </c>
      <c r="AX25" s="59" t="str">
        <f>IF(AX24="","",VLOOKUP(AX24,'（勤務形態一覧表）シフト記号表'!$D$6:$X$47,21,FALSE))</f>
        <v/>
      </c>
      <c r="AY25" s="59" t="str">
        <f>IF(AY24="","",VLOOKUP(AY24,'（勤務形態一覧表）シフト記号表'!$D$6:$X$47,21,FALSE))</f>
        <v/>
      </c>
      <c r="AZ25" s="540">
        <f>IF($BC$3="４週",SUM(U25:AV25),IF($BC$3="暦月",SUM(U25:AY25),""))</f>
        <v>0</v>
      </c>
      <c r="BA25" s="541"/>
      <c r="BB25" s="542">
        <f>IF($BC$3="４週",AZ25/4,IF($BC$3="暦月",(AZ25/($BC$8/7)),""))</f>
        <v>0</v>
      </c>
      <c r="BC25" s="541"/>
      <c r="BD25" s="534"/>
      <c r="BE25" s="535"/>
      <c r="BF25" s="535"/>
      <c r="BG25" s="535"/>
      <c r="BH25" s="536"/>
    </row>
    <row r="26" spans="2:60" ht="20.25" customHeight="1" x14ac:dyDescent="0.4">
      <c r="B26" s="82"/>
      <c r="C26" s="579"/>
      <c r="D26" s="580"/>
      <c r="E26" s="581"/>
      <c r="F26" s="81"/>
      <c r="G26" s="80">
        <f>C24</f>
        <v>0</v>
      </c>
      <c r="H26" s="582"/>
      <c r="I26" s="583"/>
      <c r="J26" s="584"/>
      <c r="K26" s="584"/>
      <c r="L26" s="585"/>
      <c r="M26" s="586"/>
      <c r="N26" s="587"/>
      <c r="O26" s="588"/>
      <c r="P26" s="90" t="s">
        <v>81</v>
      </c>
      <c r="Q26" s="89"/>
      <c r="R26" s="89"/>
      <c r="S26" s="95"/>
      <c r="T26" s="94"/>
      <c r="U26" s="50" t="str">
        <f>IF(U24="","",VLOOKUP(U24,'（勤務形態一覧表）シフト記号表'!$D$6:$Z$47,23,FALSE))</f>
        <v/>
      </c>
      <c r="V26" s="49" t="str">
        <f>IF(V24="","",VLOOKUP(V24,'（勤務形態一覧表）シフト記号表'!$D$6:$Z$47,23,FALSE))</f>
        <v/>
      </c>
      <c r="W26" s="49" t="str">
        <f>IF(W24="","",VLOOKUP(W24,'（勤務形態一覧表）シフト記号表'!$D$6:$Z$47,23,FALSE))</f>
        <v/>
      </c>
      <c r="X26" s="49" t="str">
        <f>IF(X24="","",VLOOKUP(X24,'（勤務形態一覧表）シフト記号表'!$D$6:$Z$47,23,FALSE))</f>
        <v/>
      </c>
      <c r="Y26" s="49" t="str">
        <f>IF(Y24="","",VLOOKUP(Y24,'（勤務形態一覧表）シフト記号表'!$D$6:$Z$47,23,FALSE))</f>
        <v/>
      </c>
      <c r="Z26" s="49" t="str">
        <f>IF(Z24="","",VLOOKUP(Z24,'（勤務形態一覧表）シフト記号表'!$D$6:$Z$47,23,FALSE))</f>
        <v/>
      </c>
      <c r="AA26" s="51" t="str">
        <f>IF(AA24="","",VLOOKUP(AA24,'（勤務形態一覧表）シフト記号表'!$D$6:$Z$47,23,FALSE))</f>
        <v/>
      </c>
      <c r="AB26" s="50" t="str">
        <f>IF(AB24="","",VLOOKUP(AB24,'（勤務形態一覧表）シフト記号表'!$D$6:$Z$47,23,FALSE))</f>
        <v/>
      </c>
      <c r="AC26" s="49" t="str">
        <f>IF(AC24="","",VLOOKUP(AC24,'（勤務形態一覧表）シフト記号表'!$D$6:$Z$47,23,FALSE))</f>
        <v/>
      </c>
      <c r="AD26" s="49" t="str">
        <f>IF(AD24="","",VLOOKUP(AD24,'（勤務形態一覧表）シフト記号表'!$D$6:$Z$47,23,FALSE))</f>
        <v/>
      </c>
      <c r="AE26" s="49" t="str">
        <f>IF(AE24="","",VLOOKUP(AE24,'（勤務形態一覧表）シフト記号表'!$D$6:$Z$47,23,FALSE))</f>
        <v/>
      </c>
      <c r="AF26" s="49" t="str">
        <f>IF(AF24="","",VLOOKUP(AF24,'（勤務形態一覧表）シフト記号表'!$D$6:$Z$47,23,FALSE))</f>
        <v/>
      </c>
      <c r="AG26" s="49" t="str">
        <f>IF(AG24="","",VLOOKUP(AG24,'（勤務形態一覧表）シフト記号表'!$D$6:$Z$47,23,FALSE))</f>
        <v/>
      </c>
      <c r="AH26" s="51" t="str">
        <f>IF(AH24="","",VLOOKUP(AH24,'（勤務形態一覧表）シフト記号表'!$D$6:$Z$47,23,FALSE))</f>
        <v/>
      </c>
      <c r="AI26" s="50" t="str">
        <f>IF(AI24="","",VLOOKUP(AI24,'（勤務形態一覧表）シフト記号表'!$D$6:$Z$47,23,FALSE))</f>
        <v/>
      </c>
      <c r="AJ26" s="49" t="str">
        <f>IF(AJ24="","",VLOOKUP(AJ24,'（勤務形態一覧表）シフト記号表'!$D$6:$Z$47,23,FALSE))</f>
        <v/>
      </c>
      <c r="AK26" s="49" t="str">
        <f>IF(AK24="","",VLOOKUP(AK24,'（勤務形態一覧表）シフト記号表'!$D$6:$Z$47,23,FALSE))</f>
        <v/>
      </c>
      <c r="AL26" s="49" t="str">
        <f>IF(AL24="","",VLOOKUP(AL24,'（勤務形態一覧表）シフト記号表'!$D$6:$Z$47,23,FALSE))</f>
        <v/>
      </c>
      <c r="AM26" s="49" t="str">
        <f>IF(AM24="","",VLOOKUP(AM24,'（勤務形態一覧表）シフト記号表'!$D$6:$Z$47,23,FALSE))</f>
        <v/>
      </c>
      <c r="AN26" s="49" t="str">
        <f>IF(AN24="","",VLOOKUP(AN24,'（勤務形態一覧表）シフト記号表'!$D$6:$Z$47,23,FALSE))</f>
        <v/>
      </c>
      <c r="AO26" s="51" t="str">
        <f>IF(AO24="","",VLOOKUP(AO24,'（勤務形態一覧表）シフト記号表'!$D$6:$Z$47,23,FALSE))</f>
        <v/>
      </c>
      <c r="AP26" s="50" t="str">
        <f>IF(AP24="","",VLOOKUP(AP24,'（勤務形態一覧表）シフト記号表'!$D$6:$Z$47,23,FALSE))</f>
        <v/>
      </c>
      <c r="AQ26" s="49" t="str">
        <f>IF(AQ24="","",VLOOKUP(AQ24,'（勤務形態一覧表）シフト記号表'!$D$6:$Z$47,23,FALSE))</f>
        <v/>
      </c>
      <c r="AR26" s="49" t="str">
        <f>IF(AR24="","",VLOOKUP(AR24,'（勤務形態一覧表）シフト記号表'!$D$6:$Z$47,23,FALSE))</f>
        <v/>
      </c>
      <c r="AS26" s="49" t="str">
        <f>IF(AS24="","",VLOOKUP(AS24,'（勤務形態一覧表）シフト記号表'!$D$6:$Z$47,23,FALSE))</f>
        <v/>
      </c>
      <c r="AT26" s="49" t="str">
        <f>IF(AT24="","",VLOOKUP(AT24,'（勤務形態一覧表）シフト記号表'!$D$6:$Z$47,23,FALSE))</f>
        <v/>
      </c>
      <c r="AU26" s="49" t="str">
        <f>IF(AU24="","",VLOOKUP(AU24,'（勤務形態一覧表）シフト記号表'!$D$6:$Z$47,23,FALSE))</f>
        <v/>
      </c>
      <c r="AV26" s="51" t="str">
        <f>IF(AV24="","",VLOOKUP(AV24,'（勤務形態一覧表）シフト記号表'!$D$6:$Z$47,23,FALSE))</f>
        <v/>
      </c>
      <c r="AW26" s="50" t="str">
        <f>IF(AW24="","",VLOOKUP(AW24,'（勤務形態一覧表）シフト記号表'!$D$6:$Z$47,23,FALSE))</f>
        <v/>
      </c>
      <c r="AX26" s="49" t="str">
        <f>IF(AX24="","",VLOOKUP(AX24,'（勤務形態一覧表）シフト記号表'!$D$6:$Z$47,23,FALSE))</f>
        <v/>
      </c>
      <c r="AY26" s="49" t="str">
        <f>IF(AY24="","",VLOOKUP(AY24,'（勤務形態一覧表）シフト記号表'!$D$6:$Z$47,23,FALSE))</f>
        <v/>
      </c>
      <c r="AZ26" s="543">
        <f>IF($BC$3="４週",SUM(U26:AV26),IF($BC$3="暦月",SUM(U26:AY26),""))</f>
        <v>0</v>
      </c>
      <c r="BA26" s="544"/>
      <c r="BB26" s="545">
        <f>IF($BC$3="４週",AZ26/4,IF($BC$3="暦月",(AZ26/($BC$8/7)),""))</f>
        <v>0</v>
      </c>
      <c r="BC26" s="544"/>
      <c r="BD26" s="537"/>
      <c r="BE26" s="538"/>
      <c r="BF26" s="538"/>
      <c r="BG26" s="538"/>
      <c r="BH26" s="539"/>
    </row>
    <row r="27" spans="2:60" ht="20.25" customHeight="1" x14ac:dyDescent="0.4">
      <c r="B27" s="75"/>
      <c r="C27" s="548"/>
      <c r="D27" s="549"/>
      <c r="E27" s="550"/>
      <c r="F27" s="67"/>
      <c r="G27" s="66"/>
      <c r="H27" s="557"/>
      <c r="I27" s="560"/>
      <c r="J27" s="561"/>
      <c r="K27" s="561"/>
      <c r="L27" s="562"/>
      <c r="M27" s="569"/>
      <c r="N27" s="570"/>
      <c r="O27" s="571"/>
      <c r="P27" s="86" t="s">
        <v>83</v>
      </c>
      <c r="Q27" s="93"/>
      <c r="R27" s="93"/>
      <c r="S27" s="92"/>
      <c r="T27" s="91"/>
      <c r="U27" s="69"/>
      <c r="V27" s="68"/>
      <c r="W27" s="68"/>
      <c r="X27" s="68"/>
      <c r="Y27" s="68"/>
      <c r="Z27" s="68"/>
      <c r="AA27" s="70"/>
      <c r="AB27" s="69"/>
      <c r="AC27" s="68"/>
      <c r="AD27" s="68"/>
      <c r="AE27" s="68"/>
      <c r="AF27" s="68"/>
      <c r="AG27" s="68"/>
      <c r="AH27" s="70"/>
      <c r="AI27" s="69"/>
      <c r="AJ27" s="68"/>
      <c r="AK27" s="68"/>
      <c r="AL27" s="68"/>
      <c r="AM27" s="68"/>
      <c r="AN27" s="68"/>
      <c r="AO27" s="70"/>
      <c r="AP27" s="69"/>
      <c r="AQ27" s="68"/>
      <c r="AR27" s="68"/>
      <c r="AS27" s="68"/>
      <c r="AT27" s="68"/>
      <c r="AU27" s="68"/>
      <c r="AV27" s="70"/>
      <c r="AW27" s="69"/>
      <c r="AX27" s="68"/>
      <c r="AY27" s="68"/>
      <c r="AZ27" s="578"/>
      <c r="BA27" s="547"/>
      <c r="BB27" s="546"/>
      <c r="BC27" s="547"/>
      <c r="BD27" s="531"/>
      <c r="BE27" s="532"/>
      <c r="BF27" s="532"/>
      <c r="BG27" s="532"/>
      <c r="BH27" s="533"/>
    </row>
    <row r="28" spans="2:60" ht="20.25" customHeight="1" x14ac:dyDescent="0.4">
      <c r="B28" s="58">
        <f>B25+1</f>
        <v>3</v>
      </c>
      <c r="C28" s="551"/>
      <c r="D28" s="552"/>
      <c r="E28" s="553"/>
      <c r="F28" s="67">
        <f>C27</f>
        <v>0</v>
      </c>
      <c r="G28" s="66"/>
      <c r="H28" s="558"/>
      <c r="I28" s="563"/>
      <c r="J28" s="564"/>
      <c r="K28" s="564"/>
      <c r="L28" s="565"/>
      <c r="M28" s="572"/>
      <c r="N28" s="573"/>
      <c r="O28" s="574"/>
      <c r="P28" s="65" t="s">
        <v>82</v>
      </c>
      <c r="Q28" s="64"/>
      <c r="R28" s="64"/>
      <c r="S28" s="63"/>
      <c r="T28" s="62"/>
      <c r="U28" s="60" t="str">
        <f>IF(U27="","",VLOOKUP(U27,'（勤務形態一覧表）シフト記号表'!$D$6:$X$47,21,FALSE))</f>
        <v/>
      </c>
      <c r="V28" s="59" t="str">
        <f>IF(V27="","",VLOOKUP(V27,'（勤務形態一覧表）シフト記号表'!$D$6:$X$47,21,FALSE))</f>
        <v/>
      </c>
      <c r="W28" s="59" t="str">
        <f>IF(W27="","",VLOOKUP(W27,'（勤務形態一覧表）シフト記号表'!$D$6:$X$47,21,FALSE))</f>
        <v/>
      </c>
      <c r="X28" s="59" t="str">
        <f>IF(X27="","",VLOOKUP(X27,'（勤務形態一覧表）シフト記号表'!$D$6:$X$47,21,FALSE))</f>
        <v/>
      </c>
      <c r="Y28" s="59" t="str">
        <f>IF(Y27="","",VLOOKUP(Y27,'（勤務形態一覧表）シフト記号表'!$D$6:$X$47,21,FALSE))</f>
        <v/>
      </c>
      <c r="Z28" s="59" t="str">
        <f>IF(Z27="","",VLOOKUP(Z27,'（勤務形態一覧表）シフト記号表'!$D$6:$X$47,21,FALSE))</f>
        <v/>
      </c>
      <c r="AA28" s="61" t="str">
        <f>IF(AA27="","",VLOOKUP(AA27,'（勤務形態一覧表）シフト記号表'!$D$6:$X$47,21,FALSE))</f>
        <v/>
      </c>
      <c r="AB28" s="60" t="str">
        <f>IF(AB27="","",VLOOKUP(AB27,'（勤務形態一覧表）シフト記号表'!$D$6:$X$47,21,FALSE))</f>
        <v/>
      </c>
      <c r="AC28" s="59" t="str">
        <f>IF(AC27="","",VLOOKUP(AC27,'（勤務形態一覧表）シフト記号表'!$D$6:$X$47,21,FALSE))</f>
        <v/>
      </c>
      <c r="AD28" s="59" t="str">
        <f>IF(AD27="","",VLOOKUP(AD27,'（勤務形態一覧表）シフト記号表'!$D$6:$X$47,21,FALSE))</f>
        <v/>
      </c>
      <c r="AE28" s="59" t="str">
        <f>IF(AE27="","",VLOOKUP(AE27,'（勤務形態一覧表）シフト記号表'!$D$6:$X$47,21,FALSE))</f>
        <v/>
      </c>
      <c r="AF28" s="59" t="str">
        <f>IF(AF27="","",VLOOKUP(AF27,'（勤務形態一覧表）シフト記号表'!$D$6:$X$47,21,FALSE))</f>
        <v/>
      </c>
      <c r="AG28" s="59" t="str">
        <f>IF(AG27="","",VLOOKUP(AG27,'（勤務形態一覧表）シフト記号表'!$D$6:$X$47,21,FALSE))</f>
        <v/>
      </c>
      <c r="AH28" s="61" t="str">
        <f>IF(AH27="","",VLOOKUP(AH27,'（勤務形態一覧表）シフト記号表'!$D$6:$X$47,21,FALSE))</f>
        <v/>
      </c>
      <c r="AI28" s="60" t="str">
        <f>IF(AI27="","",VLOOKUP(AI27,'（勤務形態一覧表）シフト記号表'!$D$6:$X$47,21,FALSE))</f>
        <v/>
      </c>
      <c r="AJ28" s="59" t="str">
        <f>IF(AJ27="","",VLOOKUP(AJ27,'（勤務形態一覧表）シフト記号表'!$D$6:$X$47,21,FALSE))</f>
        <v/>
      </c>
      <c r="AK28" s="59" t="str">
        <f>IF(AK27="","",VLOOKUP(AK27,'（勤務形態一覧表）シフト記号表'!$D$6:$X$47,21,FALSE))</f>
        <v/>
      </c>
      <c r="AL28" s="59" t="str">
        <f>IF(AL27="","",VLOOKUP(AL27,'（勤務形態一覧表）シフト記号表'!$D$6:$X$47,21,FALSE))</f>
        <v/>
      </c>
      <c r="AM28" s="59" t="str">
        <f>IF(AM27="","",VLOOKUP(AM27,'（勤務形態一覧表）シフト記号表'!$D$6:$X$47,21,FALSE))</f>
        <v/>
      </c>
      <c r="AN28" s="59" t="str">
        <f>IF(AN27="","",VLOOKUP(AN27,'（勤務形態一覧表）シフト記号表'!$D$6:$X$47,21,FALSE))</f>
        <v/>
      </c>
      <c r="AO28" s="61" t="str">
        <f>IF(AO27="","",VLOOKUP(AO27,'（勤務形態一覧表）シフト記号表'!$D$6:$X$47,21,FALSE))</f>
        <v/>
      </c>
      <c r="AP28" s="60" t="str">
        <f>IF(AP27="","",VLOOKUP(AP27,'（勤務形態一覧表）シフト記号表'!$D$6:$X$47,21,FALSE))</f>
        <v/>
      </c>
      <c r="AQ28" s="59" t="str">
        <f>IF(AQ27="","",VLOOKUP(AQ27,'（勤務形態一覧表）シフト記号表'!$D$6:$X$47,21,FALSE))</f>
        <v/>
      </c>
      <c r="AR28" s="59" t="str">
        <f>IF(AR27="","",VLOOKUP(AR27,'（勤務形態一覧表）シフト記号表'!$D$6:$X$47,21,FALSE))</f>
        <v/>
      </c>
      <c r="AS28" s="59" t="str">
        <f>IF(AS27="","",VLOOKUP(AS27,'（勤務形態一覧表）シフト記号表'!$D$6:$X$47,21,FALSE))</f>
        <v/>
      </c>
      <c r="AT28" s="59" t="str">
        <f>IF(AT27="","",VLOOKUP(AT27,'（勤務形態一覧表）シフト記号表'!$D$6:$X$47,21,FALSE))</f>
        <v/>
      </c>
      <c r="AU28" s="59" t="str">
        <f>IF(AU27="","",VLOOKUP(AU27,'（勤務形態一覧表）シフト記号表'!$D$6:$X$47,21,FALSE))</f>
        <v/>
      </c>
      <c r="AV28" s="61" t="str">
        <f>IF(AV27="","",VLOOKUP(AV27,'（勤務形態一覧表）シフト記号表'!$D$6:$X$47,21,FALSE))</f>
        <v/>
      </c>
      <c r="AW28" s="60" t="str">
        <f>IF(AW27="","",VLOOKUP(AW27,'（勤務形態一覧表）シフト記号表'!$D$6:$X$47,21,FALSE))</f>
        <v/>
      </c>
      <c r="AX28" s="59" t="str">
        <f>IF(AX27="","",VLOOKUP(AX27,'（勤務形態一覧表）シフト記号表'!$D$6:$X$47,21,FALSE))</f>
        <v/>
      </c>
      <c r="AY28" s="59" t="str">
        <f>IF(AY27="","",VLOOKUP(AY27,'（勤務形態一覧表）シフト記号表'!$D$6:$X$47,21,FALSE))</f>
        <v/>
      </c>
      <c r="AZ28" s="540">
        <f>IF($BC$3="４週",SUM(U28:AV28),IF($BC$3="暦月",SUM(U28:AY28),""))</f>
        <v>0</v>
      </c>
      <c r="BA28" s="541"/>
      <c r="BB28" s="542">
        <f>IF($BC$3="４週",AZ28/4,IF($BC$3="暦月",(AZ28/($BC$8/7)),""))</f>
        <v>0</v>
      </c>
      <c r="BC28" s="541"/>
      <c r="BD28" s="534"/>
      <c r="BE28" s="535"/>
      <c r="BF28" s="535"/>
      <c r="BG28" s="535"/>
      <c r="BH28" s="536"/>
    </row>
    <row r="29" spans="2:60" ht="20.25" customHeight="1" x14ac:dyDescent="0.4">
      <c r="B29" s="82"/>
      <c r="C29" s="579"/>
      <c r="D29" s="580"/>
      <c r="E29" s="581"/>
      <c r="F29" s="81"/>
      <c r="G29" s="80">
        <f>C27</f>
        <v>0</v>
      </c>
      <c r="H29" s="582"/>
      <c r="I29" s="583"/>
      <c r="J29" s="584"/>
      <c r="K29" s="584"/>
      <c r="L29" s="585"/>
      <c r="M29" s="586"/>
      <c r="N29" s="587"/>
      <c r="O29" s="588"/>
      <c r="P29" s="90" t="s">
        <v>81</v>
      </c>
      <c r="Q29" s="85"/>
      <c r="R29" s="85"/>
      <c r="S29" s="84"/>
      <c r="T29" s="97"/>
      <c r="U29" s="50" t="str">
        <f>IF(U27="","",VLOOKUP(U27,'（勤務形態一覧表）シフト記号表'!$D$6:$Z$47,23,FALSE))</f>
        <v/>
      </c>
      <c r="V29" s="49" t="str">
        <f>IF(V27="","",VLOOKUP(V27,'（勤務形態一覧表）シフト記号表'!$D$6:$Z$47,23,FALSE))</f>
        <v/>
      </c>
      <c r="W29" s="49" t="str">
        <f>IF(W27="","",VLOOKUP(W27,'（勤務形態一覧表）シフト記号表'!$D$6:$Z$47,23,FALSE))</f>
        <v/>
      </c>
      <c r="X29" s="49" t="str">
        <f>IF(X27="","",VLOOKUP(X27,'（勤務形態一覧表）シフト記号表'!$D$6:$Z$47,23,FALSE))</f>
        <v/>
      </c>
      <c r="Y29" s="49" t="str">
        <f>IF(Y27="","",VLOOKUP(Y27,'（勤務形態一覧表）シフト記号表'!$D$6:$Z$47,23,FALSE))</f>
        <v/>
      </c>
      <c r="Z29" s="49" t="str">
        <f>IF(Z27="","",VLOOKUP(Z27,'（勤務形態一覧表）シフト記号表'!$D$6:$Z$47,23,FALSE))</f>
        <v/>
      </c>
      <c r="AA29" s="51" t="str">
        <f>IF(AA27="","",VLOOKUP(AA27,'（勤務形態一覧表）シフト記号表'!$D$6:$Z$47,23,FALSE))</f>
        <v/>
      </c>
      <c r="AB29" s="50" t="str">
        <f>IF(AB27="","",VLOOKUP(AB27,'（勤務形態一覧表）シフト記号表'!$D$6:$Z$47,23,FALSE))</f>
        <v/>
      </c>
      <c r="AC29" s="49" t="str">
        <f>IF(AC27="","",VLOOKUP(AC27,'（勤務形態一覧表）シフト記号表'!$D$6:$Z$47,23,FALSE))</f>
        <v/>
      </c>
      <c r="AD29" s="49" t="str">
        <f>IF(AD27="","",VLOOKUP(AD27,'（勤務形態一覧表）シフト記号表'!$D$6:$Z$47,23,FALSE))</f>
        <v/>
      </c>
      <c r="AE29" s="49" t="str">
        <f>IF(AE27="","",VLOOKUP(AE27,'（勤務形態一覧表）シフト記号表'!$D$6:$Z$47,23,FALSE))</f>
        <v/>
      </c>
      <c r="AF29" s="49" t="str">
        <f>IF(AF27="","",VLOOKUP(AF27,'（勤務形態一覧表）シフト記号表'!$D$6:$Z$47,23,FALSE))</f>
        <v/>
      </c>
      <c r="AG29" s="49" t="str">
        <f>IF(AG27="","",VLOOKUP(AG27,'（勤務形態一覧表）シフト記号表'!$D$6:$Z$47,23,FALSE))</f>
        <v/>
      </c>
      <c r="AH29" s="51" t="str">
        <f>IF(AH27="","",VLOOKUP(AH27,'（勤務形態一覧表）シフト記号表'!$D$6:$Z$47,23,FALSE))</f>
        <v/>
      </c>
      <c r="AI29" s="50" t="str">
        <f>IF(AI27="","",VLOOKUP(AI27,'（勤務形態一覧表）シフト記号表'!$D$6:$Z$47,23,FALSE))</f>
        <v/>
      </c>
      <c r="AJ29" s="49" t="str">
        <f>IF(AJ27="","",VLOOKUP(AJ27,'（勤務形態一覧表）シフト記号表'!$D$6:$Z$47,23,FALSE))</f>
        <v/>
      </c>
      <c r="AK29" s="49" t="str">
        <f>IF(AK27="","",VLOOKUP(AK27,'（勤務形態一覧表）シフト記号表'!$D$6:$Z$47,23,FALSE))</f>
        <v/>
      </c>
      <c r="AL29" s="49" t="str">
        <f>IF(AL27="","",VLOOKUP(AL27,'（勤務形態一覧表）シフト記号表'!$D$6:$Z$47,23,FALSE))</f>
        <v/>
      </c>
      <c r="AM29" s="49" t="str">
        <f>IF(AM27="","",VLOOKUP(AM27,'（勤務形態一覧表）シフト記号表'!$D$6:$Z$47,23,FALSE))</f>
        <v/>
      </c>
      <c r="AN29" s="49" t="str">
        <f>IF(AN27="","",VLOOKUP(AN27,'（勤務形態一覧表）シフト記号表'!$D$6:$Z$47,23,FALSE))</f>
        <v/>
      </c>
      <c r="AO29" s="51" t="str">
        <f>IF(AO27="","",VLOOKUP(AO27,'（勤務形態一覧表）シフト記号表'!$D$6:$Z$47,23,FALSE))</f>
        <v/>
      </c>
      <c r="AP29" s="50" t="str">
        <f>IF(AP27="","",VLOOKUP(AP27,'（勤務形態一覧表）シフト記号表'!$D$6:$Z$47,23,FALSE))</f>
        <v/>
      </c>
      <c r="AQ29" s="49" t="str">
        <f>IF(AQ27="","",VLOOKUP(AQ27,'（勤務形態一覧表）シフト記号表'!$D$6:$Z$47,23,FALSE))</f>
        <v/>
      </c>
      <c r="AR29" s="49" t="str">
        <f>IF(AR27="","",VLOOKUP(AR27,'（勤務形態一覧表）シフト記号表'!$D$6:$Z$47,23,FALSE))</f>
        <v/>
      </c>
      <c r="AS29" s="49" t="str">
        <f>IF(AS27="","",VLOOKUP(AS27,'（勤務形態一覧表）シフト記号表'!$D$6:$Z$47,23,FALSE))</f>
        <v/>
      </c>
      <c r="AT29" s="49" t="str">
        <f>IF(AT27="","",VLOOKUP(AT27,'（勤務形態一覧表）シフト記号表'!$D$6:$Z$47,23,FALSE))</f>
        <v/>
      </c>
      <c r="AU29" s="49" t="str">
        <f>IF(AU27="","",VLOOKUP(AU27,'（勤務形態一覧表）シフト記号表'!$D$6:$Z$47,23,FALSE))</f>
        <v/>
      </c>
      <c r="AV29" s="51" t="str">
        <f>IF(AV27="","",VLOOKUP(AV27,'（勤務形態一覧表）シフト記号表'!$D$6:$Z$47,23,FALSE))</f>
        <v/>
      </c>
      <c r="AW29" s="50" t="str">
        <f>IF(AW27="","",VLOOKUP(AW27,'（勤務形態一覧表）シフト記号表'!$D$6:$Z$47,23,FALSE))</f>
        <v/>
      </c>
      <c r="AX29" s="49" t="str">
        <f>IF(AX27="","",VLOOKUP(AX27,'（勤務形態一覧表）シフト記号表'!$D$6:$Z$47,23,FALSE))</f>
        <v/>
      </c>
      <c r="AY29" s="49" t="str">
        <f>IF(AY27="","",VLOOKUP(AY27,'（勤務形態一覧表）シフト記号表'!$D$6:$Z$47,23,FALSE))</f>
        <v/>
      </c>
      <c r="AZ29" s="543">
        <f>IF($BC$3="４週",SUM(U29:AV29),IF($BC$3="暦月",SUM(U29:AY29),""))</f>
        <v>0</v>
      </c>
      <c r="BA29" s="544"/>
      <c r="BB29" s="545">
        <f>IF($BC$3="４週",AZ29/4,IF($BC$3="暦月",(AZ29/($BC$8/7)),""))</f>
        <v>0</v>
      </c>
      <c r="BC29" s="544"/>
      <c r="BD29" s="537"/>
      <c r="BE29" s="538"/>
      <c r="BF29" s="538"/>
      <c r="BG29" s="538"/>
      <c r="BH29" s="539"/>
    </row>
    <row r="30" spans="2:60" ht="20.25" customHeight="1" x14ac:dyDescent="0.4">
      <c r="B30" s="75"/>
      <c r="C30" s="548"/>
      <c r="D30" s="549"/>
      <c r="E30" s="550"/>
      <c r="F30" s="67"/>
      <c r="G30" s="66"/>
      <c r="H30" s="557"/>
      <c r="I30" s="560"/>
      <c r="J30" s="561"/>
      <c r="K30" s="561"/>
      <c r="L30" s="562"/>
      <c r="M30" s="569"/>
      <c r="N30" s="570"/>
      <c r="O30" s="571"/>
      <c r="P30" s="86" t="s">
        <v>83</v>
      </c>
      <c r="Q30" s="93"/>
      <c r="R30" s="93"/>
      <c r="S30" s="92"/>
      <c r="T30" s="91"/>
      <c r="U30" s="69"/>
      <c r="V30" s="68"/>
      <c r="W30" s="68"/>
      <c r="X30" s="68"/>
      <c r="Y30" s="68"/>
      <c r="Z30" s="68"/>
      <c r="AA30" s="70"/>
      <c r="AB30" s="69"/>
      <c r="AC30" s="68"/>
      <c r="AD30" s="68"/>
      <c r="AE30" s="68"/>
      <c r="AF30" s="68"/>
      <c r="AG30" s="68"/>
      <c r="AH30" s="70"/>
      <c r="AI30" s="69"/>
      <c r="AJ30" s="68"/>
      <c r="AK30" s="68"/>
      <c r="AL30" s="68"/>
      <c r="AM30" s="68"/>
      <c r="AN30" s="68"/>
      <c r="AO30" s="70"/>
      <c r="AP30" s="69"/>
      <c r="AQ30" s="68"/>
      <c r="AR30" s="68"/>
      <c r="AS30" s="68"/>
      <c r="AT30" s="68"/>
      <c r="AU30" s="68"/>
      <c r="AV30" s="70"/>
      <c r="AW30" s="69"/>
      <c r="AX30" s="68"/>
      <c r="AY30" s="68"/>
      <c r="AZ30" s="578"/>
      <c r="BA30" s="547"/>
      <c r="BB30" s="546"/>
      <c r="BC30" s="547"/>
      <c r="BD30" s="531"/>
      <c r="BE30" s="532"/>
      <c r="BF30" s="532"/>
      <c r="BG30" s="532"/>
      <c r="BH30" s="533"/>
    </row>
    <row r="31" spans="2:60" ht="20.25" customHeight="1" x14ac:dyDescent="0.4">
      <c r="B31" s="58">
        <f>B28+1</f>
        <v>4</v>
      </c>
      <c r="C31" s="551"/>
      <c r="D31" s="552"/>
      <c r="E31" s="553"/>
      <c r="F31" s="67">
        <f>C30</f>
        <v>0</v>
      </c>
      <c r="G31" s="66"/>
      <c r="H31" s="558"/>
      <c r="I31" s="563"/>
      <c r="J31" s="564"/>
      <c r="K31" s="564"/>
      <c r="L31" s="565"/>
      <c r="M31" s="572"/>
      <c r="N31" s="573"/>
      <c r="O31" s="574"/>
      <c r="P31" s="65" t="s">
        <v>82</v>
      </c>
      <c r="Q31" s="64"/>
      <c r="R31" s="64"/>
      <c r="S31" s="63"/>
      <c r="T31" s="62"/>
      <c r="U31" s="60" t="str">
        <f>IF(U30="","",VLOOKUP(U30,'（勤務形態一覧表）シフト記号表'!$D$6:$X$47,21,FALSE))</f>
        <v/>
      </c>
      <c r="V31" s="59" t="str">
        <f>IF(V30="","",VLOOKUP(V30,'（勤務形態一覧表）シフト記号表'!$D$6:$X$47,21,FALSE))</f>
        <v/>
      </c>
      <c r="W31" s="59" t="str">
        <f>IF(W30="","",VLOOKUP(W30,'（勤務形態一覧表）シフト記号表'!$D$6:$X$47,21,FALSE))</f>
        <v/>
      </c>
      <c r="X31" s="59" t="str">
        <f>IF(X30="","",VLOOKUP(X30,'（勤務形態一覧表）シフト記号表'!$D$6:$X$47,21,FALSE))</f>
        <v/>
      </c>
      <c r="Y31" s="59" t="str">
        <f>IF(Y30="","",VLOOKUP(Y30,'（勤務形態一覧表）シフト記号表'!$D$6:$X$47,21,FALSE))</f>
        <v/>
      </c>
      <c r="Z31" s="59" t="str">
        <f>IF(Z30="","",VLOOKUP(Z30,'（勤務形態一覧表）シフト記号表'!$D$6:$X$47,21,FALSE))</f>
        <v/>
      </c>
      <c r="AA31" s="61" t="str">
        <f>IF(AA30="","",VLOOKUP(AA30,'（勤務形態一覧表）シフト記号表'!$D$6:$X$47,21,FALSE))</f>
        <v/>
      </c>
      <c r="AB31" s="60" t="str">
        <f>IF(AB30="","",VLOOKUP(AB30,'（勤務形態一覧表）シフト記号表'!$D$6:$X$47,21,FALSE))</f>
        <v/>
      </c>
      <c r="AC31" s="59" t="str">
        <f>IF(AC30="","",VLOOKUP(AC30,'（勤務形態一覧表）シフト記号表'!$D$6:$X$47,21,FALSE))</f>
        <v/>
      </c>
      <c r="AD31" s="59" t="str">
        <f>IF(AD30="","",VLOOKUP(AD30,'（勤務形態一覧表）シフト記号表'!$D$6:$X$47,21,FALSE))</f>
        <v/>
      </c>
      <c r="AE31" s="59" t="str">
        <f>IF(AE30="","",VLOOKUP(AE30,'（勤務形態一覧表）シフト記号表'!$D$6:$X$47,21,FALSE))</f>
        <v/>
      </c>
      <c r="AF31" s="59" t="str">
        <f>IF(AF30="","",VLOOKUP(AF30,'（勤務形態一覧表）シフト記号表'!$D$6:$X$47,21,FALSE))</f>
        <v/>
      </c>
      <c r="AG31" s="59" t="str">
        <f>IF(AG30="","",VLOOKUP(AG30,'（勤務形態一覧表）シフト記号表'!$D$6:$X$47,21,FALSE))</f>
        <v/>
      </c>
      <c r="AH31" s="61" t="str">
        <f>IF(AH30="","",VLOOKUP(AH30,'（勤務形態一覧表）シフト記号表'!$D$6:$X$47,21,FALSE))</f>
        <v/>
      </c>
      <c r="AI31" s="60" t="str">
        <f>IF(AI30="","",VLOOKUP(AI30,'（勤務形態一覧表）シフト記号表'!$D$6:$X$47,21,FALSE))</f>
        <v/>
      </c>
      <c r="AJ31" s="59" t="str">
        <f>IF(AJ30="","",VLOOKUP(AJ30,'（勤務形態一覧表）シフト記号表'!$D$6:$X$47,21,FALSE))</f>
        <v/>
      </c>
      <c r="AK31" s="59" t="str">
        <f>IF(AK30="","",VLOOKUP(AK30,'（勤務形態一覧表）シフト記号表'!$D$6:$X$47,21,FALSE))</f>
        <v/>
      </c>
      <c r="AL31" s="59" t="str">
        <f>IF(AL30="","",VLOOKUP(AL30,'（勤務形態一覧表）シフト記号表'!$D$6:$X$47,21,FALSE))</f>
        <v/>
      </c>
      <c r="AM31" s="59" t="str">
        <f>IF(AM30="","",VLOOKUP(AM30,'（勤務形態一覧表）シフト記号表'!$D$6:$X$47,21,FALSE))</f>
        <v/>
      </c>
      <c r="AN31" s="59" t="str">
        <f>IF(AN30="","",VLOOKUP(AN30,'（勤務形態一覧表）シフト記号表'!$D$6:$X$47,21,FALSE))</f>
        <v/>
      </c>
      <c r="AO31" s="61" t="str">
        <f>IF(AO30="","",VLOOKUP(AO30,'（勤務形態一覧表）シフト記号表'!$D$6:$X$47,21,FALSE))</f>
        <v/>
      </c>
      <c r="AP31" s="60" t="str">
        <f>IF(AP30="","",VLOOKUP(AP30,'（勤務形態一覧表）シフト記号表'!$D$6:$X$47,21,FALSE))</f>
        <v/>
      </c>
      <c r="AQ31" s="59" t="str">
        <f>IF(AQ30="","",VLOOKUP(AQ30,'（勤務形態一覧表）シフト記号表'!$D$6:$X$47,21,FALSE))</f>
        <v/>
      </c>
      <c r="AR31" s="59" t="str">
        <f>IF(AR30="","",VLOOKUP(AR30,'（勤務形態一覧表）シフト記号表'!$D$6:$X$47,21,FALSE))</f>
        <v/>
      </c>
      <c r="AS31" s="59" t="str">
        <f>IF(AS30="","",VLOOKUP(AS30,'（勤務形態一覧表）シフト記号表'!$D$6:$X$47,21,FALSE))</f>
        <v/>
      </c>
      <c r="AT31" s="59" t="str">
        <f>IF(AT30="","",VLOOKUP(AT30,'（勤務形態一覧表）シフト記号表'!$D$6:$X$47,21,FALSE))</f>
        <v/>
      </c>
      <c r="AU31" s="59" t="str">
        <f>IF(AU30="","",VLOOKUP(AU30,'（勤務形態一覧表）シフト記号表'!$D$6:$X$47,21,FALSE))</f>
        <v/>
      </c>
      <c r="AV31" s="61" t="str">
        <f>IF(AV30="","",VLOOKUP(AV30,'（勤務形態一覧表）シフト記号表'!$D$6:$X$47,21,FALSE))</f>
        <v/>
      </c>
      <c r="AW31" s="60" t="str">
        <f>IF(AW30="","",VLOOKUP(AW30,'（勤務形態一覧表）シフト記号表'!$D$6:$X$47,21,FALSE))</f>
        <v/>
      </c>
      <c r="AX31" s="59" t="str">
        <f>IF(AX30="","",VLOOKUP(AX30,'（勤務形態一覧表）シフト記号表'!$D$6:$X$47,21,FALSE))</f>
        <v/>
      </c>
      <c r="AY31" s="59" t="str">
        <f>IF(AY30="","",VLOOKUP(AY30,'（勤務形態一覧表）シフト記号表'!$D$6:$X$47,21,FALSE))</f>
        <v/>
      </c>
      <c r="AZ31" s="540">
        <f>IF($BC$3="４週",SUM(U31:AV31),IF($BC$3="暦月",SUM(U31:AY31),""))</f>
        <v>0</v>
      </c>
      <c r="BA31" s="541"/>
      <c r="BB31" s="542">
        <f>IF($BC$3="４週",AZ31/4,IF($BC$3="暦月",(AZ31/($BC$8/7)),""))</f>
        <v>0</v>
      </c>
      <c r="BC31" s="541"/>
      <c r="BD31" s="534"/>
      <c r="BE31" s="535"/>
      <c r="BF31" s="535"/>
      <c r="BG31" s="535"/>
      <c r="BH31" s="536"/>
    </row>
    <row r="32" spans="2:60" ht="20.25" customHeight="1" x14ac:dyDescent="0.4">
      <c r="B32" s="82"/>
      <c r="C32" s="579"/>
      <c r="D32" s="580"/>
      <c r="E32" s="581"/>
      <c r="F32" s="81"/>
      <c r="G32" s="80">
        <f>C30</f>
        <v>0</v>
      </c>
      <c r="H32" s="582"/>
      <c r="I32" s="583"/>
      <c r="J32" s="584"/>
      <c r="K32" s="584"/>
      <c r="L32" s="585"/>
      <c r="M32" s="586"/>
      <c r="N32" s="587"/>
      <c r="O32" s="588"/>
      <c r="P32" s="90" t="s">
        <v>81</v>
      </c>
      <c r="Q32" s="96"/>
      <c r="R32" s="96"/>
      <c r="S32" s="95"/>
      <c r="T32" s="94"/>
      <c r="U32" s="50" t="str">
        <f>IF(U30="","",VLOOKUP(U30,'（勤務形態一覧表）シフト記号表'!$D$6:$Z$47,23,FALSE))</f>
        <v/>
      </c>
      <c r="V32" s="49" t="str">
        <f>IF(V30="","",VLOOKUP(V30,'（勤務形態一覧表）シフト記号表'!$D$6:$Z$47,23,FALSE))</f>
        <v/>
      </c>
      <c r="W32" s="49" t="str">
        <f>IF(W30="","",VLOOKUP(W30,'（勤務形態一覧表）シフト記号表'!$D$6:$Z$47,23,FALSE))</f>
        <v/>
      </c>
      <c r="X32" s="49" t="str">
        <f>IF(X30="","",VLOOKUP(X30,'（勤務形態一覧表）シフト記号表'!$D$6:$Z$47,23,FALSE))</f>
        <v/>
      </c>
      <c r="Y32" s="49" t="str">
        <f>IF(Y30="","",VLOOKUP(Y30,'（勤務形態一覧表）シフト記号表'!$D$6:$Z$47,23,FALSE))</f>
        <v/>
      </c>
      <c r="Z32" s="49" t="str">
        <f>IF(Z30="","",VLOOKUP(Z30,'（勤務形態一覧表）シフト記号表'!$D$6:$Z$47,23,FALSE))</f>
        <v/>
      </c>
      <c r="AA32" s="51" t="str">
        <f>IF(AA30="","",VLOOKUP(AA30,'（勤務形態一覧表）シフト記号表'!$D$6:$Z$47,23,FALSE))</f>
        <v/>
      </c>
      <c r="AB32" s="50" t="str">
        <f>IF(AB30="","",VLOOKUP(AB30,'（勤務形態一覧表）シフト記号表'!$D$6:$Z$47,23,FALSE))</f>
        <v/>
      </c>
      <c r="AC32" s="49" t="str">
        <f>IF(AC30="","",VLOOKUP(AC30,'（勤務形態一覧表）シフト記号表'!$D$6:$Z$47,23,FALSE))</f>
        <v/>
      </c>
      <c r="AD32" s="49" t="str">
        <f>IF(AD30="","",VLOOKUP(AD30,'（勤務形態一覧表）シフト記号表'!$D$6:$Z$47,23,FALSE))</f>
        <v/>
      </c>
      <c r="AE32" s="49" t="str">
        <f>IF(AE30="","",VLOOKUP(AE30,'（勤務形態一覧表）シフト記号表'!$D$6:$Z$47,23,FALSE))</f>
        <v/>
      </c>
      <c r="AF32" s="49" t="str">
        <f>IF(AF30="","",VLOOKUP(AF30,'（勤務形態一覧表）シフト記号表'!$D$6:$Z$47,23,FALSE))</f>
        <v/>
      </c>
      <c r="AG32" s="49" t="str">
        <f>IF(AG30="","",VLOOKUP(AG30,'（勤務形態一覧表）シフト記号表'!$D$6:$Z$47,23,FALSE))</f>
        <v/>
      </c>
      <c r="AH32" s="51" t="str">
        <f>IF(AH30="","",VLOOKUP(AH30,'（勤務形態一覧表）シフト記号表'!$D$6:$Z$47,23,FALSE))</f>
        <v/>
      </c>
      <c r="AI32" s="50" t="str">
        <f>IF(AI30="","",VLOOKUP(AI30,'（勤務形態一覧表）シフト記号表'!$D$6:$Z$47,23,FALSE))</f>
        <v/>
      </c>
      <c r="AJ32" s="49" t="str">
        <f>IF(AJ30="","",VLOOKUP(AJ30,'（勤務形態一覧表）シフト記号表'!$D$6:$Z$47,23,FALSE))</f>
        <v/>
      </c>
      <c r="AK32" s="49" t="str">
        <f>IF(AK30="","",VLOOKUP(AK30,'（勤務形態一覧表）シフト記号表'!$D$6:$Z$47,23,FALSE))</f>
        <v/>
      </c>
      <c r="AL32" s="49" t="str">
        <f>IF(AL30="","",VLOOKUP(AL30,'（勤務形態一覧表）シフト記号表'!$D$6:$Z$47,23,FALSE))</f>
        <v/>
      </c>
      <c r="AM32" s="49" t="str">
        <f>IF(AM30="","",VLOOKUP(AM30,'（勤務形態一覧表）シフト記号表'!$D$6:$Z$47,23,FALSE))</f>
        <v/>
      </c>
      <c r="AN32" s="49" t="str">
        <f>IF(AN30="","",VLOOKUP(AN30,'（勤務形態一覧表）シフト記号表'!$D$6:$Z$47,23,FALSE))</f>
        <v/>
      </c>
      <c r="AO32" s="51" t="str">
        <f>IF(AO30="","",VLOOKUP(AO30,'（勤務形態一覧表）シフト記号表'!$D$6:$Z$47,23,FALSE))</f>
        <v/>
      </c>
      <c r="AP32" s="50" t="str">
        <f>IF(AP30="","",VLOOKUP(AP30,'（勤務形態一覧表）シフト記号表'!$D$6:$Z$47,23,FALSE))</f>
        <v/>
      </c>
      <c r="AQ32" s="49" t="str">
        <f>IF(AQ30="","",VLOOKUP(AQ30,'（勤務形態一覧表）シフト記号表'!$D$6:$Z$47,23,FALSE))</f>
        <v/>
      </c>
      <c r="AR32" s="49" t="str">
        <f>IF(AR30="","",VLOOKUP(AR30,'（勤務形態一覧表）シフト記号表'!$D$6:$Z$47,23,FALSE))</f>
        <v/>
      </c>
      <c r="AS32" s="49" t="str">
        <f>IF(AS30="","",VLOOKUP(AS30,'（勤務形態一覧表）シフト記号表'!$D$6:$Z$47,23,FALSE))</f>
        <v/>
      </c>
      <c r="AT32" s="49" t="str">
        <f>IF(AT30="","",VLOOKUP(AT30,'（勤務形態一覧表）シフト記号表'!$D$6:$Z$47,23,FALSE))</f>
        <v/>
      </c>
      <c r="AU32" s="49" t="str">
        <f>IF(AU30="","",VLOOKUP(AU30,'（勤務形態一覧表）シフト記号表'!$D$6:$Z$47,23,FALSE))</f>
        <v/>
      </c>
      <c r="AV32" s="51" t="str">
        <f>IF(AV30="","",VLOOKUP(AV30,'（勤務形態一覧表）シフト記号表'!$D$6:$Z$47,23,FALSE))</f>
        <v/>
      </c>
      <c r="AW32" s="50" t="str">
        <f>IF(AW30="","",VLOOKUP(AW30,'（勤務形態一覧表）シフト記号表'!$D$6:$Z$47,23,FALSE))</f>
        <v/>
      </c>
      <c r="AX32" s="49" t="str">
        <f>IF(AX30="","",VLOOKUP(AX30,'（勤務形態一覧表）シフト記号表'!$D$6:$Z$47,23,FALSE))</f>
        <v/>
      </c>
      <c r="AY32" s="49" t="str">
        <f>IF(AY30="","",VLOOKUP(AY30,'（勤務形態一覧表）シフト記号表'!$D$6:$Z$47,23,FALSE))</f>
        <v/>
      </c>
      <c r="AZ32" s="543">
        <f>IF($BC$3="４週",SUM(U32:AV32),IF($BC$3="暦月",SUM(U32:AY32),""))</f>
        <v>0</v>
      </c>
      <c r="BA32" s="544"/>
      <c r="BB32" s="545">
        <f>IF($BC$3="４週",AZ32/4,IF($BC$3="暦月",(AZ32/($BC$8/7)),""))</f>
        <v>0</v>
      </c>
      <c r="BC32" s="544"/>
      <c r="BD32" s="537"/>
      <c r="BE32" s="538"/>
      <c r="BF32" s="538"/>
      <c r="BG32" s="538"/>
      <c r="BH32" s="539"/>
    </row>
    <row r="33" spans="2:60" ht="20.25" customHeight="1" x14ac:dyDescent="0.4">
      <c r="B33" s="75"/>
      <c r="C33" s="548"/>
      <c r="D33" s="549"/>
      <c r="E33" s="550"/>
      <c r="F33" s="67"/>
      <c r="G33" s="66"/>
      <c r="H33" s="557"/>
      <c r="I33" s="560"/>
      <c r="J33" s="561"/>
      <c r="K33" s="561"/>
      <c r="L33" s="562"/>
      <c r="M33" s="569"/>
      <c r="N33" s="570"/>
      <c r="O33" s="571"/>
      <c r="P33" s="86" t="s">
        <v>83</v>
      </c>
      <c r="Q33" s="93"/>
      <c r="R33" s="93"/>
      <c r="S33" s="92"/>
      <c r="T33" s="91"/>
      <c r="U33" s="69"/>
      <c r="V33" s="68"/>
      <c r="W33" s="68"/>
      <c r="X33" s="68"/>
      <c r="Y33" s="68"/>
      <c r="Z33" s="68"/>
      <c r="AA33" s="70"/>
      <c r="AB33" s="69"/>
      <c r="AC33" s="68"/>
      <c r="AD33" s="68"/>
      <c r="AE33" s="68"/>
      <c r="AF33" s="68"/>
      <c r="AG33" s="68"/>
      <c r="AH33" s="70"/>
      <c r="AI33" s="69"/>
      <c r="AJ33" s="68"/>
      <c r="AK33" s="68"/>
      <c r="AL33" s="68"/>
      <c r="AM33" s="68"/>
      <c r="AN33" s="68"/>
      <c r="AO33" s="70"/>
      <c r="AP33" s="69"/>
      <c r="AQ33" s="68"/>
      <c r="AR33" s="68"/>
      <c r="AS33" s="68"/>
      <c r="AT33" s="68"/>
      <c r="AU33" s="68"/>
      <c r="AV33" s="70"/>
      <c r="AW33" s="69"/>
      <c r="AX33" s="68"/>
      <c r="AY33" s="68"/>
      <c r="AZ33" s="578"/>
      <c r="BA33" s="547"/>
      <c r="BB33" s="546"/>
      <c r="BC33" s="547"/>
      <c r="BD33" s="531"/>
      <c r="BE33" s="532"/>
      <c r="BF33" s="532"/>
      <c r="BG33" s="532"/>
      <c r="BH33" s="533"/>
    </row>
    <row r="34" spans="2:60" ht="20.25" customHeight="1" x14ac:dyDescent="0.4">
      <c r="B34" s="58">
        <f>B31+1</f>
        <v>5</v>
      </c>
      <c r="C34" s="551"/>
      <c r="D34" s="552"/>
      <c r="E34" s="553"/>
      <c r="F34" s="67">
        <f>C33</f>
        <v>0</v>
      </c>
      <c r="G34" s="66"/>
      <c r="H34" s="558"/>
      <c r="I34" s="563"/>
      <c r="J34" s="564"/>
      <c r="K34" s="564"/>
      <c r="L34" s="565"/>
      <c r="M34" s="572"/>
      <c r="N34" s="573"/>
      <c r="O34" s="574"/>
      <c r="P34" s="65" t="s">
        <v>82</v>
      </c>
      <c r="Q34" s="64"/>
      <c r="R34" s="64"/>
      <c r="S34" s="63"/>
      <c r="T34" s="62"/>
      <c r="U34" s="60" t="str">
        <f>IF(U33="","",VLOOKUP(U33,'（勤務形態一覧表）シフト記号表'!$D$6:$X$47,21,FALSE))</f>
        <v/>
      </c>
      <c r="V34" s="59" t="str">
        <f>IF(V33="","",VLOOKUP(V33,'（勤務形態一覧表）シフト記号表'!$D$6:$X$47,21,FALSE))</f>
        <v/>
      </c>
      <c r="W34" s="59" t="str">
        <f>IF(W33="","",VLOOKUP(W33,'（勤務形態一覧表）シフト記号表'!$D$6:$X$47,21,FALSE))</f>
        <v/>
      </c>
      <c r="X34" s="59" t="str">
        <f>IF(X33="","",VLOOKUP(X33,'（勤務形態一覧表）シフト記号表'!$D$6:$X$47,21,FALSE))</f>
        <v/>
      </c>
      <c r="Y34" s="59" t="str">
        <f>IF(Y33="","",VLOOKUP(Y33,'（勤務形態一覧表）シフト記号表'!$D$6:$X$47,21,FALSE))</f>
        <v/>
      </c>
      <c r="Z34" s="59" t="str">
        <f>IF(Z33="","",VLOOKUP(Z33,'（勤務形態一覧表）シフト記号表'!$D$6:$X$47,21,FALSE))</f>
        <v/>
      </c>
      <c r="AA34" s="61" t="str">
        <f>IF(AA33="","",VLOOKUP(AA33,'（勤務形態一覧表）シフト記号表'!$D$6:$X$47,21,FALSE))</f>
        <v/>
      </c>
      <c r="AB34" s="60" t="str">
        <f>IF(AB33="","",VLOOKUP(AB33,'（勤務形態一覧表）シフト記号表'!$D$6:$X$47,21,FALSE))</f>
        <v/>
      </c>
      <c r="AC34" s="59" t="str">
        <f>IF(AC33="","",VLOOKUP(AC33,'（勤務形態一覧表）シフト記号表'!$D$6:$X$47,21,FALSE))</f>
        <v/>
      </c>
      <c r="AD34" s="59" t="str">
        <f>IF(AD33="","",VLOOKUP(AD33,'（勤務形態一覧表）シフト記号表'!$D$6:$X$47,21,FALSE))</f>
        <v/>
      </c>
      <c r="AE34" s="59" t="str">
        <f>IF(AE33="","",VLOOKUP(AE33,'（勤務形態一覧表）シフト記号表'!$D$6:$X$47,21,FALSE))</f>
        <v/>
      </c>
      <c r="AF34" s="59" t="str">
        <f>IF(AF33="","",VLOOKUP(AF33,'（勤務形態一覧表）シフト記号表'!$D$6:$X$47,21,FALSE))</f>
        <v/>
      </c>
      <c r="AG34" s="59" t="str">
        <f>IF(AG33="","",VLOOKUP(AG33,'（勤務形態一覧表）シフト記号表'!$D$6:$X$47,21,FALSE))</f>
        <v/>
      </c>
      <c r="AH34" s="61" t="str">
        <f>IF(AH33="","",VLOOKUP(AH33,'（勤務形態一覧表）シフト記号表'!$D$6:$X$47,21,FALSE))</f>
        <v/>
      </c>
      <c r="AI34" s="60" t="str">
        <f>IF(AI33="","",VLOOKUP(AI33,'（勤務形態一覧表）シフト記号表'!$D$6:$X$47,21,FALSE))</f>
        <v/>
      </c>
      <c r="AJ34" s="59" t="str">
        <f>IF(AJ33="","",VLOOKUP(AJ33,'（勤務形態一覧表）シフト記号表'!$D$6:$X$47,21,FALSE))</f>
        <v/>
      </c>
      <c r="AK34" s="59" t="str">
        <f>IF(AK33="","",VLOOKUP(AK33,'（勤務形態一覧表）シフト記号表'!$D$6:$X$47,21,FALSE))</f>
        <v/>
      </c>
      <c r="AL34" s="59" t="str">
        <f>IF(AL33="","",VLOOKUP(AL33,'（勤務形態一覧表）シフト記号表'!$D$6:$X$47,21,FALSE))</f>
        <v/>
      </c>
      <c r="AM34" s="59" t="str">
        <f>IF(AM33="","",VLOOKUP(AM33,'（勤務形態一覧表）シフト記号表'!$D$6:$X$47,21,FALSE))</f>
        <v/>
      </c>
      <c r="AN34" s="59" t="str">
        <f>IF(AN33="","",VLOOKUP(AN33,'（勤務形態一覧表）シフト記号表'!$D$6:$X$47,21,FALSE))</f>
        <v/>
      </c>
      <c r="AO34" s="61" t="str">
        <f>IF(AO33="","",VLOOKUP(AO33,'（勤務形態一覧表）シフト記号表'!$D$6:$X$47,21,FALSE))</f>
        <v/>
      </c>
      <c r="AP34" s="60" t="str">
        <f>IF(AP33="","",VLOOKUP(AP33,'（勤務形態一覧表）シフト記号表'!$D$6:$X$47,21,FALSE))</f>
        <v/>
      </c>
      <c r="AQ34" s="59" t="str">
        <f>IF(AQ33="","",VLOOKUP(AQ33,'（勤務形態一覧表）シフト記号表'!$D$6:$X$47,21,FALSE))</f>
        <v/>
      </c>
      <c r="AR34" s="59" t="str">
        <f>IF(AR33="","",VLOOKUP(AR33,'（勤務形態一覧表）シフト記号表'!$D$6:$X$47,21,FALSE))</f>
        <v/>
      </c>
      <c r="AS34" s="59" t="str">
        <f>IF(AS33="","",VLOOKUP(AS33,'（勤務形態一覧表）シフト記号表'!$D$6:$X$47,21,FALSE))</f>
        <v/>
      </c>
      <c r="AT34" s="59" t="str">
        <f>IF(AT33="","",VLOOKUP(AT33,'（勤務形態一覧表）シフト記号表'!$D$6:$X$47,21,FALSE))</f>
        <v/>
      </c>
      <c r="AU34" s="59" t="str">
        <f>IF(AU33="","",VLOOKUP(AU33,'（勤務形態一覧表）シフト記号表'!$D$6:$X$47,21,FALSE))</f>
        <v/>
      </c>
      <c r="AV34" s="61" t="str">
        <f>IF(AV33="","",VLOOKUP(AV33,'（勤務形態一覧表）シフト記号表'!$D$6:$X$47,21,FALSE))</f>
        <v/>
      </c>
      <c r="AW34" s="60" t="str">
        <f>IF(AW33="","",VLOOKUP(AW33,'（勤務形態一覧表）シフト記号表'!$D$6:$X$47,21,FALSE))</f>
        <v/>
      </c>
      <c r="AX34" s="59" t="str">
        <f>IF(AX33="","",VLOOKUP(AX33,'（勤務形態一覧表）シフト記号表'!$D$6:$X$47,21,FALSE))</f>
        <v/>
      </c>
      <c r="AY34" s="59" t="str">
        <f>IF(AY33="","",VLOOKUP(AY33,'（勤務形態一覧表）シフト記号表'!$D$6:$X$47,21,FALSE))</f>
        <v/>
      </c>
      <c r="AZ34" s="540">
        <f>IF($BC$3="４週",SUM(U34:AV34),IF($BC$3="暦月",SUM(U34:AY34),""))</f>
        <v>0</v>
      </c>
      <c r="BA34" s="541"/>
      <c r="BB34" s="542">
        <f>IF($BC$3="４週",AZ34/4,IF($BC$3="暦月",(AZ34/($BC$8/7)),""))</f>
        <v>0</v>
      </c>
      <c r="BC34" s="541"/>
      <c r="BD34" s="534"/>
      <c r="BE34" s="535"/>
      <c r="BF34" s="535"/>
      <c r="BG34" s="535"/>
      <c r="BH34" s="536"/>
    </row>
    <row r="35" spans="2:60" ht="20.25" customHeight="1" x14ac:dyDescent="0.4">
      <c r="B35" s="82"/>
      <c r="C35" s="579"/>
      <c r="D35" s="580"/>
      <c r="E35" s="581"/>
      <c r="F35" s="81"/>
      <c r="G35" s="80">
        <f>C33</f>
        <v>0</v>
      </c>
      <c r="H35" s="582"/>
      <c r="I35" s="583"/>
      <c r="J35" s="584"/>
      <c r="K35" s="584"/>
      <c r="L35" s="585"/>
      <c r="M35" s="586"/>
      <c r="N35" s="587"/>
      <c r="O35" s="588"/>
      <c r="P35" s="90" t="s">
        <v>81</v>
      </c>
      <c r="Q35" s="89"/>
      <c r="R35" s="89"/>
      <c r="S35" s="88"/>
      <c r="T35" s="87"/>
      <c r="U35" s="50" t="str">
        <f>IF(U33="","",VLOOKUP(U33,'（勤務形態一覧表）シフト記号表'!$D$6:$Z$47,23,FALSE))</f>
        <v/>
      </c>
      <c r="V35" s="49" t="str">
        <f>IF(V33="","",VLOOKUP(V33,'（勤務形態一覧表）シフト記号表'!$D$6:$Z$47,23,FALSE))</f>
        <v/>
      </c>
      <c r="W35" s="49" t="str">
        <f>IF(W33="","",VLOOKUP(W33,'（勤務形態一覧表）シフト記号表'!$D$6:$Z$47,23,FALSE))</f>
        <v/>
      </c>
      <c r="X35" s="49" t="str">
        <f>IF(X33="","",VLOOKUP(X33,'（勤務形態一覧表）シフト記号表'!$D$6:$Z$47,23,FALSE))</f>
        <v/>
      </c>
      <c r="Y35" s="49" t="str">
        <f>IF(Y33="","",VLOOKUP(Y33,'（勤務形態一覧表）シフト記号表'!$D$6:$Z$47,23,FALSE))</f>
        <v/>
      </c>
      <c r="Z35" s="49" t="str">
        <f>IF(Z33="","",VLOOKUP(Z33,'（勤務形態一覧表）シフト記号表'!$D$6:$Z$47,23,FALSE))</f>
        <v/>
      </c>
      <c r="AA35" s="51" t="str">
        <f>IF(AA33="","",VLOOKUP(AA33,'（勤務形態一覧表）シフト記号表'!$D$6:$Z$47,23,FALSE))</f>
        <v/>
      </c>
      <c r="AB35" s="50" t="str">
        <f>IF(AB33="","",VLOOKUP(AB33,'（勤務形態一覧表）シフト記号表'!$D$6:$Z$47,23,FALSE))</f>
        <v/>
      </c>
      <c r="AC35" s="49" t="str">
        <f>IF(AC33="","",VLOOKUP(AC33,'（勤務形態一覧表）シフト記号表'!$D$6:$Z$47,23,FALSE))</f>
        <v/>
      </c>
      <c r="AD35" s="49" t="str">
        <f>IF(AD33="","",VLOOKUP(AD33,'（勤務形態一覧表）シフト記号表'!$D$6:$Z$47,23,FALSE))</f>
        <v/>
      </c>
      <c r="AE35" s="49" t="str">
        <f>IF(AE33="","",VLOOKUP(AE33,'（勤務形態一覧表）シフト記号表'!$D$6:$Z$47,23,FALSE))</f>
        <v/>
      </c>
      <c r="AF35" s="49" t="str">
        <f>IF(AF33="","",VLOOKUP(AF33,'（勤務形態一覧表）シフト記号表'!$D$6:$Z$47,23,FALSE))</f>
        <v/>
      </c>
      <c r="AG35" s="49" t="str">
        <f>IF(AG33="","",VLOOKUP(AG33,'（勤務形態一覧表）シフト記号表'!$D$6:$Z$47,23,FALSE))</f>
        <v/>
      </c>
      <c r="AH35" s="51" t="str">
        <f>IF(AH33="","",VLOOKUP(AH33,'（勤務形態一覧表）シフト記号表'!$D$6:$Z$47,23,FALSE))</f>
        <v/>
      </c>
      <c r="AI35" s="50" t="str">
        <f>IF(AI33="","",VLOOKUP(AI33,'（勤務形態一覧表）シフト記号表'!$D$6:$Z$47,23,FALSE))</f>
        <v/>
      </c>
      <c r="AJ35" s="49" t="str">
        <f>IF(AJ33="","",VLOOKUP(AJ33,'（勤務形態一覧表）シフト記号表'!$D$6:$Z$47,23,FALSE))</f>
        <v/>
      </c>
      <c r="AK35" s="49" t="str">
        <f>IF(AK33="","",VLOOKUP(AK33,'（勤務形態一覧表）シフト記号表'!$D$6:$Z$47,23,FALSE))</f>
        <v/>
      </c>
      <c r="AL35" s="49" t="str">
        <f>IF(AL33="","",VLOOKUP(AL33,'（勤務形態一覧表）シフト記号表'!$D$6:$Z$47,23,FALSE))</f>
        <v/>
      </c>
      <c r="AM35" s="49" t="str">
        <f>IF(AM33="","",VLOOKUP(AM33,'（勤務形態一覧表）シフト記号表'!$D$6:$Z$47,23,FALSE))</f>
        <v/>
      </c>
      <c r="AN35" s="49" t="str">
        <f>IF(AN33="","",VLOOKUP(AN33,'（勤務形態一覧表）シフト記号表'!$D$6:$Z$47,23,FALSE))</f>
        <v/>
      </c>
      <c r="AO35" s="51" t="str">
        <f>IF(AO33="","",VLOOKUP(AO33,'（勤務形態一覧表）シフト記号表'!$D$6:$Z$47,23,FALSE))</f>
        <v/>
      </c>
      <c r="AP35" s="50" t="str">
        <f>IF(AP33="","",VLOOKUP(AP33,'（勤務形態一覧表）シフト記号表'!$D$6:$Z$47,23,FALSE))</f>
        <v/>
      </c>
      <c r="AQ35" s="49" t="str">
        <f>IF(AQ33="","",VLOOKUP(AQ33,'（勤務形態一覧表）シフト記号表'!$D$6:$Z$47,23,FALSE))</f>
        <v/>
      </c>
      <c r="AR35" s="49" t="str">
        <f>IF(AR33="","",VLOOKUP(AR33,'（勤務形態一覧表）シフト記号表'!$D$6:$Z$47,23,FALSE))</f>
        <v/>
      </c>
      <c r="AS35" s="49" t="str">
        <f>IF(AS33="","",VLOOKUP(AS33,'（勤務形態一覧表）シフト記号表'!$D$6:$Z$47,23,FALSE))</f>
        <v/>
      </c>
      <c r="AT35" s="49" t="str">
        <f>IF(AT33="","",VLOOKUP(AT33,'（勤務形態一覧表）シフト記号表'!$D$6:$Z$47,23,FALSE))</f>
        <v/>
      </c>
      <c r="AU35" s="49" t="str">
        <f>IF(AU33="","",VLOOKUP(AU33,'（勤務形態一覧表）シフト記号表'!$D$6:$Z$47,23,FALSE))</f>
        <v/>
      </c>
      <c r="AV35" s="51" t="str">
        <f>IF(AV33="","",VLOOKUP(AV33,'（勤務形態一覧表）シフト記号表'!$D$6:$Z$47,23,FALSE))</f>
        <v/>
      </c>
      <c r="AW35" s="50" t="str">
        <f>IF(AW33="","",VLOOKUP(AW33,'（勤務形態一覧表）シフト記号表'!$D$6:$Z$47,23,FALSE))</f>
        <v/>
      </c>
      <c r="AX35" s="49" t="str">
        <f>IF(AX33="","",VLOOKUP(AX33,'（勤務形態一覧表）シフト記号表'!$D$6:$Z$47,23,FALSE))</f>
        <v/>
      </c>
      <c r="AY35" s="49" t="str">
        <f>IF(AY33="","",VLOOKUP(AY33,'（勤務形態一覧表）シフト記号表'!$D$6:$Z$47,23,FALSE))</f>
        <v/>
      </c>
      <c r="AZ35" s="543">
        <f>IF($BC$3="４週",SUM(U35:AV35),IF($BC$3="暦月",SUM(U35:AY35),""))</f>
        <v>0</v>
      </c>
      <c r="BA35" s="544"/>
      <c r="BB35" s="545">
        <f>IF($BC$3="４週",AZ35/4,IF($BC$3="暦月",(AZ35/($BC$8/7)),""))</f>
        <v>0</v>
      </c>
      <c r="BC35" s="544"/>
      <c r="BD35" s="537"/>
      <c r="BE35" s="538"/>
      <c r="BF35" s="538"/>
      <c r="BG35" s="538"/>
      <c r="BH35" s="539"/>
    </row>
    <row r="36" spans="2:60" ht="20.25" customHeight="1" x14ac:dyDescent="0.4">
      <c r="B36" s="75"/>
      <c r="C36" s="548"/>
      <c r="D36" s="549"/>
      <c r="E36" s="550"/>
      <c r="F36" s="67"/>
      <c r="G36" s="66"/>
      <c r="H36" s="557"/>
      <c r="I36" s="560"/>
      <c r="J36" s="561"/>
      <c r="K36" s="561"/>
      <c r="L36" s="562"/>
      <c r="M36" s="569"/>
      <c r="N36" s="570"/>
      <c r="O36" s="571"/>
      <c r="P36" s="86" t="s">
        <v>83</v>
      </c>
      <c r="Q36" s="85"/>
      <c r="R36" s="85"/>
      <c r="S36" s="84"/>
      <c r="T36" s="83"/>
      <c r="U36" s="69"/>
      <c r="V36" s="68"/>
      <c r="W36" s="68"/>
      <c r="X36" s="68"/>
      <c r="Y36" s="68"/>
      <c r="Z36" s="68"/>
      <c r="AA36" s="70"/>
      <c r="AB36" s="69"/>
      <c r="AC36" s="68"/>
      <c r="AD36" s="68"/>
      <c r="AE36" s="68"/>
      <c r="AF36" s="68"/>
      <c r="AG36" s="68"/>
      <c r="AH36" s="70"/>
      <c r="AI36" s="69"/>
      <c r="AJ36" s="68"/>
      <c r="AK36" s="68"/>
      <c r="AL36" s="68"/>
      <c r="AM36" s="68"/>
      <c r="AN36" s="68"/>
      <c r="AO36" s="70"/>
      <c r="AP36" s="69"/>
      <c r="AQ36" s="68"/>
      <c r="AR36" s="68"/>
      <c r="AS36" s="68"/>
      <c r="AT36" s="68"/>
      <c r="AU36" s="68"/>
      <c r="AV36" s="70"/>
      <c r="AW36" s="69"/>
      <c r="AX36" s="68"/>
      <c r="AY36" s="68"/>
      <c r="AZ36" s="578"/>
      <c r="BA36" s="547"/>
      <c r="BB36" s="546"/>
      <c r="BC36" s="547"/>
      <c r="BD36" s="531"/>
      <c r="BE36" s="532"/>
      <c r="BF36" s="532"/>
      <c r="BG36" s="532"/>
      <c r="BH36" s="533"/>
    </row>
    <row r="37" spans="2:60" ht="20.25" customHeight="1" x14ac:dyDescent="0.4">
      <c r="B37" s="58">
        <f>B34+1</f>
        <v>6</v>
      </c>
      <c r="C37" s="551"/>
      <c r="D37" s="552"/>
      <c r="E37" s="553"/>
      <c r="F37" s="67">
        <f>C36</f>
        <v>0</v>
      </c>
      <c r="G37" s="66"/>
      <c r="H37" s="558"/>
      <c r="I37" s="563"/>
      <c r="J37" s="564"/>
      <c r="K37" s="564"/>
      <c r="L37" s="565"/>
      <c r="M37" s="572"/>
      <c r="N37" s="573"/>
      <c r="O37" s="574"/>
      <c r="P37" s="65" t="s">
        <v>82</v>
      </c>
      <c r="Q37" s="64"/>
      <c r="R37" s="64"/>
      <c r="S37" s="63"/>
      <c r="T37" s="62"/>
      <c r="U37" s="60" t="str">
        <f>IF(U36="","",VLOOKUP(U36,'（勤務形態一覧表）シフト記号表'!$D$6:$X$47,21,FALSE))</f>
        <v/>
      </c>
      <c r="V37" s="59" t="str">
        <f>IF(V36="","",VLOOKUP(V36,'（勤務形態一覧表）シフト記号表'!$D$6:$X$47,21,FALSE))</f>
        <v/>
      </c>
      <c r="W37" s="59" t="str">
        <f>IF(W36="","",VLOOKUP(W36,'（勤務形態一覧表）シフト記号表'!$D$6:$X$47,21,FALSE))</f>
        <v/>
      </c>
      <c r="X37" s="59" t="str">
        <f>IF(X36="","",VLOOKUP(X36,'（勤務形態一覧表）シフト記号表'!$D$6:$X$47,21,FALSE))</f>
        <v/>
      </c>
      <c r="Y37" s="59" t="str">
        <f>IF(Y36="","",VLOOKUP(Y36,'（勤務形態一覧表）シフト記号表'!$D$6:$X$47,21,FALSE))</f>
        <v/>
      </c>
      <c r="Z37" s="59" t="str">
        <f>IF(Z36="","",VLOOKUP(Z36,'（勤務形態一覧表）シフト記号表'!$D$6:$X$47,21,FALSE))</f>
        <v/>
      </c>
      <c r="AA37" s="61" t="str">
        <f>IF(AA36="","",VLOOKUP(AA36,'（勤務形態一覧表）シフト記号表'!$D$6:$X$47,21,FALSE))</f>
        <v/>
      </c>
      <c r="AB37" s="60" t="str">
        <f>IF(AB36="","",VLOOKUP(AB36,'（勤務形態一覧表）シフト記号表'!$D$6:$X$47,21,FALSE))</f>
        <v/>
      </c>
      <c r="AC37" s="59" t="str">
        <f>IF(AC36="","",VLOOKUP(AC36,'（勤務形態一覧表）シフト記号表'!$D$6:$X$47,21,FALSE))</f>
        <v/>
      </c>
      <c r="AD37" s="59" t="str">
        <f>IF(AD36="","",VLOOKUP(AD36,'（勤務形態一覧表）シフト記号表'!$D$6:$X$47,21,FALSE))</f>
        <v/>
      </c>
      <c r="AE37" s="59" t="str">
        <f>IF(AE36="","",VLOOKUP(AE36,'（勤務形態一覧表）シフト記号表'!$D$6:$X$47,21,FALSE))</f>
        <v/>
      </c>
      <c r="AF37" s="59" t="str">
        <f>IF(AF36="","",VLOOKUP(AF36,'（勤務形態一覧表）シフト記号表'!$D$6:$X$47,21,FALSE))</f>
        <v/>
      </c>
      <c r="AG37" s="59" t="str">
        <f>IF(AG36="","",VLOOKUP(AG36,'（勤務形態一覧表）シフト記号表'!$D$6:$X$47,21,FALSE))</f>
        <v/>
      </c>
      <c r="AH37" s="61" t="str">
        <f>IF(AH36="","",VLOOKUP(AH36,'（勤務形態一覧表）シフト記号表'!$D$6:$X$47,21,FALSE))</f>
        <v/>
      </c>
      <c r="AI37" s="60" t="str">
        <f>IF(AI36="","",VLOOKUP(AI36,'（勤務形態一覧表）シフト記号表'!$D$6:$X$47,21,FALSE))</f>
        <v/>
      </c>
      <c r="AJ37" s="59" t="str">
        <f>IF(AJ36="","",VLOOKUP(AJ36,'（勤務形態一覧表）シフト記号表'!$D$6:$X$47,21,FALSE))</f>
        <v/>
      </c>
      <c r="AK37" s="59" t="str">
        <f>IF(AK36="","",VLOOKUP(AK36,'（勤務形態一覧表）シフト記号表'!$D$6:$X$47,21,FALSE))</f>
        <v/>
      </c>
      <c r="AL37" s="59" t="str">
        <f>IF(AL36="","",VLOOKUP(AL36,'（勤務形態一覧表）シフト記号表'!$D$6:$X$47,21,FALSE))</f>
        <v/>
      </c>
      <c r="AM37" s="59" t="str">
        <f>IF(AM36="","",VLOOKUP(AM36,'（勤務形態一覧表）シフト記号表'!$D$6:$X$47,21,FALSE))</f>
        <v/>
      </c>
      <c r="AN37" s="59" t="str">
        <f>IF(AN36="","",VLOOKUP(AN36,'（勤務形態一覧表）シフト記号表'!$D$6:$X$47,21,FALSE))</f>
        <v/>
      </c>
      <c r="AO37" s="61" t="str">
        <f>IF(AO36="","",VLOOKUP(AO36,'（勤務形態一覧表）シフト記号表'!$D$6:$X$47,21,FALSE))</f>
        <v/>
      </c>
      <c r="AP37" s="60" t="str">
        <f>IF(AP36="","",VLOOKUP(AP36,'（勤務形態一覧表）シフト記号表'!$D$6:$X$47,21,FALSE))</f>
        <v/>
      </c>
      <c r="AQ37" s="59" t="str">
        <f>IF(AQ36="","",VLOOKUP(AQ36,'（勤務形態一覧表）シフト記号表'!$D$6:$X$47,21,FALSE))</f>
        <v/>
      </c>
      <c r="AR37" s="59" t="str">
        <f>IF(AR36="","",VLOOKUP(AR36,'（勤務形態一覧表）シフト記号表'!$D$6:$X$47,21,FALSE))</f>
        <v/>
      </c>
      <c r="AS37" s="59" t="str">
        <f>IF(AS36="","",VLOOKUP(AS36,'（勤務形態一覧表）シフト記号表'!$D$6:$X$47,21,FALSE))</f>
        <v/>
      </c>
      <c r="AT37" s="59" t="str">
        <f>IF(AT36="","",VLOOKUP(AT36,'（勤務形態一覧表）シフト記号表'!$D$6:$X$47,21,FALSE))</f>
        <v/>
      </c>
      <c r="AU37" s="59" t="str">
        <f>IF(AU36="","",VLOOKUP(AU36,'（勤務形態一覧表）シフト記号表'!$D$6:$X$47,21,FALSE))</f>
        <v/>
      </c>
      <c r="AV37" s="61" t="str">
        <f>IF(AV36="","",VLOOKUP(AV36,'（勤務形態一覧表）シフト記号表'!$D$6:$X$47,21,FALSE))</f>
        <v/>
      </c>
      <c r="AW37" s="60" t="str">
        <f>IF(AW36="","",VLOOKUP(AW36,'（勤務形態一覧表）シフト記号表'!$D$6:$X$47,21,FALSE))</f>
        <v/>
      </c>
      <c r="AX37" s="59" t="str">
        <f>IF(AX36="","",VLOOKUP(AX36,'（勤務形態一覧表）シフト記号表'!$D$6:$X$47,21,FALSE))</f>
        <v/>
      </c>
      <c r="AY37" s="59" t="str">
        <f>IF(AY36="","",VLOOKUP(AY36,'（勤務形態一覧表）シフト記号表'!$D$6:$X$47,21,FALSE))</f>
        <v/>
      </c>
      <c r="AZ37" s="540">
        <f>IF($BC$3="４週",SUM(U37:AV37),IF($BC$3="暦月",SUM(U37:AY37),""))</f>
        <v>0</v>
      </c>
      <c r="BA37" s="541"/>
      <c r="BB37" s="542">
        <f>IF($BC$3="４週",AZ37/4,IF($BC$3="暦月",(AZ37/($BC$8/7)),""))</f>
        <v>0</v>
      </c>
      <c r="BC37" s="541"/>
      <c r="BD37" s="534"/>
      <c r="BE37" s="535"/>
      <c r="BF37" s="535"/>
      <c r="BG37" s="535"/>
      <c r="BH37" s="536"/>
    </row>
    <row r="38" spans="2:60" ht="20.25" customHeight="1" x14ac:dyDescent="0.4">
      <c r="B38" s="82"/>
      <c r="C38" s="579"/>
      <c r="D38" s="580"/>
      <c r="E38" s="581"/>
      <c r="F38" s="81"/>
      <c r="G38" s="80">
        <f>C36</f>
        <v>0</v>
      </c>
      <c r="H38" s="582"/>
      <c r="I38" s="583"/>
      <c r="J38" s="584"/>
      <c r="K38" s="584"/>
      <c r="L38" s="585"/>
      <c r="M38" s="586"/>
      <c r="N38" s="587"/>
      <c r="O38" s="588"/>
      <c r="P38" s="90" t="s">
        <v>81</v>
      </c>
      <c r="Q38" s="96"/>
      <c r="R38" s="96"/>
      <c r="S38" s="95"/>
      <c r="T38" s="94"/>
      <c r="U38" s="50" t="str">
        <f>IF(U36="","",VLOOKUP(U36,'（勤務形態一覧表）シフト記号表'!$D$6:$Z$47,23,FALSE))</f>
        <v/>
      </c>
      <c r="V38" s="49" t="str">
        <f>IF(V36="","",VLOOKUP(V36,'（勤務形態一覧表）シフト記号表'!$D$6:$Z$47,23,FALSE))</f>
        <v/>
      </c>
      <c r="W38" s="49" t="str">
        <f>IF(W36="","",VLOOKUP(W36,'（勤務形態一覧表）シフト記号表'!$D$6:$Z$47,23,FALSE))</f>
        <v/>
      </c>
      <c r="X38" s="49" t="str">
        <f>IF(X36="","",VLOOKUP(X36,'（勤務形態一覧表）シフト記号表'!$D$6:$Z$47,23,FALSE))</f>
        <v/>
      </c>
      <c r="Y38" s="49" t="str">
        <f>IF(Y36="","",VLOOKUP(Y36,'（勤務形態一覧表）シフト記号表'!$D$6:$Z$47,23,FALSE))</f>
        <v/>
      </c>
      <c r="Z38" s="49" t="str">
        <f>IF(Z36="","",VLOOKUP(Z36,'（勤務形態一覧表）シフト記号表'!$D$6:$Z$47,23,FALSE))</f>
        <v/>
      </c>
      <c r="AA38" s="51" t="str">
        <f>IF(AA36="","",VLOOKUP(AA36,'（勤務形態一覧表）シフト記号表'!$D$6:$Z$47,23,FALSE))</f>
        <v/>
      </c>
      <c r="AB38" s="50" t="str">
        <f>IF(AB36="","",VLOOKUP(AB36,'（勤務形態一覧表）シフト記号表'!$D$6:$Z$47,23,FALSE))</f>
        <v/>
      </c>
      <c r="AC38" s="49" t="str">
        <f>IF(AC36="","",VLOOKUP(AC36,'（勤務形態一覧表）シフト記号表'!$D$6:$Z$47,23,FALSE))</f>
        <v/>
      </c>
      <c r="AD38" s="49" t="str">
        <f>IF(AD36="","",VLOOKUP(AD36,'（勤務形態一覧表）シフト記号表'!$D$6:$Z$47,23,FALSE))</f>
        <v/>
      </c>
      <c r="AE38" s="49" t="str">
        <f>IF(AE36="","",VLOOKUP(AE36,'（勤務形態一覧表）シフト記号表'!$D$6:$Z$47,23,FALSE))</f>
        <v/>
      </c>
      <c r="AF38" s="49" t="str">
        <f>IF(AF36="","",VLOOKUP(AF36,'（勤務形態一覧表）シフト記号表'!$D$6:$Z$47,23,FALSE))</f>
        <v/>
      </c>
      <c r="AG38" s="49" t="str">
        <f>IF(AG36="","",VLOOKUP(AG36,'（勤務形態一覧表）シフト記号表'!$D$6:$Z$47,23,FALSE))</f>
        <v/>
      </c>
      <c r="AH38" s="51" t="str">
        <f>IF(AH36="","",VLOOKUP(AH36,'（勤務形態一覧表）シフト記号表'!$D$6:$Z$47,23,FALSE))</f>
        <v/>
      </c>
      <c r="AI38" s="50" t="str">
        <f>IF(AI36="","",VLOOKUP(AI36,'（勤務形態一覧表）シフト記号表'!$D$6:$Z$47,23,FALSE))</f>
        <v/>
      </c>
      <c r="AJ38" s="49" t="str">
        <f>IF(AJ36="","",VLOOKUP(AJ36,'（勤務形態一覧表）シフト記号表'!$D$6:$Z$47,23,FALSE))</f>
        <v/>
      </c>
      <c r="AK38" s="49" t="str">
        <f>IF(AK36="","",VLOOKUP(AK36,'（勤務形態一覧表）シフト記号表'!$D$6:$Z$47,23,FALSE))</f>
        <v/>
      </c>
      <c r="AL38" s="49" t="str">
        <f>IF(AL36="","",VLOOKUP(AL36,'（勤務形態一覧表）シフト記号表'!$D$6:$Z$47,23,FALSE))</f>
        <v/>
      </c>
      <c r="AM38" s="49" t="str">
        <f>IF(AM36="","",VLOOKUP(AM36,'（勤務形態一覧表）シフト記号表'!$D$6:$Z$47,23,FALSE))</f>
        <v/>
      </c>
      <c r="AN38" s="49" t="str">
        <f>IF(AN36="","",VLOOKUP(AN36,'（勤務形態一覧表）シフト記号表'!$D$6:$Z$47,23,FALSE))</f>
        <v/>
      </c>
      <c r="AO38" s="51" t="str">
        <f>IF(AO36="","",VLOOKUP(AO36,'（勤務形態一覧表）シフト記号表'!$D$6:$Z$47,23,FALSE))</f>
        <v/>
      </c>
      <c r="AP38" s="50" t="str">
        <f>IF(AP36="","",VLOOKUP(AP36,'（勤務形態一覧表）シフト記号表'!$D$6:$Z$47,23,FALSE))</f>
        <v/>
      </c>
      <c r="AQ38" s="49" t="str">
        <f>IF(AQ36="","",VLOOKUP(AQ36,'（勤務形態一覧表）シフト記号表'!$D$6:$Z$47,23,FALSE))</f>
        <v/>
      </c>
      <c r="AR38" s="49" t="str">
        <f>IF(AR36="","",VLOOKUP(AR36,'（勤務形態一覧表）シフト記号表'!$D$6:$Z$47,23,FALSE))</f>
        <v/>
      </c>
      <c r="AS38" s="49" t="str">
        <f>IF(AS36="","",VLOOKUP(AS36,'（勤務形態一覧表）シフト記号表'!$D$6:$Z$47,23,FALSE))</f>
        <v/>
      </c>
      <c r="AT38" s="49" t="str">
        <f>IF(AT36="","",VLOOKUP(AT36,'（勤務形態一覧表）シフト記号表'!$D$6:$Z$47,23,FALSE))</f>
        <v/>
      </c>
      <c r="AU38" s="49" t="str">
        <f>IF(AU36="","",VLOOKUP(AU36,'（勤務形態一覧表）シフト記号表'!$D$6:$Z$47,23,FALSE))</f>
        <v/>
      </c>
      <c r="AV38" s="51" t="str">
        <f>IF(AV36="","",VLOOKUP(AV36,'（勤務形態一覧表）シフト記号表'!$D$6:$Z$47,23,FALSE))</f>
        <v/>
      </c>
      <c r="AW38" s="50" t="str">
        <f>IF(AW36="","",VLOOKUP(AW36,'（勤務形態一覧表）シフト記号表'!$D$6:$Z$47,23,FALSE))</f>
        <v/>
      </c>
      <c r="AX38" s="49" t="str">
        <f>IF(AX36="","",VLOOKUP(AX36,'（勤務形態一覧表）シフト記号表'!$D$6:$Z$47,23,FALSE))</f>
        <v/>
      </c>
      <c r="AY38" s="49" t="str">
        <f>IF(AY36="","",VLOOKUP(AY36,'（勤務形態一覧表）シフト記号表'!$D$6:$Z$47,23,FALSE))</f>
        <v/>
      </c>
      <c r="AZ38" s="543">
        <f>IF($BC$3="４週",SUM(U38:AV38),IF($BC$3="暦月",SUM(U38:AY38),""))</f>
        <v>0</v>
      </c>
      <c r="BA38" s="544"/>
      <c r="BB38" s="545">
        <f>IF($BC$3="４週",AZ38/4,IF($BC$3="暦月",(AZ38/($BC$8/7)),""))</f>
        <v>0</v>
      </c>
      <c r="BC38" s="544"/>
      <c r="BD38" s="537"/>
      <c r="BE38" s="538"/>
      <c r="BF38" s="538"/>
      <c r="BG38" s="538"/>
      <c r="BH38" s="539"/>
    </row>
    <row r="39" spans="2:60" ht="20.25" customHeight="1" x14ac:dyDescent="0.4">
      <c r="B39" s="75"/>
      <c r="C39" s="548"/>
      <c r="D39" s="549"/>
      <c r="E39" s="550"/>
      <c r="F39" s="67"/>
      <c r="G39" s="66"/>
      <c r="H39" s="557"/>
      <c r="I39" s="560"/>
      <c r="J39" s="561"/>
      <c r="K39" s="561"/>
      <c r="L39" s="562"/>
      <c r="M39" s="569"/>
      <c r="N39" s="570"/>
      <c r="O39" s="571"/>
      <c r="P39" s="86" t="s">
        <v>83</v>
      </c>
      <c r="Q39" s="93"/>
      <c r="R39" s="93"/>
      <c r="S39" s="92"/>
      <c r="T39" s="91"/>
      <c r="U39" s="69"/>
      <c r="V39" s="68"/>
      <c r="W39" s="68"/>
      <c r="X39" s="68"/>
      <c r="Y39" s="68"/>
      <c r="Z39" s="68"/>
      <c r="AA39" s="70"/>
      <c r="AB39" s="69"/>
      <c r="AC39" s="68"/>
      <c r="AD39" s="68"/>
      <c r="AE39" s="68"/>
      <c r="AF39" s="68"/>
      <c r="AG39" s="68"/>
      <c r="AH39" s="70"/>
      <c r="AI39" s="69"/>
      <c r="AJ39" s="68"/>
      <c r="AK39" s="68"/>
      <c r="AL39" s="68"/>
      <c r="AM39" s="68"/>
      <c r="AN39" s="68"/>
      <c r="AO39" s="70"/>
      <c r="AP39" s="69"/>
      <c r="AQ39" s="68"/>
      <c r="AR39" s="68"/>
      <c r="AS39" s="68"/>
      <c r="AT39" s="68"/>
      <c r="AU39" s="68"/>
      <c r="AV39" s="70"/>
      <c r="AW39" s="69"/>
      <c r="AX39" s="68"/>
      <c r="AY39" s="68"/>
      <c r="AZ39" s="578"/>
      <c r="BA39" s="547"/>
      <c r="BB39" s="546"/>
      <c r="BC39" s="547"/>
      <c r="BD39" s="531"/>
      <c r="BE39" s="532"/>
      <c r="BF39" s="532"/>
      <c r="BG39" s="532"/>
      <c r="BH39" s="533"/>
    </row>
    <row r="40" spans="2:60" ht="20.25" customHeight="1" x14ac:dyDescent="0.4">
      <c r="B40" s="58">
        <f>B37+1</f>
        <v>7</v>
      </c>
      <c r="C40" s="551"/>
      <c r="D40" s="552"/>
      <c r="E40" s="553"/>
      <c r="F40" s="67">
        <f>C39</f>
        <v>0</v>
      </c>
      <c r="G40" s="66"/>
      <c r="H40" s="558"/>
      <c r="I40" s="563"/>
      <c r="J40" s="564"/>
      <c r="K40" s="564"/>
      <c r="L40" s="565"/>
      <c r="M40" s="572"/>
      <c r="N40" s="573"/>
      <c r="O40" s="574"/>
      <c r="P40" s="65" t="s">
        <v>82</v>
      </c>
      <c r="Q40" s="64"/>
      <c r="R40" s="64"/>
      <c r="S40" s="63"/>
      <c r="T40" s="62"/>
      <c r="U40" s="60" t="str">
        <f>IF(U39="","",VLOOKUP(U39,'（勤務形態一覧表）シフト記号表'!$D$6:$X$47,21,FALSE))</f>
        <v/>
      </c>
      <c r="V40" s="59" t="str">
        <f>IF(V39="","",VLOOKUP(V39,'（勤務形態一覧表）シフト記号表'!$D$6:$X$47,21,FALSE))</f>
        <v/>
      </c>
      <c r="W40" s="59" t="str">
        <f>IF(W39="","",VLOOKUP(W39,'（勤務形態一覧表）シフト記号表'!$D$6:$X$47,21,FALSE))</f>
        <v/>
      </c>
      <c r="X40" s="59" t="str">
        <f>IF(X39="","",VLOOKUP(X39,'（勤務形態一覧表）シフト記号表'!$D$6:$X$47,21,FALSE))</f>
        <v/>
      </c>
      <c r="Y40" s="59" t="str">
        <f>IF(Y39="","",VLOOKUP(Y39,'（勤務形態一覧表）シフト記号表'!$D$6:$X$47,21,FALSE))</f>
        <v/>
      </c>
      <c r="Z40" s="59" t="str">
        <f>IF(Z39="","",VLOOKUP(Z39,'（勤務形態一覧表）シフト記号表'!$D$6:$X$47,21,FALSE))</f>
        <v/>
      </c>
      <c r="AA40" s="61" t="str">
        <f>IF(AA39="","",VLOOKUP(AA39,'（勤務形態一覧表）シフト記号表'!$D$6:$X$47,21,FALSE))</f>
        <v/>
      </c>
      <c r="AB40" s="60" t="str">
        <f>IF(AB39="","",VLOOKUP(AB39,'（勤務形態一覧表）シフト記号表'!$D$6:$X$47,21,FALSE))</f>
        <v/>
      </c>
      <c r="AC40" s="59" t="str">
        <f>IF(AC39="","",VLOOKUP(AC39,'（勤務形態一覧表）シフト記号表'!$D$6:$X$47,21,FALSE))</f>
        <v/>
      </c>
      <c r="AD40" s="59" t="str">
        <f>IF(AD39="","",VLOOKUP(AD39,'（勤務形態一覧表）シフト記号表'!$D$6:$X$47,21,FALSE))</f>
        <v/>
      </c>
      <c r="AE40" s="59" t="str">
        <f>IF(AE39="","",VLOOKUP(AE39,'（勤務形態一覧表）シフト記号表'!$D$6:$X$47,21,FALSE))</f>
        <v/>
      </c>
      <c r="AF40" s="59" t="str">
        <f>IF(AF39="","",VLOOKUP(AF39,'（勤務形態一覧表）シフト記号表'!$D$6:$X$47,21,FALSE))</f>
        <v/>
      </c>
      <c r="AG40" s="59" t="str">
        <f>IF(AG39="","",VLOOKUP(AG39,'（勤務形態一覧表）シフト記号表'!$D$6:$X$47,21,FALSE))</f>
        <v/>
      </c>
      <c r="AH40" s="61" t="str">
        <f>IF(AH39="","",VLOOKUP(AH39,'（勤務形態一覧表）シフト記号表'!$D$6:$X$47,21,FALSE))</f>
        <v/>
      </c>
      <c r="AI40" s="60" t="str">
        <f>IF(AI39="","",VLOOKUP(AI39,'（勤務形態一覧表）シフト記号表'!$D$6:$X$47,21,FALSE))</f>
        <v/>
      </c>
      <c r="AJ40" s="59" t="str">
        <f>IF(AJ39="","",VLOOKUP(AJ39,'（勤務形態一覧表）シフト記号表'!$D$6:$X$47,21,FALSE))</f>
        <v/>
      </c>
      <c r="AK40" s="59" t="str">
        <f>IF(AK39="","",VLOOKUP(AK39,'（勤務形態一覧表）シフト記号表'!$D$6:$X$47,21,FALSE))</f>
        <v/>
      </c>
      <c r="AL40" s="59" t="str">
        <f>IF(AL39="","",VLOOKUP(AL39,'（勤務形態一覧表）シフト記号表'!$D$6:$X$47,21,FALSE))</f>
        <v/>
      </c>
      <c r="AM40" s="59" t="str">
        <f>IF(AM39="","",VLOOKUP(AM39,'（勤務形態一覧表）シフト記号表'!$D$6:$X$47,21,FALSE))</f>
        <v/>
      </c>
      <c r="AN40" s="59" t="str">
        <f>IF(AN39="","",VLOOKUP(AN39,'（勤務形態一覧表）シフト記号表'!$D$6:$X$47,21,FALSE))</f>
        <v/>
      </c>
      <c r="AO40" s="61" t="str">
        <f>IF(AO39="","",VLOOKUP(AO39,'（勤務形態一覧表）シフト記号表'!$D$6:$X$47,21,FALSE))</f>
        <v/>
      </c>
      <c r="AP40" s="60" t="str">
        <f>IF(AP39="","",VLOOKUP(AP39,'（勤務形態一覧表）シフト記号表'!$D$6:$X$47,21,FALSE))</f>
        <v/>
      </c>
      <c r="AQ40" s="59" t="str">
        <f>IF(AQ39="","",VLOOKUP(AQ39,'（勤務形態一覧表）シフト記号表'!$D$6:$X$47,21,FALSE))</f>
        <v/>
      </c>
      <c r="AR40" s="59" t="str">
        <f>IF(AR39="","",VLOOKUP(AR39,'（勤務形態一覧表）シフト記号表'!$D$6:$X$47,21,FALSE))</f>
        <v/>
      </c>
      <c r="AS40" s="59" t="str">
        <f>IF(AS39="","",VLOOKUP(AS39,'（勤務形態一覧表）シフト記号表'!$D$6:$X$47,21,FALSE))</f>
        <v/>
      </c>
      <c r="AT40" s="59" t="str">
        <f>IF(AT39="","",VLOOKUP(AT39,'（勤務形態一覧表）シフト記号表'!$D$6:$X$47,21,FALSE))</f>
        <v/>
      </c>
      <c r="AU40" s="59" t="str">
        <f>IF(AU39="","",VLOOKUP(AU39,'（勤務形態一覧表）シフト記号表'!$D$6:$X$47,21,FALSE))</f>
        <v/>
      </c>
      <c r="AV40" s="61" t="str">
        <f>IF(AV39="","",VLOOKUP(AV39,'（勤務形態一覧表）シフト記号表'!$D$6:$X$47,21,FALSE))</f>
        <v/>
      </c>
      <c r="AW40" s="60" t="str">
        <f>IF(AW39="","",VLOOKUP(AW39,'（勤務形態一覧表）シフト記号表'!$D$6:$X$47,21,FALSE))</f>
        <v/>
      </c>
      <c r="AX40" s="59" t="str">
        <f>IF(AX39="","",VLOOKUP(AX39,'（勤務形態一覧表）シフト記号表'!$D$6:$X$47,21,FALSE))</f>
        <v/>
      </c>
      <c r="AY40" s="59" t="str">
        <f>IF(AY39="","",VLOOKUP(AY39,'（勤務形態一覧表）シフト記号表'!$D$6:$X$47,21,FALSE))</f>
        <v/>
      </c>
      <c r="AZ40" s="540">
        <f>IF($BC$3="４週",SUM(U40:AV40),IF($BC$3="暦月",SUM(U40:AY40),""))</f>
        <v>0</v>
      </c>
      <c r="BA40" s="541"/>
      <c r="BB40" s="542">
        <f>IF($BC$3="４週",AZ40/4,IF($BC$3="暦月",(AZ40/($BC$8/7)),""))</f>
        <v>0</v>
      </c>
      <c r="BC40" s="541"/>
      <c r="BD40" s="534"/>
      <c r="BE40" s="535"/>
      <c r="BF40" s="535"/>
      <c r="BG40" s="535"/>
      <c r="BH40" s="536"/>
    </row>
    <row r="41" spans="2:60" ht="20.25" customHeight="1" x14ac:dyDescent="0.4">
      <c r="B41" s="82"/>
      <c r="C41" s="579"/>
      <c r="D41" s="580"/>
      <c r="E41" s="581"/>
      <c r="F41" s="81"/>
      <c r="G41" s="80">
        <f>C39</f>
        <v>0</v>
      </c>
      <c r="H41" s="582"/>
      <c r="I41" s="583"/>
      <c r="J41" s="584"/>
      <c r="K41" s="584"/>
      <c r="L41" s="585"/>
      <c r="M41" s="586"/>
      <c r="N41" s="587"/>
      <c r="O41" s="588"/>
      <c r="P41" s="90" t="s">
        <v>81</v>
      </c>
      <c r="Q41" s="85"/>
      <c r="R41" s="85"/>
      <c r="S41" s="84"/>
      <c r="T41" s="97"/>
      <c r="U41" s="50" t="str">
        <f>IF(U39="","",VLOOKUP(U39,'（勤務形態一覧表）シフト記号表'!$D$6:$Z$47,23,FALSE))</f>
        <v/>
      </c>
      <c r="V41" s="49" t="str">
        <f>IF(V39="","",VLOOKUP(V39,'（勤務形態一覧表）シフト記号表'!$D$6:$Z$47,23,FALSE))</f>
        <v/>
      </c>
      <c r="W41" s="49" t="str">
        <f>IF(W39="","",VLOOKUP(W39,'（勤務形態一覧表）シフト記号表'!$D$6:$Z$47,23,FALSE))</f>
        <v/>
      </c>
      <c r="X41" s="49" t="str">
        <f>IF(X39="","",VLOOKUP(X39,'（勤務形態一覧表）シフト記号表'!$D$6:$Z$47,23,FALSE))</f>
        <v/>
      </c>
      <c r="Y41" s="49" t="str">
        <f>IF(Y39="","",VLOOKUP(Y39,'（勤務形態一覧表）シフト記号表'!$D$6:$Z$47,23,FALSE))</f>
        <v/>
      </c>
      <c r="Z41" s="49" t="str">
        <f>IF(Z39="","",VLOOKUP(Z39,'（勤務形態一覧表）シフト記号表'!$D$6:$Z$47,23,FALSE))</f>
        <v/>
      </c>
      <c r="AA41" s="51" t="str">
        <f>IF(AA39="","",VLOOKUP(AA39,'（勤務形態一覧表）シフト記号表'!$D$6:$Z$47,23,FALSE))</f>
        <v/>
      </c>
      <c r="AB41" s="50" t="str">
        <f>IF(AB39="","",VLOOKUP(AB39,'（勤務形態一覧表）シフト記号表'!$D$6:$Z$47,23,FALSE))</f>
        <v/>
      </c>
      <c r="AC41" s="49" t="str">
        <f>IF(AC39="","",VLOOKUP(AC39,'（勤務形態一覧表）シフト記号表'!$D$6:$Z$47,23,FALSE))</f>
        <v/>
      </c>
      <c r="AD41" s="49" t="str">
        <f>IF(AD39="","",VLOOKUP(AD39,'（勤務形態一覧表）シフト記号表'!$D$6:$Z$47,23,FALSE))</f>
        <v/>
      </c>
      <c r="AE41" s="49" t="str">
        <f>IF(AE39="","",VLOOKUP(AE39,'（勤務形態一覧表）シフト記号表'!$D$6:$Z$47,23,FALSE))</f>
        <v/>
      </c>
      <c r="AF41" s="49" t="str">
        <f>IF(AF39="","",VLOOKUP(AF39,'（勤務形態一覧表）シフト記号表'!$D$6:$Z$47,23,FALSE))</f>
        <v/>
      </c>
      <c r="AG41" s="49" t="str">
        <f>IF(AG39="","",VLOOKUP(AG39,'（勤務形態一覧表）シフト記号表'!$D$6:$Z$47,23,FALSE))</f>
        <v/>
      </c>
      <c r="AH41" s="51" t="str">
        <f>IF(AH39="","",VLOOKUP(AH39,'（勤務形態一覧表）シフト記号表'!$D$6:$Z$47,23,FALSE))</f>
        <v/>
      </c>
      <c r="AI41" s="50" t="str">
        <f>IF(AI39="","",VLOOKUP(AI39,'（勤務形態一覧表）シフト記号表'!$D$6:$Z$47,23,FALSE))</f>
        <v/>
      </c>
      <c r="AJ41" s="49" t="str">
        <f>IF(AJ39="","",VLOOKUP(AJ39,'（勤務形態一覧表）シフト記号表'!$D$6:$Z$47,23,FALSE))</f>
        <v/>
      </c>
      <c r="AK41" s="49" t="str">
        <f>IF(AK39="","",VLOOKUP(AK39,'（勤務形態一覧表）シフト記号表'!$D$6:$Z$47,23,FALSE))</f>
        <v/>
      </c>
      <c r="AL41" s="49" t="str">
        <f>IF(AL39="","",VLOOKUP(AL39,'（勤務形態一覧表）シフト記号表'!$D$6:$Z$47,23,FALSE))</f>
        <v/>
      </c>
      <c r="AM41" s="49" t="str">
        <f>IF(AM39="","",VLOOKUP(AM39,'（勤務形態一覧表）シフト記号表'!$D$6:$Z$47,23,FALSE))</f>
        <v/>
      </c>
      <c r="AN41" s="49" t="str">
        <f>IF(AN39="","",VLOOKUP(AN39,'（勤務形態一覧表）シフト記号表'!$D$6:$Z$47,23,FALSE))</f>
        <v/>
      </c>
      <c r="AO41" s="51" t="str">
        <f>IF(AO39="","",VLOOKUP(AO39,'（勤務形態一覧表）シフト記号表'!$D$6:$Z$47,23,FALSE))</f>
        <v/>
      </c>
      <c r="AP41" s="50" t="str">
        <f>IF(AP39="","",VLOOKUP(AP39,'（勤務形態一覧表）シフト記号表'!$D$6:$Z$47,23,FALSE))</f>
        <v/>
      </c>
      <c r="AQ41" s="49" t="str">
        <f>IF(AQ39="","",VLOOKUP(AQ39,'（勤務形態一覧表）シフト記号表'!$D$6:$Z$47,23,FALSE))</f>
        <v/>
      </c>
      <c r="AR41" s="49" t="str">
        <f>IF(AR39="","",VLOOKUP(AR39,'（勤務形態一覧表）シフト記号表'!$D$6:$Z$47,23,FALSE))</f>
        <v/>
      </c>
      <c r="AS41" s="49" t="str">
        <f>IF(AS39="","",VLOOKUP(AS39,'（勤務形態一覧表）シフト記号表'!$D$6:$Z$47,23,FALSE))</f>
        <v/>
      </c>
      <c r="AT41" s="49" t="str">
        <f>IF(AT39="","",VLOOKUP(AT39,'（勤務形態一覧表）シフト記号表'!$D$6:$Z$47,23,FALSE))</f>
        <v/>
      </c>
      <c r="AU41" s="49" t="str">
        <f>IF(AU39="","",VLOOKUP(AU39,'（勤務形態一覧表）シフト記号表'!$D$6:$Z$47,23,FALSE))</f>
        <v/>
      </c>
      <c r="AV41" s="51" t="str">
        <f>IF(AV39="","",VLOOKUP(AV39,'（勤務形態一覧表）シフト記号表'!$D$6:$Z$47,23,FALSE))</f>
        <v/>
      </c>
      <c r="AW41" s="50" t="str">
        <f>IF(AW39="","",VLOOKUP(AW39,'（勤務形態一覧表）シフト記号表'!$D$6:$Z$47,23,FALSE))</f>
        <v/>
      </c>
      <c r="AX41" s="49" t="str">
        <f>IF(AX39="","",VLOOKUP(AX39,'（勤務形態一覧表）シフト記号表'!$D$6:$Z$47,23,FALSE))</f>
        <v/>
      </c>
      <c r="AY41" s="49" t="str">
        <f>IF(AY39="","",VLOOKUP(AY39,'（勤務形態一覧表）シフト記号表'!$D$6:$Z$47,23,FALSE))</f>
        <v/>
      </c>
      <c r="AZ41" s="543">
        <f>IF($BC$3="４週",SUM(U41:AV41),IF($BC$3="暦月",SUM(U41:AY41),""))</f>
        <v>0</v>
      </c>
      <c r="BA41" s="544"/>
      <c r="BB41" s="545">
        <f>IF($BC$3="４週",AZ41/4,IF($BC$3="暦月",(AZ41/($BC$8/7)),""))</f>
        <v>0</v>
      </c>
      <c r="BC41" s="544"/>
      <c r="BD41" s="537"/>
      <c r="BE41" s="538"/>
      <c r="BF41" s="538"/>
      <c r="BG41" s="538"/>
      <c r="BH41" s="539"/>
    </row>
    <row r="42" spans="2:60" ht="20.25" customHeight="1" x14ac:dyDescent="0.4">
      <c r="B42" s="75"/>
      <c r="C42" s="548"/>
      <c r="D42" s="549"/>
      <c r="E42" s="550"/>
      <c r="F42" s="67"/>
      <c r="G42" s="66"/>
      <c r="H42" s="557"/>
      <c r="I42" s="560"/>
      <c r="J42" s="561"/>
      <c r="K42" s="561"/>
      <c r="L42" s="562"/>
      <c r="M42" s="569"/>
      <c r="N42" s="570"/>
      <c r="O42" s="571"/>
      <c r="P42" s="86" t="s">
        <v>83</v>
      </c>
      <c r="Q42" s="93"/>
      <c r="R42" s="93"/>
      <c r="S42" s="92"/>
      <c r="T42" s="91"/>
      <c r="U42" s="69"/>
      <c r="V42" s="68"/>
      <c r="W42" s="68"/>
      <c r="X42" s="68"/>
      <c r="Y42" s="68"/>
      <c r="Z42" s="68"/>
      <c r="AA42" s="70"/>
      <c r="AB42" s="69"/>
      <c r="AC42" s="68"/>
      <c r="AD42" s="68"/>
      <c r="AE42" s="68"/>
      <c r="AF42" s="68"/>
      <c r="AG42" s="68"/>
      <c r="AH42" s="70"/>
      <c r="AI42" s="69"/>
      <c r="AJ42" s="68"/>
      <c r="AK42" s="68"/>
      <c r="AL42" s="68"/>
      <c r="AM42" s="68"/>
      <c r="AN42" s="68"/>
      <c r="AO42" s="70"/>
      <c r="AP42" s="69"/>
      <c r="AQ42" s="68"/>
      <c r="AR42" s="68"/>
      <c r="AS42" s="68"/>
      <c r="AT42" s="68"/>
      <c r="AU42" s="68"/>
      <c r="AV42" s="70"/>
      <c r="AW42" s="69"/>
      <c r="AX42" s="68"/>
      <c r="AY42" s="68"/>
      <c r="AZ42" s="578"/>
      <c r="BA42" s="547"/>
      <c r="BB42" s="546"/>
      <c r="BC42" s="547"/>
      <c r="BD42" s="531"/>
      <c r="BE42" s="532"/>
      <c r="BF42" s="532"/>
      <c r="BG42" s="532"/>
      <c r="BH42" s="533"/>
    </row>
    <row r="43" spans="2:60" ht="20.25" customHeight="1" x14ac:dyDescent="0.4">
      <c r="B43" s="58">
        <f>B40+1</f>
        <v>8</v>
      </c>
      <c r="C43" s="551"/>
      <c r="D43" s="552"/>
      <c r="E43" s="553"/>
      <c r="F43" s="67">
        <f>C42</f>
        <v>0</v>
      </c>
      <c r="G43" s="66"/>
      <c r="H43" s="558"/>
      <c r="I43" s="563"/>
      <c r="J43" s="564"/>
      <c r="K43" s="564"/>
      <c r="L43" s="565"/>
      <c r="M43" s="572"/>
      <c r="N43" s="573"/>
      <c r="O43" s="574"/>
      <c r="P43" s="65" t="s">
        <v>82</v>
      </c>
      <c r="Q43" s="64"/>
      <c r="R43" s="64"/>
      <c r="S43" s="63"/>
      <c r="T43" s="62"/>
      <c r="U43" s="60" t="str">
        <f>IF(U42="","",VLOOKUP(U42,'（勤務形態一覧表）シフト記号表'!$D$6:$X$47,21,FALSE))</f>
        <v/>
      </c>
      <c r="V43" s="59" t="str">
        <f>IF(V42="","",VLOOKUP(V42,'（勤務形態一覧表）シフト記号表'!$D$6:$X$47,21,FALSE))</f>
        <v/>
      </c>
      <c r="W43" s="59" t="str">
        <f>IF(W42="","",VLOOKUP(W42,'（勤務形態一覧表）シフト記号表'!$D$6:$X$47,21,FALSE))</f>
        <v/>
      </c>
      <c r="X43" s="59" t="str">
        <f>IF(X42="","",VLOOKUP(X42,'（勤務形態一覧表）シフト記号表'!$D$6:$X$47,21,FALSE))</f>
        <v/>
      </c>
      <c r="Y43" s="59" t="str">
        <f>IF(Y42="","",VLOOKUP(Y42,'（勤務形態一覧表）シフト記号表'!$D$6:$X$47,21,FALSE))</f>
        <v/>
      </c>
      <c r="Z43" s="59" t="str">
        <f>IF(Z42="","",VLOOKUP(Z42,'（勤務形態一覧表）シフト記号表'!$D$6:$X$47,21,FALSE))</f>
        <v/>
      </c>
      <c r="AA43" s="61" t="str">
        <f>IF(AA42="","",VLOOKUP(AA42,'（勤務形態一覧表）シフト記号表'!$D$6:$X$47,21,FALSE))</f>
        <v/>
      </c>
      <c r="AB43" s="60" t="str">
        <f>IF(AB42="","",VLOOKUP(AB42,'（勤務形態一覧表）シフト記号表'!$D$6:$X$47,21,FALSE))</f>
        <v/>
      </c>
      <c r="AC43" s="59" t="str">
        <f>IF(AC42="","",VLOOKUP(AC42,'（勤務形態一覧表）シフト記号表'!$D$6:$X$47,21,FALSE))</f>
        <v/>
      </c>
      <c r="AD43" s="59" t="str">
        <f>IF(AD42="","",VLOOKUP(AD42,'（勤務形態一覧表）シフト記号表'!$D$6:$X$47,21,FALSE))</f>
        <v/>
      </c>
      <c r="AE43" s="59" t="str">
        <f>IF(AE42="","",VLOOKUP(AE42,'（勤務形態一覧表）シフト記号表'!$D$6:$X$47,21,FALSE))</f>
        <v/>
      </c>
      <c r="AF43" s="59" t="str">
        <f>IF(AF42="","",VLOOKUP(AF42,'（勤務形態一覧表）シフト記号表'!$D$6:$X$47,21,FALSE))</f>
        <v/>
      </c>
      <c r="AG43" s="59" t="str">
        <f>IF(AG42="","",VLOOKUP(AG42,'（勤務形態一覧表）シフト記号表'!$D$6:$X$47,21,FALSE))</f>
        <v/>
      </c>
      <c r="AH43" s="61" t="str">
        <f>IF(AH42="","",VLOOKUP(AH42,'（勤務形態一覧表）シフト記号表'!$D$6:$X$47,21,FALSE))</f>
        <v/>
      </c>
      <c r="AI43" s="60" t="str">
        <f>IF(AI42="","",VLOOKUP(AI42,'（勤務形態一覧表）シフト記号表'!$D$6:$X$47,21,FALSE))</f>
        <v/>
      </c>
      <c r="AJ43" s="59" t="str">
        <f>IF(AJ42="","",VLOOKUP(AJ42,'（勤務形態一覧表）シフト記号表'!$D$6:$X$47,21,FALSE))</f>
        <v/>
      </c>
      <c r="AK43" s="59" t="str">
        <f>IF(AK42="","",VLOOKUP(AK42,'（勤務形態一覧表）シフト記号表'!$D$6:$X$47,21,FALSE))</f>
        <v/>
      </c>
      <c r="AL43" s="59" t="str">
        <f>IF(AL42="","",VLOOKUP(AL42,'（勤務形態一覧表）シフト記号表'!$D$6:$X$47,21,FALSE))</f>
        <v/>
      </c>
      <c r="AM43" s="59" t="str">
        <f>IF(AM42="","",VLOOKUP(AM42,'（勤務形態一覧表）シフト記号表'!$D$6:$X$47,21,FALSE))</f>
        <v/>
      </c>
      <c r="AN43" s="59" t="str">
        <f>IF(AN42="","",VLOOKUP(AN42,'（勤務形態一覧表）シフト記号表'!$D$6:$X$47,21,FALSE))</f>
        <v/>
      </c>
      <c r="AO43" s="61" t="str">
        <f>IF(AO42="","",VLOOKUP(AO42,'（勤務形態一覧表）シフト記号表'!$D$6:$X$47,21,FALSE))</f>
        <v/>
      </c>
      <c r="AP43" s="60" t="str">
        <f>IF(AP42="","",VLOOKUP(AP42,'（勤務形態一覧表）シフト記号表'!$D$6:$X$47,21,FALSE))</f>
        <v/>
      </c>
      <c r="AQ43" s="59" t="str">
        <f>IF(AQ42="","",VLOOKUP(AQ42,'（勤務形態一覧表）シフト記号表'!$D$6:$X$47,21,FALSE))</f>
        <v/>
      </c>
      <c r="AR43" s="59" t="str">
        <f>IF(AR42="","",VLOOKUP(AR42,'（勤務形態一覧表）シフト記号表'!$D$6:$X$47,21,FALSE))</f>
        <v/>
      </c>
      <c r="AS43" s="59" t="str">
        <f>IF(AS42="","",VLOOKUP(AS42,'（勤務形態一覧表）シフト記号表'!$D$6:$X$47,21,FALSE))</f>
        <v/>
      </c>
      <c r="AT43" s="59" t="str">
        <f>IF(AT42="","",VLOOKUP(AT42,'（勤務形態一覧表）シフト記号表'!$D$6:$X$47,21,FALSE))</f>
        <v/>
      </c>
      <c r="AU43" s="59" t="str">
        <f>IF(AU42="","",VLOOKUP(AU42,'（勤務形態一覧表）シフト記号表'!$D$6:$X$47,21,FALSE))</f>
        <v/>
      </c>
      <c r="AV43" s="61" t="str">
        <f>IF(AV42="","",VLOOKUP(AV42,'（勤務形態一覧表）シフト記号表'!$D$6:$X$47,21,FALSE))</f>
        <v/>
      </c>
      <c r="AW43" s="60" t="str">
        <f>IF(AW42="","",VLOOKUP(AW42,'（勤務形態一覧表）シフト記号表'!$D$6:$X$47,21,FALSE))</f>
        <v/>
      </c>
      <c r="AX43" s="59" t="str">
        <f>IF(AX42="","",VLOOKUP(AX42,'（勤務形態一覧表）シフト記号表'!$D$6:$X$47,21,FALSE))</f>
        <v/>
      </c>
      <c r="AY43" s="59" t="str">
        <f>IF(AY42="","",VLOOKUP(AY42,'（勤務形態一覧表）シフト記号表'!$D$6:$X$47,21,FALSE))</f>
        <v/>
      </c>
      <c r="AZ43" s="540">
        <f>IF($BC$3="４週",SUM(U43:AV43),IF($BC$3="暦月",SUM(U43:AY43),""))</f>
        <v>0</v>
      </c>
      <c r="BA43" s="541"/>
      <c r="BB43" s="542">
        <f>IF($BC$3="４週",AZ43/4,IF($BC$3="暦月",(AZ43/($BC$8/7)),""))</f>
        <v>0</v>
      </c>
      <c r="BC43" s="541"/>
      <c r="BD43" s="534"/>
      <c r="BE43" s="535"/>
      <c r="BF43" s="535"/>
      <c r="BG43" s="535"/>
      <c r="BH43" s="536"/>
    </row>
    <row r="44" spans="2:60" ht="20.25" customHeight="1" x14ac:dyDescent="0.4">
      <c r="B44" s="82"/>
      <c r="C44" s="579"/>
      <c r="D44" s="580"/>
      <c r="E44" s="581"/>
      <c r="F44" s="81"/>
      <c r="G44" s="80">
        <f>C42</f>
        <v>0</v>
      </c>
      <c r="H44" s="582"/>
      <c r="I44" s="583"/>
      <c r="J44" s="584"/>
      <c r="K44" s="584"/>
      <c r="L44" s="585"/>
      <c r="M44" s="586"/>
      <c r="N44" s="587"/>
      <c r="O44" s="588"/>
      <c r="P44" s="90" t="s">
        <v>81</v>
      </c>
      <c r="Q44" s="96"/>
      <c r="R44" s="96"/>
      <c r="S44" s="95"/>
      <c r="T44" s="94"/>
      <c r="U44" s="50" t="str">
        <f>IF(U42="","",VLOOKUP(U42,'（勤務形態一覧表）シフト記号表'!$D$6:$Z$47,23,FALSE))</f>
        <v/>
      </c>
      <c r="V44" s="49" t="str">
        <f>IF(V42="","",VLOOKUP(V42,'（勤務形態一覧表）シフト記号表'!$D$6:$Z$47,23,FALSE))</f>
        <v/>
      </c>
      <c r="W44" s="49" t="str">
        <f>IF(W42="","",VLOOKUP(W42,'（勤務形態一覧表）シフト記号表'!$D$6:$Z$47,23,FALSE))</f>
        <v/>
      </c>
      <c r="X44" s="49" t="str">
        <f>IF(X42="","",VLOOKUP(X42,'（勤務形態一覧表）シフト記号表'!$D$6:$Z$47,23,FALSE))</f>
        <v/>
      </c>
      <c r="Y44" s="49" t="str">
        <f>IF(Y42="","",VLOOKUP(Y42,'（勤務形態一覧表）シフト記号表'!$D$6:$Z$47,23,FALSE))</f>
        <v/>
      </c>
      <c r="Z44" s="49" t="str">
        <f>IF(Z42="","",VLOOKUP(Z42,'（勤務形態一覧表）シフト記号表'!$D$6:$Z$47,23,FALSE))</f>
        <v/>
      </c>
      <c r="AA44" s="51" t="str">
        <f>IF(AA42="","",VLOOKUP(AA42,'（勤務形態一覧表）シフト記号表'!$D$6:$Z$47,23,FALSE))</f>
        <v/>
      </c>
      <c r="AB44" s="50" t="str">
        <f>IF(AB42="","",VLOOKUP(AB42,'（勤務形態一覧表）シフト記号表'!$D$6:$Z$47,23,FALSE))</f>
        <v/>
      </c>
      <c r="AC44" s="49" t="str">
        <f>IF(AC42="","",VLOOKUP(AC42,'（勤務形態一覧表）シフト記号表'!$D$6:$Z$47,23,FALSE))</f>
        <v/>
      </c>
      <c r="AD44" s="49" t="str">
        <f>IF(AD42="","",VLOOKUP(AD42,'（勤務形態一覧表）シフト記号表'!$D$6:$Z$47,23,FALSE))</f>
        <v/>
      </c>
      <c r="AE44" s="49" t="str">
        <f>IF(AE42="","",VLOOKUP(AE42,'（勤務形態一覧表）シフト記号表'!$D$6:$Z$47,23,FALSE))</f>
        <v/>
      </c>
      <c r="AF44" s="49" t="str">
        <f>IF(AF42="","",VLOOKUP(AF42,'（勤務形態一覧表）シフト記号表'!$D$6:$Z$47,23,FALSE))</f>
        <v/>
      </c>
      <c r="AG44" s="49" t="str">
        <f>IF(AG42="","",VLOOKUP(AG42,'（勤務形態一覧表）シフト記号表'!$D$6:$Z$47,23,FALSE))</f>
        <v/>
      </c>
      <c r="AH44" s="51" t="str">
        <f>IF(AH42="","",VLOOKUP(AH42,'（勤務形態一覧表）シフト記号表'!$D$6:$Z$47,23,FALSE))</f>
        <v/>
      </c>
      <c r="AI44" s="50" t="str">
        <f>IF(AI42="","",VLOOKUP(AI42,'（勤務形態一覧表）シフト記号表'!$D$6:$Z$47,23,FALSE))</f>
        <v/>
      </c>
      <c r="AJ44" s="49" t="str">
        <f>IF(AJ42="","",VLOOKUP(AJ42,'（勤務形態一覧表）シフト記号表'!$D$6:$Z$47,23,FALSE))</f>
        <v/>
      </c>
      <c r="AK44" s="49" t="str">
        <f>IF(AK42="","",VLOOKUP(AK42,'（勤務形態一覧表）シフト記号表'!$D$6:$Z$47,23,FALSE))</f>
        <v/>
      </c>
      <c r="AL44" s="49" t="str">
        <f>IF(AL42="","",VLOOKUP(AL42,'（勤務形態一覧表）シフト記号表'!$D$6:$Z$47,23,FALSE))</f>
        <v/>
      </c>
      <c r="AM44" s="49" t="str">
        <f>IF(AM42="","",VLOOKUP(AM42,'（勤務形態一覧表）シフト記号表'!$D$6:$Z$47,23,FALSE))</f>
        <v/>
      </c>
      <c r="AN44" s="49" t="str">
        <f>IF(AN42="","",VLOOKUP(AN42,'（勤務形態一覧表）シフト記号表'!$D$6:$Z$47,23,FALSE))</f>
        <v/>
      </c>
      <c r="AO44" s="51" t="str">
        <f>IF(AO42="","",VLOOKUP(AO42,'（勤務形態一覧表）シフト記号表'!$D$6:$Z$47,23,FALSE))</f>
        <v/>
      </c>
      <c r="AP44" s="50" t="str">
        <f>IF(AP42="","",VLOOKUP(AP42,'（勤務形態一覧表）シフト記号表'!$D$6:$Z$47,23,FALSE))</f>
        <v/>
      </c>
      <c r="AQ44" s="49" t="str">
        <f>IF(AQ42="","",VLOOKUP(AQ42,'（勤務形態一覧表）シフト記号表'!$D$6:$Z$47,23,FALSE))</f>
        <v/>
      </c>
      <c r="AR44" s="49" t="str">
        <f>IF(AR42="","",VLOOKUP(AR42,'（勤務形態一覧表）シフト記号表'!$D$6:$Z$47,23,FALSE))</f>
        <v/>
      </c>
      <c r="AS44" s="49" t="str">
        <f>IF(AS42="","",VLOOKUP(AS42,'（勤務形態一覧表）シフト記号表'!$D$6:$Z$47,23,FALSE))</f>
        <v/>
      </c>
      <c r="AT44" s="49" t="str">
        <f>IF(AT42="","",VLOOKUP(AT42,'（勤務形態一覧表）シフト記号表'!$D$6:$Z$47,23,FALSE))</f>
        <v/>
      </c>
      <c r="AU44" s="49" t="str">
        <f>IF(AU42="","",VLOOKUP(AU42,'（勤務形態一覧表）シフト記号表'!$D$6:$Z$47,23,FALSE))</f>
        <v/>
      </c>
      <c r="AV44" s="51" t="str">
        <f>IF(AV42="","",VLOOKUP(AV42,'（勤務形態一覧表）シフト記号表'!$D$6:$Z$47,23,FALSE))</f>
        <v/>
      </c>
      <c r="AW44" s="50" t="str">
        <f>IF(AW42="","",VLOOKUP(AW42,'（勤務形態一覧表）シフト記号表'!$D$6:$Z$47,23,FALSE))</f>
        <v/>
      </c>
      <c r="AX44" s="49" t="str">
        <f>IF(AX42="","",VLOOKUP(AX42,'（勤務形態一覧表）シフト記号表'!$D$6:$Z$47,23,FALSE))</f>
        <v/>
      </c>
      <c r="AY44" s="49" t="str">
        <f>IF(AY42="","",VLOOKUP(AY42,'（勤務形態一覧表）シフト記号表'!$D$6:$Z$47,23,FALSE))</f>
        <v/>
      </c>
      <c r="AZ44" s="543">
        <f>IF($BC$3="４週",SUM(U44:AV44),IF($BC$3="暦月",SUM(U44:AY44),""))</f>
        <v>0</v>
      </c>
      <c r="BA44" s="544"/>
      <c r="BB44" s="545">
        <f>IF($BC$3="４週",AZ44/4,IF($BC$3="暦月",(AZ44/($BC$8/7)),""))</f>
        <v>0</v>
      </c>
      <c r="BC44" s="544"/>
      <c r="BD44" s="537"/>
      <c r="BE44" s="538"/>
      <c r="BF44" s="538"/>
      <c r="BG44" s="538"/>
      <c r="BH44" s="539"/>
    </row>
    <row r="45" spans="2:60" ht="20.25" customHeight="1" x14ac:dyDescent="0.4">
      <c r="B45" s="75"/>
      <c r="C45" s="548"/>
      <c r="D45" s="549"/>
      <c r="E45" s="550"/>
      <c r="F45" s="67"/>
      <c r="G45" s="66"/>
      <c r="H45" s="557"/>
      <c r="I45" s="560"/>
      <c r="J45" s="561"/>
      <c r="K45" s="561"/>
      <c r="L45" s="562"/>
      <c r="M45" s="569"/>
      <c r="N45" s="570"/>
      <c r="O45" s="571"/>
      <c r="P45" s="86" t="s">
        <v>83</v>
      </c>
      <c r="Q45" s="93"/>
      <c r="R45" s="93"/>
      <c r="S45" s="92"/>
      <c r="T45" s="91"/>
      <c r="U45" s="69"/>
      <c r="V45" s="68"/>
      <c r="W45" s="68"/>
      <c r="X45" s="68"/>
      <c r="Y45" s="68"/>
      <c r="Z45" s="68"/>
      <c r="AA45" s="70"/>
      <c r="AB45" s="69"/>
      <c r="AC45" s="68"/>
      <c r="AD45" s="68"/>
      <c r="AE45" s="68"/>
      <c r="AF45" s="68"/>
      <c r="AG45" s="68"/>
      <c r="AH45" s="70"/>
      <c r="AI45" s="69"/>
      <c r="AJ45" s="68"/>
      <c r="AK45" s="68"/>
      <c r="AL45" s="68"/>
      <c r="AM45" s="68"/>
      <c r="AN45" s="68"/>
      <c r="AO45" s="70"/>
      <c r="AP45" s="69"/>
      <c r="AQ45" s="68"/>
      <c r="AR45" s="68"/>
      <c r="AS45" s="68"/>
      <c r="AT45" s="68"/>
      <c r="AU45" s="68"/>
      <c r="AV45" s="70"/>
      <c r="AW45" s="69"/>
      <c r="AX45" s="68"/>
      <c r="AY45" s="68"/>
      <c r="AZ45" s="578"/>
      <c r="BA45" s="547"/>
      <c r="BB45" s="546"/>
      <c r="BC45" s="547"/>
      <c r="BD45" s="531"/>
      <c r="BE45" s="532"/>
      <c r="BF45" s="532"/>
      <c r="BG45" s="532"/>
      <c r="BH45" s="533"/>
    </row>
    <row r="46" spans="2:60" ht="20.25" customHeight="1" x14ac:dyDescent="0.4">
      <c r="B46" s="58">
        <f>B43+1</f>
        <v>9</v>
      </c>
      <c r="C46" s="551"/>
      <c r="D46" s="552"/>
      <c r="E46" s="553"/>
      <c r="F46" s="67">
        <f>C45</f>
        <v>0</v>
      </c>
      <c r="G46" s="66"/>
      <c r="H46" s="558"/>
      <c r="I46" s="563"/>
      <c r="J46" s="564"/>
      <c r="K46" s="564"/>
      <c r="L46" s="565"/>
      <c r="M46" s="572"/>
      <c r="N46" s="573"/>
      <c r="O46" s="574"/>
      <c r="P46" s="65" t="s">
        <v>82</v>
      </c>
      <c r="Q46" s="64"/>
      <c r="R46" s="64"/>
      <c r="S46" s="63"/>
      <c r="T46" s="62"/>
      <c r="U46" s="60" t="str">
        <f>IF(U45="","",VLOOKUP(U45,'（勤務形態一覧表）シフト記号表'!$D$6:$X$47,21,FALSE))</f>
        <v/>
      </c>
      <c r="V46" s="59" t="str">
        <f>IF(V45="","",VLOOKUP(V45,'（勤務形態一覧表）シフト記号表'!$D$6:$X$47,21,FALSE))</f>
        <v/>
      </c>
      <c r="W46" s="59" t="str">
        <f>IF(W45="","",VLOOKUP(W45,'（勤務形態一覧表）シフト記号表'!$D$6:$X$47,21,FALSE))</f>
        <v/>
      </c>
      <c r="X46" s="59" t="str">
        <f>IF(X45="","",VLOOKUP(X45,'（勤務形態一覧表）シフト記号表'!$D$6:$X$47,21,FALSE))</f>
        <v/>
      </c>
      <c r="Y46" s="59" t="str">
        <f>IF(Y45="","",VLOOKUP(Y45,'（勤務形態一覧表）シフト記号表'!$D$6:$X$47,21,FALSE))</f>
        <v/>
      </c>
      <c r="Z46" s="59" t="str">
        <f>IF(Z45="","",VLOOKUP(Z45,'（勤務形態一覧表）シフト記号表'!$D$6:$X$47,21,FALSE))</f>
        <v/>
      </c>
      <c r="AA46" s="61" t="str">
        <f>IF(AA45="","",VLOOKUP(AA45,'（勤務形態一覧表）シフト記号表'!$D$6:$X$47,21,FALSE))</f>
        <v/>
      </c>
      <c r="AB46" s="60" t="str">
        <f>IF(AB45="","",VLOOKUP(AB45,'（勤務形態一覧表）シフト記号表'!$D$6:$X$47,21,FALSE))</f>
        <v/>
      </c>
      <c r="AC46" s="59" t="str">
        <f>IF(AC45="","",VLOOKUP(AC45,'（勤務形態一覧表）シフト記号表'!$D$6:$X$47,21,FALSE))</f>
        <v/>
      </c>
      <c r="AD46" s="59" t="str">
        <f>IF(AD45="","",VLOOKUP(AD45,'（勤務形態一覧表）シフト記号表'!$D$6:$X$47,21,FALSE))</f>
        <v/>
      </c>
      <c r="AE46" s="59" t="str">
        <f>IF(AE45="","",VLOOKUP(AE45,'（勤務形態一覧表）シフト記号表'!$D$6:$X$47,21,FALSE))</f>
        <v/>
      </c>
      <c r="AF46" s="59" t="str">
        <f>IF(AF45="","",VLOOKUP(AF45,'（勤務形態一覧表）シフト記号表'!$D$6:$X$47,21,FALSE))</f>
        <v/>
      </c>
      <c r="AG46" s="59" t="str">
        <f>IF(AG45="","",VLOOKUP(AG45,'（勤務形態一覧表）シフト記号表'!$D$6:$X$47,21,FALSE))</f>
        <v/>
      </c>
      <c r="AH46" s="61" t="str">
        <f>IF(AH45="","",VLOOKUP(AH45,'（勤務形態一覧表）シフト記号表'!$D$6:$X$47,21,FALSE))</f>
        <v/>
      </c>
      <c r="AI46" s="60" t="str">
        <f>IF(AI45="","",VLOOKUP(AI45,'（勤務形態一覧表）シフト記号表'!$D$6:$X$47,21,FALSE))</f>
        <v/>
      </c>
      <c r="AJ46" s="59" t="str">
        <f>IF(AJ45="","",VLOOKUP(AJ45,'（勤務形態一覧表）シフト記号表'!$D$6:$X$47,21,FALSE))</f>
        <v/>
      </c>
      <c r="AK46" s="59" t="str">
        <f>IF(AK45="","",VLOOKUP(AK45,'（勤務形態一覧表）シフト記号表'!$D$6:$X$47,21,FALSE))</f>
        <v/>
      </c>
      <c r="AL46" s="59" t="str">
        <f>IF(AL45="","",VLOOKUP(AL45,'（勤務形態一覧表）シフト記号表'!$D$6:$X$47,21,FALSE))</f>
        <v/>
      </c>
      <c r="AM46" s="59" t="str">
        <f>IF(AM45="","",VLOOKUP(AM45,'（勤務形態一覧表）シフト記号表'!$D$6:$X$47,21,FALSE))</f>
        <v/>
      </c>
      <c r="AN46" s="59" t="str">
        <f>IF(AN45="","",VLOOKUP(AN45,'（勤務形態一覧表）シフト記号表'!$D$6:$X$47,21,FALSE))</f>
        <v/>
      </c>
      <c r="AO46" s="61" t="str">
        <f>IF(AO45="","",VLOOKUP(AO45,'（勤務形態一覧表）シフト記号表'!$D$6:$X$47,21,FALSE))</f>
        <v/>
      </c>
      <c r="AP46" s="60" t="str">
        <f>IF(AP45="","",VLOOKUP(AP45,'（勤務形態一覧表）シフト記号表'!$D$6:$X$47,21,FALSE))</f>
        <v/>
      </c>
      <c r="AQ46" s="59" t="str">
        <f>IF(AQ45="","",VLOOKUP(AQ45,'（勤務形態一覧表）シフト記号表'!$D$6:$X$47,21,FALSE))</f>
        <v/>
      </c>
      <c r="AR46" s="59" t="str">
        <f>IF(AR45="","",VLOOKUP(AR45,'（勤務形態一覧表）シフト記号表'!$D$6:$X$47,21,FALSE))</f>
        <v/>
      </c>
      <c r="AS46" s="59" t="str">
        <f>IF(AS45="","",VLOOKUP(AS45,'（勤務形態一覧表）シフト記号表'!$D$6:$X$47,21,FALSE))</f>
        <v/>
      </c>
      <c r="AT46" s="59" t="str">
        <f>IF(AT45="","",VLOOKUP(AT45,'（勤務形態一覧表）シフト記号表'!$D$6:$X$47,21,FALSE))</f>
        <v/>
      </c>
      <c r="AU46" s="59" t="str">
        <f>IF(AU45="","",VLOOKUP(AU45,'（勤務形態一覧表）シフト記号表'!$D$6:$X$47,21,FALSE))</f>
        <v/>
      </c>
      <c r="AV46" s="61" t="str">
        <f>IF(AV45="","",VLOOKUP(AV45,'（勤務形態一覧表）シフト記号表'!$D$6:$X$47,21,FALSE))</f>
        <v/>
      </c>
      <c r="AW46" s="60" t="str">
        <f>IF(AW45="","",VLOOKUP(AW45,'（勤務形態一覧表）シフト記号表'!$D$6:$X$47,21,FALSE))</f>
        <v/>
      </c>
      <c r="AX46" s="59" t="str">
        <f>IF(AX45="","",VLOOKUP(AX45,'（勤務形態一覧表）シフト記号表'!$D$6:$X$47,21,FALSE))</f>
        <v/>
      </c>
      <c r="AY46" s="59" t="str">
        <f>IF(AY45="","",VLOOKUP(AY45,'（勤務形態一覧表）シフト記号表'!$D$6:$X$47,21,FALSE))</f>
        <v/>
      </c>
      <c r="AZ46" s="540">
        <f>IF($BC$3="４週",SUM(U46:AV46),IF($BC$3="暦月",SUM(U46:AY46),""))</f>
        <v>0</v>
      </c>
      <c r="BA46" s="541"/>
      <c r="BB46" s="542">
        <f>IF($BC$3="４週",AZ46/4,IF($BC$3="暦月",(AZ46/($BC$8/7)),""))</f>
        <v>0</v>
      </c>
      <c r="BC46" s="541"/>
      <c r="BD46" s="534"/>
      <c r="BE46" s="535"/>
      <c r="BF46" s="535"/>
      <c r="BG46" s="535"/>
      <c r="BH46" s="536"/>
    </row>
    <row r="47" spans="2:60" ht="20.25" customHeight="1" x14ac:dyDescent="0.4">
      <c r="B47" s="82"/>
      <c r="C47" s="579"/>
      <c r="D47" s="580"/>
      <c r="E47" s="581"/>
      <c r="F47" s="81"/>
      <c r="G47" s="80">
        <f>C45</f>
        <v>0</v>
      </c>
      <c r="H47" s="582"/>
      <c r="I47" s="583"/>
      <c r="J47" s="584"/>
      <c r="K47" s="584"/>
      <c r="L47" s="585"/>
      <c r="M47" s="586"/>
      <c r="N47" s="587"/>
      <c r="O47" s="588"/>
      <c r="P47" s="90" t="s">
        <v>81</v>
      </c>
      <c r="Q47" s="89"/>
      <c r="R47" s="89"/>
      <c r="S47" s="88"/>
      <c r="T47" s="87"/>
      <c r="U47" s="50" t="str">
        <f>IF(U45="","",VLOOKUP(U45,'（勤務形態一覧表）シフト記号表'!$D$6:$Z$47,23,FALSE))</f>
        <v/>
      </c>
      <c r="V47" s="49" t="str">
        <f>IF(V45="","",VLOOKUP(V45,'（勤務形態一覧表）シフト記号表'!$D$6:$Z$47,23,FALSE))</f>
        <v/>
      </c>
      <c r="W47" s="49" t="str">
        <f>IF(W45="","",VLOOKUP(W45,'（勤務形態一覧表）シフト記号表'!$D$6:$Z$47,23,FALSE))</f>
        <v/>
      </c>
      <c r="X47" s="49" t="str">
        <f>IF(X45="","",VLOOKUP(X45,'（勤務形態一覧表）シフト記号表'!$D$6:$Z$47,23,FALSE))</f>
        <v/>
      </c>
      <c r="Y47" s="49" t="str">
        <f>IF(Y45="","",VLOOKUP(Y45,'（勤務形態一覧表）シフト記号表'!$D$6:$Z$47,23,FALSE))</f>
        <v/>
      </c>
      <c r="Z47" s="49" t="str">
        <f>IF(Z45="","",VLOOKUP(Z45,'（勤務形態一覧表）シフト記号表'!$D$6:$Z$47,23,FALSE))</f>
        <v/>
      </c>
      <c r="AA47" s="51" t="str">
        <f>IF(AA45="","",VLOOKUP(AA45,'（勤務形態一覧表）シフト記号表'!$D$6:$Z$47,23,FALSE))</f>
        <v/>
      </c>
      <c r="AB47" s="50" t="str">
        <f>IF(AB45="","",VLOOKUP(AB45,'（勤務形態一覧表）シフト記号表'!$D$6:$Z$47,23,FALSE))</f>
        <v/>
      </c>
      <c r="AC47" s="49" t="str">
        <f>IF(AC45="","",VLOOKUP(AC45,'（勤務形態一覧表）シフト記号表'!$D$6:$Z$47,23,FALSE))</f>
        <v/>
      </c>
      <c r="AD47" s="49" t="str">
        <f>IF(AD45="","",VLOOKUP(AD45,'（勤務形態一覧表）シフト記号表'!$D$6:$Z$47,23,FALSE))</f>
        <v/>
      </c>
      <c r="AE47" s="49" t="str">
        <f>IF(AE45="","",VLOOKUP(AE45,'（勤務形態一覧表）シフト記号表'!$D$6:$Z$47,23,FALSE))</f>
        <v/>
      </c>
      <c r="AF47" s="49" t="str">
        <f>IF(AF45="","",VLOOKUP(AF45,'（勤務形態一覧表）シフト記号表'!$D$6:$Z$47,23,FALSE))</f>
        <v/>
      </c>
      <c r="AG47" s="49" t="str">
        <f>IF(AG45="","",VLOOKUP(AG45,'（勤務形態一覧表）シフト記号表'!$D$6:$Z$47,23,FALSE))</f>
        <v/>
      </c>
      <c r="AH47" s="51" t="str">
        <f>IF(AH45="","",VLOOKUP(AH45,'（勤務形態一覧表）シフト記号表'!$D$6:$Z$47,23,FALSE))</f>
        <v/>
      </c>
      <c r="AI47" s="50" t="str">
        <f>IF(AI45="","",VLOOKUP(AI45,'（勤務形態一覧表）シフト記号表'!$D$6:$Z$47,23,FALSE))</f>
        <v/>
      </c>
      <c r="AJ47" s="49" t="str">
        <f>IF(AJ45="","",VLOOKUP(AJ45,'（勤務形態一覧表）シフト記号表'!$D$6:$Z$47,23,FALSE))</f>
        <v/>
      </c>
      <c r="AK47" s="49" t="str">
        <f>IF(AK45="","",VLOOKUP(AK45,'（勤務形態一覧表）シフト記号表'!$D$6:$Z$47,23,FALSE))</f>
        <v/>
      </c>
      <c r="AL47" s="49" t="str">
        <f>IF(AL45="","",VLOOKUP(AL45,'（勤務形態一覧表）シフト記号表'!$D$6:$Z$47,23,FALSE))</f>
        <v/>
      </c>
      <c r="AM47" s="49" t="str">
        <f>IF(AM45="","",VLOOKUP(AM45,'（勤務形態一覧表）シフト記号表'!$D$6:$Z$47,23,FALSE))</f>
        <v/>
      </c>
      <c r="AN47" s="49" t="str">
        <f>IF(AN45="","",VLOOKUP(AN45,'（勤務形態一覧表）シフト記号表'!$D$6:$Z$47,23,FALSE))</f>
        <v/>
      </c>
      <c r="AO47" s="51" t="str">
        <f>IF(AO45="","",VLOOKUP(AO45,'（勤務形態一覧表）シフト記号表'!$D$6:$Z$47,23,FALSE))</f>
        <v/>
      </c>
      <c r="AP47" s="50" t="str">
        <f>IF(AP45="","",VLOOKUP(AP45,'（勤務形態一覧表）シフト記号表'!$D$6:$Z$47,23,FALSE))</f>
        <v/>
      </c>
      <c r="AQ47" s="49" t="str">
        <f>IF(AQ45="","",VLOOKUP(AQ45,'（勤務形態一覧表）シフト記号表'!$D$6:$Z$47,23,FALSE))</f>
        <v/>
      </c>
      <c r="AR47" s="49" t="str">
        <f>IF(AR45="","",VLOOKUP(AR45,'（勤務形態一覧表）シフト記号表'!$D$6:$Z$47,23,FALSE))</f>
        <v/>
      </c>
      <c r="AS47" s="49" t="str">
        <f>IF(AS45="","",VLOOKUP(AS45,'（勤務形態一覧表）シフト記号表'!$D$6:$Z$47,23,FALSE))</f>
        <v/>
      </c>
      <c r="AT47" s="49" t="str">
        <f>IF(AT45="","",VLOOKUP(AT45,'（勤務形態一覧表）シフト記号表'!$D$6:$Z$47,23,FALSE))</f>
        <v/>
      </c>
      <c r="AU47" s="49" t="str">
        <f>IF(AU45="","",VLOOKUP(AU45,'（勤務形態一覧表）シフト記号表'!$D$6:$Z$47,23,FALSE))</f>
        <v/>
      </c>
      <c r="AV47" s="51" t="str">
        <f>IF(AV45="","",VLOOKUP(AV45,'（勤務形態一覧表）シフト記号表'!$D$6:$Z$47,23,FALSE))</f>
        <v/>
      </c>
      <c r="AW47" s="50" t="str">
        <f>IF(AW45="","",VLOOKUP(AW45,'（勤務形態一覧表）シフト記号表'!$D$6:$Z$47,23,FALSE))</f>
        <v/>
      </c>
      <c r="AX47" s="49" t="str">
        <f>IF(AX45="","",VLOOKUP(AX45,'（勤務形態一覧表）シフト記号表'!$D$6:$Z$47,23,FALSE))</f>
        <v/>
      </c>
      <c r="AY47" s="49" t="str">
        <f>IF(AY45="","",VLOOKUP(AY45,'（勤務形態一覧表）シフト記号表'!$D$6:$Z$47,23,FALSE))</f>
        <v/>
      </c>
      <c r="AZ47" s="543">
        <f>IF($BC$3="４週",SUM(U47:AV47),IF($BC$3="暦月",SUM(U47:AY47),""))</f>
        <v>0</v>
      </c>
      <c r="BA47" s="544"/>
      <c r="BB47" s="545">
        <f>IF($BC$3="４週",AZ47/4,IF($BC$3="暦月",(AZ47/($BC$8/7)),""))</f>
        <v>0</v>
      </c>
      <c r="BC47" s="544"/>
      <c r="BD47" s="537"/>
      <c r="BE47" s="538"/>
      <c r="BF47" s="538"/>
      <c r="BG47" s="538"/>
      <c r="BH47" s="539"/>
    </row>
    <row r="48" spans="2:60" ht="20.25" customHeight="1" x14ac:dyDescent="0.4">
      <c r="B48" s="75"/>
      <c r="C48" s="548"/>
      <c r="D48" s="549"/>
      <c r="E48" s="550"/>
      <c r="F48" s="67"/>
      <c r="G48" s="66"/>
      <c r="H48" s="557"/>
      <c r="I48" s="560"/>
      <c r="J48" s="561"/>
      <c r="K48" s="561"/>
      <c r="L48" s="562"/>
      <c r="M48" s="569"/>
      <c r="N48" s="570"/>
      <c r="O48" s="571"/>
      <c r="P48" s="86" t="s">
        <v>83</v>
      </c>
      <c r="Q48" s="85"/>
      <c r="R48" s="85"/>
      <c r="S48" s="84"/>
      <c r="T48" s="83"/>
      <c r="U48" s="69"/>
      <c r="V48" s="68"/>
      <c r="W48" s="68"/>
      <c r="X48" s="68"/>
      <c r="Y48" s="68"/>
      <c r="Z48" s="68"/>
      <c r="AA48" s="70"/>
      <c r="AB48" s="69"/>
      <c r="AC48" s="68"/>
      <c r="AD48" s="68"/>
      <c r="AE48" s="68"/>
      <c r="AF48" s="68"/>
      <c r="AG48" s="68"/>
      <c r="AH48" s="70"/>
      <c r="AI48" s="69"/>
      <c r="AJ48" s="68"/>
      <c r="AK48" s="68"/>
      <c r="AL48" s="68"/>
      <c r="AM48" s="68"/>
      <c r="AN48" s="68"/>
      <c r="AO48" s="70"/>
      <c r="AP48" s="69"/>
      <c r="AQ48" s="68"/>
      <c r="AR48" s="68"/>
      <c r="AS48" s="68"/>
      <c r="AT48" s="68"/>
      <c r="AU48" s="68"/>
      <c r="AV48" s="70"/>
      <c r="AW48" s="69"/>
      <c r="AX48" s="68"/>
      <c r="AY48" s="68"/>
      <c r="AZ48" s="578"/>
      <c r="BA48" s="547"/>
      <c r="BB48" s="546"/>
      <c r="BC48" s="547"/>
      <c r="BD48" s="531"/>
      <c r="BE48" s="532"/>
      <c r="BF48" s="532"/>
      <c r="BG48" s="532"/>
      <c r="BH48" s="533"/>
    </row>
    <row r="49" spans="2:60" ht="20.25" customHeight="1" x14ac:dyDescent="0.4">
      <c r="B49" s="58">
        <f>B46+1</f>
        <v>10</v>
      </c>
      <c r="C49" s="551"/>
      <c r="D49" s="552"/>
      <c r="E49" s="553"/>
      <c r="F49" s="67">
        <f>C48</f>
        <v>0</v>
      </c>
      <c r="G49" s="66"/>
      <c r="H49" s="558"/>
      <c r="I49" s="563"/>
      <c r="J49" s="564"/>
      <c r="K49" s="564"/>
      <c r="L49" s="565"/>
      <c r="M49" s="572"/>
      <c r="N49" s="573"/>
      <c r="O49" s="574"/>
      <c r="P49" s="65" t="s">
        <v>82</v>
      </c>
      <c r="Q49" s="64"/>
      <c r="R49" s="64"/>
      <c r="S49" s="63"/>
      <c r="T49" s="62"/>
      <c r="U49" s="60" t="str">
        <f>IF(U48="","",VLOOKUP(U48,'（勤務形態一覧表）シフト記号表'!$D$6:$X$47,21,FALSE))</f>
        <v/>
      </c>
      <c r="V49" s="59" t="str">
        <f>IF(V48="","",VLOOKUP(V48,'（勤務形態一覧表）シフト記号表'!$D$6:$X$47,21,FALSE))</f>
        <v/>
      </c>
      <c r="W49" s="59" t="str">
        <f>IF(W48="","",VLOOKUP(W48,'（勤務形態一覧表）シフト記号表'!$D$6:$X$47,21,FALSE))</f>
        <v/>
      </c>
      <c r="X49" s="59" t="str">
        <f>IF(X48="","",VLOOKUP(X48,'（勤務形態一覧表）シフト記号表'!$D$6:$X$47,21,FALSE))</f>
        <v/>
      </c>
      <c r="Y49" s="59" t="str">
        <f>IF(Y48="","",VLOOKUP(Y48,'（勤務形態一覧表）シフト記号表'!$D$6:$X$47,21,FALSE))</f>
        <v/>
      </c>
      <c r="Z49" s="59" t="str">
        <f>IF(Z48="","",VLOOKUP(Z48,'（勤務形態一覧表）シフト記号表'!$D$6:$X$47,21,FALSE))</f>
        <v/>
      </c>
      <c r="AA49" s="61" t="str">
        <f>IF(AA48="","",VLOOKUP(AA48,'（勤務形態一覧表）シフト記号表'!$D$6:$X$47,21,FALSE))</f>
        <v/>
      </c>
      <c r="AB49" s="60" t="str">
        <f>IF(AB48="","",VLOOKUP(AB48,'（勤務形態一覧表）シフト記号表'!$D$6:$X$47,21,FALSE))</f>
        <v/>
      </c>
      <c r="AC49" s="59" t="str">
        <f>IF(AC48="","",VLOOKUP(AC48,'（勤務形態一覧表）シフト記号表'!$D$6:$X$47,21,FALSE))</f>
        <v/>
      </c>
      <c r="AD49" s="59" t="str">
        <f>IF(AD48="","",VLOOKUP(AD48,'（勤務形態一覧表）シフト記号表'!$D$6:$X$47,21,FALSE))</f>
        <v/>
      </c>
      <c r="AE49" s="59" t="str">
        <f>IF(AE48="","",VLOOKUP(AE48,'（勤務形態一覧表）シフト記号表'!$D$6:$X$47,21,FALSE))</f>
        <v/>
      </c>
      <c r="AF49" s="59" t="str">
        <f>IF(AF48="","",VLOOKUP(AF48,'（勤務形態一覧表）シフト記号表'!$D$6:$X$47,21,FALSE))</f>
        <v/>
      </c>
      <c r="AG49" s="59" t="str">
        <f>IF(AG48="","",VLOOKUP(AG48,'（勤務形態一覧表）シフト記号表'!$D$6:$X$47,21,FALSE))</f>
        <v/>
      </c>
      <c r="AH49" s="61" t="str">
        <f>IF(AH48="","",VLOOKUP(AH48,'（勤務形態一覧表）シフト記号表'!$D$6:$X$47,21,FALSE))</f>
        <v/>
      </c>
      <c r="AI49" s="60" t="str">
        <f>IF(AI48="","",VLOOKUP(AI48,'（勤務形態一覧表）シフト記号表'!$D$6:$X$47,21,FALSE))</f>
        <v/>
      </c>
      <c r="AJ49" s="59" t="str">
        <f>IF(AJ48="","",VLOOKUP(AJ48,'（勤務形態一覧表）シフト記号表'!$D$6:$X$47,21,FALSE))</f>
        <v/>
      </c>
      <c r="AK49" s="59" t="str">
        <f>IF(AK48="","",VLOOKUP(AK48,'（勤務形態一覧表）シフト記号表'!$D$6:$X$47,21,FALSE))</f>
        <v/>
      </c>
      <c r="AL49" s="59" t="str">
        <f>IF(AL48="","",VLOOKUP(AL48,'（勤務形態一覧表）シフト記号表'!$D$6:$X$47,21,FALSE))</f>
        <v/>
      </c>
      <c r="AM49" s="59" t="str">
        <f>IF(AM48="","",VLOOKUP(AM48,'（勤務形態一覧表）シフト記号表'!$D$6:$X$47,21,FALSE))</f>
        <v/>
      </c>
      <c r="AN49" s="59" t="str">
        <f>IF(AN48="","",VLOOKUP(AN48,'（勤務形態一覧表）シフト記号表'!$D$6:$X$47,21,FALSE))</f>
        <v/>
      </c>
      <c r="AO49" s="61" t="str">
        <f>IF(AO48="","",VLOOKUP(AO48,'（勤務形態一覧表）シフト記号表'!$D$6:$X$47,21,FALSE))</f>
        <v/>
      </c>
      <c r="AP49" s="60" t="str">
        <f>IF(AP48="","",VLOOKUP(AP48,'（勤務形態一覧表）シフト記号表'!$D$6:$X$47,21,FALSE))</f>
        <v/>
      </c>
      <c r="AQ49" s="59" t="str">
        <f>IF(AQ48="","",VLOOKUP(AQ48,'（勤務形態一覧表）シフト記号表'!$D$6:$X$47,21,FALSE))</f>
        <v/>
      </c>
      <c r="AR49" s="59" t="str">
        <f>IF(AR48="","",VLOOKUP(AR48,'（勤務形態一覧表）シフト記号表'!$D$6:$X$47,21,FALSE))</f>
        <v/>
      </c>
      <c r="AS49" s="59" t="str">
        <f>IF(AS48="","",VLOOKUP(AS48,'（勤務形態一覧表）シフト記号表'!$D$6:$X$47,21,FALSE))</f>
        <v/>
      </c>
      <c r="AT49" s="59" t="str">
        <f>IF(AT48="","",VLOOKUP(AT48,'（勤務形態一覧表）シフト記号表'!$D$6:$X$47,21,FALSE))</f>
        <v/>
      </c>
      <c r="AU49" s="59" t="str">
        <f>IF(AU48="","",VLOOKUP(AU48,'（勤務形態一覧表）シフト記号表'!$D$6:$X$47,21,FALSE))</f>
        <v/>
      </c>
      <c r="AV49" s="61" t="str">
        <f>IF(AV48="","",VLOOKUP(AV48,'（勤務形態一覧表）シフト記号表'!$D$6:$X$47,21,FALSE))</f>
        <v/>
      </c>
      <c r="AW49" s="60" t="str">
        <f>IF(AW48="","",VLOOKUP(AW48,'（勤務形態一覧表）シフト記号表'!$D$6:$X$47,21,FALSE))</f>
        <v/>
      </c>
      <c r="AX49" s="59" t="str">
        <f>IF(AX48="","",VLOOKUP(AX48,'（勤務形態一覧表）シフト記号表'!$D$6:$X$47,21,FALSE))</f>
        <v/>
      </c>
      <c r="AY49" s="59" t="str">
        <f>IF(AY48="","",VLOOKUP(AY48,'（勤務形態一覧表）シフト記号表'!$D$6:$X$47,21,FALSE))</f>
        <v/>
      </c>
      <c r="AZ49" s="540">
        <f>IF($BC$3="４週",SUM(U49:AV49),IF($BC$3="暦月",SUM(U49:AY49),""))</f>
        <v>0</v>
      </c>
      <c r="BA49" s="541"/>
      <c r="BB49" s="542">
        <f>IF($BC$3="４週",AZ49/4,IF($BC$3="暦月",(AZ49/($BC$8/7)),""))</f>
        <v>0</v>
      </c>
      <c r="BC49" s="541"/>
      <c r="BD49" s="534"/>
      <c r="BE49" s="535"/>
      <c r="BF49" s="535"/>
      <c r="BG49" s="535"/>
      <c r="BH49" s="536"/>
    </row>
    <row r="50" spans="2:60" ht="20.25" customHeight="1" x14ac:dyDescent="0.4">
      <c r="B50" s="82"/>
      <c r="C50" s="579"/>
      <c r="D50" s="580"/>
      <c r="E50" s="581"/>
      <c r="F50" s="81"/>
      <c r="G50" s="80">
        <f>C48</f>
        <v>0</v>
      </c>
      <c r="H50" s="582"/>
      <c r="I50" s="583"/>
      <c r="J50" s="584"/>
      <c r="K50" s="584"/>
      <c r="L50" s="585"/>
      <c r="M50" s="586"/>
      <c r="N50" s="587"/>
      <c r="O50" s="588"/>
      <c r="P50" s="79" t="s">
        <v>81</v>
      </c>
      <c r="Q50" s="78"/>
      <c r="R50" s="78"/>
      <c r="S50" s="77"/>
      <c r="T50" s="76"/>
      <c r="U50" s="50" t="str">
        <f>IF(U48="","",VLOOKUP(U48,'（勤務形態一覧表）シフト記号表'!$D$6:$Z$47,23,FALSE))</f>
        <v/>
      </c>
      <c r="V50" s="49" t="str">
        <f>IF(V48="","",VLOOKUP(V48,'（勤務形態一覧表）シフト記号表'!$D$6:$Z$47,23,FALSE))</f>
        <v/>
      </c>
      <c r="W50" s="49" t="str">
        <f>IF(W48="","",VLOOKUP(W48,'（勤務形態一覧表）シフト記号表'!$D$6:$Z$47,23,FALSE))</f>
        <v/>
      </c>
      <c r="X50" s="49" t="str">
        <f>IF(X48="","",VLOOKUP(X48,'（勤務形態一覧表）シフト記号表'!$D$6:$Z$47,23,FALSE))</f>
        <v/>
      </c>
      <c r="Y50" s="49" t="str">
        <f>IF(Y48="","",VLOOKUP(Y48,'（勤務形態一覧表）シフト記号表'!$D$6:$Z$47,23,FALSE))</f>
        <v/>
      </c>
      <c r="Z50" s="49" t="str">
        <f>IF(Z48="","",VLOOKUP(Z48,'（勤務形態一覧表）シフト記号表'!$D$6:$Z$47,23,FALSE))</f>
        <v/>
      </c>
      <c r="AA50" s="51" t="str">
        <f>IF(AA48="","",VLOOKUP(AA48,'（勤務形態一覧表）シフト記号表'!$D$6:$Z$47,23,FALSE))</f>
        <v/>
      </c>
      <c r="AB50" s="50" t="str">
        <f>IF(AB48="","",VLOOKUP(AB48,'（勤務形態一覧表）シフト記号表'!$D$6:$Z$47,23,FALSE))</f>
        <v/>
      </c>
      <c r="AC50" s="49" t="str">
        <f>IF(AC48="","",VLOOKUP(AC48,'（勤務形態一覧表）シフト記号表'!$D$6:$Z$47,23,FALSE))</f>
        <v/>
      </c>
      <c r="AD50" s="49" t="str">
        <f>IF(AD48="","",VLOOKUP(AD48,'（勤務形態一覧表）シフト記号表'!$D$6:$Z$47,23,FALSE))</f>
        <v/>
      </c>
      <c r="AE50" s="49" t="str">
        <f>IF(AE48="","",VLOOKUP(AE48,'（勤務形態一覧表）シフト記号表'!$D$6:$Z$47,23,FALSE))</f>
        <v/>
      </c>
      <c r="AF50" s="49" t="str">
        <f>IF(AF48="","",VLOOKUP(AF48,'（勤務形態一覧表）シフト記号表'!$D$6:$Z$47,23,FALSE))</f>
        <v/>
      </c>
      <c r="AG50" s="49" t="str">
        <f>IF(AG48="","",VLOOKUP(AG48,'（勤務形態一覧表）シフト記号表'!$D$6:$Z$47,23,FALSE))</f>
        <v/>
      </c>
      <c r="AH50" s="51" t="str">
        <f>IF(AH48="","",VLOOKUP(AH48,'（勤務形態一覧表）シフト記号表'!$D$6:$Z$47,23,FALSE))</f>
        <v/>
      </c>
      <c r="AI50" s="50" t="str">
        <f>IF(AI48="","",VLOOKUP(AI48,'（勤務形態一覧表）シフト記号表'!$D$6:$Z$47,23,FALSE))</f>
        <v/>
      </c>
      <c r="AJ50" s="49" t="str">
        <f>IF(AJ48="","",VLOOKUP(AJ48,'（勤務形態一覧表）シフト記号表'!$D$6:$Z$47,23,FALSE))</f>
        <v/>
      </c>
      <c r="AK50" s="49" t="str">
        <f>IF(AK48="","",VLOOKUP(AK48,'（勤務形態一覧表）シフト記号表'!$D$6:$Z$47,23,FALSE))</f>
        <v/>
      </c>
      <c r="AL50" s="49" t="str">
        <f>IF(AL48="","",VLOOKUP(AL48,'（勤務形態一覧表）シフト記号表'!$D$6:$Z$47,23,FALSE))</f>
        <v/>
      </c>
      <c r="AM50" s="49" t="str">
        <f>IF(AM48="","",VLOOKUP(AM48,'（勤務形態一覧表）シフト記号表'!$D$6:$Z$47,23,FALSE))</f>
        <v/>
      </c>
      <c r="AN50" s="49" t="str">
        <f>IF(AN48="","",VLOOKUP(AN48,'（勤務形態一覧表）シフト記号表'!$D$6:$Z$47,23,FALSE))</f>
        <v/>
      </c>
      <c r="AO50" s="51" t="str">
        <f>IF(AO48="","",VLOOKUP(AO48,'（勤務形態一覧表）シフト記号表'!$D$6:$Z$47,23,FALSE))</f>
        <v/>
      </c>
      <c r="AP50" s="50" t="str">
        <f>IF(AP48="","",VLOOKUP(AP48,'（勤務形態一覧表）シフト記号表'!$D$6:$Z$47,23,FALSE))</f>
        <v/>
      </c>
      <c r="AQ50" s="49" t="str">
        <f>IF(AQ48="","",VLOOKUP(AQ48,'（勤務形態一覧表）シフト記号表'!$D$6:$Z$47,23,FALSE))</f>
        <v/>
      </c>
      <c r="AR50" s="49" t="str">
        <f>IF(AR48="","",VLOOKUP(AR48,'（勤務形態一覧表）シフト記号表'!$D$6:$Z$47,23,FALSE))</f>
        <v/>
      </c>
      <c r="AS50" s="49" t="str">
        <f>IF(AS48="","",VLOOKUP(AS48,'（勤務形態一覧表）シフト記号表'!$D$6:$Z$47,23,FALSE))</f>
        <v/>
      </c>
      <c r="AT50" s="49" t="str">
        <f>IF(AT48="","",VLOOKUP(AT48,'（勤務形態一覧表）シフト記号表'!$D$6:$Z$47,23,FALSE))</f>
        <v/>
      </c>
      <c r="AU50" s="49" t="str">
        <f>IF(AU48="","",VLOOKUP(AU48,'（勤務形態一覧表）シフト記号表'!$D$6:$Z$47,23,FALSE))</f>
        <v/>
      </c>
      <c r="AV50" s="51" t="str">
        <f>IF(AV48="","",VLOOKUP(AV48,'（勤務形態一覧表）シフト記号表'!$D$6:$Z$47,23,FALSE))</f>
        <v/>
      </c>
      <c r="AW50" s="50" t="str">
        <f>IF(AW48="","",VLOOKUP(AW48,'（勤務形態一覧表）シフト記号表'!$D$6:$Z$47,23,FALSE))</f>
        <v/>
      </c>
      <c r="AX50" s="49" t="str">
        <f>IF(AX48="","",VLOOKUP(AX48,'（勤務形態一覧表）シフト記号表'!$D$6:$Z$47,23,FALSE))</f>
        <v/>
      </c>
      <c r="AY50" s="49" t="str">
        <f>IF(AY48="","",VLOOKUP(AY48,'（勤務形態一覧表）シフト記号表'!$D$6:$Z$47,23,FALSE))</f>
        <v/>
      </c>
      <c r="AZ50" s="543">
        <f>IF($BC$3="４週",SUM(U50:AV50),IF($BC$3="暦月",SUM(U50:AY50),""))</f>
        <v>0</v>
      </c>
      <c r="BA50" s="544"/>
      <c r="BB50" s="545">
        <f>IF($BC$3="４週",AZ50/4,IF($BC$3="暦月",(AZ50/($BC$8/7)),""))</f>
        <v>0</v>
      </c>
      <c r="BC50" s="544"/>
      <c r="BD50" s="537"/>
      <c r="BE50" s="538"/>
      <c r="BF50" s="538"/>
      <c r="BG50" s="538"/>
      <c r="BH50" s="539"/>
    </row>
    <row r="51" spans="2:60" ht="20.25" customHeight="1" x14ac:dyDescent="0.4">
      <c r="B51" s="75"/>
      <c r="C51" s="548"/>
      <c r="D51" s="549"/>
      <c r="E51" s="550"/>
      <c r="F51" s="67"/>
      <c r="G51" s="66"/>
      <c r="H51" s="557"/>
      <c r="I51" s="560"/>
      <c r="J51" s="561"/>
      <c r="K51" s="561"/>
      <c r="L51" s="562"/>
      <c r="M51" s="569"/>
      <c r="N51" s="570"/>
      <c r="O51" s="571"/>
      <c r="P51" s="86" t="s">
        <v>83</v>
      </c>
      <c r="Q51" s="85"/>
      <c r="R51" s="85"/>
      <c r="S51" s="84"/>
      <c r="T51" s="83"/>
      <c r="U51" s="69"/>
      <c r="V51" s="68"/>
      <c r="W51" s="68"/>
      <c r="X51" s="68"/>
      <c r="Y51" s="68"/>
      <c r="Z51" s="68"/>
      <c r="AA51" s="70"/>
      <c r="AB51" s="69"/>
      <c r="AC51" s="68"/>
      <c r="AD51" s="68"/>
      <c r="AE51" s="68"/>
      <c r="AF51" s="68"/>
      <c r="AG51" s="68"/>
      <c r="AH51" s="70"/>
      <c r="AI51" s="69"/>
      <c r="AJ51" s="68"/>
      <c r="AK51" s="68"/>
      <c r="AL51" s="68"/>
      <c r="AM51" s="68"/>
      <c r="AN51" s="68"/>
      <c r="AO51" s="70"/>
      <c r="AP51" s="69"/>
      <c r="AQ51" s="68"/>
      <c r="AR51" s="68"/>
      <c r="AS51" s="68"/>
      <c r="AT51" s="68"/>
      <c r="AU51" s="68"/>
      <c r="AV51" s="70"/>
      <c r="AW51" s="69"/>
      <c r="AX51" s="68"/>
      <c r="AY51" s="68"/>
      <c r="AZ51" s="578"/>
      <c r="BA51" s="547"/>
      <c r="BB51" s="546"/>
      <c r="BC51" s="547"/>
      <c r="BD51" s="531"/>
      <c r="BE51" s="532"/>
      <c r="BF51" s="532"/>
      <c r="BG51" s="532"/>
      <c r="BH51" s="533"/>
    </row>
    <row r="52" spans="2:60" ht="20.25" customHeight="1" x14ac:dyDescent="0.4">
      <c r="B52" s="58">
        <f>B49+1</f>
        <v>11</v>
      </c>
      <c r="C52" s="551"/>
      <c r="D52" s="552"/>
      <c r="E52" s="553"/>
      <c r="F52" s="67">
        <f>C51</f>
        <v>0</v>
      </c>
      <c r="G52" s="66"/>
      <c r="H52" s="558"/>
      <c r="I52" s="563"/>
      <c r="J52" s="564"/>
      <c r="K52" s="564"/>
      <c r="L52" s="565"/>
      <c r="M52" s="572"/>
      <c r="N52" s="573"/>
      <c r="O52" s="574"/>
      <c r="P52" s="65" t="s">
        <v>82</v>
      </c>
      <c r="Q52" s="64"/>
      <c r="R52" s="64"/>
      <c r="S52" s="63"/>
      <c r="T52" s="62"/>
      <c r="U52" s="60" t="str">
        <f>IF(U51="","",VLOOKUP(U51,'（勤務形態一覧表）シフト記号表'!$D$6:$X$47,21,FALSE))</f>
        <v/>
      </c>
      <c r="V52" s="59" t="str">
        <f>IF(V51="","",VLOOKUP(V51,'（勤務形態一覧表）シフト記号表'!$D$6:$X$47,21,FALSE))</f>
        <v/>
      </c>
      <c r="W52" s="59" t="str">
        <f>IF(W51="","",VLOOKUP(W51,'（勤務形態一覧表）シフト記号表'!$D$6:$X$47,21,FALSE))</f>
        <v/>
      </c>
      <c r="X52" s="59" t="str">
        <f>IF(X51="","",VLOOKUP(X51,'（勤務形態一覧表）シフト記号表'!$D$6:$X$47,21,FALSE))</f>
        <v/>
      </c>
      <c r="Y52" s="59" t="str">
        <f>IF(Y51="","",VLOOKUP(Y51,'（勤務形態一覧表）シフト記号表'!$D$6:$X$47,21,FALSE))</f>
        <v/>
      </c>
      <c r="Z52" s="59" t="str">
        <f>IF(Z51="","",VLOOKUP(Z51,'（勤務形態一覧表）シフト記号表'!$D$6:$X$47,21,FALSE))</f>
        <v/>
      </c>
      <c r="AA52" s="61" t="str">
        <f>IF(AA51="","",VLOOKUP(AA51,'（勤務形態一覧表）シフト記号表'!$D$6:$X$47,21,FALSE))</f>
        <v/>
      </c>
      <c r="AB52" s="60" t="str">
        <f>IF(AB51="","",VLOOKUP(AB51,'（勤務形態一覧表）シフト記号表'!$D$6:$X$47,21,FALSE))</f>
        <v/>
      </c>
      <c r="AC52" s="59" t="str">
        <f>IF(AC51="","",VLOOKUP(AC51,'（勤務形態一覧表）シフト記号表'!$D$6:$X$47,21,FALSE))</f>
        <v/>
      </c>
      <c r="AD52" s="59" t="str">
        <f>IF(AD51="","",VLOOKUP(AD51,'（勤務形態一覧表）シフト記号表'!$D$6:$X$47,21,FALSE))</f>
        <v/>
      </c>
      <c r="AE52" s="59" t="str">
        <f>IF(AE51="","",VLOOKUP(AE51,'（勤務形態一覧表）シフト記号表'!$D$6:$X$47,21,FALSE))</f>
        <v/>
      </c>
      <c r="AF52" s="59" t="str">
        <f>IF(AF51="","",VLOOKUP(AF51,'（勤務形態一覧表）シフト記号表'!$D$6:$X$47,21,FALSE))</f>
        <v/>
      </c>
      <c r="AG52" s="59" t="str">
        <f>IF(AG51="","",VLOOKUP(AG51,'（勤務形態一覧表）シフト記号表'!$D$6:$X$47,21,FALSE))</f>
        <v/>
      </c>
      <c r="AH52" s="61" t="str">
        <f>IF(AH51="","",VLOOKUP(AH51,'（勤務形態一覧表）シフト記号表'!$D$6:$X$47,21,FALSE))</f>
        <v/>
      </c>
      <c r="AI52" s="60" t="str">
        <f>IF(AI51="","",VLOOKUP(AI51,'（勤務形態一覧表）シフト記号表'!$D$6:$X$47,21,FALSE))</f>
        <v/>
      </c>
      <c r="AJ52" s="59" t="str">
        <f>IF(AJ51="","",VLOOKUP(AJ51,'（勤務形態一覧表）シフト記号表'!$D$6:$X$47,21,FALSE))</f>
        <v/>
      </c>
      <c r="AK52" s="59" t="str">
        <f>IF(AK51="","",VLOOKUP(AK51,'（勤務形態一覧表）シフト記号表'!$D$6:$X$47,21,FALSE))</f>
        <v/>
      </c>
      <c r="AL52" s="59" t="str">
        <f>IF(AL51="","",VLOOKUP(AL51,'（勤務形態一覧表）シフト記号表'!$D$6:$X$47,21,FALSE))</f>
        <v/>
      </c>
      <c r="AM52" s="59" t="str">
        <f>IF(AM51="","",VLOOKUP(AM51,'（勤務形態一覧表）シフト記号表'!$D$6:$X$47,21,FALSE))</f>
        <v/>
      </c>
      <c r="AN52" s="59" t="str">
        <f>IF(AN51="","",VLOOKUP(AN51,'（勤務形態一覧表）シフト記号表'!$D$6:$X$47,21,FALSE))</f>
        <v/>
      </c>
      <c r="AO52" s="61" t="str">
        <f>IF(AO51="","",VLOOKUP(AO51,'（勤務形態一覧表）シフト記号表'!$D$6:$X$47,21,FALSE))</f>
        <v/>
      </c>
      <c r="AP52" s="60" t="str">
        <f>IF(AP51="","",VLOOKUP(AP51,'（勤務形態一覧表）シフト記号表'!$D$6:$X$47,21,FALSE))</f>
        <v/>
      </c>
      <c r="AQ52" s="59" t="str">
        <f>IF(AQ51="","",VLOOKUP(AQ51,'（勤務形態一覧表）シフト記号表'!$D$6:$X$47,21,FALSE))</f>
        <v/>
      </c>
      <c r="AR52" s="59" t="str">
        <f>IF(AR51="","",VLOOKUP(AR51,'（勤務形態一覧表）シフト記号表'!$D$6:$X$47,21,FALSE))</f>
        <v/>
      </c>
      <c r="AS52" s="59" t="str">
        <f>IF(AS51="","",VLOOKUP(AS51,'（勤務形態一覧表）シフト記号表'!$D$6:$X$47,21,FALSE))</f>
        <v/>
      </c>
      <c r="AT52" s="59" t="str">
        <f>IF(AT51="","",VLOOKUP(AT51,'（勤務形態一覧表）シフト記号表'!$D$6:$X$47,21,FALSE))</f>
        <v/>
      </c>
      <c r="AU52" s="59" t="str">
        <f>IF(AU51="","",VLOOKUP(AU51,'（勤務形態一覧表）シフト記号表'!$D$6:$X$47,21,FALSE))</f>
        <v/>
      </c>
      <c r="AV52" s="61" t="str">
        <f>IF(AV51="","",VLOOKUP(AV51,'（勤務形態一覧表）シフト記号表'!$D$6:$X$47,21,FALSE))</f>
        <v/>
      </c>
      <c r="AW52" s="60" t="str">
        <f>IF(AW51="","",VLOOKUP(AW51,'（勤務形態一覧表）シフト記号表'!$D$6:$X$47,21,FALSE))</f>
        <v/>
      </c>
      <c r="AX52" s="59" t="str">
        <f>IF(AX51="","",VLOOKUP(AX51,'（勤務形態一覧表）シフト記号表'!$D$6:$X$47,21,FALSE))</f>
        <v/>
      </c>
      <c r="AY52" s="59" t="str">
        <f>IF(AY51="","",VLOOKUP(AY51,'（勤務形態一覧表）シフト記号表'!$D$6:$X$47,21,FALSE))</f>
        <v/>
      </c>
      <c r="AZ52" s="540">
        <f>IF($BC$3="４週",SUM(U52:AV52),IF($BC$3="暦月",SUM(U52:AY52),""))</f>
        <v>0</v>
      </c>
      <c r="BA52" s="541"/>
      <c r="BB52" s="542">
        <f>IF($BC$3="４週",AZ52/4,IF($BC$3="暦月",(AZ52/($BC$8/7)),""))</f>
        <v>0</v>
      </c>
      <c r="BC52" s="541"/>
      <c r="BD52" s="534"/>
      <c r="BE52" s="535"/>
      <c r="BF52" s="535"/>
      <c r="BG52" s="535"/>
      <c r="BH52" s="536"/>
    </row>
    <row r="53" spans="2:60" ht="20.25" customHeight="1" x14ac:dyDescent="0.4">
      <c r="B53" s="82"/>
      <c r="C53" s="579"/>
      <c r="D53" s="580"/>
      <c r="E53" s="581"/>
      <c r="F53" s="81"/>
      <c r="G53" s="80">
        <f>C51</f>
        <v>0</v>
      </c>
      <c r="H53" s="582"/>
      <c r="I53" s="583"/>
      <c r="J53" s="584"/>
      <c r="K53" s="584"/>
      <c r="L53" s="585"/>
      <c r="M53" s="586"/>
      <c r="N53" s="587"/>
      <c r="O53" s="588"/>
      <c r="P53" s="79" t="s">
        <v>81</v>
      </c>
      <c r="Q53" s="78"/>
      <c r="R53" s="78"/>
      <c r="S53" s="77"/>
      <c r="T53" s="76"/>
      <c r="U53" s="50" t="str">
        <f>IF(U51="","",VLOOKUP(U51,'（勤務形態一覧表）シフト記号表'!$D$6:$Z$47,23,FALSE))</f>
        <v/>
      </c>
      <c r="V53" s="49" t="str">
        <f>IF(V51="","",VLOOKUP(V51,'（勤務形態一覧表）シフト記号表'!$D$6:$Z$47,23,FALSE))</f>
        <v/>
      </c>
      <c r="W53" s="49" t="str">
        <f>IF(W51="","",VLOOKUP(W51,'（勤務形態一覧表）シフト記号表'!$D$6:$Z$47,23,FALSE))</f>
        <v/>
      </c>
      <c r="X53" s="49" t="str">
        <f>IF(X51="","",VLOOKUP(X51,'（勤務形態一覧表）シフト記号表'!$D$6:$Z$47,23,FALSE))</f>
        <v/>
      </c>
      <c r="Y53" s="49" t="str">
        <f>IF(Y51="","",VLOOKUP(Y51,'（勤務形態一覧表）シフト記号表'!$D$6:$Z$47,23,FALSE))</f>
        <v/>
      </c>
      <c r="Z53" s="49" t="str">
        <f>IF(Z51="","",VLOOKUP(Z51,'（勤務形態一覧表）シフト記号表'!$D$6:$Z$47,23,FALSE))</f>
        <v/>
      </c>
      <c r="AA53" s="51" t="str">
        <f>IF(AA51="","",VLOOKUP(AA51,'（勤務形態一覧表）シフト記号表'!$D$6:$Z$47,23,FALSE))</f>
        <v/>
      </c>
      <c r="AB53" s="50" t="str">
        <f>IF(AB51="","",VLOOKUP(AB51,'（勤務形態一覧表）シフト記号表'!$D$6:$Z$47,23,FALSE))</f>
        <v/>
      </c>
      <c r="AC53" s="49" t="str">
        <f>IF(AC51="","",VLOOKUP(AC51,'（勤務形態一覧表）シフト記号表'!$D$6:$Z$47,23,FALSE))</f>
        <v/>
      </c>
      <c r="AD53" s="49" t="str">
        <f>IF(AD51="","",VLOOKUP(AD51,'（勤務形態一覧表）シフト記号表'!$D$6:$Z$47,23,FALSE))</f>
        <v/>
      </c>
      <c r="AE53" s="49" t="str">
        <f>IF(AE51="","",VLOOKUP(AE51,'（勤務形態一覧表）シフト記号表'!$D$6:$Z$47,23,FALSE))</f>
        <v/>
      </c>
      <c r="AF53" s="49" t="str">
        <f>IF(AF51="","",VLOOKUP(AF51,'（勤務形態一覧表）シフト記号表'!$D$6:$Z$47,23,FALSE))</f>
        <v/>
      </c>
      <c r="AG53" s="49" t="str">
        <f>IF(AG51="","",VLOOKUP(AG51,'（勤務形態一覧表）シフト記号表'!$D$6:$Z$47,23,FALSE))</f>
        <v/>
      </c>
      <c r="AH53" s="51" t="str">
        <f>IF(AH51="","",VLOOKUP(AH51,'（勤務形態一覧表）シフト記号表'!$D$6:$Z$47,23,FALSE))</f>
        <v/>
      </c>
      <c r="AI53" s="50" t="str">
        <f>IF(AI51="","",VLOOKUP(AI51,'（勤務形態一覧表）シフト記号表'!$D$6:$Z$47,23,FALSE))</f>
        <v/>
      </c>
      <c r="AJ53" s="49" t="str">
        <f>IF(AJ51="","",VLOOKUP(AJ51,'（勤務形態一覧表）シフト記号表'!$D$6:$Z$47,23,FALSE))</f>
        <v/>
      </c>
      <c r="AK53" s="49" t="str">
        <f>IF(AK51="","",VLOOKUP(AK51,'（勤務形態一覧表）シフト記号表'!$D$6:$Z$47,23,FALSE))</f>
        <v/>
      </c>
      <c r="AL53" s="49" t="str">
        <f>IF(AL51="","",VLOOKUP(AL51,'（勤務形態一覧表）シフト記号表'!$D$6:$Z$47,23,FALSE))</f>
        <v/>
      </c>
      <c r="AM53" s="49" t="str">
        <f>IF(AM51="","",VLOOKUP(AM51,'（勤務形態一覧表）シフト記号表'!$D$6:$Z$47,23,FALSE))</f>
        <v/>
      </c>
      <c r="AN53" s="49" t="str">
        <f>IF(AN51="","",VLOOKUP(AN51,'（勤務形態一覧表）シフト記号表'!$D$6:$Z$47,23,FALSE))</f>
        <v/>
      </c>
      <c r="AO53" s="51" t="str">
        <f>IF(AO51="","",VLOOKUP(AO51,'（勤務形態一覧表）シフト記号表'!$D$6:$Z$47,23,FALSE))</f>
        <v/>
      </c>
      <c r="AP53" s="50" t="str">
        <f>IF(AP51="","",VLOOKUP(AP51,'（勤務形態一覧表）シフト記号表'!$D$6:$Z$47,23,FALSE))</f>
        <v/>
      </c>
      <c r="AQ53" s="49" t="str">
        <f>IF(AQ51="","",VLOOKUP(AQ51,'（勤務形態一覧表）シフト記号表'!$D$6:$Z$47,23,FALSE))</f>
        <v/>
      </c>
      <c r="AR53" s="49" t="str">
        <f>IF(AR51="","",VLOOKUP(AR51,'（勤務形態一覧表）シフト記号表'!$D$6:$Z$47,23,FALSE))</f>
        <v/>
      </c>
      <c r="AS53" s="49" t="str">
        <f>IF(AS51="","",VLOOKUP(AS51,'（勤務形態一覧表）シフト記号表'!$D$6:$Z$47,23,FALSE))</f>
        <v/>
      </c>
      <c r="AT53" s="49" t="str">
        <f>IF(AT51="","",VLOOKUP(AT51,'（勤務形態一覧表）シフト記号表'!$D$6:$Z$47,23,FALSE))</f>
        <v/>
      </c>
      <c r="AU53" s="49" t="str">
        <f>IF(AU51="","",VLOOKUP(AU51,'（勤務形態一覧表）シフト記号表'!$D$6:$Z$47,23,FALSE))</f>
        <v/>
      </c>
      <c r="AV53" s="51" t="str">
        <f>IF(AV51="","",VLOOKUP(AV51,'（勤務形態一覧表）シフト記号表'!$D$6:$Z$47,23,FALSE))</f>
        <v/>
      </c>
      <c r="AW53" s="50" t="str">
        <f>IF(AW51="","",VLOOKUP(AW51,'（勤務形態一覧表）シフト記号表'!$D$6:$Z$47,23,FALSE))</f>
        <v/>
      </c>
      <c r="AX53" s="49" t="str">
        <f>IF(AX51="","",VLOOKUP(AX51,'（勤務形態一覧表）シフト記号表'!$D$6:$Z$47,23,FALSE))</f>
        <v/>
      </c>
      <c r="AY53" s="49" t="str">
        <f>IF(AY51="","",VLOOKUP(AY51,'（勤務形態一覧表）シフト記号表'!$D$6:$Z$47,23,FALSE))</f>
        <v/>
      </c>
      <c r="AZ53" s="543">
        <f>IF($BC$3="４週",SUM(U53:AV53),IF($BC$3="暦月",SUM(U53:AY53),""))</f>
        <v>0</v>
      </c>
      <c r="BA53" s="544"/>
      <c r="BB53" s="545">
        <f>IF($BC$3="４週",AZ53/4,IF($BC$3="暦月",(AZ53/($BC$8/7)),""))</f>
        <v>0</v>
      </c>
      <c r="BC53" s="544"/>
      <c r="BD53" s="537"/>
      <c r="BE53" s="538"/>
      <c r="BF53" s="538"/>
      <c r="BG53" s="538"/>
      <c r="BH53" s="539"/>
    </row>
    <row r="54" spans="2:60" ht="20.25" customHeight="1" x14ac:dyDescent="0.4">
      <c r="B54" s="75"/>
      <c r="C54" s="548"/>
      <c r="D54" s="549"/>
      <c r="E54" s="550"/>
      <c r="F54" s="67"/>
      <c r="G54" s="66"/>
      <c r="H54" s="557"/>
      <c r="I54" s="560"/>
      <c r="J54" s="561"/>
      <c r="K54" s="561"/>
      <c r="L54" s="562"/>
      <c r="M54" s="569"/>
      <c r="N54" s="570"/>
      <c r="O54" s="571"/>
      <c r="P54" s="86" t="s">
        <v>83</v>
      </c>
      <c r="Q54" s="85"/>
      <c r="R54" s="85"/>
      <c r="S54" s="84"/>
      <c r="T54" s="83"/>
      <c r="U54" s="69"/>
      <c r="V54" s="68"/>
      <c r="W54" s="68"/>
      <c r="X54" s="68"/>
      <c r="Y54" s="68"/>
      <c r="Z54" s="68"/>
      <c r="AA54" s="70"/>
      <c r="AB54" s="69"/>
      <c r="AC54" s="68"/>
      <c r="AD54" s="68"/>
      <c r="AE54" s="68"/>
      <c r="AF54" s="68"/>
      <c r="AG54" s="68"/>
      <c r="AH54" s="70"/>
      <c r="AI54" s="69"/>
      <c r="AJ54" s="68"/>
      <c r="AK54" s="68"/>
      <c r="AL54" s="68"/>
      <c r="AM54" s="68"/>
      <c r="AN54" s="68"/>
      <c r="AO54" s="70"/>
      <c r="AP54" s="69"/>
      <c r="AQ54" s="68"/>
      <c r="AR54" s="68"/>
      <c r="AS54" s="68"/>
      <c r="AT54" s="68"/>
      <c r="AU54" s="68"/>
      <c r="AV54" s="70"/>
      <c r="AW54" s="69"/>
      <c r="AX54" s="68"/>
      <c r="AY54" s="68"/>
      <c r="AZ54" s="578"/>
      <c r="BA54" s="547"/>
      <c r="BB54" s="546"/>
      <c r="BC54" s="547"/>
      <c r="BD54" s="531"/>
      <c r="BE54" s="532"/>
      <c r="BF54" s="532"/>
      <c r="BG54" s="532"/>
      <c r="BH54" s="533"/>
    </row>
    <row r="55" spans="2:60" ht="20.25" customHeight="1" x14ac:dyDescent="0.4">
      <c r="B55" s="58">
        <f>B52+1</f>
        <v>12</v>
      </c>
      <c r="C55" s="551"/>
      <c r="D55" s="552"/>
      <c r="E55" s="553"/>
      <c r="F55" s="67">
        <f>C54</f>
        <v>0</v>
      </c>
      <c r="G55" s="66"/>
      <c r="H55" s="558"/>
      <c r="I55" s="563"/>
      <c r="J55" s="564"/>
      <c r="K55" s="564"/>
      <c r="L55" s="565"/>
      <c r="M55" s="572"/>
      <c r="N55" s="573"/>
      <c r="O55" s="574"/>
      <c r="P55" s="65" t="s">
        <v>82</v>
      </c>
      <c r="Q55" s="64"/>
      <c r="R55" s="64"/>
      <c r="S55" s="63"/>
      <c r="T55" s="62"/>
      <c r="U55" s="60" t="str">
        <f>IF(U54="","",VLOOKUP(U54,'（勤務形態一覧表）シフト記号表'!$D$6:$X$47,21,FALSE))</f>
        <v/>
      </c>
      <c r="V55" s="59" t="str">
        <f>IF(V54="","",VLOOKUP(V54,'（勤務形態一覧表）シフト記号表'!$D$6:$X$47,21,FALSE))</f>
        <v/>
      </c>
      <c r="W55" s="59" t="str">
        <f>IF(W54="","",VLOOKUP(W54,'（勤務形態一覧表）シフト記号表'!$D$6:$X$47,21,FALSE))</f>
        <v/>
      </c>
      <c r="X55" s="59" t="str">
        <f>IF(X54="","",VLOOKUP(X54,'（勤務形態一覧表）シフト記号表'!$D$6:$X$47,21,FALSE))</f>
        <v/>
      </c>
      <c r="Y55" s="59" t="str">
        <f>IF(Y54="","",VLOOKUP(Y54,'（勤務形態一覧表）シフト記号表'!$D$6:$X$47,21,FALSE))</f>
        <v/>
      </c>
      <c r="Z55" s="59" t="str">
        <f>IF(Z54="","",VLOOKUP(Z54,'（勤務形態一覧表）シフト記号表'!$D$6:$X$47,21,FALSE))</f>
        <v/>
      </c>
      <c r="AA55" s="61" t="str">
        <f>IF(AA54="","",VLOOKUP(AA54,'（勤務形態一覧表）シフト記号表'!$D$6:$X$47,21,FALSE))</f>
        <v/>
      </c>
      <c r="AB55" s="60" t="str">
        <f>IF(AB54="","",VLOOKUP(AB54,'（勤務形態一覧表）シフト記号表'!$D$6:$X$47,21,FALSE))</f>
        <v/>
      </c>
      <c r="AC55" s="59" t="str">
        <f>IF(AC54="","",VLOOKUP(AC54,'（勤務形態一覧表）シフト記号表'!$D$6:$X$47,21,FALSE))</f>
        <v/>
      </c>
      <c r="AD55" s="59" t="str">
        <f>IF(AD54="","",VLOOKUP(AD54,'（勤務形態一覧表）シフト記号表'!$D$6:$X$47,21,FALSE))</f>
        <v/>
      </c>
      <c r="AE55" s="59" t="str">
        <f>IF(AE54="","",VLOOKUP(AE54,'（勤務形態一覧表）シフト記号表'!$D$6:$X$47,21,FALSE))</f>
        <v/>
      </c>
      <c r="AF55" s="59" t="str">
        <f>IF(AF54="","",VLOOKUP(AF54,'（勤務形態一覧表）シフト記号表'!$D$6:$X$47,21,FALSE))</f>
        <v/>
      </c>
      <c r="AG55" s="59" t="str">
        <f>IF(AG54="","",VLOOKUP(AG54,'（勤務形態一覧表）シフト記号表'!$D$6:$X$47,21,FALSE))</f>
        <v/>
      </c>
      <c r="AH55" s="61" t="str">
        <f>IF(AH54="","",VLOOKUP(AH54,'（勤務形態一覧表）シフト記号表'!$D$6:$X$47,21,FALSE))</f>
        <v/>
      </c>
      <c r="AI55" s="60" t="str">
        <f>IF(AI54="","",VLOOKUP(AI54,'（勤務形態一覧表）シフト記号表'!$D$6:$X$47,21,FALSE))</f>
        <v/>
      </c>
      <c r="AJ55" s="59" t="str">
        <f>IF(AJ54="","",VLOOKUP(AJ54,'（勤務形態一覧表）シフト記号表'!$D$6:$X$47,21,FALSE))</f>
        <v/>
      </c>
      <c r="AK55" s="59" t="str">
        <f>IF(AK54="","",VLOOKUP(AK54,'（勤務形態一覧表）シフト記号表'!$D$6:$X$47,21,FALSE))</f>
        <v/>
      </c>
      <c r="AL55" s="59" t="str">
        <f>IF(AL54="","",VLOOKUP(AL54,'（勤務形態一覧表）シフト記号表'!$D$6:$X$47,21,FALSE))</f>
        <v/>
      </c>
      <c r="AM55" s="59" t="str">
        <f>IF(AM54="","",VLOOKUP(AM54,'（勤務形態一覧表）シフト記号表'!$D$6:$X$47,21,FALSE))</f>
        <v/>
      </c>
      <c r="AN55" s="59" t="str">
        <f>IF(AN54="","",VLOOKUP(AN54,'（勤務形態一覧表）シフト記号表'!$D$6:$X$47,21,FALSE))</f>
        <v/>
      </c>
      <c r="AO55" s="61" t="str">
        <f>IF(AO54="","",VLOOKUP(AO54,'（勤務形態一覧表）シフト記号表'!$D$6:$X$47,21,FALSE))</f>
        <v/>
      </c>
      <c r="AP55" s="60" t="str">
        <f>IF(AP54="","",VLOOKUP(AP54,'（勤務形態一覧表）シフト記号表'!$D$6:$X$47,21,FALSE))</f>
        <v/>
      </c>
      <c r="AQ55" s="59" t="str">
        <f>IF(AQ54="","",VLOOKUP(AQ54,'（勤務形態一覧表）シフト記号表'!$D$6:$X$47,21,FALSE))</f>
        <v/>
      </c>
      <c r="AR55" s="59" t="str">
        <f>IF(AR54="","",VLOOKUP(AR54,'（勤務形態一覧表）シフト記号表'!$D$6:$X$47,21,FALSE))</f>
        <v/>
      </c>
      <c r="AS55" s="59" t="str">
        <f>IF(AS54="","",VLOOKUP(AS54,'（勤務形態一覧表）シフト記号表'!$D$6:$X$47,21,FALSE))</f>
        <v/>
      </c>
      <c r="AT55" s="59" t="str">
        <f>IF(AT54="","",VLOOKUP(AT54,'（勤務形態一覧表）シフト記号表'!$D$6:$X$47,21,FALSE))</f>
        <v/>
      </c>
      <c r="AU55" s="59" t="str">
        <f>IF(AU54="","",VLOOKUP(AU54,'（勤務形態一覧表）シフト記号表'!$D$6:$X$47,21,FALSE))</f>
        <v/>
      </c>
      <c r="AV55" s="61" t="str">
        <f>IF(AV54="","",VLOOKUP(AV54,'（勤務形態一覧表）シフト記号表'!$D$6:$X$47,21,FALSE))</f>
        <v/>
      </c>
      <c r="AW55" s="60" t="str">
        <f>IF(AW54="","",VLOOKUP(AW54,'（勤務形態一覧表）シフト記号表'!$D$6:$X$47,21,FALSE))</f>
        <v/>
      </c>
      <c r="AX55" s="59" t="str">
        <f>IF(AX54="","",VLOOKUP(AX54,'（勤務形態一覧表）シフト記号表'!$D$6:$X$47,21,FALSE))</f>
        <v/>
      </c>
      <c r="AY55" s="59" t="str">
        <f>IF(AY54="","",VLOOKUP(AY54,'（勤務形態一覧表）シフト記号表'!$D$6:$X$47,21,FALSE))</f>
        <v/>
      </c>
      <c r="AZ55" s="540">
        <f>IF($BC$3="４週",SUM(U55:AV55),IF($BC$3="暦月",SUM(U55:AY55),""))</f>
        <v>0</v>
      </c>
      <c r="BA55" s="541"/>
      <c r="BB55" s="542">
        <f>IF($BC$3="４週",AZ55/4,IF($BC$3="暦月",(AZ55/($BC$8/7)),""))</f>
        <v>0</v>
      </c>
      <c r="BC55" s="541"/>
      <c r="BD55" s="534"/>
      <c r="BE55" s="535"/>
      <c r="BF55" s="535"/>
      <c r="BG55" s="535"/>
      <c r="BH55" s="536"/>
    </row>
    <row r="56" spans="2:60" ht="20.25" customHeight="1" x14ac:dyDescent="0.4">
      <c r="B56" s="82"/>
      <c r="C56" s="579"/>
      <c r="D56" s="580"/>
      <c r="E56" s="581"/>
      <c r="F56" s="81"/>
      <c r="G56" s="80">
        <f>C54</f>
        <v>0</v>
      </c>
      <c r="H56" s="582"/>
      <c r="I56" s="583"/>
      <c r="J56" s="584"/>
      <c r="K56" s="584"/>
      <c r="L56" s="585"/>
      <c r="M56" s="586"/>
      <c r="N56" s="587"/>
      <c r="O56" s="588"/>
      <c r="P56" s="79" t="s">
        <v>81</v>
      </c>
      <c r="Q56" s="78"/>
      <c r="R56" s="78"/>
      <c r="S56" s="77"/>
      <c r="T56" s="76"/>
      <c r="U56" s="50" t="str">
        <f>IF(U54="","",VLOOKUP(U54,'（勤務形態一覧表）シフト記号表'!$D$6:$Z$47,23,FALSE))</f>
        <v/>
      </c>
      <c r="V56" s="49" t="str">
        <f>IF(V54="","",VLOOKUP(V54,'（勤務形態一覧表）シフト記号表'!$D$6:$Z$47,23,FALSE))</f>
        <v/>
      </c>
      <c r="W56" s="49" t="str">
        <f>IF(W54="","",VLOOKUP(W54,'（勤務形態一覧表）シフト記号表'!$D$6:$Z$47,23,FALSE))</f>
        <v/>
      </c>
      <c r="X56" s="49" t="str">
        <f>IF(X54="","",VLOOKUP(X54,'（勤務形態一覧表）シフト記号表'!$D$6:$Z$47,23,FALSE))</f>
        <v/>
      </c>
      <c r="Y56" s="49" t="str">
        <f>IF(Y54="","",VLOOKUP(Y54,'（勤務形態一覧表）シフト記号表'!$D$6:$Z$47,23,FALSE))</f>
        <v/>
      </c>
      <c r="Z56" s="49" t="str">
        <f>IF(Z54="","",VLOOKUP(Z54,'（勤務形態一覧表）シフト記号表'!$D$6:$Z$47,23,FALSE))</f>
        <v/>
      </c>
      <c r="AA56" s="51" t="str">
        <f>IF(AA54="","",VLOOKUP(AA54,'（勤務形態一覧表）シフト記号表'!$D$6:$Z$47,23,FALSE))</f>
        <v/>
      </c>
      <c r="AB56" s="50" t="str">
        <f>IF(AB54="","",VLOOKUP(AB54,'（勤務形態一覧表）シフト記号表'!$D$6:$Z$47,23,FALSE))</f>
        <v/>
      </c>
      <c r="AC56" s="49" t="str">
        <f>IF(AC54="","",VLOOKUP(AC54,'（勤務形態一覧表）シフト記号表'!$D$6:$Z$47,23,FALSE))</f>
        <v/>
      </c>
      <c r="AD56" s="49" t="str">
        <f>IF(AD54="","",VLOOKUP(AD54,'（勤務形態一覧表）シフト記号表'!$D$6:$Z$47,23,FALSE))</f>
        <v/>
      </c>
      <c r="AE56" s="49" t="str">
        <f>IF(AE54="","",VLOOKUP(AE54,'（勤務形態一覧表）シフト記号表'!$D$6:$Z$47,23,FALSE))</f>
        <v/>
      </c>
      <c r="AF56" s="49" t="str">
        <f>IF(AF54="","",VLOOKUP(AF54,'（勤務形態一覧表）シフト記号表'!$D$6:$Z$47,23,FALSE))</f>
        <v/>
      </c>
      <c r="AG56" s="49" t="str">
        <f>IF(AG54="","",VLOOKUP(AG54,'（勤務形態一覧表）シフト記号表'!$D$6:$Z$47,23,FALSE))</f>
        <v/>
      </c>
      <c r="AH56" s="51" t="str">
        <f>IF(AH54="","",VLOOKUP(AH54,'（勤務形態一覧表）シフト記号表'!$D$6:$Z$47,23,FALSE))</f>
        <v/>
      </c>
      <c r="AI56" s="50" t="str">
        <f>IF(AI54="","",VLOOKUP(AI54,'（勤務形態一覧表）シフト記号表'!$D$6:$Z$47,23,FALSE))</f>
        <v/>
      </c>
      <c r="AJ56" s="49" t="str">
        <f>IF(AJ54="","",VLOOKUP(AJ54,'（勤務形態一覧表）シフト記号表'!$D$6:$Z$47,23,FALSE))</f>
        <v/>
      </c>
      <c r="AK56" s="49" t="str">
        <f>IF(AK54="","",VLOOKUP(AK54,'（勤務形態一覧表）シフト記号表'!$D$6:$Z$47,23,FALSE))</f>
        <v/>
      </c>
      <c r="AL56" s="49" t="str">
        <f>IF(AL54="","",VLOOKUP(AL54,'（勤務形態一覧表）シフト記号表'!$D$6:$Z$47,23,FALSE))</f>
        <v/>
      </c>
      <c r="AM56" s="49" t="str">
        <f>IF(AM54="","",VLOOKUP(AM54,'（勤務形態一覧表）シフト記号表'!$D$6:$Z$47,23,FALSE))</f>
        <v/>
      </c>
      <c r="AN56" s="49" t="str">
        <f>IF(AN54="","",VLOOKUP(AN54,'（勤務形態一覧表）シフト記号表'!$D$6:$Z$47,23,FALSE))</f>
        <v/>
      </c>
      <c r="AO56" s="51" t="str">
        <f>IF(AO54="","",VLOOKUP(AO54,'（勤務形態一覧表）シフト記号表'!$D$6:$Z$47,23,FALSE))</f>
        <v/>
      </c>
      <c r="AP56" s="50" t="str">
        <f>IF(AP54="","",VLOOKUP(AP54,'（勤務形態一覧表）シフト記号表'!$D$6:$Z$47,23,FALSE))</f>
        <v/>
      </c>
      <c r="AQ56" s="49" t="str">
        <f>IF(AQ54="","",VLOOKUP(AQ54,'（勤務形態一覧表）シフト記号表'!$D$6:$Z$47,23,FALSE))</f>
        <v/>
      </c>
      <c r="AR56" s="49" t="str">
        <f>IF(AR54="","",VLOOKUP(AR54,'（勤務形態一覧表）シフト記号表'!$D$6:$Z$47,23,FALSE))</f>
        <v/>
      </c>
      <c r="AS56" s="49" t="str">
        <f>IF(AS54="","",VLOOKUP(AS54,'（勤務形態一覧表）シフト記号表'!$D$6:$Z$47,23,FALSE))</f>
        <v/>
      </c>
      <c r="AT56" s="49" t="str">
        <f>IF(AT54="","",VLOOKUP(AT54,'（勤務形態一覧表）シフト記号表'!$D$6:$Z$47,23,FALSE))</f>
        <v/>
      </c>
      <c r="AU56" s="49" t="str">
        <f>IF(AU54="","",VLOOKUP(AU54,'（勤務形態一覧表）シフト記号表'!$D$6:$Z$47,23,FALSE))</f>
        <v/>
      </c>
      <c r="AV56" s="51" t="str">
        <f>IF(AV54="","",VLOOKUP(AV54,'（勤務形態一覧表）シフト記号表'!$D$6:$Z$47,23,FALSE))</f>
        <v/>
      </c>
      <c r="AW56" s="50" t="str">
        <f>IF(AW54="","",VLOOKUP(AW54,'（勤務形態一覧表）シフト記号表'!$D$6:$Z$47,23,FALSE))</f>
        <v/>
      </c>
      <c r="AX56" s="49" t="str">
        <f>IF(AX54="","",VLOOKUP(AX54,'（勤務形態一覧表）シフト記号表'!$D$6:$Z$47,23,FALSE))</f>
        <v/>
      </c>
      <c r="AY56" s="49" t="str">
        <f>IF(AY54="","",VLOOKUP(AY54,'（勤務形態一覧表）シフト記号表'!$D$6:$Z$47,23,FALSE))</f>
        <v/>
      </c>
      <c r="AZ56" s="543">
        <f>IF($BC$3="４週",SUM(U56:AV56),IF($BC$3="暦月",SUM(U56:AY56),""))</f>
        <v>0</v>
      </c>
      <c r="BA56" s="544"/>
      <c r="BB56" s="545">
        <f>IF($BC$3="４週",AZ56/4,IF($BC$3="暦月",(AZ56/($BC$8/7)),""))</f>
        <v>0</v>
      </c>
      <c r="BC56" s="544"/>
      <c r="BD56" s="537"/>
      <c r="BE56" s="538"/>
      <c r="BF56" s="538"/>
      <c r="BG56" s="538"/>
      <c r="BH56" s="539"/>
    </row>
    <row r="57" spans="2:60" ht="20.25" customHeight="1" x14ac:dyDescent="0.4">
      <c r="B57" s="75"/>
      <c r="C57" s="548"/>
      <c r="D57" s="549"/>
      <c r="E57" s="550"/>
      <c r="F57" s="67"/>
      <c r="G57" s="66"/>
      <c r="H57" s="557"/>
      <c r="I57" s="560"/>
      <c r="J57" s="561"/>
      <c r="K57" s="561"/>
      <c r="L57" s="562"/>
      <c r="M57" s="569"/>
      <c r="N57" s="570"/>
      <c r="O57" s="571"/>
      <c r="P57" s="86" t="s">
        <v>83</v>
      </c>
      <c r="Q57" s="85"/>
      <c r="R57" s="85"/>
      <c r="S57" s="84"/>
      <c r="T57" s="83"/>
      <c r="U57" s="69"/>
      <c r="V57" s="68"/>
      <c r="W57" s="68"/>
      <c r="X57" s="68"/>
      <c r="Y57" s="68"/>
      <c r="Z57" s="68"/>
      <c r="AA57" s="70"/>
      <c r="AB57" s="69"/>
      <c r="AC57" s="68"/>
      <c r="AD57" s="68"/>
      <c r="AE57" s="68"/>
      <c r="AF57" s="68"/>
      <c r="AG57" s="68"/>
      <c r="AH57" s="70"/>
      <c r="AI57" s="69"/>
      <c r="AJ57" s="68"/>
      <c r="AK57" s="68"/>
      <c r="AL57" s="68"/>
      <c r="AM57" s="68"/>
      <c r="AN57" s="68"/>
      <c r="AO57" s="70"/>
      <c r="AP57" s="69"/>
      <c r="AQ57" s="68"/>
      <c r="AR57" s="68"/>
      <c r="AS57" s="68"/>
      <c r="AT57" s="68"/>
      <c r="AU57" s="68"/>
      <c r="AV57" s="70"/>
      <c r="AW57" s="69"/>
      <c r="AX57" s="68"/>
      <c r="AY57" s="68"/>
      <c r="AZ57" s="578"/>
      <c r="BA57" s="547"/>
      <c r="BB57" s="546"/>
      <c r="BC57" s="547"/>
      <c r="BD57" s="531"/>
      <c r="BE57" s="532"/>
      <c r="BF57" s="532"/>
      <c r="BG57" s="532"/>
      <c r="BH57" s="533"/>
    </row>
    <row r="58" spans="2:60" ht="20.25" customHeight="1" x14ac:dyDescent="0.4">
      <c r="B58" s="58">
        <f>B55+1</f>
        <v>13</v>
      </c>
      <c r="C58" s="551"/>
      <c r="D58" s="552"/>
      <c r="E58" s="553"/>
      <c r="F58" s="67">
        <f>C57</f>
        <v>0</v>
      </c>
      <c r="G58" s="66"/>
      <c r="H58" s="558"/>
      <c r="I58" s="563"/>
      <c r="J58" s="564"/>
      <c r="K58" s="564"/>
      <c r="L58" s="565"/>
      <c r="M58" s="572"/>
      <c r="N58" s="573"/>
      <c r="O58" s="574"/>
      <c r="P58" s="65" t="s">
        <v>82</v>
      </c>
      <c r="Q58" s="64"/>
      <c r="R58" s="64"/>
      <c r="S58" s="63"/>
      <c r="T58" s="62"/>
      <c r="U58" s="60" t="str">
        <f>IF(U57="","",VLOOKUP(U57,'（勤務形態一覧表）シフト記号表'!$D$6:$X$47,21,FALSE))</f>
        <v/>
      </c>
      <c r="V58" s="59" t="str">
        <f>IF(V57="","",VLOOKUP(V57,'（勤務形態一覧表）シフト記号表'!$D$6:$X$47,21,FALSE))</f>
        <v/>
      </c>
      <c r="W58" s="59" t="str">
        <f>IF(W57="","",VLOOKUP(W57,'（勤務形態一覧表）シフト記号表'!$D$6:$X$47,21,FALSE))</f>
        <v/>
      </c>
      <c r="X58" s="59" t="str">
        <f>IF(X57="","",VLOOKUP(X57,'（勤務形態一覧表）シフト記号表'!$D$6:$X$47,21,FALSE))</f>
        <v/>
      </c>
      <c r="Y58" s="59" t="str">
        <f>IF(Y57="","",VLOOKUP(Y57,'（勤務形態一覧表）シフト記号表'!$D$6:$X$47,21,FALSE))</f>
        <v/>
      </c>
      <c r="Z58" s="59" t="str">
        <f>IF(Z57="","",VLOOKUP(Z57,'（勤務形態一覧表）シフト記号表'!$D$6:$X$47,21,FALSE))</f>
        <v/>
      </c>
      <c r="AA58" s="61" t="str">
        <f>IF(AA57="","",VLOOKUP(AA57,'（勤務形態一覧表）シフト記号表'!$D$6:$X$47,21,FALSE))</f>
        <v/>
      </c>
      <c r="AB58" s="60" t="str">
        <f>IF(AB57="","",VLOOKUP(AB57,'（勤務形態一覧表）シフト記号表'!$D$6:$X$47,21,FALSE))</f>
        <v/>
      </c>
      <c r="AC58" s="59" t="str">
        <f>IF(AC57="","",VLOOKUP(AC57,'（勤務形態一覧表）シフト記号表'!$D$6:$X$47,21,FALSE))</f>
        <v/>
      </c>
      <c r="AD58" s="59" t="str">
        <f>IF(AD57="","",VLOOKUP(AD57,'（勤務形態一覧表）シフト記号表'!$D$6:$X$47,21,FALSE))</f>
        <v/>
      </c>
      <c r="AE58" s="59" t="str">
        <f>IF(AE57="","",VLOOKUP(AE57,'（勤務形態一覧表）シフト記号表'!$D$6:$X$47,21,FALSE))</f>
        <v/>
      </c>
      <c r="AF58" s="59" t="str">
        <f>IF(AF57="","",VLOOKUP(AF57,'（勤務形態一覧表）シフト記号表'!$D$6:$X$47,21,FALSE))</f>
        <v/>
      </c>
      <c r="AG58" s="59" t="str">
        <f>IF(AG57="","",VLOOKUP(AG57,'（勤務形態一覧表）シフト記号表'!$D$6:$X$47,21,FALSE))</f>
        <v/>
      </c>
      <c r="AH58" s="61" t="str">
        <f>IF(AH57="","",VLOOKUP(AH57,'（勤務形態一覧表）シフト記号表'!$D$6:$X$47,21,FALSE))</f>
        <v/>
      </c>
      <c r="AI58" s="60" t="str">
        <f>IF(AI57="","",VLOOKUP(AI57,'（勤務形態一覧表）シフト記号表'!$D$6:$X$47,21,FALSE))</f>
        <v/>
      </c>
      <c r="AJ58" s="59" t="str">
        <f>IF(AJ57="","",VLOOKUP(AJ57,'（勤務形態一覧表）シフト記号表'!$D$6:$X$47,21,FALSE))</f>
        <v/>
      </c>
      <c r="AK58" s="59" t="str">
        <f>IF(AK57="","",VLOOKUP(AK57,'（勤務形態一覧表）シフト記号表'!$D$6:$X$47,21,FALSE))</f>
        <v/>
      </c>
      <c r="AL58" s="59" t="str">
        <f>IF(AL57="","",VLOOKUP(AL57,'（勤務形態一覧表）シフト記号表'!$D$6:$X$47,21,FALSE))</f>
        <v/>
      </c>
      <c r="AM58" s="59" t="str">
        <f>IF(AM57="","",VLOOKUP(AM57,'（勤務形態一覧表）シフト記号表'!$D$6:$X$47,21,FALSE))</f>
        <v/>
      </c>
      <c r="AN58" s="59" t="str">
        <f>IF(AN57="","",VLOOKUP(AN57,'（勤務形態一覧表）シフト記号表'!$D$6:$X$47,21,FALSE))</f>
        <v/>
      </c>
      <c r="AO58" s="61" t="str">
        <f>IF(AO57="","",VLOOKUP(AO57,'（勤務形態一覧表）シフト記号表'!$D$6:$X$47,21,FALSE))</f>
        <v/>
      </c>
      <c r="AP58" s="60" t="str">
        <f>IF(AP57="","",VLOOKUP(AP57,'（勤務形態一覧表）シフト記号表'!$D$6:$X$47,21,FALSE))</f>
        <v/>
      </c>
      <c r="AQ58" s="59" t="str">
        <f>IF(AQ57="","",VLOOKUP(AQ57,'（勤務形態一覧表）シフト記号表'!$D$6:$X$47,21,FALSE))</f>
        <v/>
      </c>
      <c r="AR58" s="59" t="str">
        <f>IF(AR57="","",VLOOKUP(AR57,'（勤務形態一覧表）シフト記号表'!$D$6:$X$47,21,FALSE))</f>
        <v/>
      </c>
      <c r="AS58" s="59" t="str">
        <f>IF(AS57="","",VLOOKUP(AS57,'（勤務形態一覧表）シフト記号表'!$D$6:$X$47,21,FALSE))</f>
        <v/>
      </c>
      <c r="AT58" s="59" t="str">
        <f>IF(AT57="","",VLOOKUP(AT57,'（勤務形態一覧表）シフト記号表'!$D$6:$X$47,21,FALSE))</f>
        <v/>
      </c>
      <c r="AU58" s="59" t="str">
        <f>IF(AU57="","",VLOOKUP(AU57,'（勤務形態一覧表）シフト記号表'!$D$6:$X$47,21,FALSE))</f>
        <v/>
      </c>
      <c r="AV58" s="61" t="str">
        <f>IF(AV57="","",VLOOKUP(AV57,'（勤務形態一覧表）シフト記号表'!$D$6:$X$47,21,FALSE))</f>
        <v/>
      </c>
      <c r="AW58" s="60" t="str">
        <f>IF(AW57="","",VLOOKUP(AW57,'（勤務形態一覧表）シフト記号表'!$D$6:$X$47,21,FALSE))</f>
        <v/>
      </c>
      <c r="AX58" s="59" t="str">
        <f>IF(AX57="","",VLOOKUP(AX57,'（勤務形態一覧表）シフト記号表'!$D$6:$X$47,21,FALSE))</f>
        <v/>
      </c>
      <c r="AY58" s="59" t="str">
        <f>IF(AY57="","",VLOOKUP(AY57,'（勤務形態一覧表）シフト記号表'!$D$6:$X$47,21,FALSE))</f>
        <v/>
      </c>
      <c r="AZ58" s="540">
        <f>IF($BC$3="４週",SUM(U58:AV58),IF($BC$3="暦月",SUM(U58:AY58),""))</f>
        <v>0</v>
      </c>
      <c r="BA58" s="541"/>
      <c r="BB58" s="542">
        <f>IF($BC$3="４週",AZ58/4,IF($BC$3="暦月",(AZ58/($BC$8/7)),""))</f>
        <v>0</v>
      </c>
      <c r="BC58" s="541"/>
      <c r="BD58" s="534"/>
      <c r="BE58" s="535"/>
      <c r="BF58" s="535"/>
      <c r="BG58" s="535"/>
      <c r="BH58" s="536"/>
    </row>
    <row r="59" spans="2:60" ht="20.25" customHeight="1" x14ac:dyDescent="0.4">
      <c r="B59" s="82"/>
      <c r="C59" s="579"/>
      <c r="D59" s="580"/>
      <c r="E59" s="581"/>
      <c r="F59" s="81"/>
      <c r="G59" s="80">
        <f>C57</f>
        <v>0</v>
      </c>
      <c r="H59" s="582"/>
      <c r="I59" s="583"/>
      <c r="J59" s="584"/>
      <c r="K59" s="584"/>
      <c r="L59" s="585"/>
      <c r="M59" s="586"/>
      <c r="N59" s="587"/>
      <c r="O59" s="588"/>
      <c r="P59" s="79" t="s">
        <v>81</v>
      </c>
      <c r="Q59" s="78"/>
      <c r="R59" s="78"/>
      <c r="S59" s="77"/>
      <c r="T59" s="76"/>
      <c r="U59" s="50" t="str">
        <f>IF(U57="","",VLOOKUP(U57,'（勤務形態一覧表）シフト記号表'!$D$6:$Z$47,23,FALSE))</f>
        <v/>
      </c>
      <c r="V59" s="49" t="str">
        <f>IF(V57="","",VLOOKUP(V57,'（勤務形態一覧表）シフト記号表'!$D$6:$Z$47,23,FALSE))</f>
        <v/>
      </c>
      <c r="W59" s="49" t="str">
        <f>IF(W57="","",VLOOKUP(W57,'（勤務形態一覧表）シフト記号表'!$D$6:$Z$47,23,FALSE))</f>
        <v/>
      </c>
      <c r="X59" s="49" t="str">
        <f>IF(X57="","",VLOOKUP(X57,'（勤務形態一覧表）シフト記号表'!$D$6:$Z$47,23,FALSE))</f>
        <v/>
      </c>
      <c r="Y59" s="49" t="str">
        <f>IF(Y57="","",VLOOKUP(Y57,'（勤務形態一覧表）シフト記号表'!$D$6:$Z$47,23,FALSE))</f>
        <v/>
      </c>
      <c r="Z59" s="49" t="str">
        <f>IF(Z57="","",VLOOKUP(Z57,'（勤務形態一覧表）シフト記号表'!$D$6:$Z$47,23,FALSE))</f>
        <v/>
      </c>
      <c r="AA59" s="51" t="str">
        <f>IF(AA57="","",VLOOKUP(AA57,'（勤務形態一覧表）シフト記号表'!$D$6:$Z$47,23,FALSE))</f>
        <v/>
      </c>
      <c r="AB59" s="50" t="str">
        <f>IF(AB57="","",VLOOKUP(AB57,'（勤務形態一覧表）シフト記号表'!$D$6:$Z$47,23,FALSE))</f>
        <v/>
      </c>
      <c r="AC59" s="49" t="str">
        <f>IF(AC57="","",VLOOKUP(AC57,'（勤務形態一覧表）シフト記号表'!$D$6:$Z$47,23,FALSE))</f>
        <v/>
      </c>
      <c r="AD59" s="49" t="str">
        <f>IF(AD57="","",VLOOKUP(AD57,'（勤務形態一覧表）シフト記号表'!$D$6:$Z$47,23,FALSE))</f>
        <v/>
      </c>
      <c r="AE59" s="49" t="str">
        <f>IF(AE57="","",VLOOKUP(AE57,'（勤務形態一覧表）シフト記号表'!$D$6:$Z$47,23,FALSE))</f>
        <v/>
      </c>
      <c r="AF59" s="49" t="str">
        <f>IF(AF57="","",VLOOKUP(AF57,'（勤務形態一覧表）シフト記号表'!$D$6:$Z$47,23,FALSE))</f>
        <v/>
      </c>
      <c r="AG59" s="49" t="str">
        <f>IF(AG57="","",VLOOKUP(AG57,'（勤務形態一覧表）シフト記号表'!$D$6:$Z$47,23,FALSE))</f>
        <v/>
      </c>
      <c r="AH59" s="51" t="str">
        <f>IF(AH57="","",VLOOKUP(AH57,'（勤務形態一覧表）シフト記号表'!$D$6:$Z$47,23,FALSE))</f>
        <v/>
      </c>
      <c r="AI59" s="50" t="str">
        <f>IF(AI57="","",VLOOKUP(AI57,'（勤務形態一覧表）シフト記号表'!$D$6:$Z$47,23,FALSE))</f>
        <v/>
      </c>
      <c r="AJ59" s="49" t="str">
        <f>IF(AJ57="","",VLOOKUP(AJ57,'（勤務形態一覧表）シフト記号表'!$D$6:$Z$47,23,FALSE))</f>
        <v/>
      </c>
      <c r="AK59" s="49" t="str">
        <f>IF(AK57="","",VLOOKUP(AK57,'（勤務形態一覧表）シフト記号表'!$D$6:$Z$47,23,FALSE))</f>
        <v/>
      </c>
      <c r="AL59" s="49" t="str">
        <f>IF(AL57="","",VLOOKUP(AL57,'（勤務形態一覧表）シフト記号表'!$D$6:$Z$47,23,FALSE))</f>
        <v/>
      </c>
      <c r="AM59" s="49" t="str">
        <f>IF(AM57="","",VLOOKUP(AM57,'（勤務形態一覧表）シフト記号表'!$D$6:$Z$47,23,FALSE))</f>
        <v/>
      </c>
      <c r="AN59" s="49" t="str">
        <f>IF(AN57="","",VLOOKUP(AN57,'（勤務形態一覧表）シフト記号表'!$D$6:$Z$47,23,FALSE))</f>
        <v/>
      </c>
      <c r="AO59" s="51" t="str">
        <f>IF(AO57="","",VLOOKUP(AO57,'（勤務形態一覧表）シフト記号表'!$D$6:$Z$47,23,FALSE))</f>
        <v/>
      </c>
      <c r="AP59" s="50" t="str">
        <f>IF(AP57="","",VLOOKUP(AP57,'（勤務形態一覧表）シフト記号表'!$D$6:$Z$47,23,FALSE))</f>
        <v/>
      </c>
      <c r="AQ59" s="49" t="str">
        <f>IF(AQ57="","",VLOOKUP(AQ57,'（勤務形態一覧表）シフト記号表'!$D$6:$Z$47,23,FALSE))</f>
        <v/>
      </c>
      <c r="AR59" s="49" t="str">
        <f>IF(AR57="","",VLOOKUP(AR57,'（勤務形態一覧表）シフト記号表'!$D$6:$Z$47,23,FALSE))</f>
        <v/>
      </c>
      <c r="AS59" s="49" t="str">
        <f>IF(AS57="","",VLOOKUP(AS57,'（勤務形態一覧表）シフト記号表'!$D$6:$Z$47,23,FALSE))</f>
        <v/>
      </c>
      <c r="AT59" s="49" t="str">
        <f>IF(AT57="","",VLOOKUP(AT57,'（勤務形態一覧表）シフト記号表'!$D$6:$Z$47,23,FALSE))</f>
        <v/>
      </c>
      <c r="AU59" s="49" t="str">
        <f>IF(AU57="","",VLOOKUP(AU57,'（勤務形態一覧表）シフト記号表'!$D$6:$Z$47,23,FALSE))</f>
        <v/>
      </c>
      <c r="AV59" s="51" t="str">
        <f>IF(AV57="","",VLOOKUP(AV57,'（勤務形態一覧表）シフト記号表'!$D$6:$Z$47,23,FALSE))</f>
        <v/>
      </c>
      <c r="AW59" s="50" t="str">
        <f>IF(AW57="","",VLOOKUP(AW57,'（勤務形態一覧表）シフト記号表'!$D$6:$Z$47,23,FALSE))</f>
        <v/>
      </c>
      <c r="AX59" s="49" t="str">
        <f>IF(AX57="","",VLOOKUP(AX57,'（勤務形態一覧表）シフト記号表'!$D$6:$Z$47,23,FALSE))</f>
        <v/>
      </c>
      <c r="AY59" s="49" t="str">
        <f>IF(AY57="","",VLOOKUP(AY57,'（勤務形態一覧表）シフト記号表'!$D$6:$Z$47,23,FALSE))</f>
        <v/>
      </c>
      <c r="AZ59" s="543">
        <f>IF($BC$3="４週",SUM(U59:AV59),IF($BC$3="暦月",SUM(U59:AY59),""))</f>
        <v>0</v>
      </c>
      <c r="BA59" s="544"/>
      <c r="BB59" s="545">
        <f>IF($BC$3="４週",AZ59/4,IF($BC$3="暦月",(AZ59/($BC$8/7)),""))</f>
        <v>0</v>
      </c>
      <c r="BC59" s="544"/>
      <c r="BD59" s="537"/>
      <c r="BE59" s="538"/>
      <c r="BF59" s="538"/>
      <c r="BG59" s="538"/>
      <c r="BH59" s="539"/>
    </row>
    <row r="60" spans="2:60" ht="20.25" customHeight="1" x14ac:dyDescent="0.4">
      <c r="B60" s="75"/>
      <c r="C60" s="548"/>
      <c r="D60" s="549"/>
      <c r="E60" s="550"/>
      <c r="F60" s="67"/>
      <c r="G60" s="66"/>
      <c r="H60" s="557"/>
      <c r="I60" s="560"/>
      <c r="J60" s="561"/>
      <c r="K60" s="561"/>
      <c r="L60" s="562"/>
      <c r="M60" s="569"/>
      <c r="N60" s="570"/>
      <c r="O60" s="571"/>
      <c r="P60" s="86" t="s">
        <v>83</v>
      </c>
      <c r="Q60" s="85"/>
      <c r="R60" s="85"/>
      <c r="S60" s="84"/>
      <c r="T60" s="83"/>
      <c r="U60" s="69"/>
      <c r="V60" s="68"/>
      <c r="W60" s="68"/>
      <c r="X60" s="68"/>
      <c r="Y60" s="68"/>
      <c r="Z60" s="68"/>
      <c r="AA60" s="70"/>
      <c r="AB60" s="69"/>
      <c r="AC60" s="68"/>
      <c r="AD60" s="68"/>
      <c r="AE60" s="68"/>
      <c r="AF60" s="68"/>
      <c r="AG60" s="68"/>
      <c r="AH60" s="70"/>
      <c r="AI60" s="69"/>
      <c r="AJ60" s="68"/>
      <c r="AK60" s="68"/>
      <c r="AL60" s="68"/>
      <c r="AM60" s="68"/>
      <c r="AN60" s="68"/>
      <c r="AO60" s="70"/>
      <c r="AP60" s="69"/>
      <c r="AQ60" s="68"/>
      <c r="AR60" s="68"/>
      <c r="AS60" s="68"/>
      <c r="AT60" s="68"/>
      <c r="AU60" s="68"/>
      <c r="AV60" s="70"/>
      <c r="AW60" s="69"/>
      <c r="AX60" s="68"/>
      <c r="AY60" s="68"/>
      <c r="AZ60" s="578"/>
      <c r="BA60" s="547"/>
      <c r="BB60" s="546"/>
      <c r="BC60" s="547"/>
      <c r="BD60" s="531"/>
      <c r="BE60" s="532"/>
      <c r="BF60" s="532"/>
      <c r="BG60" s="532"/>
      <c r="BH60" s="533"/>
    </row>
    <row r="61" spans="2:60" ht="20.25" customHeight="1" x14ac:dyDescent="0.4">
      <c r="B61" s="58">
        <f>B58+1</f>
        <v>14</v>
      </c>
      <c r="C61" s="551"/>
      <c r="D61" s="552"/>
      <c r="E61" s="553"/>
      <c r="F61" s="67">
        <f>C60</f>
        <v>0</v>
      </c>
      <c r="G61" s="66"/>
      <c r="H61" s="558"/>
      <c r="I61" s="563"/>
      <c r="J61" s="564"/>
      <c r="K61" s="564"/>
      <c r="L61" s="565"/>
      <c r="M61" s="572"/>
      <c r="N61" s="573"/>
      <c r="O61" s="574"/>
      <c r="P61" s="65" t="s">
        <v>82</v>
      </c>
      <c r="Q61" s="64"/>
      <c r="R61" s="64"/>
      <c r="S61" s="63"/>
      <c r="T61" s="62"/>
      <c r="U61" s="60" t="str">
        <f>IF(U60="","",VLOOKUP(U60,'（勤務形態一覧表）シフト記号表'!$D$6:$X$47,21,FALSE))</f>
        <v/>
      </c>
      <c r="V61" s="59" t="str">
        <f>IF(V60="","",VLOOKUP(V60,'（勤務形態一覧表）シフト記号表'!$D$6:$X$47,21,FALSE))</f>
        <v/>
      </c>
      <c r="W61" s="59" t="str">
        <f>IF(W60="","",VLOOKUP(W60,'（勤務形態一覧表）シフト記号表'!$D$6:$X$47,21,FALSE))</f>
        <v/>
      </c>
      <c r="X61" s="59" t="str">
        <f>IF(X60="","",VLOOKUP(X60,'（勤務形態一覧表）シフト記号表'!$D$6:$X$47,21,FALSE))</f>
        <v/>
      </c>
      <c r="Y61" s="59" t="str">
        <f>IF(Y60="","",VLOOKUP(Y60,'（勤務形態一覧表）シフト記号表'!$D$6:$X$47,21,FALSE))</f>
        <v/>
      </c>
      <c r="Z61" s="59" t="str">
        <f>IF(Z60="","",VLOOKUP(Z60,'（勤務形態一覧表）シフト記号表'!$D$6:$X$47,21,FALSE))</f>
        <v/>
      </c>
      <c r="AA61" s="61" t="str">
        <f>IF(AA60="","",VLOOKUP(AA60,'（勤務形態一覧表）シフト記号表'!$D$6:$X$47,21,FALSE))</f>
        <v/>
      </c>
      <c r="AB61" s="60" t="str">
        <f>IF(AB60="","",VLOOKUP(AB60,'（勤務形態一覧表）シフト記号表'!$D$6:$X$47,21,FALSE))</f>
        <v/>
      </c>
      <c r="AC61" s="59" t="str">
        <f>IF(AC60="","",VLOOKUP(AC60,'（勤務形態一覧表）シフト記号表'!$D$6:$X$47,21,FALSE))</f>
        <v/>
      </c>
      <c r="AD61" s="59" t="str">
        <f>IF(AD60="","",VLOOKUP(AD60,'（勤務形態一覧表）シフト記号表'!$D$6:$X$47,21,FALSE))</f>
        <v/>
      </c>
      <c r="AE61" s="59" t="str">
        <f>IF(AE60="","",VLOOKUP(AE60,'（勤務形態一覧表）シフト記号表'!$D$6:$X$47,21,FALSE))</f>
        <v/>
      </c>
      <c r="AF61" s="59" t="str">
        <f>IF(AF60="","",VLOOKUP(AF60,'（勤務形態一覧表）シフト記号表'!$D$6:$X$47,21,FALSE))</f>
        <v/>
      </c>
      <c r="AG61" s="59" t="str">
        <f>IF(AG60="","",VLOOKUP(AG60,'（勤務形態一覧表）シフト記号表'!$D$6:$X$47,21,FALSE))</f>
        <v/>
      </c>
      <c r="AH61" s="61" t="str">
        <f>IF(AH60="","",VLOOKUP(AH60,'（勤務形態一覧表）シフト記号表'!$D$6:$X$47,21,FALSE))</f>
        <v/>
      </c>
      <c r="AI61" s="60" t="str">
        <f>IF(AI60="","",VLOOKUP(AI60,'（勤務形態一覧表）シフト記号表'!$D$6:$X$47,21,FALSE))</f>
        <v/>
      </c>
      <c r="AJ61" s="59" t="str">
        <f>IF(AJ60="","",VLOOKUP(AJ60,'（勤務形態一覧表）シフト記号表'!$D$6:$X$47,21,FALSE))</f>
        <v/>
      </c>
      <c r="AK61" s="59" t="str">
        <f>IF(AK60="","",VLOOKUP(AK60,'（勤務形態一覧表）シフト記号表'!$D$6:$X$47,21,FALSE))</f>
        <v/>
      </c>
      <c r="AL61" s="59" t="str">
        <f>IF(AL60="","",VLOOKUP(AL60,'（勤務形態一覧表）シフト記号表'!$D$6:$X$47,21,FALSE))</f>
        <v/>
      </c>
      <c r="AM61" s="59" t="str">
        <f>IF(AM60="","",VLOOKUP(AM60,'（勤務形態一覧表）シフト記号表'!$D$6:$X$47,21,FALSE))</f>
        <v/>
      </c>
      <c r="AN61" s="59" t="str">
        <f>IF(AN60="","",VLOOKUP(AN60,'（勤務形態一覧表）シフト記号表'!$D$6:$X$47,21,FALSE))</f>
        <v/>
      </c>
      <c r="AO61" s="61" t="str">
        <f>IF(AO60="","",VLOOKUP(AO60,'（勤務形態一覧表）シフト記号表'!$D$6:$X$47,21,FALSE))</f>
        <v/>
      </c>
      <c r="AP61" s="60" t="str">
        <f>IF(AP60="","",VLOOKUP(AP60,'（勤務形態一覧表）シフト記号表'!$D$6:$X$47,21,FALSE))</f>
        <v/>
      </c>
      <c r="AQ61" s="59" t="str">
        <f>IF(AQ60="","",VLOOKUP(AQ60,'（勤務形態一覧表）シフト記号表'!$D$6:$X$47,21,FALSE))</f>
        <v/>
      </c>
      <c r="AR61" s="59" t="str">
        <f>IF(AR60="","",VLOOKUP(AR60,'（勤務形態一覧表）シフト記号表'!$D$6:$X$47,21,FALSE))</f>
        <v/>
      </c>
      <c r="AS61" s="59" t="str">
        <f>IF(AS60="","",VLOOKUP(AS60,'（勤務形態一覧表）シフト記号表'!$D$6:$X$47,21,FALSE))</f>
        <v/>
      </c>
      <c r="AT61" s="59" t="str">
        <f>IF(AT60="","",VLOOKUP(AT60,'（勤務形態一覧表）シフト記号表'!$D$6:$X$47,21,FALSE))</f>
        <v/>
      </c>
      <c r="AU61" s="59" t="str">
        <f>IF(AU60="","",VLOOKUP(AU60,'（勤務形態一覧表）シフト記号表'!$D$6:$X$47,21,FALSE))</f>
        <v/>
      </c>
      <c r="AV61" s="61" t="str">
        <f>IF(AV60="","",VLOOKUP(AV60,'（勤務形態一覧表）シフト記号表'!$D$6:$X$47,21,FALSE))</f>
        <v/>
      </c>
      <c r="AW61" s="60" t="str">
        <f>IF(AW60="","",VLOOKUP(AW60,'（勤務形態一覧表）シフト記号表'!$D$6:$X$47,21,FALSE))</f>
        <v/>
      </c>
      <c r="AX61" s="59" t="str">
        <f>IF(AX60="","",VLOOKUP(AX60,'（勤務形態一覧表）シフト記号表'!$D$6:$X$47,21,FALSE))</f>
        <v/>
      </c>
      <c r="AY61" s="59" t="str">
        <f>IF(AY60="","",VLOOKUP(AY60,'（勤務形態一覧表）シフト記号表'!$D$6:$X$47,21,FALSE))</f>
        <v/>
      </c>
      <c r="AZ61" s="540">
        <f>IF($BC$3="４週",SUM(U61:AV61),IF($BC$3="暦月",SUM(U61:AY61),""))</f>
        <v>0</v>
      </c>
      <c r="BA61" s="541"/>
      <c r="BB61" s="542">
        <f>IF($BC$3="４週",AZ61/4,IF($BC$3="暦月",(AZ61/($BC$8/7)),""))</f>
        <v>0</v>
      </c>
      <c r="BC61" s="541"/>
      <c r="BD61" s="534"/>
      <c r="BE61" s="535"/>
      <c r="BF61" s="535"/>
      <c r="BG61" s="535"/>
      <c r="BH61" s="536"/>
    </row>
    <row r="62" spans="2:60" ht="20.25" customHeight="1" x14ac:dyDescent="0.4">
      <c r="B62" s="82"/>
      <c r="C62" s="579"/>
      <c r="D62" s="580"/>
      <c r="E62" s="581"/>
      <c r="F62" s="81"/>
      <c r="G62" s="80">
        <f>C60</f>
        <v>0</v>
      </c>
      <c r="H62" s="582"/>
      <c r="I62" s="583"/>
      <c r="J62" s="584"/>
      <c r="K62" s="584"/>
      <c r="L62" s="585"/>
      <c r="M62" s="586"/>
      <c r="N62" s="587"/>
      <c r="O62" s="588"/>
      <c r="P62" s="79" t="s">
        <v>81</v>
      </c>
      <c r="Q62" s="78"/>
      <c r="R62" s="78"/>
      <c r="S62" s="77"/>
      <c r="T62" s="76"/>
      <c r="U62" s="50" t="str">
        <f>IF(U60="","",VLOOKUP(U60,'（勤務形態一覧表）シフト記号表'!$D$6:$Z$47,23,FALSE))</f>
        <v/>
      </c>
      <c r="V62" s="49" t="str">
        <f>IF(V60="","",VLOOKUP(V60,'（勤務形態一覧表）シフト記号表'!$D$6:$Z$47,23,FALSE))</f>
        <v/>
      </c>
      <c r="W62" s="49" t="str">
        <f>IF(W60="","",VLOOKUP(W60,'（勤務形態一覧表）シフト記号表'!$D$6:$Z$47,23,FALSE))</f>
        <v/>
      </c>
      <c r="X62" s="49" t="str">
        <f>IF(X60="","",VLOOKUP(X60,'（勤務形態一覧表）シフト記号表'!$D$6:$Z$47,23,FALSE))</f>
        <v/>
      </c>
      <c r="Y62" s="49" t="str">
        <f>IF(Y60="","",VLOOKUP(Y60,'（勤務形態一覧表）シフト記号表'!$D$6:$Z$47,23,FALSE))</f>
        <v/>
      </c>
      <c r="Z62" s="49" t="str">
        <f>IF(Z60="","",VLOOKUP(Z60,'（勤務形態一覧表）シフト記号表'!$D$6:$Z$47,23,FALSE))</f>
        <v/>
      </c>
      <c r="AA62" s="51" t="str">
        <f>IF(AA60="","",VLOOKUP(AA60,'（勤務形態一覧表）シフト記号表'!$D$6:$Z$47,23,FALSE))</f>
        <v/>
      </c>
      <c r="AB62" s="50" t="str">
        <f>IF(AB60="","",VLOOKUP(AB60,'（勤務形態一覧表）シフト記号表'!$D$6:$Z$47,23,FALSE))</f>
        <v/>
      </c>
      <c r="AC62" s="49" t="str">
        <f>IF(AC60="","",VLOOKUP(AC60,'（勤務形態一覧表）シフト記号表'!$D$6:$Z$47,23,FALSE))</f>
        <v/>
      </c>
      <c r="AD62" s="49" t="str">
        <f>IF(AD60="","",VLOOKUP(AD60,'（勤務形態一覧表）シフト記号表'!$D$6:$Z$47,23,FALSE))</f>
        <v/>
      </c>
      <c r="AE62" s="49" t="str">
        <f>IF(AE60="","",VLOOKUP(AE60,'（勤務形態一覧表）シフト記号表'!$D$6:$Z$47,23,FALSE))</f>
        <v/>
      </c>
      <c r="AF62" s="49" t="str">
        <f>IF(AF60="","",VLOOKUP(AF60,'（勤務形態一覧表）シフト記号表'!$D$6:$Z$47,23,FALSE))</f>
        <v/>
      </c>
      <c r="AG62" s="49" t="str">
        <f>IF(AG60="","",VLOOKUP(AG60,'（勤務形態一覧表）シフト記号表'!$D$6:$Z$47,23,FALSE))</f>
        <v/>
      </c>
      <c r="AH62" s="51" t="str">
        <f>IF(AH60="","",VLOOKUP(AH60,'（勤務形態一覧表）シフト記号表'!$D$6:$Z$47,23,FALSE))</f>
        <v/>
      </c>
      <c r="AI62" s="50" t="str">
        <f>IF(AI60="","",VLOOKUP(AI60,'（勤務形態一覧表）シフト記号表'!$D$6:$Z$47,23,FALSE))</f>
        <v/>
      </c>
      <c r="AJ62" s="49" t="str">
        <f>IF(AJ60="","",VLOOKUP(AJ60,'（勤務形態一覧表）シフト記号表'!$D$6:$Z$47,23,FALSE))</f>
        <v/>
      </c>
      <c r="AK62" s="49" t="str">
        <f>IF(AK60="","",VLOOKUP(AK60,'（勤務形態一覧表）シフト記号表'!$D$6:$Z$47,23,FALSE))</f>
        <v/>
      </c>
      <c r="AL62" s="49" t="str">
        <f>IF(AL60="","",VLOOKUP(AL60,'（勤務形態一覧表）シフト記号表'!$D$6:$Z$47,23,FALSE))</f>
        <v/>
      </c>
      <c r="AM62" s="49" t="str">
        <f>IF(AM60="","",VLOOKUP(AM60,'（勤務形態一覧表）シフト記号表'!$D$6:$Z$47,23,FALSE))</f>
        <v/>
      </c>
      <c r="AN62" s="49" t="str">
        <f>IF(AN60="","",VLOOKUP(AN60,'（勤務形態一覧表）シフト記号表'!$D$6:$Z$47,23,FALSE))</f>
        <v/>
      </c>
      <c r="AO62" s="51" t="str">
        <f>IF(AO60="","",VLOOKUP(AO60,'（勤務形態一覧表）シフト記号表'!$D$6:$Z$47,23,FALSE))</f>
        <v/>
      </c>
      <c r="AP62" s="50" t="str">
        <f>IF(AP60="","",VLOOKUP(AP60,'（勤務形態一覧表）シフト記号表'!$D$6:$Z$47,23,FALSE))</f>
        <v/>
      </c>
      <c r="AQ62" s="49" t="str">
        <f>IF(AQ60="","",VLOOKUP(AQ60,'（勤務形態一覧表）シフト記号表'!$D$6:$Z$47,23,FALSE))</f>
        <v/>
      </c>
      <c r="AR62" s="49" t="str">
        <f>IF(AR60="","",VLOOKUP(AR60,'（勤務形態一覧表）シフト記号表'!$D$6:$Z$47,23,FALSE))</f>
        <v/>
      </c>
      <c r="AS62" s="49" t="str">
        <f>IF(AS60="","",VLOOKUP(AS60,'（勤務形態一覧表）シフト記号表'!$D$6:$Z$47,23,FALSE))</f>
        <v/>
      </c>
      <c r="AT62" s="49" t="str">
        <f>IF(AT60="","",VLOOKUP(AT60,'（勤務形態一覧表）シフト記号表'!$D$6:$Z$47,23,FALSE))</f>
        <v/>
      </c>
      <c r="AU62" s="49" t="str">
        <f>IF(AU60="","",VLOOKUP(AU60,'（勤務形態一覧表）シフト記号表'!$D$6:$Z$47,23,FALSE))</f>
        <v/>
      </c>
      <c r="AV62" s="51" t="str">
        <f>IF(AV60="","",VLOOKUP(AV60,'（勤務形態一覧表）シフト記号表'!$D$6:$Z$47,23,FALSE))</f>
        <v/>
      </c>
      <c r="AW62" s="50" t="str">
        <f>IF(AW60="","",VLOOKUP(AW60,'（勤務形態一覧表）シフト記号表'!$D$6:$Z$47,23,FALSE))</f>
        <v/>
      </c>
      <c r="AX62" s="49" t="str">
        <f>IF(AX60="","",VLOOKUP(AX60,'（勤務形態一覧表）シフト記号表'!$D$6:$Z$47,23,FALSE))</f>
        <v/>
      </c>
      <c r="AY62" s="49" t="str">
        <f>IF(AY60="","",VLOOKUP(AY60,'（勤務形態一覧表）シフト記号表'!$D$6:$Z$47,23,FALSE))</f>
        <v/>
      </c>
      <c r="AZ62" s="543">
        <f>IF($BC$3="４週",SUM(U62:AV62),IF($BC$3="暦月",SUM(U62:AY62),""))</f>
        <v>0</v>
      </c>
      <c r="BA62" s="544"/>
      <c r="BB62" s="545">
        <f>IF($BC$3="４週",AZ62/4,IF($BC$3="暦月",(AZ62/($BC$8/7)),""))</f>
        <v>0</v>
      </c>
      <c r="BC62" s="544"/>
      <c r="BD62" s="537"/>
      <c r="BE62" s="538"/>
      <c r="BF62" s="538"/>
      <c r="BG62" s="538"/>
      <c r="BH62" s="539"/>
    </row>
    <row r="63" spans="2:60" ht="20.25" customHeight="1" x14ac:dyDescent="0.4">
      <c r="B63" s="75"/>
      <c r="C63" s="548"/>
      <c r="D63" s="549"/>
      <c r="E63" s="550"/>
      <c r="F63" s="67"/>
      <c r="G63" s="66"/>
      <c r="H63" s="557"/>
      <c r="I63" s="560"/>
      <c r="J63" s="561"/>
      <c r="K63" s="561"/>
      <c r="L63" s="562"/>
      <c r="M63" s="569"/>
      <c r="N63" s="570"/>
      <c r="O63" s="571"/>
      <c r="P63" s="86" t="s">
        <v>83</v>
      </c>
      <c r="Q63" s="85"/>
      <c r="R63" s="85"/>
      <c r="S63" s="84"/>
      <c r="T63" s="83"/>
      <c r="U63" s="69"/>
      <c r="V63" s="68"/>
      <c r="W63" s="68"/>
      <c r="X63" s="68"/>
      <c r="Y63" s="68"/>
      <c r="Z63" s="68"/>
      <c r="AA63" s="70"/>
      <c r="AB63" s="69"/>
      <c r="AC63" s="68"/>
      <c r="AD63" s="68"/>
      <c r="AE63" s="68"/>
      <c r="AF63" s="68"/>
      <c r="AG63" s="68"/>
      <c r="AH63" s="70"/>
      <c r="AI63" s="69"/>
      <c r="AJ63" s="68"/>
      <c r="AK63" s="68"/>
      <c r="AL63" s="68"/>
      <c r="AM63" s="68"/>
      <c r="AN63" s="68"/>
      <c r="AO63" s="70"/>
      <c r="AP63" s="69"/>
      <c r="AQ63" s="68"/>
      <c r="AR63" s="68"/>
      <c r="AS63" s="68"/>
      <c r="AT63" s="68"/>
      <c r="AU63" s="68"/>
      <c r="AV63" s="70"/>
      <c r="AW63" s="69"/>
      <c r="AX63" s="68"/>
      <c r="AY63" s="68"/>
      <c r="AZ63" s="578"/>
      <c r="BA63" s="547"/>
      <c r="BB63" s="546"/>
      <c r="BC63" s="547"/>
      <c r="BD63" s="531"/>
      <c r="BE63" s="532"/>
      <c r="BF63" s="532"/>
      <c r="BG63" s="532"/>
      <c r="BH63" s="533"/>
    </row>
    <row r="64" spans="2:60" ht="20.25" customHeight="1" x14ac:dyDescent="0.4">
      <c r="B64" s="58">
        <f>B61+1</f>
        <v>15</v>
      </c>
      <c r="C64" s="551"/>
      <c r="D64" s="552"/>
      <c r="E64" s="553"/>
      <c r="F64" s="67">
        <f>C63</f>
        <v>0</v>
      </c>
      <c r="G64" s="66"/>
      <c r="H64" s="558"/>
      <c r="I64" s="563"/>
      <c r="J64" s="564"/>
      <c r="K64" s="564"/>
      <c r="L64" s="565"/>
      <c r="M64" s="572"/>
      <c r="N64" s="573"/>
      <c r="O64" s="574"/>
      <c r="P64" s="65" t="s">
        <v>82</v>
      </c>
      <c r="Q64" s="64"/>
      <c r="R64" s="64"/>
      <c r="S64" s="63"/>
      <c r="T64" s="62"/>
      <c r="U64" s="60" t="str">
        <f>IF(U63="","",VLOOKUP(U63,'（勤務形態一覧表）シフト記号表'!$D$6:$X$47,21,FALSE))</f>
        <v/>
      </c>
      <c r="V64" s="59" t="str">
        <f>IF(V63="","",VLOOKUP(V63,'（勤務形態一覧表）シフト記号表'!$D$6:$X$47,21,FALSE))</f>
        <v/>
      </c>
      <c r="W64" s="59" t="str">
        <f>IF(W63="","",VLOOKUP(W63,'（勤務形態一覧表）シフト記号表'!$D$6:$X$47,21,FALSE))</f>
        <v/>
      </c>
      <c r="X64" s="59" t="str">
        <f>IF(X63="","",VLOOKUP(X63,'（勤務形態一覧表）シフト記号表'!$D$6:$X$47,21,FALSE))</f>
        <v/>
      </c>
      <c r="Y64" s="59" t="str">
        <f>IF(Y63="","",VLOOKUP(Y63,'（勤務形態一覧表）シフト記号表'!$D$6:$X$47,21,FALSE))</f>
        <v/>
      </c>
      <c r="Z64" s="59" t="str">
        <f>IF(Z63="","",VLOOKUP(Z63,'（勤務形態一覧表）シフト記号表'!$D$6:$X$47,21,FALSE))</f>
        <v/>
      </c>
      <c r="AA64" s="61" t="str">
        <f>IF(AA63="","",VLOOKUP(AA63,'（勤務形態一覧表）シフト記号表'!$D$6:$X$47,21,FALSE))</f>
        <v/>
      </c>
      <c r="AB64" s="60" t="str">
        <f>IF(AB63="","",VLOOKUP(AB63,'（勤務形態一覧表）シフト記号表'!$D$6:$X$47,21,FALSE))</f>
        <v/>
      </c>
      <c r="AC64" s="59" t="str">
        <f>IF(AC63="","",VLOOKUP(AC63,'（勤務形態一覧表）シフト記号表'!$D$6:$X$47,21,FALSE))</f>
        <v/>
      </c>
      <c r="AD64" s="59" t="str">
        <f>IF(AD63="","",VLOOKUP(AD63,'（勤務形態一覧表）シフト記号表'!$D$6:$X$47,21,FALSE))</f>
        <v/>
      </c>
      <c r="AE64" s="59" t="str">
        <f>IF(AE63="","",VLOOKUP(AE63,'（勤務形態一覧表）シフト記号表'!$D$6:$X$47,21,FALSE))</f>
        <v/>
      </c>
      <c r="AF64" s="59" t="str">
        <f>IF(AF63="","",VLOOKUP(AF63,'（勤務形態一覧表）シフト記号表'!$D$6:$X$47,21,FALSE))</f>
        <v/>
      </c>
      <c r="AG64" s="59" t="str">
        <f>IF(AG63="","",VLOOKUP(AG63,'（勤務形態一覧表）シフト記号表'!$D$6:$X$47,21,FALSE))</f>
        <v/>
      </c>
      <c r="AH64" s="61" t="str">
        <f>IF(AH63="","",VLOOKUP(AH63,'（勤務形態一覧表）シフト記号表'!$D$6:$X$47,21,FALSE))</f>
        <v/>
      </c>
      <c r="AI64" s="60" t="str">
        <f>IF(AI63="","",VLOOKUP(AI63,'（勤務形態一覧表）シフト記号表'!$D$6:$X$47,21,FALSE))</f>
        <v/>
      </c>
      <c r="AJ64" s="59" t="str">
        <f>IF(AJ63="","",VLOOKUP(AJ63,'（勤務形態一覧表）シフト記号表'!$D$6:$X$47,21,FALSE))</f>
        <v/>
      </c>
      <c r="AK64" s="59" t="str">
        <f>IF(AK63="","",VLOOKUP(AK63,'（勤務形態一覧表）シフト記号表'!$D$6:$X$47,21,FALSE))</f>
        <v/>
      </c>
      <c r="AL64" s="59" t="str">
        <f>IF(AL63="","",VLOOKUP(AL63,'（勤務形態一覧表）シフト記号表'!$D$6:$X$47,21,FALSE))</f>
        <v/>
      </c>
      <c r="AM64" s="59" t="str">
        <f>IF(AM63="","",VLOOKUP(AM63,'（勤務形態一覧表）シフト記号表'!$D$6:$X$47,21,FALSE))</f>
        <v/>
      </c>
      <c r="AN64" s="59" t="str">
        <f>IF(AN63="","",VLOOKUP(AN63,'（勤務形態一覧表）シフト記号表'!$D$6:$X$47,21,FALSE))</f>
        <v/>
      </c>
      <c r="AO64" s="61" t="str">
        <f>IF(AO63="","",VLOOKUP(AO63,'（勤務形態一覧表）シフト記号表'!$D$6:$X$47,21,FALSE))</f>
        <v/>
      </c>
      <c r="AP64" s="60" t="str">
        <f>IF(AP63="","",VLOOKUP(AP63,'（勤務形態一覧表）シフト記号表'!$D$6:$X$47,21,FALSE))</f>
        <v/>
      </c>
      <c r="AQ64" s="59" t="str">
        <f>IF(AQ63="","",VLOOKUP(AQ63,'（勤務形態一覧表）シフト記号表'!$D$6:$X$47,21,FALSE))</f>
        <v/>
      </c>
      <c r="AR64" s="59" t="str">
        <f>IF(AR63="","",VLOOKUP(AR63,'（勤務形態一覧表）シフト記号表'!$D$6:$X$47,21,FALSE))</f>
        <v/>
      </c>
      <c r="AS64" s="59" t="str">
        <f>IF(AS63="","",VLOOKUP(AS63,'（勤務形態一覧表）シフト記号表'!$D$6:$X$47,21,FALSE))</f>
        <v/>
      </c>
      <c r="AT64" s="59" t="str">
        <f>IF(AT63="","",VLOOKUP(AT63,'（勤務形態一覧表）シフト記号表'!$D$6:$X$47,21,FALSE))</f>
        <v/>
      </c>
      <c r="AU64" s="59" t="str">
        <f>IF(AU63="","",VLOOKUP(AU63,'（勤務形態一覧表）シフト記号表'!$D$6:$X$47,21,FALSE))</f>
        <v/>
      </c>
      <c r="AV64" s="61" t="str">
        <f>IF(AV63="","",VLOOKUP(AV63,'（勤務形態一覧表）シフト記号表'!$D$6:$X$47,21,FALSE))</f>
        <v/>
      </c>
      <c r="AW64" s="60" t="str">
        <f>IF(AW63="","",VLOOKUP(AW63,'（勤務形態一覧表）シフト記号表'!$D$6:$X$47,21,FALSE))</f>
        <v/>
      </c>
      <c r="AX64" s="59" t="str">
        <f>IF(AX63="","",VLOOKUP(AX63,'（勤務形態一覧表）シフト記号表'!$D$6:$X$47,21,FALSE))</f>
        <v/>
      </c>
      <c r="AY64" s="59" t="str">
        <f>IF(AY63="","",VLOOKUP(AY63,'（勤務形態一覧表）シフト記号表'!$D$6:$X$47,21,FALSE))</f>
        <v/>
      </c>
      <c r="AZ64" s="540">
        <f>IF($BC$3="４週",SUM(U64:AV64),IF($BC$3="暦月",SUM(U64:AY64),""))</f>
        <v>0</v>
      </c>
      <c r="BA64" s="541"/>
      <c r="BB64" s="542">
        <f>IF($BC$3="４週",AZ64/4,IF($BC$3="暦月",(AZ64/($BC$8/7)),""))</f>
        <v>0</v>
      </c>
      <c r="BC64" s="541"/>
      <c r="BD64" s="534"/>
      <c r="BE64" s="535"/>
      <c r="BF64" s="535"/>
      <c r="BG64" s="535"/>
      <c r="BH64" s="536"/>
    </row>
    <row r="65" spans="2:60" ht="20.25" customHeight="1" x14ac:dyDescent="0.4">
      <c r="B65" s="82"/>
      <c r="C65" s="579"/>
      <c r="D65" s="580"/>
      <c r="E65" s="581"/>
      <c r="F65" s="81"/>
      <c r="G65" s="80">
        <f>C63</f>
        <v>0</v>
      </c>
      <c r="H65" s="582"/>
      <c r="I65" s="583"/>
      <c r="J65" s="584"/>
      <c r="K65" s="584"/>
      <c r="L65" s="585"/>
      <c r="M65" s="586"/>
      <c r="N65" s="587"/>
      <c r="O65" s="588"/>
      <c r="P65" s="79" t="s">
        <v>81</v>
      </c>
      <c r="Q65" s="78"/>
      <c r="R65" s="78"/>
      <c r="S65" s="77"/>
      <c r="T65" s="76"/>
      <c r="U65" s="50" t="str">
        <f>IF(U63="","",VLOOKUP(U63,'（勤務形態一覧表）シフト記号表'!$D$6:$Z$47,23,FALSE))</f>
        <v/>
      </c>
      <c r="V65" s="49" t="str">
        <f>IF(V63="","",VLOOKUP(V63,'（勤務形態一覧表）シフト記号表'!$D$6:$Z$47,23,FALSE))</f>
        <v/>
      </c>
      <c r="W65" s="49" t="str">
        <f>IF(W63="","",VLOOKUP(W63,'（勤務形態一覧表）シフト記号表'!$D$6:$Z$47,23,FALSE))</f>
        <v/>
      </c>
      <c r="X65" s="49" t="str">
        <f>IF(X63="","",VLOOKUP(X63,'（勤務形態一覧表）シフト記号表'!$D$6:$Z$47,23,FALSE))</f>
        <v/>
      </c>
      <c r="Y65" s="49" t="str">
        <f>IF(Y63="","",VLOOKUP(Y63,'（勤務形態一覧表）シフト記号表'!$D$6:$Z$47,23,FALSE))</f>
        <v/>
      </c>
      <c r="Z65" s="49" t="str">
        <f>IF(Z63="","",VLOOKUP(Z63,'（勤務形態一覧表）シフト記号表'!$D$6:$Z$47,23,FALSE))</f>
        <v/>
      </c>
      <c r="AA65" s="51" t="str">
        <f>IF(AA63="","",VLOOKUP(AA63,'（勤務形態一覧表）シフト記号表'!$D$6:$Z$47,23,FALSE))</f>
        <v/>
      </c>
      <c r="AB65" s="50" t="str">
        <f>IF(AB63="","",VLOOKUP(AB63,'（勤務形態一覧表）シフト記号表'!$D$6:$Z$47,23,FALSE))</f>
        <v/>
      </c>
      <c r="AC65" s="49" t="str">
        <f>IF(AC63="","",VLOOKUP(AC63,'（勤務形態一覧表）シフト記号表'!$D$6:$Z$47,23,FALSE))</f>
        <v/>
      </c>
      <c r="AD65" s="49" t="str">
        <f>IF(AD63="","",VLOOKUP(AD63,'（勤務形態一覧表）シフト記号表'!$D$6:$Z$47,23,FALSE))</f>
        <v/>
      </c>
      <c r="AE65" s="49" t="str">
        <f>IF(AE63="","",VLOOKUP(AE63,'（勤務形態一覧表）シフト記号表'!$D$6:$Z$47,23,FALSE))</f>
        <v/>
      </c>
      <c r="AF65" s="49" t="str">
        <f>IF(AF63="","",VLOOKUP(AF63,'（勤務形態一覧表）シフト記号表'!$D$6:$Z$47,23,FALSE))</f>
        <v/>
      </c>
      <c r="AG65" s="49" t="str">
        <f>IF(AG63="","",VLOOKUP(AG63,'（勤務形態一覧表）シフト記号表'!$D$6:$Z$47,23,FALSE))</f>
        <v/>
      </c>
      <c r="AH65" s="51" t="str">
        <f>IF(AH63="","",VLOOKUP(AH63,'（勤務形態一覧表）シフト記号表'!$D$6:$Z$47,23,FALSE))</f>
        <v/>
      </c>
      <c r="AI65" s="50" t="str">
        <f>IF(AI63="","",VLOOKUP(AI63,'（勤務形態一覧表）シフト記号表'!$D$6:$Z$47,23,FALSE))</f>
        <v/>
      </c>
      <c r="AJ65" s="49" t="str">
        <f>IF(AJ63="","",VLOOKUP(AJ63,'（勤務形態一覧表）シフト記号表'!$D$6:$Z$47,23,FALSE))</f>
        <v/>
      </c>
      <c r="AK65" s="49" t="str">
        <f>IF(AK63="","",VLOOKUP(AK63,'（勤務形態一覧表）シフト記号表'!$D$6:$Z$47,23,FALSE))</f>
        <v/>
      </c>
      <c r="AL65" s="49" t="str">
        <f>IF(AL63="","",VLOOKUP(AL63,'（勤務形態一覧表）シフト記号表'!$D$6:$Z$47,23,FALSE))</f>
        <v/>
      </c>
      <c r="AM65" s="49" t="str">
        <f>IF(AM63="","",VLOOKUP(AM63,'（勤務形態一覧表）シフト記号表'!$D$6:$Z$47,23,FALSE))</f>
        <v/>
      </c>
      <c r="AN65" s="49" t="str">
        <f>IF(AN63="","",VLOOKUP(AN63,'（勤務形態一覧表）シフト記号表'!$D$6:$Z$47,23,FALSE))</f>
        <v/>
      </c>
      <c r="AO65" s="51" t="str">
        <f>IF(AO63="","",VLOOKUP(AO63,'（勤務形態一覧表）シフト記号表'!$D$6:$Z$47,23,FALSE))</f>
        <v/>
      </c>
      <c r="AP65" s="50" t="str">
        <f>IF(AP63="","",VLOOKUP(AP63,'（勤務形態一覧表）シフト記号表'!$D$6:$Z$47,23,FALSE))</f>
        <v/>
      </c>
      <c r="AQ65" s="49" t="str">
        <f>IF(AQ63="","",VLOOKUP(AQ63,'（勤務形態一覧表）シフト記号表'!$D$6:$Z$47,23,FALSE))</f>
        <v/>
      </c>
      <c r="AR65" s="49" t="str">
        <f>IF(AR63="","",VLOOKUP(AR63,'（勤務形態一覧表）シフト記号表'!$D$6:$Z$47,23,FALSE))</f>
        <v/>
      </c>
      <c r="AS65" s="49" t="str">
        <f>IF(AS63="","",VLOOKUP(AS63,'（勤務形態一覧表）シフト記号表'!$D$6:$Z$47,23,FALSE))</f>
        <v/>
      </c>
      <c r="AT65" s="49" t="str">
        <f>IF(AT63="","",VLOOKUP(AT63,'（勤務形態一覧表）シフト記号表'!$D$6:$Z$47,23,FALSE))</f>
        <v/>
      </c>
      <c r="AU65" s="49" t="str">
        <f>IF(AU63="","",VLOOKUP(AU63,'（勤務形態一覧表）シフト記号表'!$D$6:$Z$47,23,FALSE))</f>
        <v/>
      </c>
      <c r="AV65" s="51" t="str">
        <f>IF(AV63="","",VLOOKUP(AV63,'（勤務形態一覧表）シフト記号表'!$D$6:$Z$47,23,FALSE))</f>
        <v/>
      </c>
      <c r="AW65" s="50" t="str">
        <f>IF(AW63="","",VLOOKUP(AW63,'（勤務形態一覧表）シフト記号表'!$D$6:$Z$47,23,FALSE))</f>
        <v/>
      </c>
      <c r="AX65" s="49" t="str">
        <f>IF(AX63="","",VLOOKUP(AX63,'（勤務形態一覧表）シフト記号表'!$D$6:$Z$47,23,FALSE))</f>
        <v/>
      </c>
      <c r="AY65" s="49" t="str">
        <f>IF(AY63="","",VLOOKUP(AY63,'（勤務形態一覧表）シフト記号表'!$D$6:$Z$47,23,FALSE))</f>
        <v/>
      </c>
      <c r="AZ65" s="543">
        <f>IF($BC$3="４週",SUM(U65:AV65),IF($BC$3="暦月",SUM(U65:AY65),""))</f>
        <v>0</v>
      </c>
      <c r="BA65" s="544"/>
      <c r="BB65" s="545">
        <f>IF($BC$3="４週",AZ65/4,IF($BC$3="暦月",(AZ65/($BC$8/7)),""))</f>
        <v>0</v>
      </c>
      <c r="BC65" s="544"/>
      <c r="BD65" s="537"/>
      <c r="BE65" s="538"/>
      <c r="BF65" s="538"/>
      <c r="BG65" s="538"/>
      <c r="BH65" s="539"/>
    </row>
    <row r="66" spans="2:60" ht="20.25" customHeight="1" x14ac:dyDescent="0.4">
      <c r="B66" s="75"/>
      <c r="C66" s="548"/>
      <c r="D66" s="549"/>
      <c r="E66" s="550"/>
      <c r="F66" s="67"/>
      <c r="G66" s="66"/>
      <c r="H66" s="557"/>
      <c r="I66" s="560"/>
      <c r="J66" s="561"/>
      <c r="K66" s="561"/>
      <c r="L66" s="562"/>
      <c r="M66" s="569"/>
      <c r="N66" s="570"/>
      <c r="O66" s="571"/>
      <c r="P66" s="74" t="s">
        <v>83</v>
      </c>
      <c r="Q66" s="73"/>
      <c r="R66" s="73"/>
      <c r="S66" s="72"/>
      <c r="T66" s="71"/>
      <c r="U66" s="69"/>
      <c r="V66" s="68"/>
      <c r="W66" s="68"/>
      <c r="X66" s="68"/>
      <c r="Y66" s="68"/>
      <c r="Z66" s="68"/>
      <c r="AA66" s="70"/>
      <c r="AB66" s="69"/>
      <c r="AC66" s="68"/>
      <c r="AD66" s="68"/>
      <c r="AE66" s="68"/>
      <c r="AF66" s="68"/>
      <c r="AG66" s="68"/>
      <c r="AH66" s="70"/>
      <c r="AI66" s="69"/>
      <c r="AJ66" s="68"/>
      <c r="AK66" s="68"/>
      <c r="AL66" s="68"/>
      <c r="AM66" s="68"/>
      <c r="AN66" s="68"/>
      <c r="AO66" s="70"/>
      <c r="AP66" s="69"/>
      <c r="AQ66" s="68"/>
      <c r="AR66" s="68"/>
      <c r="AS66" s="68"/>
      <c r="AT66" s="68"/>
      <c r="AU66" s="68"/>
      <c r="AV66" s="70"/>
      <c r="AW66" s="69"/>
      <c r="AX66" s="68"/>
      <c r="AY66" s="68"/>
      <c r="AZ66" s="578"/>
      <c r="BA66" s="547"/>
      <c r="BB66" s="546"/>
      <c r="BC66" s="547"/>
      <c r="BD66" s="531"/>
      <c r="BE66" s="532"/>
      <c r="BF66" s="532"/>
      <c r="BG66" s="532"/>
      <c r="BH66" s="533"/>
    </row>
    <row r="67" spans="2:60" ht="20.25" customHeight="1" x14ac:dyDescent="0.4">
      <c r="B67" s="58">
        <f>B64+1</f>
        <v>16</v>
      </c>
      <c r="C67" s="551"/>
      <c r="D67" s="552"/>
      <c r="E67" s="553"/>
      <c r="F67" s="67">
        <f>C66</f>
        <v>0</v>
      </c>
      <c r="G67" s="66"/>
      <c r="H67" s="558"/>
      <c r="I67" s="563"/>
      <c r="J67" s="564"/>
      <c r="K67" s="564"/>
      <c r="L67" s="565"/>
      <c r="M67" s="572"/>
      <c r="N67" s="573"/>
      <c r="O67" s="574"/>
      <c r="P67" s="65" t="s">
        <v>82</v>
      </c>
      <c r="Q67" s="64"/>
      <c r="R67" s="64"/>
      <c r="S67" s="63"/>
      <c r="T67" s="62"/>
      <c r="U67" s="60" t="str">
        <f>IF(U66="","",VLOOKUP(U66,'（勤務形態一覧表）シフト記号表'!$D$6:$X$47,21,FALSE))</f>
        <v/>
      </c>
      <c r="V67" s="59" t="str">
        <f>IF(V66="","",VLOOKUP(V66,'（勤務形態一覧表）シフト記号表'!$D$6:$X$47,21,FALSE))</f>
        <v/>
      </c>
      <c r="W67" s="59" t="str">
        <f>IF(W66="","",VLOOKUP(W66,'（勤務形態一覧表）シフト記号表'!$D$6:$X$47,21,FALSE))</f>
        <v/>
      </c>
      <c r="X67" s="59" t="str">
        <f>IF(X66="","",VLOOKUP(X66,'（勤務形態一覧表）シフト記号表'!$D$6:$X$47,21,FALSE))</f>
        <v/>
      </c>
      <c r="Y67" s="59" t="str">
        <f>IF(Y66="","",VLOOKUP(Y66,'（勤務形態一覧表）シフト記号表'!$D$6:$X$47,21,FALSE))</f>
        <v/>
      </c>
      <c r="Z67" s="59" t="str">
        <f>IF(Z66="","",VLOOKUP(Z66,'（勤務形態一覧表）シフト記号表'!$D$6:$X$47,21,FALSE))</f>
        <v/>
      </c>
      <c r="AA67" s="61" t="str">
        <f>IF(AA66="","",VLOOKUP(AA66,'（勤務形態一覧表）シフト記号表'!$D$6:$X$47,21,FALSE))</f>
        <v/>
      </c>
      <c r="AB67" s="60" t="str">
        <f>IF(AB66="","",VLOOKUP(AB66,'（勤務形態一覧表）シフト記号表'!$D$6:$X$47,21,FALSE))</f>
        <v/>
      </c>
      <c r="AC67" s="59" t="str">
        <f>IF(AC66="","",VLOOKUP(AC66,'（勤務形態一覧表）シフト記号表'!$D$6:$X$47,21,FALSE))</f>
        <v/>
      </c>
      <c r="AD67" s="59" t="str">
        <f>IF(AD66="","",VLOOKUP(AD66,'（勤務形態一覧表）シフト記号表'!$D$6:$X$47,21,FALSE))</f>
        <v/>
      </c>
      <c r="AE67" s="59" t="str">
        <f>IF(AE66="","",VLOOKUP(AE66,'（勤務形態一覧表）シフト記号表'!$D$6:$X$47,21,FALSE))</f>
        <v/>
      </c>
      <c r="AF67" s="59" t="str">
        <f>IF(AF66="","",VLOOKUP(AF66,'（勤務形態一覧表）シフト記号表'!$D$6:$X$47,21,FALSE))</f>
        <v/>
      </c>
      <c r="AG67" s="59" t="str">
        <f>IF(AG66="","",VLOOKUP(AG66,'（勤務形態一覧表）シフト記号表'!$D$6:$X$47,21,FALSE))</f>
        <v/>
      </c>
      <c r="AH67" s="61" t="str">
        <f>IF(AH66="","",VLOOKUP(AH66,'（勤務形態一覧表）シフト記号表'!$D$6:$X$47,21,FALSE))</f>
        <v/>
      </c>
      <c r="AI67" s="60" t="str">
        <f>IF(AI66="","",VLOOKUP(AI66,'（勤務形態一覧表）シフト記号表'!$D$6:$X$47,21,FALSE))</f>
        <v/>
      </c>
      <c r="AJ67" s="59" t="str">
        <f>IF(AJ66="","",VLOOKUP(AJ66,'（勤務形態一覧表）シフト記号表'!$D$6:$X$47,21,FALSE))</f>
        <v/>
      </c>
      <c r="AK67" s="59" t="str">
        <f>IF(AK66="","",VLOOKUP(AK66,'（勤務形態一覧表）シフト記号表'!$D$6:$X$47,21,FALSE))</f>
        <v/>
      </c>
      <c r="AL67" s="59" t="str">
        <f>IF(AL66="","",VLOOKUP(AL66,'（勤務形態一覧表）シフト記号表'!$D$6:$X$47,21,FALSE))</f>
        <v/>
      </c>
      <c r="AM67" s="59" t="str">
        <f>IF(AM66="","",VLOOKUP(AM66,'（勤務形態一覧表）シフト記号表'!$D$6:$X$47,21,FALSE))</f>
        <v/>
      </c>
      <c r="AN67" s="59" t="str">
        <f>IF(AN66="","",VLOOKUP(AN66,'（勤務形態一覧表）シフト記号表'!$D$6:$X$47,21,FALSE))</f>
        <v/>
      </c>
      <c r="AO67" s="61" t="str">
        <f>IF(AO66="","",VLOOKUP(AO66,'（勤務形態一覧表）シフト記号表'!$D$6:$X$47,21,FALSE))</f>
        <v/>
      </c>
      <c r="AP67" s="60" t="str">
        <f>IF(AP66="","",VLOOKUP(AP66,'（勤務形態一覧表）シフト記号表'!$D$6:$X$47,21,FALSE))</f>
        <v/>
      </c>
      <c r="AQ67" s="59" t="str">
        <f>IF(AQ66="","",VLOOKUP(AQ66,'（勤務形態一覧表）シフト記号表'!$D$6:$X$47,21,FALSE))</f>
        <v/>
      </c>
      <c r="AR67" s="59" t="str">
        <f>IF(AR66="","",VLOOKUP(AR66,'（勤務形態一覧表）シフト記号表'!$D$6:$X$47,21,FALSE))</f>
        <v/>
      </c>
      <c r="AS67" s="59" t="str">
        <f>IF(AS66="","",VLOOKUP(AS66,'（勤務形態一覧表）シフト記号表'!$D$6:$X$47,21,FALSE))</f>
        <v/>
      </c>
      <c r="AT67" s="59" t="str">
        <f>IF(AT66="","",VLOOKUP(AT66,'（勤務形態一覧表）シフト記号表'!$D$6:$X$47,21,FALSE))</f>
        <v/>
      </c>
      <c r="AU67" s="59" t="str">
        <f>IF(AU66="","",VLOOKUP(AU66,'（勤務形態一覧表）シフト記号表'!$D$6:$X$47,21,FALSE))</f>
        <v/>
      </c>
      <c r="AV67" s="61" t="str">
        <f>IF(AV66="","",VLOOKUP(AV66,'（勤務形態一覧表）シフト記号表'!$D$6:$X$47,21,FALSE))</f>
        <v/>
      </c>
      <c r="AW67" s="60" t="str">
        <f>IF(AW66="","",VLOOKUP(AW66,'（勤務形態一覧表）シフト記号表'!$D$6:$X$47,21,FALSE))</f>
        <v/>
      </c>
      <c r="AX67" s="59" t="str">
        <f>IF(AX66="","",VLOOKUP(AX66,'（勤務形態一覧表）シフト記号表'!$D$6:$X$47,21,FALSE))</f>
        <v/>
      </c>
      <c r="AY67" s="59" t="str">
        <f>IF(AY66="","",VLOOKUP(AY66,'（勤務形態一覧表）シフト記号表'!$D$6:$X$47,21,FALSE))</f>
        <v/>
      </c>
      <c r="AZ67" s="540">
        <f>IF($BC$3="４週",SUM(U67:AV67),IF($BC$3="暦月",SUM(U67:AY67),""))</f>
        <v>0</v>
      </c>
      <c r="BA67" s="541"/>
      <c r="BB67" s="542">
        <f>IF($BC$3="４週",AZ67/4,IF($BC$3="暦月",(AZ67/($BC$8/7)),""))</f>
        <v>0</v>
      </c>
      <c r="BC67" s="541"/>
      <c r="BD67" s="534"/>
      <c r="BE67" s="535"/>
      <c r="BF67" s="535"/>
      <c r="BG67" s="535"/>
      <c r="BH67" s="536"/>
    </row>
    <row r="68" spans="2:60" ht="20.25" customHeight="1" thickBot="1" x14ac:dyDescent="0.45">
      <c r="B68" s="58"/>
      <c r="C68" s="554"/>
      <c r="D68" s="555"/>
      <c r="E68" s="556"/>
      <c r="F68" s="57"/>
      <c r="G68" s="56">
        <f>C66</f>
        <v>0</v>
      </c>
      <c r="H68" s="559"/>
      <c r="I68" s="566"/>
      <c r="J68" s="567"/>
      <c r="K68" s="567"/>
      <c r="L68" s="568"/>
      <c r="M68" s="575"/>
      <c r="N68" s="576"/>
      <c r="O68" s="577"/>
      <c r="P68" s="55" t="s">
        <v>81</v>
      </c>
      <c r="Q68" s="54"/>
      <c r="R68" s="54"/>
      <c r="S68" s="53"/>
      <c r="T68" s="52"/>
      <c r="U68" s="50" t="str">
        <f>IF(U66="","",VLOOKUP(U66,'（勤務形態一覧表）シフト記号表'!$D$6:$Z$47,23,FALSE))</f>
        <v/>
      </c>
      <c r="V68" s="49" t="str">
        <f>IF(V66="","",VLOOKUP(V66,'（勤務形態一覧表）シフト記号表'!$D$6:$Z$47,23,FALSE))</f>
        <v/>
      </c>
      <c r="W68" s="49" t="str">
        <f>IF(W66="","",VLOOKUP(W66,'（勤務形態一覧表）シフト記号表'!$D$6:$Z$47,23,FALSE))</f>
        <v/>
      </c>
      <c r="X68" s="49" t="str">
        <f>IF(X66="","",VLOOKUP(X66,'（勤務形態一覧表）シフト記号表'!$D$6:$Z$47,23,FALSE))</f>
        <v/>
      </c>
      <c r="Y68" s="49" t="str">
        <f>IF(Y66="","",VLOOKUP(Y66,'（勤務形態一覧表）シフト記号表'!$D$6:$Z$47,23,FALSE))</f>
        <v/>
      </c>
      <c r="Z68" s="49" t="str">
        <f>IF(Z66="","",VLOOKUP(Z66,'（勤務形態一覧表）シフト記号表'!$D$6:$Z$47,23,FALSE))</f>
        <v/>
      </c>
      <c r="AA68" s="51" t="str">
        <f>IF(AA66="","",VLOOKUP(AA66,'（勤務形態一覧表）シフト記号表'!$D$6:$Z$47,23,FALSE))</f>
        <v/>
      </c>
      <c r="AB68" s="50" t="str">
        <f>IF(AB66="","",VLOOKUP(AB66,'（勤務形態一覧表）シフト記号表'!$D$6:$Z$47,23,FALSE))</f>
        <v/>
      </c>
      <c r="AC68" s="49" t="str">
        <f>IF(AC66="","",VLOOKUP(AC66,'（勤務形態一覧表）シフト記号表'!$D$6:$Z$47,23,FALSE))</f>
        <v/>
      </c>
      <c r="AD68" s="49" t="str">
        <f>IF(AD66="","",VLOOKUP(AD66,'（勤務形態一覧表）シフト記号表'!$D$6:$Z$47,23,FALSE))</f>
        <v/>
      </c>
      <c r="AE68" s="49" t="str">
        <f>IF(AE66="","",VLOOKUP(AE66,'（勤務形態一覧表）シフト記号表'!$D$6:$Z$47,23,FALSE))</f>
        <v/>
      </c>
      <c r="AF68" s="49" t="str">
        <f>IF(AF66="","",VLOOKUP(AF66,'（勤務形態一覧表）シフト記号表'!$D$6:$Z$47,23,FALSE))</f>
        <v/>
      </c>
      <c r="AG68" s="49" t="str">
        <f>IF(AG66="","",VLOOKUP(AG66,'（勤務形態一覧表）シフト記号表'!$D$6:$Z$47,23,FALSE))</f>
        <v/>
      </c>
      <c r="AH68" s="51" t="str">
        <f>IF(AH66="","",VLOOKUP(AH66,'（勤務形態一覧表）シフト記号表'!$D$6:$Z$47,23,FALSE))</f>
        <v/>
      </c>
      <c r="AI68" s="50" t="str">
        <f>IF(AI66="","",VLOOKUP(AI66,'（勤務形態一覧表）シフト記号表'!$D$6:$Z$47,23,FALSE))</f>
        <v/>
      </c>
      <c r="AJ68" s="49" t="str">
        <f>IF(AJ66="","",VLOOKUP(AJ66,'（勤務形態一覧表）シフト記号表'!$D$6:$Z$47,23,FALSE))</f>
        <v/>
      </c>
      <c r="AK68" s="49" t="str">
        <f>IF(AK66="","",VLOOKUP(AK66,'（勤務形態一覧表）シフト記号表'!$D$6:$Z$47,23,FALSE))</f>
        <v/>
      </c>
      <c r="AL68" s="49" t="str">
        <f>IF(AL66="","",VLOOKUP(AL66,'（勤務形態一覧表）シフト記号表'!$D$6:$Z$47,23,FALSE))</f>
        <v/>
      </c>
      <c r="AM68" s="49" t="str">
        <f>IF(AM66="","",VLOOKUP(AM66,'（勤務形態一覧表）シフト記号表'!$D$6:$Z$47,23,FALSE))</f>
        <v/>
      </c>
      <c r="AN68" s="49" t="str">
        <f>IF(AN66="","",VLOOKUP(AN66,'（勤務形態一覧表）シフト記号表'!$D$6:$Z$47,23,FALSE))</f>
        <v/>
      </c>
      <c r="AO68" s="51" t="str">
        <f>IF(AO66="","",VLOOKUP(AO66,'（勤務形態一覧表）シフト記号表'!$D$6:$Z$47,23,FALSE))</f>
        <v/>
      </c>
      <c r="AP68" s="50" t="str">
        <f>IF(AP66="","",VLOOKUP(AP66,'（勤務形態一覧表）シフト記号表'!$D$6:$Z$47,23,FALSE))</f>
        <v/>
      </c>
      <c r="AQ68" s="49" t="str">
        <f>IF(AQ66="","",VLOOKUP(AQ66,'（勤務形態一覧表）シフト記号表'!$D$6:$Z$47,23,FALSE))</f>
        <v/>
      </c>
      <c r="AR68" s="49" t="str">
        <f>IF(AR66="","",VLOOKUP(AR66,'（勤務形態一覧表）シフト記号表'!$D$6:$Z$47,23,FALSE))</f>
        <v/>
      </c>
      <c r="AS68" s="49" t="str">
        <f>IF(AS66="","",VLOOKUP(AS66,'（勤務形態一覧表）シフト記号表'!$D$6:$Z$47,23,FALSE))</f>
        <v/>
      </c>
      <c r="AT68" s="49" t="str">
        <f>IF(AT66="","",VLOOKUP(AT66,'（勤務形態一覧表）シフト記号表'!$D$6:$Z$47,23,FALSE))</f>
        <v/>
      </c>
      <c r="AU68" s="49" t="str">
        <f>IF(AU66="","",VLOOKUP(AU66,'（勤務形態一覧表）シフト記号表'!$D$6:$Z$47,23,FALSE))</f>
        <v/>
      </c>
      <c r="AV68" s="51" t="str">
        <f>IF(AV66="","",VLOOKUP(AV66,'（勤務形態一覧表）シフト記号表'!$D$6:$Z$47,23,FALSE))</f>
        <v/>
      </c>
      <c r="AW68" s="50" t="str">
        <f>IF(AW66="","",VLOOKUP(AW66,'（勤務形態一覧表）シフト記号表'!$D$6:$Z$47,23,FALSE))</f>
        <v/>
      </c>
      <c r="AX68" s="49" t="str">
        <f>IF(AX66="","",VLOOKUP(AX66,'（勤務形態一覧表）シフト記号表'!$D$6:$Z$47,23,FALSE))</f>
        <v/>
      </c>
      <c r="AY68" s="49" t="str">
        <f>IF(AY66="","",VLOOKUP(AY66,'（勤務形態一覧表）シフト記号表'!$D$6:$Z$47,23,FALSE))</f>
        <v/>
      </c>
      <c r="AZ68" s="543">
        <f>IF($BC$3="４週",SUM(U68:AV68),IF($BC$3="暦月",SUM(U68:AY68),""))</f>
        <v>0</v>
      </c>
      <c r="BA68" s="544"/>
      <c r="BB68" s="545">
        <f>IF($BC$3="４週",AZ68/4,IF($BC$3="暦月",(AZ68/($BC$8/7)),""))</f>
        <v>0</v>
      </c>
      <c r="BC68" s="544"/>
      <c r="BD68" s="534"/>
      <c r="BE68" s="535"/>
      <c r="BF68" s="535"/>
      <c r="BG68" s="535"/>
      <c r="BH68" s="536"/>
    </row>
    <row r="69" spans="2:60" ht="20.25" customHeight="1" x14ac:dyDescent="0.4">
      <c r="B69" s="502" t="s">
        <v>80</v>
      </c>
      <c r="C69" s="503"/>
      <c r="D69" s="503"/>
      <c r="E69" s="503"/>
      <c r="F69" s="503"/>
      <c r="G69" s="503"/>
      <c r="H69" s="503"/>
      <c r="I69" s="503"/>
      <c r="J69" s="503"/>
      <c r="K69" s="503"/>
      <c r="L69" s="503"/>
      <c r="M69" s="503"/>
      <c r="N69" s="503"/>
      <c r="O69" s="503"/>
      <c r="P69" s="503"/>
      <c r="Q69" s="503"/>
      <c r="R69" s="503"/>
      <c r="S69" s="503"/>
      <c r="T69" s="504"/>
      <c r="U69" s="48"/>
      <c r="V69" s="45"/>
      <c r="W69" s="45"/>
      <c r="X69" s="45"/>
      <c r="Y69" s="45"/>
      <c r="Z69" s="45"/>
      <c r="AA69" s="47"/>
      <c r="AB69" s="46"/>
      <c r="AC69" s="45"/>
      <c r="AD69" s="45"/>
      <c r="AE69" s="45"/>
      <c r="AF69" s="45"/>
      <c r="AG69" s="45"/>
      <c r="AH69" s="47"/>
      <c r="AI69" s="46"/>
      <c r="AJ69" s="45"/>
      <c r="AK69" s="45"/>
      <c r="AL69" s="45"/>
      <c r="AM69" s="45"/>
      <c r="AN69" s="45"/>
      <c r="AO69" s="47"/>
      <c r="AP69" s="46"/>
      <c r="AQ69" s="45"/>
      <c r="AR69" s="45"/>
      <c r="AS69" s="45"/>
      <c r="AT69" s="45"/>
      <c r="AU69" s="45"/>
      <c r="AV69" s="47"/>
      <c r="AW69" s="46"/>
      <c r="AX69" s="45"/>
      <c r="AY69" s="44"/>
      <c r="AZ69" s="505"/>
      <c r="BA69" s="506"/>
      <c r="BB69" s="511"/>
      <c r="BC69" s="512"/>
      <c r="BD69" s="512"/>
      <c r="BE69" s="512"/>
      <c r="BF69" s="512"/>
      <c r="BG69" s="512"/>
      <c r="BH69" s="513"/>
    </row>
    <row r="70" spans="2:60" ht="20.25" customHeight="1" x14ac:dyDescent="0.4">
      <c r="B70" s="520" t="s">
        <v>79</v>
      </c>
      <c r="C70" s="521"/>
      <c r="D70" s="521"/>
      <c r="E70" s="521"/>
      <c r="F70" s="521"/>
      <c r="G70" s="521"/>
      <c r="H70" s="521"/>
      <c r="I70" s="521"/>
      <c r="J70" s="521"/>
      <c r="K70" s="521"/>
      <c r="L70" s="521"/>
      <c r="M70" s="521"/>
      <c r="N70" s="521"/>
      <c r="O70" s="521"/>
      <c r="P70" s="521"/>
      <c r="Q70" s="521"/>
      <c r="R70" s="521"/>
      <c r="S70" s="521"/>
      <c r="T70" s="522"/>
      <c r="U70" s="41"/>
      <c r="V70" s="38"/>
      <c r="W70" s="38"/>
      <c r="X70" s="38"/>
      <c r="Y70" s="38"/>
      <c r="Z70" s="38"/>
      <c r="AA70" s="43"/>
      <c r="AB70" s="42"/>
      <c r="AC70" s="38"/>
      <c r="AD70" s="38"/>
      <c r="AE70" s="38"/>
      <c r="AF70" s="38"/>
      <c r="AG70" s="38"/>
      <c r="AH70" s="43"/>
      <c r="AI70" s="42"/>
      <c r="AJ70" s="38"/>
      <c r="AK70" s="38"/>
      <c r="AL70" s="38"/>
      <c r="AM70" s="38"/>
      <c r="AN70" s="38"/>
      <c r="AO70" s="43"/>
      <c r="AP70" s="42"/>
      <c r="AQ70" s="38"/>
      <c r="AR70" s="38"/>
      <c r="AS70" s="38"/>
      <c r="AT70" s="38"/>
      <c r="AU70" s="38"/>
      <c r="AV70" s="43"/>
      <c r="AW70" s="42"/>
      <c r="AX70" s="38"/>
      <c r="AY70" s="37"/>
      <c r="AZ70" s="507"/>
      <c r="BA70" s="508"/>
      <c r="BB70" s="514"/>
      <c r="BC70" s="515"/>
      <c r="BD70" s="515"/>
      <c r="BE70" s="515"/>
      <c r="BF70" s="515"/>
      <c r="BG70" s="515"/>
      <c r="BH70" s="516"/>
    </row>
    <row r="71" spans="2:60" ht="20.25" customHeight="1" x14ac:dyDescent="0.4">
      <c r="B71" s="520" t="s">
        <v>78</v>
      </c>
      <c r="C71" s="521"/>
      <c r="D71" s="521"/>
      <c r="E71" s="521"/>
      <c r="F71" s="521"/>
      <c r="G71" s="521"/>
      <c r="H71" s="521"/>
      <c r="I71" s="521"/>
      <c r="J71" s="521"/>
      <c r="K71" s="521"/>
      <c r="L71" s="521"/>
      <c r="M71" s="521"/>
      <c r="N71" s="521"/>
      <c r="O71" s="521"/>
      <c r="P71" s="521"/>
      <c r="Q71" s="521"/>
      <c r="R71" s="521"/>
      <c r="S71" s="521"/>
      <c r="T71" s="522"/>
      <c r="U71" s="41"/>
      <c r="V71" s="38"/>
      <c r="W71" s="38"/>
      <c r="X71" s="38"/>
      <c r="Y71" s="38"/>
      <c r="Z71" s="38"/>
      <c r="AA71" s="40"/>
      <c r="AB71" s="39"/>
      <c r="AC71" s="38"/>
      <c r="AD71" s="38"/>
      <c r="AE71" s="38"/>
      <c r="AF71" s="38"/>
      <c r="AG71" s="38"/>
      <c r="AH71" s="40"/>
      <c r="AI71" s="39"/>
      <c r="AJ71" s="38"/>
      <c r="AK71" s="38"/>
      <c r="AL71" s="38"/>
      <c r="AM71" s="38"/>
      <c r="AN71" s="38"/>
      <c r="AO71" s="40"/>
      <c r="AP71" s="39"/>
      <c r="AQ71" s="38"/>
      <c r="AR71" s="38"/>
      <c r="AS71" s="38"/>
      <c r="AT71" s="38"/>
      <c r="AU71" s="38"/>
      <c r="AV71" s="40"/>
      <c r="AW71" s="39"/>
      <c r="AX71" s="38"/>
      <c r="AY71" s="37"/>
      <c r="AZ71" s="509"/>
      <c r="BA71" s="510"/>
      <c r="BB71" s="514"/>
      <c r="BC71" s="515"/>
      <c r="BD71" s="515"/>
      <c r="BE71" s="515"/>
      <c r="BF71" s="515"/>
      <c r="BG71" s="515"/>
      <c r="BH71" s="516"/>
    </row>
    <row r="72" spans="2:60" ht="20.25" customHeight="1" x14ac:dyDescent="0.4">
      <c r="B72" s="523" t="s">
        <v>77</v>
      </c>
      <c r="C72" s="521"/>
      <c r="D72" s="521"/>
      <c r="E72" s="521"/>
      <c r="F72" s="521"/>
      <c r="G72" s="521"/>
      <c r="H72" s="521"/>
      <c r="I72" s="521"/>
      <c r="J72" s="521"/>
      <c r="K72" s="521"/>
      <c r="L72" s="521"/>
      <c r="M72" s="521"/>
      <c r="N72" s="521"/>
      <c r="O72" s="521"/>
      <c r="P72" s="521"/>
      <c r="Q72" s="521"/>
      <c r="R72" s="521"/>
      <c r="S72" s="521"/>
      <c r="T72" s="522"/>
      <c r="U72" s="35" t="str">
        <f t="shared" ref="U72:AY72" si="1">IF(SUMIF($F$21:$F$68,"介護従業者",U21:U68)=0,"",SUMIF($F$21:$F$68,"介護従業者",U21:U68))</f>
        <v/>
      </c>
      <c r="V72" s="34" t="str">
        <f t="shared" si="1"/>
        <v/>
      </c>
      <c r="W72" s="34" t="str">
        <f t="shared" si="1"/>
        <v/>
      </c>
      <c r="X72" s="34" t="str">
        <f t="shared" si="1"/>
        <v/>
      </c>
      <c r="Y72" s="34" t="str">
        <f t="shared" si="1"/>
        <v/>
      </c>
      <c r="Z72" s="34" t="str">
        <f t="shared" si="1"/>
        <v/>
      </c>
      <c r="AA72" s="36" t="str">
        <f t="shared" si="1"/>
        <v/>
      </c>
      <c r="AB72" s="35" t="str">
        <f t="shared" si="1"/>
        <v/>
      </c>
      <c r="AC72" s="34" t="str">
        <f t="shared" si="1"/>
        <v/>
      </c>
      <c r="AD72" s="34" t="str">
        <f t="shared" si="1"/>
        <v/>
      </c>
      <c r="AE72" s="34" t="str">
        <f t="shared" si="1"/>
        <v/>
      </c>
      <c r="AF72" s="34" t="str">
        <f t="shared" si="1"/>
        <v/>
      </c>
      <c r="AG72" s="34" t="str">
        <f t="shared" si="1"/>
        <v/>
      </c>
      <c r="AH72" s="36" t="str">
        <f t="shared" si="1"/>
        <v/>
      </c>
      <c r="AI72" s="35" t="str">
        <f t="shared" si="1"/>
        <v/>
      </c>
      <c r="AJ72" s="34" t="str">
        <f t="shared" si="1"/>
        <v/>
      </c>
      <c r="AK72" s="34" t="str">
        <f t="shared" si="1"/>
        <v/>
      </c>
      <c r="AL72" s="34" t="str">
        <f t="shared" si="1"/>
        <v/>
      </c>
      <c r="AM72" s="34" t="str">
        <f t="shared" si="1"/>
        <v/>
      </c>
      <c r="AN72" s="34" t="str">
        <f t="shared" si="1"/>
        <v/>
      </c>
      <c r="AO72" s="36" t="str">
        <f t="shared" si="1"/>
        <v/>
      </c>
      <c r="AP72" s="35" t="str">
        <f t="shared" si="1"/>
        <v/>
      </c>
      <c r="AQ72" s="34" t="str">
        <f t="shared" si="1"/>
        <v/>
      </c>
      <c r="AR72" s="34" t="str">
        <f t="shared" si="1"/>
        <v/>
      </c>
      <c r="AS72" s="34" t="str">
        <f t="shared" si="1"/>
        <v/>
      </c>
      <c r="AT72" s="34" t="str">
        <f t="shared" si="1"/>
        <v/>
      </c>
      <c r="AU72" s="34" t="str">
        <f t="shared" si="1"/>
        <v/>
      </c>
      <c r="AV72" s="36" t="str">
        <f t="shared" si="1"/>
        <v/>
      </c>
      <c r="AW72" s="35" t="str">
        <f t="shared" si="1"/>
        <v/>
      </c>
      <c r="AX72" s="34" t="str">
        <f t="shared" si="1"/>
        <v/>
      </c>
      <c r="AY72" s="34" t="str">
        <f t="shared" si="1"/>
        <v/>
      </c>
      <c r="AZ72" s="524">
        <f>IF($BC$3="４週",SUM(U72:AV72),IF($BC$3="暦月",SUM(U72:AY72),""))</f>
        <v>0</v>
      </c>
      <c r="BA72" s="525"/>
      <c r="BB72" s="514"/>
      <c r="BC72" s="515"/>
      <c r="BD72" s="515"/>
      <c r="BE72" s="515"/>
      <c r="BF72" s="515"/>
      <c r="BG72" s="515"/>
      <c r="BH72" s="516"/>
    </row>
    <row r="73" spans="2:60" ht="20.25" customHeight="1" thickBot="1" x14ac:dyDescent="0.45">
      <c r="B73" s="526" t="s">
        <v>76</v>
      </c>
      <c r="C73" s="527"/>
      <c r="D73" s="527"/>
      <c r="E73" s="527"/>
      <c r="F73" s="527"/>
      <c r="G73" s="527"/>
      <c r="H73" s="527"/>
      <c r="I73" s="527"/>
      <c r="J73" s="527"/>
      <c r="K73" s="527"/>
      <c r="L73" s="527"/>
      <c r="M73" s="527"/>
      <c r="N73" s="527"/>
      <c r="O73" s="527"/>
      <c r="P73" s="527"/>
      <c r="Q73" s="527"/>
      <c r="R73" s="527"/>
      <c r="S73" s="527"/>
      <c r="T73" s="528"/>
      <c r="U73" s="33" t="str">
        <f t="shared" ref="U73:AY73" si="2">IF(SUMIF($G$21:$G$68,"介護従業者",U21:U68)=0,"",SUMIF($G$21:$G$68,"介護従業者",U21:U68))</f>
        <v/>
      </c>
      <c r="V73" s="30" t="str">
        <f t="shared" si="2"/>
        <v/>
      </c>
      <c r="W73" s="30" t="str">
        <f t="shared" si="2"/>
        <v/>
      </c>
      <c r="X73" s="30" t="str">
        <f t="shared" si="2"/>
        <v/>
      </c>
      <c r="Y73" s="30" t="str">
        <f t="shared" si="2"/>
        <v/>
      </c>
      <c r="Z73" s="30" t="str">
        <f t="shared" si="2"/>
        <v/>
      </c>
      <c r="AA73" s="32" t="str">
        <f t="shared" si="2"/>
        <v/>
      </c>
      <c r="AB73" s="31" t="str">
        <f t="shared" si="2"/>
        <v/>
      </c>
      <c r="AC73" s="30" t="str">
        <f t="shared" si="2"/>
        <v/>
      </c>
      <c r="AD73" s="30" t="str">
        <f t="shared" si="2"/>
        <v/>
      </c>
      <c r="AE73" s="30" t="str">
        <f t="shared" si="2"/>
        <v/>
      </c>
      <c r="AF73" s="30" t="str">
        <f t="shared" si="2"/>
        <v/>
      </c>
      <c r="AG73" s="30" t="str">
        <f t="shared" si="2"/>
        <v/>
      </c>
      <c r="AH73" s="32" t="str">
        <f t="shared" si="2"/>
        <v/>
      </c>
      <c r="AI73" s="31" t="str">
        <f t="shared" si="2"/>
        <v/>
      </c>
      <c r="AJ73" s="30" t="str">
        <f t="shared" si="2"/>
        <v/>
      </c>
      <c r="AK73" s="30" t="str">
        <f t="shared" si="2"/>
        <v/>
      </c>
      <c r="AL73" s="30" t="str">
        <f t="shared" si="2"/>
        <v/>
      </c>
      <c r="AM73" s="30" t="str">
        <f t="shared" si="2"/>
        <v/>
      </c>
      <c r="AN73" s="30" t="str">
        <f t="shared" si="2"/>
        <v/>
      </c>
      <c r="AO73" s="32" t="str">
        <f t="shared" si="2"/>
        <v/>
      </c>
      <c r="AP73" s="31" t="str">
        <f t="shared" si="2"/>
        <v/>
      </c>
      <c r="AQ73" s="30" t="str">
        <f t="shared" si="2"/>
        <v/>
      </c>
      <c r="AR73" s="30" t="str">
        <f t="shared" si="2"/>
        <v/>
      </c>
      <c r="AS73" s="30" t="str">
        <f t="shared" si="2"/>
        <v/>
      </c>
      <c r="AT73" s="30" t="str">
        <f t="shared" si="2"/>
        <v/>
      </c>
      <c r="AU73" s="30" t="str">
        <f t="shared" si="2"/>
        <v/>
      </c>
      <c r="AV73" s="32" t="str">
        <f t="shared" si="2"/>
        <v/>
      </c>
      <c r="AW73" s="31" t="str">
        <f t="shared" si="2"/>
        <v/>
      </c>
      <c r="AX73" s="30" t="str">
        <f t="shared" si="2"/>
        <v/>
      </c>
      <c r="AY73" s="29" t="str">
        <f t="shared" si="2"/>
        <v/>
      </c>
      <c r="AZ73" s="529">
        <f>IF($BC$3="４週",SUM(U73:AV73),IF($BC$3="暦月",SUM(U73:AY73),""))</f>
        <v>0</v>
      </c>
      <c r="BA73" s="530"/>
      <c r="BB73" s="517"/>
      <c r="BC73" s="518"/>
      <c r="BD73" s="518"/>
      <c r="BE73" s="518"/>
      <c r="BF73" s="518"/>
      <c r="BG73" s="518"/>
      <c r="BH73" s="519"/>
    </row>
    <row r="74" spans="2:60" s="25" customFormat="1" ht="20.25" customHeight="1" x14ac:dyDescent="0.4">
      <c r="C74" s="28"/>
      <c r="D74" s="28"/>
      <c r="E74" s="28"/>
      <c r="F74" s="28"/>
      <c r="G74" s="28"/>
      <c r="R74" s="27"/>
      <c r="BH74" s="26"/>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20"/>
      <c r="B128" s="20"/>
      <c r="C128" s="21"/>
      <c r="D128" s="21"/>
      <c r="E128" s="21"/>
      <c r="F128" s="21"/>
      <c r="G128" s="21"/>
      <c r="H128" s="21"/>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3"/>
      <c r="AY128" s="23"/>
      <c r="AZ128" s="23"/>
      <c r="BA128" s="23"/>
      <c r="BB128" s="23"/>
      <c r="BC128" s="23"/>
      <c r="BD128" s="23"/>
      <c r="BE128" s="23"/>
    </row>
    <row r="129" spans="1:57" x14ac:dyDescent="0.4">
      <c r="A129" s="20"/>
      <c r="B129" s="20"/>
      <c r="C129" s="21"/>
      <c r="D129" s="21"/>
      <c r="E129" s="21"/>
      <c r="F129" s="21"/>
      <c r="G129" s="21"/>
      <c r="H129" s="21"/>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3"/>
      <c r="AY129" s="23"/>
      <c r="AZ129" s="23"/>
      <c r="BA129" s="23"/>
      <c r="BB129" s="23"/>
      <c r="BC129" s="23"/>
      <c r="BD129" s="23"/>
      <c r="BE129" s="23"/>
    </row>
    <row r="130" spans="1:57" x14ac:dyDescent="0.4">
      <c r="A130" s="20"/>
      <c r="B130" s="20"/>
      <c r="C130" s="22"/>
      <c r="D130" s="22"/>
      <c r="E130" s="22"/>
      <c r="F130" s="22"/>
      <c r="G130" s="22"/>
      <c r="H130" s="22"/>
      <c r="I130" s="21"/>
      <c r="J130" s="21"/>
      <c r="K130" s="20"/>
      <c r="L130" s="20"/>
      <c r="M130" s="20"/>
      <c r="N130" s="20"/>
      <c r="O130" s="20"/>
      <c r="P130" s="20"/>
    </row>
    <row r="131" spans="1:57" x14ac:dyDescent="0.4">
      <c r="A131" s="20"/>
      <c r="B131" s="20"/>
      <c r="C131" s="22"/>
      <c r="D131" s="22"/>
      <c r="E131" s="22"/>
      <c r="F131" s="22"/>
      <c r="G131" s="22"/>
      <c r="H131" s="22"/>
      <c r="I131" s="21"/>
      <c r="J131" s="21"/>
      <c r="K131" s="20"/>
      <c r="L131" s="20"/>
      <c r="M131" s="20"/>
      <c r="N131" s="20"/>
      <c r="O131" s="20"/>
      <c r="P131" s="20"/>
    </row>
    <row r="132" spans="1:57" x14ac:dyDescent="0.4">
      <c r="C132" s="19"/>
      <c r="D132" s="19"/>
      <c r="E132" s="19"/>
      <c r="F132" s="19"/>
      <c r="G132" s="19"/>
      <c r="H132" s="19"/>
    </row>
    <row r="133" spans="1:57" x14ac:dyDescent="0.4">
      <c r="C133" s="19"/>
      <c r="D133" s="19"/>
      <c r="E133" s="19"/>
      <c r="F133" s="19"/>
      <c r="G133" s="19"/>
      <c r="H133" s="19"/>
    </row>
    <row r="134" spans="1:57" x14ac:dyDescent="0.4">
      <c r="C134" s="19"/>
      <c r="D134" s="19"/>
      <c r="E134" s="19"/>
      <c r="F134" s="19"/>
      <c r="G134" s="19"/>
      <c r="H134" s="19"/>
    </row>
    <row r="135" spans="1:57" x14ac:dyDescent="0.4">
      <c r="C135" s="19"/>
      <c r="D135" s="19"/>
      <c r="E135" s="19"/>
      <c r="F135" s="19"/>
      <c r="G135" s="19"/>
      <c r="H135" s="19"/>
    </row>
  </sheetData>
  <sheetProtection insertRows="0" deleteRows="0"/>
  <mergeCells count="217">
    <mergeCell ref="AR1:BG1"/>
    <mergeCell ref="AA2:AB2"/>
    <mergeCell ref="AD2:AE2"/>
    <mergeCell ref="AH2:AI2"/>
    <mergeCell ref="AR2:BG2"/>
    <mergeCell ref="BC3:BF3"/>
    <mergeCell ref="AM14:AN14"/>
    <mergeCell ref="BC4:BF4"/>
    <mergeCell ref="AY6:AZ6"/>
    <mergeCell ref="BC6:BD6"/>
    <mergeCell ref="BC8:BD8"/>
    <mergeCell ref="U12:V12"/>
    <mergeCell ref="BB13:BD13"/>
    <mergeCell ref="BF13:BH13"/>
    <mergeCell ref="AM13:AN13"/>
    <mergeCell ref="BC10:BD10"/>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4:E26"/>
    <mergeCell ref="H24:H26"/>
    <mergeCell ref="I24:L26"/>
    <mergeCell ref="M24:O26"/>
    <mergeCell ref="AZ24:BA24"/>
    <mergeCell ref="C21:E23"/>
    <mergeCell ref="H21:H23"/>
    <mergeCell ref="I21:L23"/>
    <mergeCell ref="M21:O23"/>
    <mergeCell ref="AZ21:BA21"/>
    <mergeCell ref="BD21:BH23"/>
    <mergeCell ref="AZ22:BA22"/>
    <mergeCell ref="BB22:BC22"/>
    <mergeCell ref="AZ23:BA23"/>
    <mergeCell ref="BB23:BC23"/>
    <mergeCell ref="BB21:BC21"/>
    <mergeCell ref="BB24:BC24"/>
    <mergeCell ref="BD24:BH26"/>
    <mergeCell ref="AZ25:BA25"/>
    <mergeCell ref="BB25:BC25"/>
    <mergeCell ref="AZ26:BA26"/>
    <mergeCell ref="BB26:BC26"/>
    <mergeCell ref="C30:E32"/>
    <mergeCell ref="H30:H32"/>
    <mergeCell ref="I30:L32"/>
    <mergeCell ref="M30:O32"/>
    <mergeCell ref="AZ30:BA30"/>
    <mergeCell ref="C27:E29"/>
    <mergeCell ref="H27:H29"/>
    <mergeCell ref="I27:L29"/>
    <mergeCell ref="M27:O29"/>
    <mergeCell ref="AZ27:BA27"/>
    <mergeCell ref="BD27:BH29"/>
    <mergeCell ref="AZ28:BA28"/>
    <mergeCell ref="BB28:BC28"/>
    <mergeCell ref="AZ29:BA29"/>
    <mergeCell ref="BB29:BC29"/>
    <mergeCell ref="BB27:BC27"/>
    <mergeCell ref="BB30:BC30"/>
    <mergeCell ref="BD30:BH32"/>
    <mergeCell ref="AZ31:BA31"/>
    <mergeCell ref="BB31:BC31"/>
    <mergeCell ref="AZ32:BA32"/>
    <mergeCell ref="BB32:BC32"/>
    <mergeCell ref="C36:E38"/>
    <mergeCell ref="H36:H38"/>
    <mergeCell ref="I36:L38"/>
    <mergeCell ref="M36:O38"/>
    <mergeCell ref="AZ36:BA36"/>
    <mergeCell ref="C33:E35"/>
    <mergeCell ref="H33:H35"/>
    <mergeCell ref="I33:L35"/>
    <mergeCell ref="M33:O35"/>
    <mergeCell ref="AZ33:BA33"/>
    <mergeCell ref="BD33:BH35"/>
    <mergeCell ref="AZ34:BA34"/>
    <mergeCell ref="BB34:BC34"/>
    <mergeCell ref="AZ35:BA35"/>
    <mergeCell ref="BB35:BC35"/>
    <mergeCell ref="BB33:BC33"/>
    <mergeCell ref="BB36:BC36"/>
    <mergeCell ref="BD36:BH38"/>
    <mergeCell ref="AZ37:BA37"/>
    <mergeCell ref="BB37:BC37"/>
    <mergeCell ref="AZ38:BA38"/>
    <mergeCell ref="BB38:BC38"/>
    <mergeCell ref="C42:E44"/>
    <mergeCell ref="H42:H44"/>
    <mergeCell ref="I42:L44"/>
    <mergeCell ref="M42:O44"/>
    <mergeCell ref="AZ42:BA42"/>
    <mergeCell ref="C39:E41"/>
    <mergeCell ref="H39:H41"/>
    <mergeCell ref="I39:L41"/>
    <mergeCell ref="M39:O41"/>
    <mergeCell ref="AZ39:BA39"/>
    <mergeCell ref="BD39:BH41"/>
    <mergeCell ref="AZ40:BA40"/>
    <mergeCell ref="BB40:BC40"/>
    <mergeCell ref="AZ41:BA41"/>
    <mergeCell ref="BB41:BC41"/>
    <mergeCell ref="BB39:BC39"/>
    <mergeCell ref="BB42:BC42"/>
    <mergeCell ref="BD42:BH44"/>
    <mergeCell ref="AZ43:BA43"/>
    <mergeCell ref="BB43:BC43"/>
    <mergeCell ref="AZ44:BA44"/>
    <mergeCell ref="BB44:BC44"/>
    <mergeCell ref="C48:E50"/>
    <mergeCell ref="H48:H50"/>
    <mergeCell ref="I48:L50"/>
    <mergeCell ref="M48:O50"/>
    <mergeCell ref="AZ48:BA48"/>
    <mergeCell ref="C45:E47"/>
    <mergeCell ref="H45:H47"/>
    <mergeCell ref="I45:L47"/>
    <mergeCell ref="M45:O47"/>
    <mergeCell ref="AZ45:BA45"/>
    <mergeCell ref="BD45:BH47"/>
    <mergeCell ref="AZ46:BA46"/>
    <mergeCell ref="BB46:BC46"/>
    <mergeCell ref="AZ47:BA47"/>
    <mergeCell ref="BB47:BC47"/>
    <mergeCell ref="BB45:BC45"/>
    <mergeCell ref="BB48:BC48"/>
    <mergeCell ref="BD48:BH50"/>
    <mergeCell ref="AZ49:BA49"/>
    <mergeCell ref="BB49:BC49"/>
    <mergeCell ref="AZ50:BA50"/>
    <mergeCell ref="BB50:BC50"/>
    <mergeCell ref="C54:E56"/>
    <mergeCell ref="H54:H56"/>
    <mergeCell ref="I54:L56"/>
    <mergeCell ref="M54:O56"/>
    <mergeCell ref="AZ54:BA54"/>
    <mergeCell ref="C51:E53"/>
    <mergeCell ref="H51:H53"/>
    <mergeCell ref="I51:L53"/>
    <mergeCell ref="M51:O53"/>
    <mergeCell ref="AZ51:BA51"/>
    <mergeCell ref="BD51:BH53"/>
    <mergeCell ref="AZ52:BA52"/>
    <mergeCell ref="BB52:BC52"/>
    <mergeCell ref="AZ53:BA53"/>
    <mergeCell ref="BB53:BC53"/>
    <mergeCell ref="BB51:BC51"/>
    <mergeCell ref="BB54:BC54"/>
    <mergeCell ref="BD54:BH56"/>
    <mergeCell ref="AZ55:BA55"/>
    <mergeCell ref="BB55:BC55"/>
    <mergeCell ref="AZ56:BA56"/>
    <mergeCell ref="BB56:BC56"/>
    <mergeCell ref="C60:E62"/>
    <mergeCell ref="H60:H62"/>
    <mergeCell ref="I60:L62"/>
    <mergeCell ref="M60:O62"/>
    <mergeCell ref="AZ60:BA60"/>
    <mergeCell ref="C57:E59"/>
    <mergeCell ref="H57:H59"/>
    <mergeCell ref="I57:L59"/>
    <mergeCell ref="M57:O59"/>
    <mergeCell ref="AZ57:BA57"/>
    <mergeCell ref="BD57:BH59"/>
    <mergeCell ref="AZ58:BA58"/>
    <mergeCell ref="BB58:BC58"/>
    <mergeCell ref="AZ59:BA59"/>
    <mergeCell ref="BB59:BC59"/>
    <mergeCell ref="BB57:BC57"/>
    <mergeCell ref="BB60:BC60"/>
    <mergeCell ref="BD60:BH62"/>
    <mergeCell ref="AZ61:BA61"/>
    <mergeCell ref="BB61:BC61"/>
    <mergeCell ref="AZ62:BA62"/>
    <mergeCell ref="BB62:BC62"/>
    <mergeCell ref="C66:E68"/>
    <mergeCell ref="H66:H68"/>
    <mergeCell ref="I66:L68"/>
    <mergeCell ref="M66:O68"/>
    <mergeCell ref="AZ66:BA66"/>
    <mergeCell ref="C63:E65"/>
    <mergeCell ref="H63:H65"/>
    <mergeCell ref="I63:L65"/>
    <mergeCell ref="M63:O65"/>
    <mergeCell ref="AZ63:BA63"/>
    <mergeCell ref="BD63:BH65"/>
    <mergeCell ref="AZ64:BA64"/>
    <mergeCell ref="BB64:BC64"/>
    <mergeCell ref="AZ65:BA65"/>
    <mergeCell ref="BB65:BC65"/>
    <mergeCell ref="BB63:BC63"/>
    <mergeCell ref="BB66:BC66"/>
    <mergeCell ref="BD66:BH68"/>
    <mergeCell ref="AZ67:BA67"/>
    <mergeCell ref="BB67:BC67"/>
    <mergeCell ref="AZ68:BA68"/>
    <mergeCell ref="BB68:BC68"/>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176">
      <formula>OR(U$69=$B22,U$70=$B22)</formula>
    </cfRule>
  </conditionalFormatting>
  <conditionalFormatting sqref="U22:AA23 U69:BA73">
    <cfRule type="expression" dxfId="174" priority="17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174">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173">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172">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171">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170">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169">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168">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167">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166">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65">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64">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63">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62">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61">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0">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allowBlank="1" showInputMessage="1" showErrorMessage="1" error="入力可能範囲　32～40" sqref="BC10"/>
    <dataValidation type="list" allowBlank="1" showInputMessage="1" sqref="U21:AY21 U24:AY24 U27:AY27 U30:AY30 U33:AY33 U36:AY36 U39:AY39 U42:AY42 U45:AY45 U48:AY48 U51:AY51 U54:AY54 U57:AY57 U60:AY60 U63:AY63 U66:AY66">
      <formula1>シフト記号表</formula1>
    </dataValidation>
    <dataValidation type="list" errorStyle="warning" allowBlank="1" showInputMessage="1" error="リストにない場合のみ、入力してください。" sqref="I21:L68">
      <formula1>INDIRECT(C21)</formula1>
    </dataValidation>
    <dataValidation type="list" allowBlank="1" showInputMessage="1" sqref="H21:H68">
      <formula1>"A, B, C, D"</formula1>
    </dataValidation>
    <dataValidation type="list" allowBlank="1" showInputMessage="1" sqref="C21:E68">
      <formula1>職種</formula1>
    </dataValidation>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28" orientation="portrait"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'（勤務形態一覧表）プルダウン・リスト'!#REF!</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H10" sqref="H10"/>
    </sheetView>
  </sheetViews>
  <sheetFormatPr defaultRowHeight="25.5" x14ac:dyDescent="0.4"/>
  <cols>
    <col min="1" max="1" width="1.625" style="174" customWidth="1"/>
    <col min="2" max="2" width="5.625" style="175" customWidth="1"/>
    <col min="3" max="3" width="10.625" style="175" customWidth="1"/>
    <col min="4" max="4" width="10.625" style="175" hidden="1" customWidth="1"/>
    <col min="5" max="5" width="3.375" style="175" bestFit="1" customWidth="1"/>
    <col min="6" max="6" width="15.625" style="174" customWidth="1"/>
    <col min="7" max="7" width="3.375" style="174" bestFit="1" customWidth="1"/>
    <col min="8" max="8" width="15.625" style="174" customWidth="1"/>
    <col min="9" max="9" width="3.375" style="174" bestFit="1" customWidth="1"/>
    <col min="10" max="10" width="15.625" style="175" customWidth="1"/>
    <col min="11" max="11" width="3.375" style="174" bestFit="1" customWidth="1"/>
    <col min="12" max="12" width="15.625" style="174" customWidth="1"/>
    <col min="13" max="13" width="5" style="174" customWidth="1"/>
    <col min="14" max="14" width="15.625" style="174" customWidth="1"/>
    <col min="15" max="15" width="3.375" style="174" customWidth="1"/>
    <col min="16" max="16" width="15.625" style="174" customWidth="1"/>
    <col min="17" max="17" width="3.375" style="174" customWidth="1"/>
    <col min="18" max="18" width="15.625" style="174" customWidth="1"/>
    <col min="19" max="19" width="3.375" style="174" customWidth="1"/>
    <col min="20" max="20" width="15.625" style="174" customWidth="1"/>
    <col min="21" max="21" width="3.375" style="174" customWidth="1"/>
    <col min="22" max="22" width="15.625" style="174" customWidth="1"/>
    <col min="23" max="23" width="3.375" style="174" customWidth="1"/>
    <col min="24" max="24" width="15.625" style="174" customWidth="1"/>
    <col min="25" max="25" width="3.375" style="174" customWidth="1"/>
    <col min="26" max="26" width="15.625" style="174" customWidth="1"/>
    <col min="27" max="27" width="3.375" style="174" customWidth="1"/>
    <col min="28" max="28" width="50.625" style="174" customWidth="1"/>
    <col min="29" max="16384" width="9" style="174"/>
  </cols>
  <sheetData>
    <row r="1" spans="2:28" x14ac:dyDescent="0.4">
      <c r="B1" s="199" t="s">
        <v>205</v>
      </c>
    </row>
    <row r="2" spans="2:28" x14ac:dyDescent="0.4">
      <c r="B2" s="176" t="s">
        <v>204</v>
      </c>
      <c r="F2" s="198"/>
      <c r="G2" s="196"/>
      <c r="H2" s="196"/>
      <c r="I2" s="196"/>
      <c r="J2" s="197"/>
      <c r="K2" s="196"/>
      <c r="L2" s="196"/>
    </row>
    <row r="3" spans="2:28" x14ac:dyDescent="0.4">
      <c r="B3" s="198" t="s">
        <v>203</v>
      </c>
      <c r="F3" s="197" t="s">
        <v>202</v>
      </c>
      <c r="G3" s="196"/>
      <c r="H3" s="196"/>
      <c r="I3" s="196"/>
      <c r="J3" s="197"/>
      <c r="K3" s="196"/>
      <c r="L3" s="196"/>
    </row>
    <row r="4" spans="2:28" x14ac:dyDescent="0.4">
      <c r="B4" s="176"/>
      <c r="F4" s="655" t="s">
        <v>190</v>
      </c>
      <c r="G4" s="655"/>
      <c r="H4" s="655"/>
      <c r="I4" s="655"/>
      <c r="J4" s="655"/>
      <c r="K4" s="655"/>
      <c r="L4" s="655"/>
      <c r="N4" s="655" t="s">
        <v>201</v>
      </c>
      <c r="O4" s="655"/>
      <c r="P4" s="655"/>
      <c r="R4" s="655" t="s">
        <v>200</v>
      </c>
      <c r="S4" s="655"/>
      <c r="T4" s="655"/>
      <c r="U4" s="655"/>
      <c r="V4" s="655"/>
      <c r="W4" s="655"/>
      <c r="X4" s="655"/>
      <c r="Z4" s="195" t="s">
        <v>199</v>
      </c>
      <c r="AB4" s="655" t="s">
        <v>198</v>
      </c>
    </row>
    <row r="5" spans="2:28" x14ac:dyDescent="0.4">
      <c r="B5" s="175" t="s">
        <v>197</v>
      </c>
      <c r="C5" s="175" t="s">
        <v>196</v>
      </c>
      <c r="F5" s="175" t="s">
        <v>195</v>
      </c>
      <c r="G5" s="175"/>
      <c r="H5" s="175" t="s">
        <v>194</v>
      </c>
      <c r="J5" s="175" t="s">
        <v>191</v>
      </c>
      <c r="L5" s="175" t="s">
        <v>190</v>
      </c>
      <c r="N5" s="175" t="s">
        <v>193</v>
      </c>
      <c r="P5" s="175" t="s">
        <v>192</v>
      </c>
      <c r="R5" s="175" t="s">
        <v>193</v>
      </c>
      <c r="T5" s="175" t="s">
        <v>192</v>
      </c>
      <c r="V5" s="175" t="s">
        <v>191</v>
      </c>
      <c r="X5" s="175" t="s">
        <v>190</v>
      </c>
      <c r="Z5" s="194" t="s">
        <v>189</v>
      </c>
      <c r="AB5" s="655"/>
    </row>
    <row r="6" spans="2:28" x14ac:dyDescent="0.4">
      <c r="B6" s="185">
        <v>1</v>
      </c>
      <c r="C6" s="193" t="s">
        <v>188</v>
      </c>
      <c r="D6" s="186" t="str">
        <f t="shared" ref="D6:D38" si="0">C6</f>
        <v>a</v>
      </c>
      <c r="E6" s="185" t="s">
        <v>149</v>
      </c>
      <c r="F6" s="179"/>
      <c r="G6" s="185" t="s">
        <v>138</v>
      </c>
      <c r="H6" s="179"/>
      <c r="I6" s="184" t="s">
        <v>147</v>
      </c>
      <c r="J6" s="179">
        <v>0</v>
      </c>
      <c r="K6" s="183" t="s">
        <v>146</v>
      </c>
      <c r="L6" s="178" t="str">
        <f t="shared" ref="L6:L22" si="1">IF(OR(F6="",H6=""),"",(H6+IF(F6&gt;H6,1,0)-F6-J6)*24)</f>
        <v/>
      </c>
      <c r="N6" s="179">
        <v>0.29166666666666669</v>
      </c>
      <c r="O6" s="175" t="s">
        <v>138</v>
      </c>
      <c r="P6" s="179">
        <v>0.83333333333333337</v>
      </c>
      <c r="R6" s="181" t="str">
        <f t="shared" ref="R6:R22" si="2">IF(F6="","",IF(F6&lt;N6,N6,IF(F6&gt;=P6,"",F6)))</f>
        <v/>
      </c>
      <c r="S6" s="175" t="s">
        <v>138</v>
      </c>
      <c r="T6" s="181" t="str">
        <f t="shared" ref="T6:T22" si="3">IF(H6="","",IF(H6&gt;F6,IF(H6&lt;P6,H6,P6),P6))</f>
        <v/>
      </c>
      <c r="U6" s="180" t="s">
        <v>147</v>
      </c>
      <c r="V6" s="179">
        <v>0</v>
      </c>
      <c r="W6" s="174" t="s">
        <v>146</v>
      </c>
      <c r="X6" s="178" t="str">
        <f t="shared" ref="X6:X22" si="4">IF(R6="","",IF((T6+IF(R6&gt;T6,1,0)-R6-V6)*24=0,"",(T6+IF(R6&gt;T6,1,0)-R6-V6)*24))</f>
        <v/>
      </c>
      <c r="Z6" s="178" t="str">
        <f t="shared" ref="Z6:Z22" si="5">IF(X6="",L6,IF(OR(L6-X6=0,L6-X6&lt;0),"-",L6-X6))</f>
        <v/>
      </c>
      <c r="AB6" s="177"/>
    </row>
    <row r="7" spans="2:28" x14ac:dyDescent="0.4">
      <c r="B7" s="185">
        <v>2</v>
      </c>
      <c r="C7" s="193" t="s">
        <v>187</v>
      </c>
      <c r="D7" s="186" t="str">
        <f t="shared" si="0"/>
        <v>b</v>
      </c>
      <c r="E7" s="185" t="s">
        <v>149</v>
      </c>
      <c r="F7" s="179"/>
      <c r="G7" s="185" t="s">
        <v>138</v>
      </c>
      <c r="H7" s="179"/>
      <c r="I7" s="184" t="s">
        <v>147</v>
      </c>
      <c r="J7" s="179">
        <v>0</v>
      </c>
      <c r="K7" s="183" t="s">
        <v>146</v>
      </c>
      <c r="L7" s="178" t="str">
        <f t="shared" si="1"/>
        <v/>
      </c>
      <c r="N7" s="182">
        <f t="shared" ref="N7:N22" si="6">$N$6</f>
        <v>0.29166666666666669</v>
      </c>
      <c r="O7" s="175" t="s">
        <v>138</v>
      </c>
      <c r="P7" s="182">
        <f t="shared" ref="P7:P22" si="7">$P$6</f>
        <v>0.83333333333333337</v>
      </c>
      <c r="R7" s="181" t="str">
        <f t="shared" si="2"/>
        <v/>
      </c>
      <c r="S7" s="175" t="s">
        <v>138</v>
      </c>
      <c r="T7" s="181" t="str">
        <f t="shared" si="3"/>
        <v/>
      </c>
      <c r="U7" s="180" t="s">
        <v>147</v>
      </c>
      <c r="V7" s="179">
        <v>0</v>
      </c>
      <c r="W7" s="174" t="s">
        <v>146</v>
      </c>
      <c r="X7" s="178" t="str">
        <f t="shared" si="4"/>
        <v/>
      </c>
      <c r="Z7" s="178" t="str">
        <f t="shared" si="5"/>
        <v/>
      </c>
      <c r="AB7" s="177"/>
    </row>
    <row r="8" spans="2:28" x14ac:dyDescent="0.4">
      <c r="B8" s="185">
        <v>3</v>
      </c>
      <c r="C8" s="193" t="s">
        <v>186</v>
      </c>
      <c r="D8" s="186" t="str">
        <f t="shared" si="0"/>
        <v>c</v>
      </c>
      <c r="E8" s="185" t="s">
        <v>149</v>
      </c>
      <c r="F8" s="179"/>
      <c r="G8" s="185" t="s">
        <v>138</v>
      </c>
      <c r="H8" s="179"/>
      <c r="I8" s="184" t="s">
        <v>147</v>
      </c>
      <c r="J8" s="179">
        <v>0</v>
      </c>
      <c r="K8" s="183" t="s">
        <v>146</v>
      </c>
      <c r="L8" s="178" t="str">
        <f t="shared" si="1"/>
        <v/>
      </c>
      <c r="N8" s="182">
        <f t="shared" si="6"/>
        <v>0.29166666666666669</v>
      </c>
      <c r="O8" s="175" t="s">
        <v>138</v>
      </c>
      <c r="P8" s="182">
        <f t="shared" si="7"/>
        <v>0.83333333333333337</v>
      </c>
      <c r="R8" s="181" t="str">
        <f t="shared" si="2"/>
        <v/>
      </c>
      <c r="S8" s="175" t="s">
        <v>138</v>
      </c>
      <c r="T8" s="181" t="str">
        <f t="shared" si="3"/>
        <v/>
      </c>
      <c r="U8" s="180" t="s">
        <v>137</v>
      </c>
      <c r="V8" s="179">
        <v>0</v>
      </c>
      <c r="W8" s="174" t="s">
        <v>146</v>
      </c>
      <c r="X8" s="178" t="str">
        <f t="shared" si="4"/>
        <v/>
      </c>
      <c r="Z8" s="178" t="str">
        <f t="shared" si="5"/>
        <v/>
      </c>
      <c r="AB8" s="177"/>
    </row>
    <row r="9" spans="2:28" x14ac:dyDescent="0.4">
      <c r="B9" s="185">
        <v>4</v>
      </c>
      <c r="C9" s="193" t="s">
        <v>185</v>
      </c>
      <c r="D9" s="186" t="str">
        <f t="shared" si="0"/>
        <v>d</v>
      </c>
      <c r="E9" s="185" t="s">
        <v>149</v>
      </c>
      <c r="F9" s="179"/>
      <c r="G9" s="185" t="s">
        <v>138</v>
      </c>
      <c r="H9" s="179"/>
      <c r="I9" s="184" t="s">
        <v>147</v>
      </c>
      <c r="J9" s="179">
        <v>0</v>
      </c>
      <c r="K9" s="183" t="s">
        <v>146</v>
      </c>
      <c r="L9" s="178" t="str">
        <f t="shared" si="1"/>
        <v/>
      </c>
      <c r="N9" s="182">
        <f t="shared" si="6"/>
        <v>0.29166666666666669</v>
      </c>
      <c r="O9" s="175" t="s">
        <v>145</v>
      </c>
      <c r="P9" s="182">
        <f t="shared" si="7"/>
        <v>0.83333333333333337</v>
      </c>
      <c r="R9" s="181" t="str">
        <f t="shared" si="2"/>
        <v/>
      </c>
      <c r="S9" s="175" t="s">
        <v>138</v>
      </c>
      <c r="T9" s="181" t="str">
        <f t="shared" si="3"/>
        <v/>
      </c>
      <c r="U9" s="180" t="s">
        <v>137</v>
      </c>
      <c r="V9" s="179">
        <v>0</v>
      </c>
      <c r="W9" s="174" t="s">
        <v>146</v>
      </c>
      <c r="X9" s="178" t="str">
        <f t="shared" si="4"/>
        <v/>
      </c>
      <c r="Z9" s="178" t="str">
        <f t="shared" si="5"/>
        <v/>
      </c>
      <c r="AB9" s="177"/>
    </row>
    <row r="10" spans="2:28" x14ac:dyDescent="0.4">
      <c r="B10" s="185">
        <v>5</v>
      </c>
      <c r="C10" s="193" t="s">
        <v>184</v>
      </c>
      <c r="D10" s="186" t="str">
        <f t="shared" si="0"/>
        <v>e</v>
      </c>
      <c r="E10" s="185" t="s">
        <v>149</v>
      </c>
      <c r="F10" s="179"/>
      <c r="G10" s="185" t="s">
        <v>138</v>
      </c>
      <c r="H10" s="179"/>
      <c r="I10" s="184" t="s">
        <v>147</v>
      </c>
      <c r="J10" s="179">
        <v>0</v>
      </c>
      <c r="K10" s="183" t="s">
        <v>146</v>
      </c>
      <c r="L10" s="178" t="str">
        <f t="shared" si="1"/>
        <v/>
      </c>
      <c r="N10" s="182">
        <f t="shared" si="6"/>
        <v>0.29166666666666669</v>
      </c>
      <c r="O10" s="175" t="s">
        <v>138</v>
      </c>
      <c r="P10" s="182">
        <f t="shared" si="7"/>
        <v>0.83333333333333337</v>
      </c>
      <c r="R10" s="181" t="str">
        <f t="shared" si="2"/>
        <v/>
      </c>
      <c r="S10" s="175" t="s">
        <v>138</v>
      </c>
      <c r="T10" s="181" t="str">
        <f t="shared" si="3"/>
        <v/>
      </c>
      <c r="U10" s="180" t="s">
        <v>147</v>
      </c>
      <c r="V10" s="179">
        <v>0</v>
      </c>
      <c r="W10" s="174" t="s">
        <v>146</v>
      </c>
      <c r="X10" s="178" t="str">
        <f t="shared" si="4"/>
        <v/>
      </c>
      <c r="Z10" s="178" t="str">
        <f t="shared" si="5"/>
        <v/>
      </c>
      <c r="AB10" s="177"/>
    </row>
    <row r="11" spans="2:28" x14ac:dyDescent="0.4">
      <c r="B11" s="185">
        <v>6</v>
      </c>
      <c r="C11" s="193" t="s">
        <v>183</v>
      </c>
      <c r="D11" s="186" t="str">
        <f t="shared" si="0"/>
        <v>f</v>
      </c>
      <c r="E11" s="185" t="s">
        <v>149</v>
      </c>
      <c r="F11" s="179"/>
      <c r="G11" s="185" t="s">
        <v>138</v>
      </c>
      <c r="H11" s="179"/>
      <c r="I11" s="184" t="s">
        <v>137</v>
      </c>
      <c r="J11" s="179">
        <v>0</v>
      </c>
      <c r="K11" s="183" t="s">
        <v>146</v>
      </c>
      <c r="L11" s="178" t="str">
        <f t="shared" si="1"/>
        <v/>
      </c>
      <c r="N11" s="182">
        <f t="shared" si="6"/>
        <v>0.29166666666666669</v>
      </c>
      <c r="O11" s="175" t="s">
        <v>145</v>
      </c>
      <c r="P11" s="182">
        <f t="shared" si="7"/>
        <v>0.83333333333333337</v>
      </c>
      <c r="R11" s="181" t="str">
        <f t="shared" si="2"/>
        <v/>
      </c>
      <c r="S11" s="175" t="s">
        <v>138</v>
      </c>
      <c r="T11" s="181" t="str">
        <f t="shared" si="3"/>
        <v/>
      </c>
      <c r="U11" s="180" t="s">
        <v>147</v>
      </c>
      <c r="V11" s="179">
        <v>0</v>
      </c>
      <c r="W11" s="174" t="s">
        <v>146</v>
      </c>
      <c r="X11" s="178" t="str">
        <f t="shared" si="4"/>
        <v/>
      </c>
      <c r="Z11" s="178" t="str">
        <f t="shared" si="5"/>
        <v/>
      </c>
      <c r="AB11" s="177"/>
    </row>
    <row r="12" spans="2:28" x14ac:dyDescent="0.4">
      <c r="B12" s="185">
        <v>7</v>
      </c>
      <c r="C12" s="193" t="s">
        <v>182</v>
      </c>
      <c r="D12" s="186" t="str">
        <f t="shared" si="0"/>
        <v>g</v>
      </c>
      <c r="E12" s="185" t="s">
        <v>149</v>
      </c>
      <c r="F12" s="179"/>
      <c r="G12" s="185" t="s">
        <v>145</v>
      </c>
      <c r="H12" s="179"/>
      <c r="I12" s="184" t="s">
        <v>137</v>
      </c>
      <c r="J12" s="179">
        <v>0</v>
      </c>
      <c r="K12" s="183" t="s">
        <v>146</v>
      </c>
      <c r="L12" s="178" t="str">
        <f t="shared" si="1"/>
        <v/>
      </c>
      <c r="N12" s="182">
        <f t="shared" si="6"/>
        <v>0.29166666666666669</v>
      </c>
      <c r="O12" s="175" t="s">
        <v>145</v>
      </c>
      <c r="P12" s="182">
        <f t="shared" si="7"/>
        <v>0.83333333333333337</v>
      </c>
      <c r="R12" s="181" t="str">
        <f t="shared" si="2"/>
        <v/>
      </c>
      <c r="S12" s="175" t="s">
        <v>145</v>
      </c>
      <c r="T12" s="181" t="str">
        <f t="shared" si="3"/>
        <v/>
      </c>
      <c r="U12" s="180" t="s">
        <v>147</v>
      </c>
      <c r="V12" s="179">
        <v>0</v>
      </c>
      <c r="W12" s="174" t="s">
        <v>135</v>
      </c>
      <c r="X12" s="178" t="str">
        <f t="shared" si="4"/>
        <v/>
      </c>
      <c r="Z12" s="178" t="str">
        <f t="shared" si="5"/>
        <v/>
      </c>
      <c r="AB12" s="177"/>
    </row>
    <row r="13" spans="2:28" x14ac:dyDescent="0.4">
      <c r="B13" s="185">
        <v>8</v>
      </c>
      <c r="C13" s="193" t="s">
        <v>181</v>
      </c>
      <c r="D13" s="186" t="str">
        <f t="shared" si="0"/>
        <v>h</v>
      </c>
      <c r="E13" s="185" t="s">
        <v>149</v>
      </c>
      <c r="F13" s="179"/>
      <c r="G13" s="185" t="s">
        <v>138</v>
      </c>
      <c r="H13" s="179"/>
      <c r="I13" s="184" t="s">
        <v>147</v>
      </c>
      <c r="J13" s="179">
        <v>0</v>
      </c>
      <c r="K13" s="183" t="s">
        <v>135</v>
      </c>
      <c r="L13" s="178" t="str">
        <f t="shared" si="1"/>
        <v/>
      </c>
      <c r="N13" s="182">
        <f t="shared" si="6"/>
        <v>0.29166666666666669</v>
      </c>
      <c r="O13" s="175" t="s">
        <v>138</v>
      </c>
      <c r="P13" s="182">
        <f t="shared" si="7"/>
        <v>0.83333333333333337</v>
      </c>
      <c r="R13" s="181" t="str">
        <f t="shared" si="2"/>
        <v/>
      </c>
      <c r="S13" s="175" t="s">
        <v>138</v>
      </c>
      <c r="T13" s="181" t="str">
        <f t="shared" si="3"/>
        <v/>
      </c>
      <c r="U13" s="180" t="s">
        <v>137</v>
      </c>
      <c r="V13" s="179">
        <v>0</v>
      </c>
      <c r="W13" s="174" t="s">
        <v>135</v>
      </c>
      <c r="X13" s="178" t="str">
        <f t="shared" si="4"/>
        <v/>
      </c>
      <c r="Z13" s="178" t="str">
        <f t="shared" si="5"/>
        <v/>
      </c>
      <c r="AB13" s="177"/>
    </row>
    <row r="14" spans="2:28" x14ac:dyDescent="0.4">
      <c r="B14" s="185">
        <v>9</v>
      </c>
      <c r="C14" s="193" t="s">
        <v>180</v>
      </c>
      <c r="D14" s="186" t="str">
        <f t="shared" si="0"/>
        <v>i</v>
      </c>
      <c r="E14" s="185" t="s">
        <v>153</v>
      </c>
      <c r="F14" s="179"/>
      <c r="G14" s="185" t="s">
        <v>138</v>
      </c>
      <c r="H14" s="179"/>
      <c r="I14" s="184" t="s">
        <v>137</v>
      </c>
      <c r="J14" s="179">
        <v>0</v>
      </c>
      <c r="K14" s="183" t="s">
        <v>146</v>
      </c>
      <c r="L14" s="178" t="str">
        <f t="shared" si="1"/>
        <v/>
      </c>
      <c r="N14" s="182">
        <f t="shared" si="6"/>
        <v>0.29166666666666669</v>
      </c>
      <c r="O14" s="175" t="s">
        <v>138</v>
      </c>
      <c r="P14" s="182">
        <f t="shared" si="7"/>
        <v>0.83333333333333337</v>
      </c>
      <c r="R14" s="181" t="str">
        <f t="shared" si="2"/>
        <v/>
      </c>
      <c r="S14" s="175" t="s">
        <v>145</v>
      </c>
      <c r="T14" s="181" t="str">
        <f t="shared" si="3"/>
        <v/>
      </c>
      <c r="U14" s="180" t="s">
        <v>137</v>
      </c>
      <c r="V14" s="179">
        <v>0</v>
      </c>
      <c r="W14" s="174" t="s">
        <v>146</v>
      </c>
      <c r="X14" s="178" t="str">
        <f t="shared" si="4"/>
        <v/>
      </c>
      <c r="Z14" s="178" t="str">
        <f t="shared" si="5"/>
        <v/>
      </c>
      <c r="AB14" s="177"/>
    </row>
    <row r="15" spans="2:28" x14ac:dyDescent="0.4">
      <c r="B15" s="185">
        <v>10</v>
      </c>
      <c r="C15" s="193" t="s">
        <v>179</v>
      </c>
      <c r="D15" s="186" t="str">
        <f t="shared" si="0"/>
        <v>j</v>
      </c>
      <c r="E15" s="185" t="s">
        <v>149</v>
      </c>
      <c r="F15" s="179"/>
      <c r="G15" s="185" t="s">
        <v>138</v>
      </c>
      <c r="H15" s="179"/>
      <c r="I15" s="184" t="s">
        <v>147</v>
      </c>
      <c r="J15" s="179">
        <v>0</v>
      </c>
      <c r="K15" s="183" t="s">
        <v>146</v>
      </c>
      <c r="L15" s="178" t="str">
        <f t="shared" si="1"/>
        <v/>
      </c>
      <c r="N15" s="182">
        <f t="shared" si="6"/>
        <v>0.29166666666666669</v>
      </c>
      <c r="O15" s="175" t="s">
        <v>145</v>
      </c>
      <c r="P15" s="182">
        <f t="shared" si="7"/>
        <v>0.83333333333333337</v>
      </c>
      <c r="R15" s="181" t="str">
        <f t="shared" si="2"/>
        <v/>
      </c>
      <c r="S15" s="175" t="s">
        <v>145</v>
      </c>
      <c r="T15" s="181" t="str">
        <f t="shared" si="3"/>
        <v/>
      </c>
      <c r="U15" s="180" t="s">
        <v>147</v>
      </c>
      <c r="V15" s="179">
        <v>0</v>
      </c>
      <c r="W15" s="174" t="s">
        <v>135</v>
      </c>
      <c r="X15" s="178" t="str">
        <f t="shared" si="4"/>
        <v/>
      </c>
      <c r="Z15" s="178" t="str">
        <f t="shared" si="5"/>
        <v/>
      </c>
      <c r="AB15" s="177"/>
    </row>
    <row r="16" spans="2:28" x14ac:dyDescent="0.4">
      <c r="B16" s="185">
        <v>11</v>
      </c>
      <c r="C16" s="193" t="s">
        <v>178</v>
      </c>
      <c r="D16" s="186" t="str">
        <f t="shared" si="0"/>
        <v>k</v>
      </c>
      <c r="E16" s="185" t="s">
        <v>153</v>
      </c>
      <c r="F16" s="179"/>
      <c r="G16" s="185" t="s">
        <v>138</v>
      </c>
      <c r="H16" s="179"/>
      <c r="I16" s="184" t="s">
        <v>147</v>
      </c>
      <c r="J16" s="179">
        <v>0</v>
      </c>
      <c r="K16" s="183" t="s">
        <v>135</v>
      </c>
      <c r="L16" s="178" t="str">
        <f t="shared" si="1"/>
        <v/>
      </c>
      <c r="N16" s="182">
        <f t="shared" si="6"/>
        <v>0.29166666666666669</v>
      </c>
      <c r="O16" s="175" t="s">
        <v>145</v>
      </c>
      <c r="P16" s="182">
        <f t="shared" si="7"/>
        <v>0.83333333333333337</v>
      </c>
      <c r="R16" s="181" t="str">
        <f t="shared" si="2"/>
        <v/>
      </c>
      <c r="S16" s="175" t="s">
        <v>138</v>
      </c>
      <c r="T16" s="181" t="str">
        <f t="shared" si="3"/>
        <v/>
      </c>
      <c r="U16" s="180" t="s">
        <v>147</v>
      </c>
      <c r="V16" s="179">
        <v>0</v>
      </c>
      <c r="W16" s="174" t="s">
        <v>146</v>
      </c>
      <c r="X16" s="178" t="str">
        <f t="shared" si="4"/>
        <v/>
      </c>
      <c r="Z16" s="178" t="str">
        <f t="shared" si="5"/>
        <v/>
      </c>
      <c r="AB16" s="177"/>
    </row>
    <row r="17" spans="2:28" x14ac:dyDescent="0.4">
      <c r="B17" s="185">
        <v>12</v>
      </c>
      <c r="C17" s="193" t="s">
        <v>177</v>
      </c>
      <c r="D17" s="186" t="str">
        <f t="shared" si="0"/>
        <v>l</v>
      </c>
      <c r="E17" s="185" t="s">
        <v>153</v>
      </c>
      <c r="F17" s="179"/>
      <c r="G17" s="185" t="s">
        <v>138</v>
      </c>
      <c r="H17" s="179"/>
      <c r="I17" s="184" t="s">
        <v>147</v>
      </c>
      <c r="J17" s="179">
        <v>0</v>
      </c>
      <c r="K17" s="183" t="s">
        <v>146</v>
      </c>
      <c r="L17" s="178" t="str">
        <f t="shared" si="1"/>
        <v/>
      </c>
      <c r="N17" s="182">
        <f t="shared" si="6"/>
        <v>0.29166666666666669</v>
      </c>
      <c r="O17" s="175" t="s">
        <v>145</v>
      </c>
      <c r="P17" s="182">
        <f t="shared" si="7"/>
        <v>0.83333333333333337</v>
      </c>
      <c r="R17" s="181" t="str">
        <f t="shared" si="2"/>
        <v/>
      </c>
      <c r="S17" s="175" t="s">
        <v>145</v>
      </c>
      <c r="T17" s="181" t="str">
        <f t="shared" si="3"/>
        <v/>
      </c>
      <c r="U17" s="180" t="s">
        <v>137</v>
      </c>
      <c r="V17" s="179">
        <v>0</v>
      </c>
      <c r="W17" s="174" t="s">
        <v>135</v>
      </c>
      <c r="X17" s="178" t="str">
        <f t="shared" si="4"/>
        <v/>
      </c>
      <c r="Z17" s="178" t="str">
        <f t="shared" si="5"/>
        <v/>
      </c>
      <c r="AB17" s="177"/>
    </row>
    <row r="18" spans="2:28" x14ac:dyDescent="0.4">
      <c r="B18" s="185">
        <v>13</v>
      </c>
      <c r="C18" s="193" t="s">
        <v>176</v>
      </c>
      <c r="D18" s="186" t="str">
        <f t="shared" si="0"/>
        <v>m</v>
      </c>
      <c r="E18" s="185" t="s">
        <v>153</v>
      </c>
      <c r="F18" s="179"/>
      <c r="G18" s="185" t="s">
        <v>145</v>
      </c>
      <c r="H18" s="179"/>
      <c r="I18" s="184" t="s">
        <v>147</v>
      </c>
      <c r="J18" s="179">
        <v>0</v>
      </c>
      <c r="K18" s="183" t="s">
        <v>135</v>
      </c>
      <c r="L18" s="178" t="str">
        <f t="shared" si="1"/>
        <v/>
      </c>
      <c r="N18" s="182">
        <f t="shared" si="6"/>
        <v>0.29166666666666669</v>
      </c>
      <c r="O18" s="175" t="s">
        <v>145</v>
      </c>
      <c r="P18" s="182">
        <f t="shared" si="7"/>
        <v>0.83333333333333337</v>
      </c>
      <c r="R18" s="181" t="str">
        <f t="shared" si="2"/>
        <v/>
      </c>
      <c r="S18" s="175" t="s">
        <v>145</v>
      </c>
      <c r="T18" s="181" t="str">
        <f t="shared" si="3"/>
        <v/>
      </c>
      <c r="U18" s="180" t="s">
        <v>137</v>
      </c>
      <c r="V18" s="179">
        <v>0</v>
      </c>
      <c r="W18" s="174" t="s">
        <v>135</v>
      </c>
      <c r="X18" s="178" t="str">
        <f t="shared" si="4"/>
        <v/>
      </c>
      <c r="Z18" s="178" t="str">
        <f t="shared" si="5"/>
        <v/>
      </c>
      <c r="AB18" s="177"/>
    </row>
    <row r="19" spans="2:28" x14ac:dyDescent="0.4">
      <c r="B19" s="185">
        <v>14</v>
      </c>
      <c r="C19" s="193" t="s">
        <v>175</v>
      </c>
      <c r="D19" s="186" t="str">
        <f t="shared" si="0"/>
        <v>n</v>
      </c>
      <c r="E19" s="185" t="s">
        <v>153</v>
      </c>
      <c r="F19" s="179"/>
      <c r="G19" s="185" t="s">
        <v>145</v>
      </c>
      <c r="H19" s="179"/>
      <c r="I19" s="184" t="s">
        <v>137</v>
      </c>
      <c r="J19" s="179">
        <v>0</v>
      </c>
      <c r="K19" s="183" t="s">
        <v>135</v>
      </c>
      <c r="L19" s="178" t="str">
        <f t="shared" si="1"/>
        <v/>
      </c>
      <c r="N19" s="182">
        <f t="shared" si="6"/>
        <v>0.29166666666666669</v>
      </c>
      <c r="O19" s="175" t="s">
        <v>145</v>
      </c>
      <c r="P19" s="182">
        <f t="shared" si="7"/>
        <v>0.83333333333333337</v>
      </c>
      <c r="R19" s="181" t="str">
        <f t="shared" si="2"/>
        <v/>
      </c>
      <c r="S19" s="175" t="s">
        <v>138</v>
      </c>
      <c r="T19" s="181" t="str">
        <f t="shared" si="3"/>
        <v/>
      </c>
      <c r="U19" s="180" t="s">
        <v>147</v>
      </c>
      <c r="V19" s="179">
        <v>0</v>
      </c>
      <c r="W19" s="174" t="s">
        <v>146</v>
      </c>
      <c r="X19" s="178" t="str">
        <f t="shared" si="4"/>
        <v/>
      </c>
      <c r="Z19" s="178" t="str">
        <f t="shared" si="5"/>
        <v/>
      </c>
      <c r="AB19" s="177"/>
    </row>
    <row r="20" spans="2:28" x14ac:dyDescent="0.4">
      <c r="B20" s="185">
        <v>15</v>
      </c>
      <c r="C20" s="193" t="s">
        <v>174</v>
      </c>
      <c r="D20" s="186" t="str">
        <f t="shared" si="0"/>
        <v>o</v>
      </c>
      <c r="E20" s="185" t="s">
        <v>149</v>
      </c>
      <c r="F20" s="179"/>
      <c r="G20" s="185" t="s">
        <v>138</v>
      </c>
      <c r="H20" s="179"/>
      <c r="I20" s="184" t="s">
        <v>147</v>
      </c>
      <c r="J20" s="179">
        <v>0</v>
      </c>
      <c r="K20" s="183" t="s">
        <v>146</v>
      </c>
      <c r="L20" s="178" t="str">
        <f t="shared" si="1"/>
        <v/>
      </c>
      <c r="N20" s="182">
        <f t="shared" si="6"/>
        <v>0.29166666666666669</v>
      </c>
      <c r="O20" s="175" t="s">
        <v>138</v>
      </c>
      <c r="P20" s="182">
        <f t="shared" si="7"/>
        <v>0.83333333333333337</v>
      </c>
      <c r="R20" s="181" t="str">
        <f t="shared" si="2"/>
        <v/>
      </c>
      <c r="S20" s="175" t="s">
        <v>138</v>
      </c>
      <c r="T20" s="181" t="str">
        <f t="shared" si="3"/>
        <v/>
      </c>
      <c r="U20" s="180" t="s">
        <v>147</v>
      </c>
      <c r="V20" s="179">
        <v>0</v>
      </c>
      <c r="W20" s="174" t="s">
        <v>146</v>
      </c>
      <c r="X20" s="178" t="str">
        <f t="shared" si="4"/>
        <v/>
      </c>
      <c r="Z20" s="178" t="str">
        <f t="shared" si="5"/>
        <v/>
      </c>
      <c r="AB20" s="177"/>
    </row>
    <row r="21" spans="2:28" x14ac:dyDescent="0.4">
      <c r="B21" s="185">
        <v>16</v>
      </c>
      <c r="C21" s="193" t="s">
        <v>173</v>
      </c>
      <c r="D21" s="186" t="str">
        <f t="shared" si="0"/>
        <v>p</v>
      </c>
      <c r="E21" s="185" t="s">
        <v>149</v>
      </c>
      <c r="F21" s="179"/>
      <c r="G21" s="185" t="s">
        <v>138</v>
      </c>
      <c r="H21" s="179"/>
      <c r="I21" s="184" t="s">
        <v>147</v>
      </c>
      <c r="J21" s="179">
        <v>0</v>
      </c>
      <c r="K21" s="183" t="s">
        <v>146</v>
      </c>
      <c r="L21" s="178" t="str">
        <f t="shared" si="1"/>
        <v/>
      </c>
      <c r="N21" s="182">
        <f t="shared" si="6"/>
        <v>0.29166666666666669</v>
      </c>
      <c r="O21" s="175" t="s">
        <v>138</v>
      </c>
      <c r="P21" s="182">
        <f t="shared" si="7"/>
        <v>0.83333333333333337</v>
      </c>
      <c r="R21" s="181" t="str">
        <f t="shared" si="2"/>
        <v/>
      </c>
      <c r="S21" s="175" t="s">
        <v>138</v>
      </c>
      <c r="T21" s="181" t="str">
        <f t="shared" si="3"/>
        <v/>
      </c>
      <c r="U21" s="180" t="s">
        <v>147</v>
      </c>
      <c r="V21" s="179">
        <v>0</v>
      </c>
      <c r="W21" s="174" t="s">
        <v>146</v>
      </c>
      <c r="X21" s="178" t="str">
        <f t="shared" si="4"/>
        <v/>
      </c>
      <c r="Z21" s="178" t="str">
        <f t="shared" si="5"/>
        <v/>
      </c>
      <c r="AB21" s="177"/>
    </row>
    <row r="22" spans="2:28" x14ac:dyDescent="0.4">
      <c r="B22" s="185">
        <v>17</v>
      </c>
      <c r="C22" s="193" t="s">
        <v>172</v>
      </c>
      <c r="D22" s="186" t="str">
        <f t="shared" si="0"/>
        <v>q</v>
      </c>
      <c r="E22" s="185" t="s">
        <v>149</v>
      </c>
      <c r="F22" s="179"/>
      <c r="G22" s="185" t="s">
        <v>138</v>
      </c>
      <c r="H22" s="179"/>
      <c r="I22" s="184" t="s">
        <v>147</v>
      </c>
      <c r="J22" s="179">
        <v>0</v>
      </c>
      <c r="K22" s="183" t="s">
        <v>146</v>
      </c>
      <c r="L22" s="178" t="str">
        <f t="shared" si="1"/>
        <v/>
      </c>
      <c r="N22" s="182">
        <f t="shared" si="6"/>
        <v>0.29166666666666669</v>
      </c>
      <c r="O22" s="175" t="s">
        <v>138</v>
      </c>
      <c r="P22" s="182">
        <f t="shared" si="7"/>
        <v>0.83333333333333337</v>
      </c>
      <c r="R22" s="181" t="str">
        <f t="shared" si="2"/>
        <v/>
      </c>
      <c r="S22" s="175" t="s">
        <v>138</v>
      </c>
      <c r="T22" s="181" t="str">
        <f t="shared" si="3"/>
        <v/>
      </c>
      <c r="U22" s="180" t="s">
        <v>147</v>
      </c>
      <c r="V22" s="179">
        <v>0</v>
      </c>
      <c r="W22" s="174" t="s">
        <v>146</v>
      </c>
      <c r="X22" s="178" t="str">
        <f t="shared" si="4"/>
        <v/>
      </c>
      <c r="Z22" s="178" t="str">
        <f t="shared" si="5"/>
        <v/>
      </c>
      <c r="AB22" s="177"/>
    </row>
    <row r="23" spans="2:28" x14ac:dyDescent="0.4">
      <c r="B23" s="185">
        <v>18</v>
      </c>
      <c r="C23" s="193" t="s">
        <v>171</v>
      </c>
      <c r="D23" s="186" t="str">
        <f t="shared" si="0"/>
        <v>r</v>
      </c>
      <c r="E23" s="185" t="s">
        <v>149</v>
      </c>
      <c r="F23" s="191"/>
      <c r="G23" s="185" t="s">
        <v>138</v>
      </c>
      <c r="H23" s="191"/>
      <c r="I23" s="184" t="s">
        <v>147</v>
      </c>
      <c r="J23" s="191"/>
      <c r="K23" s="183" t="s">
        <v>146</v>
      </c>
      <c r="L23" s="193">
        <v>1</v>
      </c>
      <c r="N23" s="192"/>
      <c r="O23" s="185" t="s">
        <v>138</v>
      </c>
      <c r="P23" s="192"/>
      <c r="Q23" s="183"/>
      <c r="R23" s="192"/>
      <c r="S23" s="185" t="s">
        <v>138</v>
      </c>
      <c r="T23" s="192"/>
      <c r="U23" s="184" t="s">
        <v>147</v>
      </c>
      <c r="V23" s="191"/>
      <c r="W23" s="183" t="s">
        <v>146</v>
      </c>
      <c r="X23" s="190">
        <v>1</v>
      </c>
      <c r="Y23" s="183"/>
      <c r="Z23" s="190" t="s">
        <v>142</v>
      </c>
      <c r="AB23" s="177"/>
    </row>
    <row r="24" spans="2:28" x14ac:dyDescent="0.4">
      <c r="B24" s="185">
        <v>19</v>
      </c>
      <c r="C24" s="193" t="s">
        <v>170</v>
      </c>
      <c r="D24" s="186" t="str">
        <f t="shared" si="0"/>
        <v>s</v>
      </c>
      <c r="E24" s="185" t="s">
        <v>149</v>
      </c>
      <c r="F24" s="191"/>
      <c r="G24" s="185" t="s">
        <v>138</v>
      </c>
      <c r="H24" s="191"/>
      <c r="I24" s="184" t="s">
        <v>147</v>
      </c>
      <c r="J24" s="191"/>
      <c r="K24" s="183" t="s">
        <v>146</v>
      </c>
      <c r="L24" s="193">
        <v>2</v>
      </c>
      <c r="N24" s="192"/>
      <c r="O24" s="185" t="s">
        <v>138</v>
      </c>
      <c r="P24" s="192"/>
      <c r="Q24" s="183"/>
      <c r="R24" s="192"/>
      <c r="S24" s="185" t="s">
        <v>138</v>
      </c>
      <c r="T24" s="192"/>
      <c r="U24" s="184" t="s">
        <v>147</v>
      </c>
      <c r="V24" s="191"/>
      <c r="W24" s="183" t="s">
        <v>146</v>
      </c>
      <c r="X24" s="190">
        <v>2</v>
      </c>
      <c r="Y24" s="183"/>
      <c r="Z24" s="190" t="s">
        <v>142</v>
      </c>
      <c r="AB24" s="177"/>
    </row>
    <row r="25" spans="2:28" x14ac:dyDescent="0.4">
      <c r="B25" s="185">
        <v>20</v>
      </c>
      <c r="C25" s="193" t="s">
        <v>169</v>
      </c>
      <c r="D25" s="186" t="str">
        <f t="shared" si="0"/>
        <v>t</v>
      </c>
      <c r="E25" s="185" t="s">
        <v>149</v>
      </c>
      <c r="F25" s="191"/>
      <c r="G25" s="185" t="s">
        <v>138</v>
      </c>
      <c r="H25" s="191"/>
      <c r="I25" s="184" t="s">
        <v>147</v>
      </c>
      <c r="J25" s="191"/>
      <c r="K25" s="183" t="s">
        <v>146</v>
      </c>
      <c r="L25" s="193">
        <v>3</v>
      </c>
      <c r="N25" s="192"/>
      <c r="O25" s="185" t="s">
        <v>138</v>
      </c>
      <c r="P25" s="192"/>
      <c r="Q25" s="183"/>
      <c r="R25" s="192"/>
      <c r="S25" s="185" t="s">
        <v>138</v>
      </c>
      <c r="T25" s="192"/>
      <c r="U25" s="184" t="s">
        <v>147</v>
      </c>
      <c r="V25" s="191"/>
      <c r="W25" s="183" t="s">
        <v>146</v>
      </c>
      <c r="X25" s="190">
        <v>3</v>
      </c>
      <c r="Y25" s="183"/>
      <c r="Z25" s="190" t="s">
        <v>142</v>
      </c>
      <c r="AB25" s="177"/>
    </row>
    <row r="26" spans="2:28" x14ac:dyDescent="0.4">
      <c r="B26" s="185">
        <v>21</v>
      </c>
      <c r="C26" s="193" t="s">
        <v>168</v>
      </c>
      <c r="D26" s="186" t="str">
        <f t="shared" si="0"/>
        <v>u</v>
      </c>
      <c r="E26" s="185" t="s">
        <v>149</v>
      </c>
      <c r="F26" s="191"/>
      <c r="G26" s="185" t="s">
        <v>138</v>
      </c>
      <c r="H26" s="191"/>
      <c r="I26" s="184" t="s">
        <v>147</v>
      </c>
      <c r="J26" s="191"/>
      <c r="K26" s="183" t="s">
        <v>146</v>
      </c>
      <c r="L26" s="193">
        <v>4</v>
      </c>
      <c r="N26" s="192"/>
      <c r="O26" s="185" t="s">
        <v>138</v>
      </c>
      <c r="P26" s="192"/>
      <c r="Q26" s="183"/>
      <c r="R26" s="192"/>
      <c r="S26" s="185" t="s">
        <v>138</v>
      </c>
      <c r="T26" s="192"/>
      <c r="U26" s="184" t="s">
        <v>147</v>
      </c>
      <c r="V26" s="191"/>
      <c r="W26" s="183" t="s">
        <v>146</v>
      </c>
      <c r="X26" s="190">
        <v>4</v>
      </c>
      <c r="Y26" s="183"/>
      <c r="Z26" s="190" t="s">
        <v>142</v>
      </c>
      <c r="AB26" s="177"/>
    </row>
    <row r="27" spans="2:28" x14ac:dyDescent="0.4">
      <c r="B27" s="185">
        <v>22</v>
      </c>
      <c r="C27" s="193" t="s">
        <v>167</v>
      </c>
      <c r="D27" s="186" t="str">
        <f t="shared" si="0"/>
        <v>v</v>
      </c>
      <c r="E27" s="185" t="s">
        <v>149</v>
      </c>
      <c r="F27" s="191"/>
      <c r="G27" s="185" t="s">
        <v>138</v>
      </c>
      <c r="H27" s="191"/>
      <c r="I27" s="184" t="s">
        <v>147</v>
      </c>
      <c r="J27" s="191"/>
      <c r="K27" s="183" t="s">
        <v>146</v>
      </c>
      <c r="L27" s="193">
        <v>5</v>
      </c>
      <c r="N27" s="192"/>
      <c r="O27" s="185" t="s">
        <v>138</v>
      </c>
      <c r="P27" s="192"/>
      <c r="Q27" s="183"/>
      <c r="R27" s="192"/>
      <c r="S27" s="185" t="s">
        <v>138</v>
      </c>
      <c r="T27" s="192"/>
      <c r="U27" s="184" t="s">
        <v>147</v>
      </c>
      <c r="V27" s="191"/>
      <c r="W27" s="183" t="s">
        <v>146</v>
      </c>
      <c r="X27" s="190">
        <v>5</v>
      </c>
      <c r="Y27" s="183"/>
      <c r="Z27" s="190" t="s">
        <v>142</v>
      </c>
      <c r="AB27" s="177"/>
    </row>
    <row r="28" spans="2:28" x14ac:dyDescent="0.4">
      <c r="B28" s="185">
        <v>23</v>
      </c>
      <c r="C28" s="193" t="s">
        <v>166</v>
      </c>
      <c r="D28" s="186" t="str">
        <f t="shared" si="0"/>
        <v>w</v>
      </c>
      <c r="E28" s="185" t="s">
        <v>149</v>
      </c>
      <c r="F28" s="191"/>
      <c r="G28" s="185" t="s">
        <v>138</v>
      </c>
      <c r="H28" s="191"/>
      <c r="I28" s="184" t="s">
        <v>147</v>
      </c>
      <c r="J28" s="191"/>
      <c r="K28" s="183" t="s">
        <v>146</v>
      </c>
      <c r="L28" s="193">
        <v>6</v>
      </c>
      <c r="N28" s="192"/>
      <c r="O28" s="185" t="s">
        <v>138</v>
      </c>
      <c r="P28" s="192"/>
      <c r="Q28" s="183"/>
      <c r="R28" s="192"/>
      <c r="S28" s="185" t="s">
        <v>138</v>
      </c>
      <c r="T28" s="192"/>
      <c r="U28" s="184" t="s">
        <v>147</v>
      </c>
      <c r="V28" s="191"/>
      <c r="W28" s="183" t="s">
        <v>146</v>
      </c>
      <c r="X28" s="190">
        <v>6</v>
      </c>
      <c r="Y28" s="183"/>
      <c r="Z28" s="190" t="s">
        <v>142</v>
      </c>
      <c r="AB28" s="177"/>
    </row>
    <row r="29" spans="2:28" x14ac:dyDescent="0.4">
      <c r="B29" s="185">
        <v>24</v>
      </c>
      <c r="C29" s="193" t="s">
        <v>163</v>
      </c>
      <c r="D29" s="186" t="str">
        <f t="shared" si="0"/>
        <v>x</v>
      </c>
      <c r="E29" s="185" t="s">
        <v>149</v>
      </c>
      <c r="F29" s="191"/>
      <c r="G29" s="185" t="s">
        <v>138</v>
      </c>
      <c r="H29" s="191"/>
      <c r="I29" s="184" t="s">
        <v>147</v>
      </c>
      <c r="J29" s="191"/>
      <c r="K29" s="183" t="s">
        <v>146</v>
      </c>
      <c r="L29" s="193">
        <v>7</v>
      </c>
      <c r="N29" s="192"/>
      <c r="O29" s="185" t="s">
        <v>138</v>
      </c>
      <c r="P29" s="192"/>
      <c r="Q29" s="183"/>
      <c r="R29" s="192"/>
      <c r="S29" s="185" t="s">
        <v>138</v>
      </c>
      <c r="T29" s="192"/>
      <c r="U29" s="184" t="s">
        <v>147</v>
      </c>
      <c r="V29" s="191"/>
      <c r="W29" s="183" t="s">
        <v>146</v>
      </c>
      <c r="X29" s="190">
        <v>7</v>
      </c>
      <c r="Y29" s="183"/>
      <c r="Z29" s="190" t="s">
        <v>142</v>
      </c>
      <c r="AB29" s="177"/>
    </row>
    <row r="30" spans="2:28" x14ac:dyDescent="0.4">
      <c r="B30" s="185">
        <v>25</v>
      </c>
      <c r="C30" s="193" t="s">
        <v>165</v>
      </c>
      <c r="D30" s="186" t="str">
        <f t="shared" si="0"/>
        <v>y</v>
      </c>
      <c r="E30" s="185" t="s">
        <v>149</v>
      </c>
      <c r="F30" s="191"/>
      <c r="G30" s="185" t="s">
        <v>138</v>
      </c>
      <c r="H30" s="191"/>
      <c r="I30" s="184" t="s">
        <v>147</v>
      </c>
      <c r="J30" s="191"/>
      <c r="K30" s="183" t="s">
        <v>146</v>
      </c>
      <c r="L30" s="193">
        <v>8</v>
      </c>
      <c r="N30" s="192"/>
      <c r="O30" s="185" t="s">
        <v>138</v>
      </c>
      <c r="P30" s="192"/>
      <c r="Q30" s="183"/>
      <c r="R30" s="192"/>
      <c r="S30" s="185" t="s">
        <v>138</v>
      </c>
      <c r="T30" s="192"/>
      <c r="U30" s="184" t="s">
        <v>147</v>
      </c>
      <c r="V30" s="191"/>
      <c r="W30" s="183" t="s">
        <v>146</v>
      </c>
      <c r="X30" s="190">
        <v>8</v>
      </c>
      <c r="Y30" s="183"/>
      <c r="Z30" s="190" t="s">
        <v>142</v>
      </c>
      <c r="AB30" s="177"/>
    </row>
    <row r="31" spans="2:28" x14ac:dyDescent="0.4">
      <c r="B31" s="185">
        <v>26</v>
      </c>
      <c r="C31" s="193" t="s">
        <v>164</v>
      </c>
      <c r="D31" s="186" t="str">
        <f t="shared" si="0"/>
        <v>z</v>
      </c>
      <c r="E31" s="185" t="s">
        <v>149</v>
      </c>
      <c r="F31" s="191"/>
      <c r="G31" s="185" t="s">
        <v>138</v>
      </c>
      <c r="H31" s="191"/>
      <c r="I31" s="184" t="s">
        <v>147</v>
      </c>
      <c r="J31" s="191"/>
      <c r="K31" s="183" t="s">
        <v>146</v>
      </c>
      <c r="L31" s="193">
        <v>1</v>
      </c>
      <c r="N31" s="192"/>
      <c r="O31" s="185" t="s">
        <v>138</v>
      </c>
      <c r="P31" s="192"/>
      <c r="Q31" s="183"/>
      <c r="R31" s="192"/>
      <c r="S31" s="185" t="s">
        <v>138</v>
      </c>
      <c r="T31" s="192"/>
      <c r="U31" s="184" t="s">
        <v>147</v>
      </c>
      <c r="V31" s="191"/>
      <c r="W31" s="183" t="s">
        <v>146</v>
      </c>
      <c r="X31" s="190" t="s">
        <v>142</v>
      </c>
      <c r="Y31" s="183"/>
      <c r="Z31" s="190">
        <v>1</v>
      </c>
      <c r="AB31" s="177"/>
    </row>
    <row r="32" spans="2:28" x14ac:dyDescent="0.4">
      <c r="B32" s="185">
        <v>27</v>
      </c>
      <c r="C32" s="193" t="s">
        <v>163</v>
      </c>
      <c r="D32" s="186" t="str">
        <f t="shared" si="0"/>
        <v>x</v>
      </c>
      <c r="E32" s="185" t="s">
        <v>149</v>
      </c>
      <c r="F32" s="191"/>
      <c r="G32" s="185" t="s">
        <v>138</v>
      </c>
      <c r="H32" s="191"/>
      <c r="I32" s="184" t="s">
        <v>147</v>
      </c>
      <c r="J32" s="191"/>
      <c r="K32" s="183" t="s">
        <v>146</v>
      </c>
      <c r="L32" s="193">
        <v>2</v>
      </c>
      <c r="N32" s="192"/>
      <c r="O32" s="185" t="s">
        <v>138</v>
      </c>
      <c r="P32" s="192"/>
      <c r="Q32" s="183"/>
      <c r="R32" s="192"/>
      <c r="S32" s="185" t="s">
        <v>138</v>
      </c>
      <c r="T32" s="192"/>
      <c r="U32" s="184" t="s">
        <v>147</v>
      </c>
      <c r="V32" s="191"/>
      <c r="W32" s="183" t="s">
        <v>146</v>
      </c>
      <c r="X32" s="190" t="s">
        <v>142</v>
      </c>
      <c r="Y32" s="183"/>
      <c r="Z32" s="190">
        <v>2</v>
      </c>
      <c r="AB32" s="177"/>
    </row>
    <row r="33" spans="2:28" x14ac:dyDescent="0.4">
      <c r="B33" s="185">
        <v>28</v>
      </c>
      <c r="C33" s="193" t="s">
        <v>162</v>
      </c>
      <c r="D33" s="186" t="str">
        <f t="shared" si="0"/>
        <v>aa</v>
      </c>
      <c r="E33" s="185" t="s">
        <v>149</v>
      </c>
      <c r="F33" s="191"/>
      <c r="G33" s="185" t="s">
        <v>138</v>
      </c>
      <c r="H33" s="191"/>
      <c r="I33" s="184" t="s">
        <v>147</v>
      </c>
      <c r="J33" s="191"/>
      <c r="K33" s="183" t="s">
        <v>146</v>
      </c>
      <c r="L33" s="193">
        <v>3</v>
      </c>
      <c r="N33" s="192"/>
      <c r="O33" s="185" t="s">
        <v>138</v>
      </c>
      <c r="P33" s="192"/>
      <c r="Q33" s="183"/>
      <c r="R33" s="192"/>
      <c r="S33" s="185" t="s">
        <v>138</v>
      </c>
      <c r="T33" s="192"/>
      <c r="U33" s="184" t="s">
        <v>147</v>
      </c>
      <c r="V33" s="191"/>
      <c r="W33" s="183" t="s">
        <v>146</v>
      </c>
      <c r="X33" s="190" t="s">
        <v>142</v>
      </c>
      <c r="Y33" s="183"/>
      <c r="Z33" s="190">
        <v>3</v>
      </c>
      <c r="AB33" s="177"/>
    </row>
    <row r="34" spans="2:28" x14ac:dyDescent="0.4">
      <c r="B34" s="185">
        <v>29</v>
      </c>
      <c r="C34" s="193" t="s">
        <v>161</v>
      </c>
      <c r="D34" s="186" t="str">
        <f t="shared" si="0"/>
        <v>ab</v>
      </c>
      <c r="E34" s="185" t="s">
        <v>149</v>
      </c>
      <c r="F34" s="191"/>
      <c r="G34" s="185" t="s">
        <v>138</v>
      </c>
      <c r="H34" s="191"/>
      <c r="I34" s="184" t="s">
        <v>147</v>
      </c>
      <c r="J34" s="191"/>
      <c r="K34" s="183" t="s">
        <v>146</v>
      </c>
      <c r="L34" s="193">
        <v>4</v>
      </c>
      <c r="N34" s="192"/>
      <c r="O34" s="185" t="s">
        <v>138</v>
      </c>
      <c r="P34" s="192"/>
      <c r="Q34" s="183"/>
      <c r="R34" s="192"/>
      <c r="S34" s="185" t="s">
        <v>138</v>
      </c>
      <c r="T34" s="192"/>
      <c r="U34" s="184" t="s">
        <v>147</v>
      </c>
      <c r="V34" s="191"/>
      <c r="W34" s="183" t="s">
        <v>146</v>
      </c>
      <c r="X34" s="190" t="s">
        <v>142</v>
      </c>
      <c r="Y34" s="183"/>
      <c r="Z34" s="190">
        <v>4</v>
      </c>
      <c r="AB34" s="177"/>
    </row>
    <row r="35" spans="2:28" x14ac:dyDescent="0.4">
      <c r="B35" s="185">
        <v>30</v>
      </c>
      <c r="C35" s="193" t="s">
        <v>160</v>
      </c>
      <c r="D35" s="186" t="str">
        <f t="shared" si="0"/>
        <v>ac</v>
      </c>
      <c r="E35" s="185" t="s">
        <v>149</v>
      </c>
      <c r="F35" s="191"/>
      <c r="G35" s="185" t="s">
        <v>138</v>
      </c>
      <c r="H35" s="191"/>
      <c r="I35" s="184" t="s">
        <v>147</v>
      </c>
      <c r="J35" s="191"/>
      <c r="K35" s="183" t="s">
        <v>146</v>
      </c>
      <c r="L35" s="193">
        <v>5</v>
      </c>
      <c r="N35" s="192"/>
      <c r="O35" s="185" t="s">
        <v>138</v>
      </c>
      <c r="P35" s="192"/>
      <c r="Q35" s="183"/>
      <c r="R35" s="192"/>
      <c r="S35" s="185" t="s">
        <v>138</v>
      </c>
      <c r="T35" s="192"/>
      <c r="U35" s="184" t="s">
        <v>137</v>
      </c>
      <c r="V35" s="191"/>
      <c r="W35" s="183" t="s">
        <v>146</v>
      </c>
      <c r="X35" s="190" t="s">
        <v>142</v>
      </c>
      <c r="Y35" s="183"/>
      <c r="Z35" s="190">
        <v>5</v>
      </c>
      <c r="AB35" s="177"/>
    </row>
    <row r="36" spans="2:28" x14ac:dyDescent="0.4">
      <c r="B36" s="185">
        <v>31</v>
      </c>
      <c r="C36" s="193" t="s">
        <v>159</v>
      </c>
      <c r="D36" s="186" t="str">
        <f t="shared" si="0"/>
        <v>ad</v>
      </c>
      <c r="E36" s="185" t="s">
        <v>149</v>
      </c>
      <c r="F36" s="191"/>
      <c r="G36" s="185" t="s">
        <v>138</v>
      </c>
      <c r="H36" s="191"/>
      <c r="I36" s="184" t="s">
        <v>147</v>
      </c>
      <c r="J36" s="191"/>
      <c r="K36" s="183" t="s">
        <v>146</v>
      </c>
      <c r="L36" s="193">
        <v>6</v>
      </c>
      <c r="N36" s="192"/>
      <c r="O36" s="185" t="s">
        <v>138</v>
      </c>
      <c r="P36" s="192"/>
      <c r="Q36" s="183"/>
      <c r="R36" s="192"/>
      <c r="S36" s="185" t="s">
        <v>138</v>
      </c>
      <c r="T36" s="192"/>
      <c r="U36" s="184" t="s">
        <v>147</v>
      </c>
      <c r="V36" s="191"/>
      <c r="W36" s="183" t="s">
        <v>146</v>
      </c>
      <c r="X36" s="190" t="s">
        <v>142</v>
      </c>
      <c r="Y36" s="183"/>
      <c r="Z36" s="190">
        <v>6</v>
      </c>
      <c r="AB36" s="177"/>
    </row>
    <row r="37" spans="2:28" x14ac:dyDescent="0.4">
      <c r="B37" s="185">
        <v>32</v>
      </c>
      <c r="C37" s="193" t="s">
        <v>158</v>
      </c>
      <c r="D37" s="186" t="str">
        <f t="shared" si="0"/>
        <v>ae</v>
      </c>
      <c r="E37" s="185" t="s">
        <v>149</v>
      </c>
      <c r="F37" s="191"/>
      <c r="G37" s="185" t="s">
        <v>145</v>
      </c>
      <c r="H37" s="191"/>
      <c r="I37" s="184" t="s">
        <v>147</v>
      </c>
      <c r="J37" s="191"/>
      <c r="K37" s="183" t="s">
        <v>146</v>
      </c>
      <c r="L37" s="193">
        <v>7</v>
      </c>
      <c r="N37" s="192"/>
      <c r="O37" s="185" t="s">
        <v>138</v>
      </c>
      <c r="P37" s="192"/>
      <c r="Q37" s="183"/>
      <c r="R37" s="192"/>
      <c r="S37" s="185" t="s">
        <v>138</v>
      </c>
      <c r="T37" s="192"/>
      <c r="U37" s="184" t="s">
        <v>147</v>
      </c>
      <c r="V37" s="191"/>
      <c r="W37" s="183" t="s">
        <v>146</v>
      </c>
      <c r="X37" s="190" t="s">
        <v>139</v>
      </c>
      <c r="Y37" s="183"/>
      <c r="Z37" s="190">
        <v>7</v>
      </c>
      <c r="AB37" s="177"/>
    </row>
    <row r="38" spans="2:28" x14ac:dyDescent="0.4">
      <c r="B38" s="185">
        <v>33</v>
      </c>
      <c r="C38" s="193" t="s">
        <v>157</v>
      </c>
      <c r="D38" s="186" t="str">
        <f t="shared" si="0"/>
        <v>af</v>
      </c>
      <c r="E38" s="185" t="s">
        <v>149</v>
      </c>
      <c r="F38" s="191"/>
      <c r="G38" s="185" t="s">
        <v>138</v>
      </c>
      <c r="H38" s="191"/>
      <c r="I38" s="184" t="s">
        <v>147</v>
      </c>
      <c r="J38" s="191"/>
      <c r="K38" s="183" t="s">
        <v>146</v>
      </c>
      <c r="L38" s="193">
        <v>8</v>
      </c>
      <c r="N38" s="192"/>
      <c r="O38" s="185" t="s">
        <v>138</v>
      </c>
      <c r="P38" s="192"/>
      <c r="Q38" s="183"/>
      <c r="R38" s="192"/>
      <c r="S38" s="185" t="s">
        <v>138</v>
      </c>
      <c r="T38" s="192"/>
      <c r="U38" s="184" t="s">
        <v>147</v>
      </c>
      <c r="V38" s="191"/>
      <c r="W38" s="183" t="s">
        <v>135</v>
      </c>
      <c r="X38" s="190" t="s">
        <v>142</v>
      </c>
      <c r="Y38" s="183"/>
      <c r="Z38" s="190">
        <v>8</v>
      </c>
      <c r="AB38" s="177"/>
    </row>
    <row r="39" spans="2:28" x14ac:dyDescent="0.4">
      <c r="B39" s="185">
        <v>34</v>
      </c>
      <c r="C39" s="189" t="s">
        <v>156</v>
      </c>
      <c r="D39" s="186"/>
      <c r="E39" s="185" t="s">
        <v>149</v>
      </c>
      <c r="F39" s="179"/>
      <c r="G39" s="185" t="s">
        <v>140</v>
      </c>
      <c r="H39" s="179"/>
      <c r="I39" s="184" t="s">
        <v>147</v>
      </c>
      <c r="J39" s="179">
        <v>0</v>
      </c>
      <c r="K39" s="183" t="s">
        <v>146</v>
      </c>
      <c r="L39" s="178" t="str">
        <f>IF(OR(F39="",H39=""),"",(H39+IF(F39&gt;H39,1,0)-F39-J39)*24)</f>
        <v/>
      </c>
      <c r="N39" s="182">
        <f>$N$6</f>
        <v>0.29166666666666669</v>
      </c>
      <c r="O39" s="175" t="s">
        <v>138</v>
      </c>
      <c r="P39" s="182">
        <f>$P$6</f>
        <v>0.83333333333333337</v>
      </c>
      <c r="R39" s="181" t="str">
        <f t="shared" ref="R39:R47" si="8">IF(F39="","",IF(F39&lt;N39,N39,IF(F39&gt;=P39,"",F39)))</f>
        <v/>
      </c>
      <c r="S39" s="175" t="s">
        <v>138</v>
      </c>
      <c r="T39" s="181" t="str">
        <f t="shared" ref="T39:T47" si="9">IF(H39="","",IF(H39&gt;F39,IF(H39&lt;P39,H39,P39),P39))</f>
        <v/>
      </c>
      <c r="U39" s="180" t="s">
        <v>147</v>
      </c>
      <c r="V39" s="179">
        <v>0</v>
      </c>
      <c r="W39" s="174" t="s">
        <v>146</v>
      </c>
      <c r="X39" s="178" t="str">
        <f>IF(R39="","",IF((T39+IF(R39&gt;T39,1,0)-R39-V39)*24=0,"",(T39+IF(R39&gt;T39,1,0)-R39-V39)*24))</f>
        <v/>
      </c>
      <c r="Z39" s="178" t="str">
        <f t="shared" ref="Z39:Z47" si="10">IF(X39="",L39,IF(OR(L39-X39=0,L39-X39&lt;0),"-",L39-X39))</f>
        <v/>
      </c>
      <c r="AB39" s="177"/>
    </row>
    <row r="40" spans="2:28" x14ac:dyDescent="0.4">
      <c r="B40" s="185"/>
      <c r="C40" s="188" t="s">
        <v>142</v>
      </c>
      <c r="D40" s="186"/>
      <c r="E40" s="185" t="s">
        <v>149</v>
      </c>
      <c r="F40" s="179"/>
      <c r="G40" s="185" t="s">
        <v>138</v>
      </c>
      <c r="H40" s="179"/>
      <c r="I40" s="184" t="s">
        <v>147</v>
      </c>
      <c r="J40" s="179">
        <v>0</v>
      </c>
      <c r="K40" s="183" t="s">
        <v>146</v>
      </c>
      <c r="L40" s="178" t="str">
        <f>IF(OR(F40="",H40=""),"",(H40+IF(F40&gt;H40,1,0)-F40-J40)*24)</f>
        <v/>
      </c>
      <c r="N40" s="182">
        <f>$N$6</f>
        <v>0.29166666666666669</v>
      </c>
      <c r="O40" s="175" t="s">
        <v>138</v>
      </c>
      <c r="P40" s="182">
        <f>$P$6</f>
        <v>0.83333333333333337</v>
      </c>
      <c r="R40" s="181" t="str">
        <f t="shared" si="8"/>
        <v/>
      </c>
      <c r="S40" s="175" t="s">
        <v>138</v>
      </c>
      <c r="T40" s="181" t="str">
        <f t="shared" si="9"/>
        <v/>
      </c>
      <c r="U40" s="180" t="s">
        <v>147</v>
      </c>
      <c r="V40" s="179">
        <v>0</v>
      </c>
      <c r="W40" s="174" t="s">
        <v>146</v>
      </c>
      <c r="X40" s="178" t="str">
        <f>IF(R40="","",IF((T40+IF(R40&gt;T40,1,0)-R40-V40)*24=0,"",(T40+IF(R40&gt;T40,1,0)-R40-V40)*24))</f>
        <v/>
      </c>
      <c r="Z40" s="178" t="str">
        <f t="shared" si="10"/>
        <v/>
      </c>
      <c r="AB40" s="177"/>
    </row>
    <row r="41" spans="2:28" x14ac:dyDescent="0.4">
      <c r="B41" s="185"/>
      <c r="C41" s="187" t="s">
        <v>142</v>
      </c>
      <c r="D41" s="186" t="str">
        <f>C39</f>
        <v>ag</v>
      </c>
      <c r="E41" s="185" t="s">
        <v>149</v>
      </c>
      <c r="F41" s="179" t="s">
        <v>142</v>
      </c>
      <c r="G41" s="185" t="s">
        <v>138</v>
      </c>
      <c r="H41" s="179" t="s">
        <v>142</v>
      </c>
      <c r="I41" s="184" t="s">
        <v>147</v>
      </c>
      <c r="J41" s="179" t="s">
        <v>142</v>
      </c>
      <c r="K41" s="183" t="s">
        <v>146</v>
      </c>
      <c r="L41" s="178" t="str">
        <f>IF(OR(L39="",L40=""),"",L39+L40)</f>
        <v/>
      </c>
      <c r="N41" s="182" t="s">
        <v>142</v>
      </c>
      <c r="O41" s="175" t="s">
        <v>138</v>
      </c>
      <c r="P41" s="182" t="s">
        <v>142</v>
      </c>
      <c r="R41" s="181" t="str">
        <f t="shared" si="8"/>
        <v/>
      </c>
      <c r="S41" s="175" t="s">
        <v>138</v>
      </c>
      <c r="T41" s="181" t="str">
        <f t="shared" si="9"/>
        <v>-</v>
      </c>
      <c r="U41" s="180" t="s">
        <v>147</v>
      </c>
      <c r="V41" s="179" t="s">
        <v>136</v>
      </c>
      <c r="W41" s="174" t="s">
        <v>146</v>
      </c>
      <c r="X41" s="178" t="str">
        <f>IF(OR(X39="",X40=""),"",X39+X40)</f>
        <v/>
      </c>
      <c r="Z41" s="178" t="str">
        <f t="shared" si="10"/>
        <v/>
      </c>
      <c r="AB41" s="177" t="s">
        <v>155</v>
      </c>
    </row>
    <row r="42" spans="2:28" x14ac:dyDescent="0.4">
      <c r="B42" s="185"/>
      <c r="C42" s="189" t="s">
        <v>154</v>
      </c>
      <c r="D42" s="186"/>
      <c r="E42" s="185" t="s">
        <v>153</v>
      </c>
      <c r="F42" s="179"/>
      <c r="G42" s="185" t="s">
        <v>138</v>
      </c>
      <c r="H42" s="179"/>
      <c r="I42" s="184" t="s">
        <v>152</v>
      </c>
      <c r="J42" s="179">
        <v>0</v>
      </c>
      <c r="K42" s="183" t="s">
        <v>146</v>
      </c>
      <c r="L42" s="178" t="str">
        <f>IF(OR(F42="",H42=""),"",(H42+IF(F42&gt;H42,1,0)-F42-J42)*24)</f>
        <v/>
      </c>
      <c r="N42" s="182">
        <f>$N$6</f>
        <v>0.29166666666666669</v>
      </c>
      <c r="O42" s="175" t="s">
        <v>138</v>
      </c>
      <c r="P42" s="182">
        <f>$P$6</f>
        <v>0.83333333333333337</v>
      </c>
      <c r="R42" s="181" t="str">
        <f t="shared" si="8"/>
        <v/>
      </c>
      <c r="S42" s="175" t="s">
        <v>138</v>
      </c>
      <c r="T42" s="181" t="str">
        <f t="shared" si="9"/>
        <v/>
      </c>
      <c r="U42" s="180" t="s">
        <v>147</v>
      </c>
      <c r="V42" s="179">
        <v>0</v>
      </c>
      <c r="W42" s="174" t="s">
        <v>146</v>
      </c>
      <c r="X42" s="178" t="str">
        <f>IF(R42="","",IF((T42+IF(R42&gt;T42,1,0)-R42-V42)*24=0,"",(T42+IF(R42&gt;T42,1,0)-R42-V42)*24))</f>
        <v/>
      </c>
      <c r="Z42" s="178" t="str">
        <f t="shared" si="10"/>
        <v/>
      </c>
      <c r="AB42" s="177"/>
    </row>
    <row r="43" spans="2:28" x14ac:dyDescent="0.4">
      <c r="B43" s="185">
        <v>35</v>
      </c>
      <c r="C43" s="188" t="s">
        <v>142</v>
      </c>
      <c r="D43" s="186"/>
      <c r="E43" s="185" t="s">
        <v>149</v>
      </c>
      <c r="F43" s="179"/>
      <c r="G43" s="185" t="s">
        <v>138</v>
      </c>
      <c r="H43" s="179"/>
      <c r="I43" s="184" t="s">
        <v>147</v>
      </c>
      <c r="J43" s="179">
        <v>0</v>
      </c>
      <c r="K43" s="183" t="s">
        <v>146</v>
      </c>
      <c r="L43" s="178" t="str">
        <f>IF(OR(F43="",H43=""),"",(H43+IF(F43&gt;H43,1,0)-F43-J43)*24)</f>
        <v/>
      </c>
      <c r="N43" s="182">
        <f>$N$6</f>
        <v>0.29166666666666669</v>
      </c>
      <c r="O43" s="175" t="s">
        <v>138</v>
      </c>
      <c r="P43" s="182">
        <f>$P$6</f>
        <v>0.83333333333333337</v>
      </c>
      <c r="R43" s="181" t="str">
        <f t="shared" si="8"/>
        <v/>
      </c>
      <c r="S43" s="175" t="s">
        <v>138</v>
      </c>
      <c r="T43" s="181" t="str">
        <f t="shared" si="9"/>
        <v/>
      </c>
      <c r="U43" s="180" t="s">
        <v>147</v>
      </c>
      <c r="V43" s="179">
        <v>0</v>
      </c>
      <c r="W43" s="174" t="s">
        <v>146</v>
      </c>
      <c r="X43" s="178" t="str">
        <f>IF(R43="","",IF((T43+IF(R43&gt;T43,1,0)-R43-V43)*24=0,"",(T43+IF(R43&gt;T43,1,0)-R43-V43)*24))</f>
        <v/>
      </c>
      <c r="Z43" s="178" t="str">
        <f t="shared" si="10"/>
        <v/>
      </c>
      <c r="AB43" s="177"/>
    </row>
    <row r="44" spans="2:28" x14ac:dyDescent="0.4">
      <c r="B44" s="185"/>
      <c r="C44" s="187" t="s">
        <v>142</v>
      </c>
      <c r="D44" s="186" t="str">
        <f>C42</f>
        <v>ah</v>
      </c>
      <c r="E44" s="185" t="s">
        <v>149</v>
      </c>
      <c r="F44" s="179" t="s">
        <v>142</v>
      </c>
      <c r="G44" s="185" t="s">
        <v>145</v>
      </c>
      <c r="H44" s="179" t="s">
        <v>141</v>
      </c>
      <c r="I44" s="184" t="s">
        <v>147</v>
      </c>
      <c r="J44" s="179" t="s">
        <v>142</v>
      </c>
      <c r="K44" s="183" t="s">
        <v>146</v>
      </c>
      <c r="L44" s="178" t="str">
        <f>IF(OR(L42="",L43=""),"",L42+L43)</f>
        <v/>
      </c>
      <c r="N44" s="182" t="s">
        <v>142</v>
      </c>
      <c r="O44" s="175" t="s">
        <v>145</v>
      </c>
      <c r="P44" s="182" t="s">
        <v>142</v>
      </c>
      <c r="R44" s="181" t="str">
        <f t="shared" si="8"/>
        <v/>
      </c>
      <c r="S44" s="175" t="s">
        <v>138</v>
      </c>
      <c r="T44" s="181" t="str">
        <f t="shared" si="9"/>
        <v>-</v>
      </c>
      <c r="U44" s="180" t="s">
        <v>152</v>
      </c>
      <c r="V44" s="179" t="s">
        <v>136</v>
      </c>
      <c r="W44" s="174" t="s">
        <v>146</v>
      </c>
      <c r="X44" s="178" t="str">
        <f>IF(OR(X42="",X43=""),"",X42+X43)</f>
        <v/>
      </c>
      <c r="Z44" s="178" t="str">
        <f t="shared" si="10"/>
        <v/>
      </c>
      <c r="AB44" s="177" t="s">
        <v>151</v>
      </c>
    </row>
    <row r="45" spans="2:28" x14ac:dyDescent="0.4">
      <c r="B45" s="185"/>
      <c r="C45" s="189" t="s">
        <v>150</v>
      </c>
      <c r="D45" s="186"/>
      <c r="E45" s="185" t="s">
        <v>149</v>
      </c>
      <c r="F45" s="179"/>
      <c r="G45" s="185" t="s">
        <v>138</v>
      </c>
      <c r="H45" s="179"/>
      <c r="I45" s="184" t="s">
        <v>137</v>
      </c>
      <c r="J45" s="179">
        <v>0</v>
      </c>
      <c r="K45" s="183" t="s">
        <v>146</v>
      </c>
      <c r="L45" s="178" t="str">
        <f>IF(OR(F45="",H45=""),"",(H45+IF(F45&gt;H45,1,0)-F45-J45)*24)</f>
        <v/>
      </c>
      <c r="N45" s="182">
        <f>$N$6</f>
        <v>0.29166666666666669</v>
      </c>
      <c r="O45" s="175" t="s">
        <v>138</v>
      </c>
      <c r="P45" s="182">
        <f>$P$6</f>
        <v>0.83333333333333337</v>
      </c>
      <c r="R45" s="181" t="str">
        <f t="shared" si="8"/>
        <v/>
      </c>
      <c r="S45" s="175" t="s">
        <v>145</v>
      </c>
      <c r="T45" s="181" t="str">
        <f t="shared" si="9"/>
        <v/>
      </c>
      <c r="U45" s="180" t="s">
        <v>147</v>
      </c>
      <c r="V45" s="179">
        <v>0</v>
      </c>
      <c r="W45" s="174" t="s">
        <v>146</v>
      </c>
      <c r="X45" s="178" t="str">
        <f>IF(R45="","",IF((T45+IF(R45&gt;T45,1,0)-R45-V45)*24=0,"",(T45+IF(R45&gt;T45,1,0)-R45-V45)*24))</f>
        <v/>
      </c>
      <c r="Z45" s="178" t="str">
        <f t="shared" si="10"/>
        <v/>
      </c>
      <c r="AB45" s="177"/>
    </row>
    <row r="46" spans="2:28" x14ac:dyDescent="0.4">
      <c r="B46" s="185">
        <v>36</v>
      </c>
      <c r="C46" s="188" t="s">
        <v>142</v>
      </c>
      <c r="D46" s="186"/>
      <c r="E46" s="185" t="s">
        <v>148</v>
      </c>
      <c r="F46" s="179"/>
      <c r="G46" s="185" t="s">
        <v>145</v>
      </c>
      <c r="H46" s="179"/>
      <c r="I46" s="184" t="s">
        <v>147</v>
      </c>
      <c r="J46" s="179">
        <v>0</v>
      </c>
      <c r="K46" s="183" t="s">
        <v>146</v>
      </c>
      <c r="L46" s="178" t="str">
        <f>IF(OR(F46="",H46=""),"",(H46+IF(F46&gt;H46,1,0)-F46-J46)*24)</f>
        <v/>
      </c>
      <c r="N46" s="182">
        <f>$N$6</f>
        <v>0.29166666666666669</v>
      </c>
      <c r="O46" s="175" t="s">
        <v>145</v>
      </c>
      <c r="P46" s="182">
        <f>$P$6</f>
        <v>0.83333333333333337</v>
      </c>
      <c r="R46" s="181" t="str">
        <f t="shared" si="8"/>
        <v/>
      </c>
      <c r="S46" s="175" t="s">
        <v>144</v>
      </c>
      <c r="T46" s="181" t="str">
        <f t="shared" si="9"/>
        <v/>
      </c>
      <c r="U46" s="180" t="s">
        <v>137</v>
      </c>
      <c r="V46" s="179">
        <v>0</v>
      </c>
      <c r="W46" s="174" t="s">
        <v>135</v>
      </c>
      <c r="X46" s="178" t="str">
        <f>IF(R46="","",IF((T46+IF(R46&gt;T46,1,0)-R46-V46)*24=0,"",(T46+IF(R46&gt;T46,1,0)-R46-V46)*24))</f>
        <v/>
      </c>
      <c r="Z46" s="178" t="str">
        <f t="shared" si="10"/>
        <v/>
      </c>
      <c r="AB46" s="177"/>
    </row>
    <row r="47" spans="2:28" x14ac:dyDescent="0.4">
      <c r="B47" s="185"/>
      <c r="C47" s="187" t="s">
        <v>142</v>
      </c>
      <c r="D47" s="186" t="str">
        <f>C45</f>
        <v>ai</v>
      </c>
      <c r="E47" s="185" t="s">
        <v>143</v>
      </c>
      <c r="F47" s="179" t="s">
        <v>142</v>
      </c>
      <c r="G47" s="185" t="s">
        <v>140</v>
      </c>
      <c r="H47" s="179" t="s">
        <v>139</v>
      </c>
      <c r="I47" s="184" t="s">
        <v>137</v>
      </c>
      <c r="J47" s="179" t="s">
        <v>141</v>
      </c>
      <c r="K47" s="183" t="s">
        <v>135</v>
      </c>
      <c r="L47" s="178" t="str">
        <f>IF(OR(L45="",L46=""),"",L45+L46)</f>
        <v/>
      </c>
      <c r="N47" s="182" t="s">
        <v>139</v>
      </c>
      <c r="O47" s="175" t="s">
        <v>140</v>
      </c>
      <c r="P47" s="182" t="s">
        <v>139</v>
      </c>
      <c r="R47" s="181" t="str">
        <f t="shared" si="8"/>
        <v/>
      </c>
      <c r="S47" s="175" t="s">
        <v>138</v>
      </c>
      <c r="T47" s="181" t="str">
        <f t="shared" si="9"/>
        <v>-</v>
      </c>
      <c r="U47" s="180" t="s">
        <v>137</v>
      </c>
      <c r="V47" s="179" t="s">
        <v>136</v>
      </c>
      <c r="W47" s="174" t="s">
        <v>135</v>
      </c>
      <c r="X47" s="178" t="str">
        <f>IF(OR(X45="",X46=""),"",X45+X46)</f>
        <v/>
      </c>
      <c r="Z47" s="178" t="str">
        <f t="shared" si="10"/>
        <v/>
      </c>
      <c r="AB47" s="177" t="s">
        <v>134</v>
      </c>
    </row>
    <row r="49" spans="3:4" x14ac:dyDescent="0.4">
      <c r="C49" s="176" t="s">
        <v>133</v>
      </c>
      <c r="D49" s="176"/>
    </row>
    <row r="50" spans="3:4" x14ac:dyDescent="0.4">
      <c r="C50" s="176" t="s">
        <v>132</v>
      </c>
      <c r="D50" s="176"/>
    </row>
    <row r="51" spans="3:4" x14ac:dyDescent="0.4">
      <c r="C51" s="176" t="s">
        <v>131</v>
      </c>
      <c r="D51" s="176"/>
    </row>
    <row r="52" spans="3:4" x14ac:dyDescent="0.4">
      <c r="C52" s="176" t="s">
        <v>130</v>
      </c>
      <c r="D52" s="176"/>
    </row>
  </sheetData>
  <sheetProtection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2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116"/>
  <sheetViews>
    <sheetView zoomScale="70" zoomScaleNormal="70" workbookViewId="0"/>
  </sheetViews>
  <sheetFormatPr defaultRowHeight="18.75" x14ac:dyDescent="0.4"/>
  <cols>
    <col min="1" max="1" width="1.375" style="200" customWidth="1"/>
    <col min="2" max="3" width="9" style="200"/>
    <col min="4" max="4" width="40.625" style="200" customWidth="1"/>
    <col min="5" max="16384" width="9" style="200"/>
  </cols>
  <sheetData>
    <row r="1" spans="2:11" x14ac:dyDescent="0.4">
      <c r="B1" s="200" t="s">
        <v>206</v>
      </c>
      <c r="D1" s="201"/>
      <c r="E1" s="201"/>
      <c r="F1" s="201"/>
    </row>
    <row r="2" spans="2:11" s="203" customFormat="1" ht="20.25" customHeight="1" x14ac:dyDescent="0.4">
      <c r="B2" s="202" t="s">
        <v>207</v>
      </c>
      <c r="C2" s="202"/>
      <c r="D2" s="201"/>
      <c r="E2" s="201"/>
      <c r="F2" s="201"/>
    </row>
    <row r="3" spans="2:11" s="203" customFormat="1" ht="20.25" customHeight="1" x14ac:dyDescent="0.4">
      <c r="B3" s="202"/>
      <c r="C3" s="202"/>
      <c r="D3" s="201"/>
      <c r="E3" s="201"/>
      <c r="F3" s="201"/>
    </row>
    <row r="4" spans="2:11" s="205" customFormat="1" ht="20.25" customHeight="1" x14ac:dyDescent="0.4">
      <c r="B4" s="204"/>
      <c r="C4" s="201" t="s">
        <v>208</v>
      </c>
      <c r="D4" s="201"/>
      <c r="F4" s="656" t="s">
        <v>209</v>
      </c>
      <c r="G4" s="656"/>
      <c r="H4" s="656"/>
      <c r="I4" s="656"/>
      <c r="J4" s="656"/>
      <c r="K4" s="656"/>
    </row>
    <row r="5" spans="2:11" s="205" customFormat="1" ht="20.25" customHeight="1" x14ac:dyDescent="0.4">
      <c r="B5" s="206"/>
      <c r="C5" s="201" t="s">
        <v>210</v>
      </c>
      <c r="D5" s="201"/>
      <c r="F5" s="656"/>
      <c r="G5" s="656"/>
      <c r="H5" s="656"/>
      <c r="I5" s="656"/>
      <c r="J5" s="656"/>
      <c r="K5" s="656"/>
    </row>
    <row r="6" spans="2:11" s="203" customFormat="1" ht="20.25" customHeight="1" x14ac:dyDescent="0.4">
      <c r="B6" s="207" t="s">
        <v>211</v>
      </c>
      <c r="C6" s="201"/>
      <c r="D6" s="201"/>
      <c r="E6" s="208"/>
      <c r="F6" s="209"/>
    </row>
    <row r="7" spans="2:11" s="203" customFormat="1" ht="20.25" customHeight="1" x14ac:dyDescent="0.4">
      <c r="B7" s="202"/>
      <c r="C7" s="202"/>
      <c r="D7" s="201"/>
      <c r="E7" s="208"/>
      <c r="F7" s="209"/>
    </row>
    <row r="8" spans="2:11" s="203" customFormat="1" ht="20.25" customHeight="1" x14ac:dyDescent="0.4">
      <c r="B8" s="201" t="s">
        <v>212</v>
      </c>
      <c r="C8" s="202"/>
      <c r="D8" s="201"/>
      <c r="E8" s="208"/>
      <c r="F8" s="209"/>
    </row>
    <row r="9" spans="2:11" s="203" customFormat="1" ht="20.25" customHeight="1" x14ac:dyDescent="0.4">
      <c r="B9" s="202"/>
      <c r="C9" s="202"/>
      <c r="D9" s="201"/>
      <c r="E9" s="201"/>
      <c r="F9" s="201"/>
    </row>
    <row r="10" spans="2:11" s="203" customFormat="1" ht="20.25" customHeight="1" x14ac:dyDescent="0.4">
      <c r="B10" s="201" t="s">
        <v>213</v>
      </c>
      <c r="C10" s="202"/>
      <c r="D10" s="201"/>
      <c r="E10" s="201"/>
      <c r="F10" s="201"/>
    </row>
    <row r="11" spans="2:11" s="203" customFormat="1" ht="20.25" customHeight="1" x14ac:dyDescent="0.4">
      <c r="B11" s="201"/>
      <c r="C11" s="202"/>
      <c r="D11" s="201"/>
      <c r="E11" s="201"/>
      <c r="F11" s="201"/>
    </row>
    <row r="12" spans="2:11" s="203" customFormat="1" ht="20.25" customHeight="1" x14ac:dyDescent="0.4">
      <c r="B12" s="201" t="s">
        <v>214</v>
      </c>
      <c r="C12" s="202"/>
      <c r="D12" s="201"/>
    </row>
    <row r="13" spans="2:11" s="203" customFormat="1" ht="20.25" customHeight="1" x14ac:dyDescent="0.4">
      <c r="B13" s="201"/>
      <c r="C13" s="202"/>
      <c r="D13" s="201"/>
    </row>
    <row r="14" spans="2:11" s="203" customFormat="1" ht="20.25" customHeight="1" x14ac:dyDescent="0.4">
      <c r="B14" s="201" t="s">
        <v>215</v>
      </c>
      <c r="C14" s="202"/>
      <c r="D14" s="201"/>
    </row>
    <row r="15" spans="2:11" s="203" customFormat="1" ht="20.25" customHeight="1" x14ac:dyDescent="0.4">
      <c r="B15" s="201"/>
      <c r="C15" s="202"/>
      <c r="D15" s="201"/>
    </row>
    <row r="16" spans="2:11" s="203" customFormat="1" ht="20.25" customHeight="1" x14ac:dyDescent="0.4">
      <c r="B16" s="201" t="s">
        <v>216</v>
      </c>
      <c r="C16" s="202"/>
      <c r="D16" s="201"/>
    </row>
    <row r="17" spans="2:4" s="203" customFormat="1" ht="20.25" customHeight="1" x14ac:dyDescent="0.4">
      <c r="B17" s="201" t="s">
        <v>217</v>
      </c>
      <c r="C17" s="202"/>
      <c r="D17" s="201"/>
    </row>
    <row r="18" spans="2:4" s="203" customFormat="1" ht="20.25" customHeight="1" x14ac:dyDescent="0.4">
      <c r="B18" s="201" t="s">
        <v>218</v>
      </c>
      <c r="C18" s="202"/>
      <c r="D18" s="201"/>
    </row>
    <row r="19" spans="2:4" s="203" customFormat="1" ht="20.25" customHeight="1" x14ac:dyDescent="0.4">
      <c r="B19" s="201"/>
      <c r="C19" s="202"/>
      <c r="D19" s="201"/>
    </row>
    <row r="20" spans="2:4" s="203" customFormat="1" ht="20.25" customHeight="1" x14ac:dyDescent="0.4">
      <c r="B20" s="201" t="s">
        <v>219</v>
      </c>
      <c r="C20" s="202"/>
      <c r="D20" s="201"/>
    </row>
    <row r="21" spans="2:4" s="203" customFormat="1" ht="20.25" customHeight="1" x14ac:dyDescent="0.4">
      <c r="B21" s="201" t="s">
        <v>220</v>
      </c>
      <c r="C21" s="202"/>
      <c r="D21" s="201"/>
    </row>
    <row r="22" spans="2:4" s="203" customFormat="1" ht="20.25" customHeight="1" x14ac:dyDescent="0.4">
      <c r="B22" s="201"/>
      <c r="C22" s="202"/>
      <c r="D22" s="201"/>
    </row>
    <row r="23" spans="2:4" s="203" customFormat="1" ht="20.25" customHeight="1" x14ac:dyDescent="0.4">
      <c r="B23" s="201" t="s">
        <v>221</v>
      </c>
      <c r="C23" s="202"/>
      <c r="D23" s="201"/>
    </row>
    <row r="24" spans="2:4" s="203" customFormat="1" ht="20.25" customHeight="1" x14ac:dyDescent="0.4">
      <c r="B24" s="201"/>
      <c r="C24" s="202"/>
      <c r="D24" s="201"/>
    </row>
    <row r="25" spans="2:4" s="203" customFormat="1" ht="17.25" customHeight="1" x14ac:dyDescent="0.4">
      <c r="B25" s="201" t="s">
        <v>222</v>
      </c>
      <c r="C25" s="201"/>
      <c r="D25" s="201"/>
    </row>
    <row r="26" spans="2:4" s="203" customFormat="1" ht="17.25" customHeight="1" x14ac:dyDescent="0.4">
      <c r="B26" s="201" t="s">
        <v>223</v>
      </c>
      <c r="C26" s="201"/>
      <c r="D26" s="201"/>
    </row>
    <row r="27" spans="2:4" s="203" customFormat="1" ht="17.25" customHeight="1" x14ac:dyDescent="0.4">
      <c r="B27" s="201"/>
      <c r="C27" s="201"/>
      <c r="D27" s="201"/>
    </row>
    <row r="28" spans="2:4" s="203" customFormat="1" ht="17.25" customHeight="1" x14ac:dyDescent="0.4">
      <c r="B28" s="201"/>
      <c r="C28" s="210" t="s">
        <v>224</v>
      </c>
      <c r="D28" s="210" t="s">
        <v>225</v>
      </c>
    </row>
    <row r="29" spans="2:4" s="203" customFormat="1" ht="17.25" customHeight="1" x14ac:dyDescent="0.4">
      <c r="B29" s="201"/>
      <c r="C29" s="210">
        <v>1</v>
      </c>
      <c r="D29" s="211" t="s">
        <v>226</v>
      </c>
    </row>
    <row r="30" spans="2:4" s="203" customFormat="1" ht="17.25" customHeight="1" x14ac:dyDescent="0.4">
      <c r="B30" s="201"/>
      <c r="C30" s="210">
        <v>2</v>
      </c>
      <c r="D30" s="211" t="s">
        <v>227</v>
      </c>
    </row>
    <row r="31" spans="2:4" s="203" customFormat="1" ht="17.25" customHeight="1" x14ac:dyDescent="0.4">
      <c r="B31" s="201"/>
      <c r="C31" s="210">
        <v>3</v>
      </c>
      <c r="D31" s="211" t="s">
        <v>228</v>
      </c>
    </row>
    <row r="32" spans="2:4" s="203" customFormat="1" ht="17.25" customHeight="1" x14ac:dyDescent="0.4">
      <c r="B32" s="201"/>
      <c r="C32" s="208"/>
      <c r="D32" s="209"/>
    </row>
    <row r="33" spans="2:51" s="203" customFormat="1" ht="17.25" customHeight="1" x14ac:dyDescent="0.4">
      <c r="B33" s="201" t="s">
        <v>229</v>
      </c>
      <c r="C33" s="201"/>
      <c r="D33" s="201"/>
      <c r="E33" s="205"/>
      <c r="F33" s="205"/>
    </row>
    <row r="34" spans="2:51" s="203" customFormat="1" ht="17.25" customHeight="1" x14ac:dyDescent="0.4">
      <c r="B34" s="201" t="s">
        <v>230</v>
      </c>
      <c r="C34" s="201"/>
      <c r="D34" s="201"/>
      <c r="E34" s="205"/>
      <c r="F34" s="205"/>
    </row>
    <row r="35" spans="2:51" s="203" customFormat="1" ht="17.25" customHeight="1" x14ac:dyDescent="0.4">
      <c r="B35" s="201"/>
      <c r="C35" s="201"/>
      <c r="D35" s="201"/>
      <c r="E35" s="205"/>
      <c r="F35" s="205"/>
      <c r="G35" s="212"/>
      <c r="H35" s="212"/>
      <c r="J35" s="212"/>
      <c r="K35" s="212"/>
      <c r="L35" s="212"/>
      <c r="M35" s="212"/>
      <c r="N35" s="212"/>
      <c r="O35" s="212"/>
      <c r="R35" s="212"/>
      <c r="S35" s="212"/>
      <c r="T35" s="212"/>
      <c r="W35" s="212"/>
      <c r="X35" s="212"/>
      <c r="Y35" s="212"/>
    </row>
    <row r="36" spans="2:51" s="203" customFormat="1" ht="17.25" customHeight="1" x14ac:dyDescent="0.4">
      <c r="B36" s="201"/>
      <c r="C36" s="210" t="s">
        <v>196</v>
      </c>
      <c r="D36" s="210" t="s">
        <v>231</v>
      </c>
      <c r="E36" s="205"/>
      <c r="F36" s="205"/>
      <c r="G36" s="212"/>
      <c r="H36" s="212"/>
      <c r="J36" s="212"/>
      <c r="K36" s="212"/>
      <c r="L36" s="212"/>
      <c r="M36" s="212"/>
      <c r="N36" s="212"/>
      <c r="O36" s="212"/>
      <c r="R36" s="212"/>
      <c r="S36" s="212"/>
      <c r="T36" s="212"/>
      <c r="W36" s="212"/>
      <c r="X36" s="212"/>
      <c r="Y36" s="212"/>
    </row>
    <row r="37" spans="2:51" s="203" customFormat="1" ht="17.25" customHeight="1" x14ac:dyDescent="0.4">
      <c r="B37" s="201"/>
      <c r="C37" s="210" t="s">
        <v>232</v>
      </c>
      <c r="D37" s="211" t="s">
        <v>233</v>
      </c>
      <c r="E37" s="205"/>
      <c r="F37" s="205"/>
      <c r="G37" s="212"/>
      <c r="H37" s="212"/>
      <c r="J37" s="212"/>
      <c r="K37" s="212"/>
      <c r="L37" s="212"/>
      <c r="M37" s="212"/>
      <c r="N37" s="212"/>
      <c r="O37" s="212"/>
      <c r="R37" s="212"/>
      <c r="S37" s="212"/>
      <c r="T37" s="212"/>
      <c r="W37" s="212"/>
      <c r="X37" s="212"/>
      <c r="Y37" s="212"/>
    </row>
    <row r="38" spans="2:51" s="203" customFormat="1" ht="17.25" customHeight="1" x14ac:dyDescent="0.4">
      <c r="B38" s="201"/>
      <c r="C38" s="210" t="s">
        <v>234</v>
      </c>
      <c r="D38" s="211" t="s">
        <v>235</v>
      </c>
      <c r="E38" s="205"/>
      <c r="F38" s="205"/>
      <c r="G38" s="212"/>
      <c r="H38" s="212"/>
      <c r="J38" s="212"/>
      <c r="K38" s="212"/>
      <c r="L38" s="212"/>
      <c r="M38" s="212"/>
      <c r="N38" s="212"/>
      <c r="O38" s="212"/>
      <c r="R38" s="212"/>
      <c r="S38" s="212"/>
      <c r="T38" s="212"/>
      <c r="W38" s="212"/>
      <c r="X38" s="212"/>
      <c r="Y38" s="212"/>
    </row>
    <row r="39" spans="2:51" s="203" customFormat="1" ht="17.25" customHeight="1" x14ac:dyDescent="0.4">
      <c r="B39" s="201"/>
      <c r="C39" s="210" t="s">
        <v>236</v>
      </c>
      <c r="D39" s="211" t="s">
        <v>237</v>
      </c>
      <c r="E39" s="205"/>
      <c r="F39" s="205"/>
      <c r="G39" s="212"/>
      <c r="H39" s="212"/>
      <c r="J39" s="212"/>
      <c r="K39" s="212"/>
      <c r="L39" s="212"/>
      <c r="M39" s="212"/>
      <c r="N39" s="212"/>
      <c r="O39" s="212"/>
      <c r="R39" s="212"/>
      <c r="S39" s="212"/>
      <c r="T39" s="212"/>
      <c r="W39" s="212"/>
      <c r="X39" s="212"/>
      <c r="Y39" s="212"/>
    </row>
    <row r="40" spans="2:51" s="203" customFormat="1" ht="17.25" customHeight="1" x14ac:dyDescent="0.4">
      <c r="B40" s="201"/>
      <c r="C40" s="210" t="s">
        <v>238</v>
      </c>
      <c r="D40" s="211" t="s">
        <v>239</v>
      </c>
      <c r="E40" s="205"/>
      <c r="F40" s="205"/>
      <c r="G40" s="212"/>
      <c r="H40" s="212"/>
      <c r="J40" s="212"/>
      <c r="K40" s="212"/>
      <c r="L40" s="212"/>
      <c r="M40" s="212"/>
      <c r="N40" s="212"/>
      <c r="O40" s="212"/>
      <c r="R40" s="212"/>
      <c r="S40" s="212"/>
      <c r="T40" s="212"/>
      <c r="W40" s="212"/>
      <c r="X40" s="212"/>
      <c r="Y40" s="212"/>
    </row>
    <row r="41" spans="2:51" s="203" customFormat="1" ht="17.25" customHeight="1" x14ac:dyDescent="0.4">
      <c r="B41" s="201"/>
      <c r="C41" s="201"/>
      <c r="D41" s="201"/>
      <c r="E41" s="205"/>
      <c r="F41" s="205"/>
      <c r="G41" s="212"/>
      <c r="H41" s="212"/>
      <c r="J41" s="212"/>
      <c r="K41" s="212"/>
      <c r="L41" s="212"/>
      <c r="M41" s="212"/>
      <c r="N41" s="212"/>
      <c r="O41" s="212"/>
      <c r="R41" s="212"/>
      <c r="S41" s="212"/>
      <c r="T41" s="212"/>
      <c r="W41" s="212"/>
      <c r="X41" s="212"/>
      <c r="Y41" s="212"/>
    </row>
    <row r="42" spans="2:51" s="203" customFormat="1" ht="17.25" customHeight="1" x14ac:dyDescent="0.4">
      <c r="B42" s="201"/>
      <c r="C42" s="213" t="s">
        <v>240</v>
      </c>
      <c r="D42" s="201"/>
      <c r="E42" s="205"/>
      <c r="F42" s="205"/>
      <c r="G42" s="212"/>
      <c r="H42" s="212"/>
      <c r="J42" s="212"/>
      <c r="K42" s="212"/>
      <c r="L42" s="212"/>
      <c r="M42" s="212"/>
      <c r="N42" s="212"/>
      <c r="O42" s="212"/>
      <c r="R42" s="212"/>
      <c r="S42" s="212"/>
      <c r="T42" s="212"/>
      <c r="W42" s="212"/>
      <c r="X42" s="212"/>
      <c r="Y42" s="212"/>
    </row>
    <row r="43" spans="2:51" s="203" customFormat="1" ht="17.25" customHeight="1" x14ac:dyDescent="0.4">
      <c r="B43" s="205"/>
      <c r="C43" s="201" t="s">
        <v>241</v>
      </c>
      <c r="D43" s="205"/>
      <c r="E43" s="205"/>
      <c r="F43" s="213"/>
      <c r="G43" s="212"/>
      <c r="H43" s="212"/>
      <c r="J43" s="212"/>
      <c r="K43" s="212"/>
      <c r="L43" s="212"/>
      <c r="M43" s="212"/>
      <c r="N43" s="212"/>
      <c r="O43" s="212"/>
      <c r="R43" s="212"/>
      <c r="S43" s="212"/>
      <c r="T43" s="212"/>
      <c r="W43" s="212"/>
      <c r="X43" s="212"/>
      <c r="Y43" s="212"/>
    </row>
    <row r="44" spans="2:51" s="203" customFormat="1" ht="17.25" customHeight="1" x14ac:dyDescent="0.4">
      <c r="B44" s="205"/>
      <c r="C44" s="201" t="s">
        <v>242</v>
      </c>
      <c r="D44" s="205"/>
      <c r="E44" s="205"/>
      <c r="F44" s="201"/>
      <c r="G44" s="212"/>
      <c r="H44" s="212"/>
      <c r="J44" s="212"/>
      <c r="K44" s="212"/>
      <c r="L44" s="212"/>
      <c r="M44" s="212"/>
      <c r="N44" s="212"/>
      <c r="O44" s="212"/>
      <c r="R44" s="212"/>
      <c r="S44" s="212"/>
      <c r="T44" s="212"/>
      <c r="W44" s="212"/>
      <c r="X44" s="212"/>
      <c r="Y44" s="212"/>
    </row>
    <row r="45" spans="2:51" s="203" customFormat="1" ht="17.25" customHeight="1" x14ac:dyDescent="0.4">
      <c r="B45" s="201"/>
      <c r="C45" s="201"/>
      <c r="D45" s="201"/>
      <c r="E45" s="213"/>
      <c r="F45" s="212"/>
      <c r="G45" s="212"/>
      <c r="H45" s="212"/>
      <c r="J45" s="212"/>
      <c r="K45" s="212"/>
      <c r="L45" s="212"/>
      <c r="M45" s="212"/>
      <c r="N45" s="212"/>
      <c r="O45" s="212"/>
      <c r="R45" s="212"/>
      <c r="S45" s="212"/>
      <c r="T45" s="212"/>
      <c r="W45" s="212"/>
      <c r="X45" s="212"/>
      <c r="Y45" s="212"/>
    </row>
    <row r="46" spans="2:51" s="203" customFormat="1" ht="17.25" customHeight="1" x14ac:dyDescent="0.4">
      <c r="B46" s="201" t="s">
        <v>243</v>
      </c>
      <c r="C46" s="201"/>
      <c r="D46" s="201"/>
    </row>
    <row r="47" spans="2:51" s="203" customFormat="1" ht="17.25" customHeight="1" x14ac:dyDescent="0.4">
      <c r="B47" s="201" t="s">
        <v>244</v>
      </c>
      <c r="C47" s="201"/>
      <c r="D47" s="201"/>
      <c r="AH47" s="214"/>
      <c r="AI47" s="214"/>
      <c r="AJ47" s="214"/>
      <c r="AK47" s="214"/>
      <c r="AL47" s="214"/>
      <c r="AM47" s="214"/>
      <c r="AN47" s="214"/>
      <c r="AO47" s="214"/>
      <c r="AP47" s="214"/>
      <c r="AQ47" s="214"/>
      <c r="AR47" s="214"/>
      <c r="AS47" s="214"/>
    </row>
    <row r="48" spans="2:51" s="203" customFormat="1" ht="17.25" customHeight="1" x14ac:dyDescent="0.4">
      <c r="B48" s="215" t="s">
        <v>245</v>
      </c>
      <c r="C48" s="205"/>
      <c r="D48" s="205"/>
      <c r="E48" s="216"/>
      <c r="F48" s="216"/>
      <c r="G48" s="216"/>
      <c r="H48" s="216"/>
      <c r="I48" s="216"/>
      <c r="J48" s="216"/>
      <c r="K48" s="216"/>
      <c r="L48" s="216"/>
      <c r="M48" s="216"/>
      <c r="N48" s="216"/>
      <c r="O48" s="217"/>
      <c r="P48" s="217"/>
      <c r="Q48" s="216"/>
      <c r="R48" s="217"/>
      <c r="S48" s="216"/>
      <c r="T48" s="216"/>
      <c r="U48" s="217"/>
      <c r="V48" s="214"/>
      <c r="W48" s="214"/>
      <c r="X48" s="214"/>
      <c r="Y48" s="216"/>
      <c r="Z48" s="216"/>
      <c r="AA48" s="216"/>
      <c r="AB48" s="216"/>
      <c r="AC48" s="214"/>
      <c r="AD48" s="216"/>
      <c r="AE48" s="217"/>
      <c r="AF48" s="217"/>
      <c r="AG48" s="217"/>
      <c r="AH48" s="217"/>
      <c r="AI48" s="218"/>
      <c r="AJ48" s="217"/>
      <c r="AK48" s="217"/>
      <c r="AL48" s="217"/>
      <c r="AM48" s="217"/>
      <c r="AN48" s="217"/>
      <c r="AO48" s="217"/>
      <c r="AP48" s="217"/>
      <c r="AQ48" s="217"/>
      <c r="AR48" s="217"/>
      <c r="AS48" s="217"/>
      <c r="AT48" s="217"/>
      <c r="AU48" s="217"/>
      <c r="AV48" s="217"/>
      <c r="AW48" s="217"/>
      <c r="AX48" s="217"/>
      <c r="AY48" s="218"/>
    </row>
    <row r="49" spans="2:50" s="203" customFormat="1" ht="17.25" customHeight="1" x14ac:dyDescent="0.4">
      <c r="F49" s="214"/>
    </row>
    <row r="50" spans="2:50" s="203" customFormat="1" ht="17.25" customHeight="1" x14ac:dyDescent="0.4">
      <c r="B50" s="201" t="s">
        <v>246</v>
      </c>
      <c r="C50" s="201"/>
    </row>
    <row r="51" spans="2:50" s="203" customFormat="1" ht="17.25" customHeight="1" x14ac:dyDescent="0.4">
      <c r="B51" s="201"/>
      <c r="C51" s="201"/>
    </row>
    <row r="52" spans="2:50" s="203" customFormat="1" ht="17.25" customHeight="1" x14ac:dyDescent="0.4">
      <c r="B52" s="201" t="s">
        <v>247</v>
      </c>
      <c r="C52" s="201"/>
    </row>
    <row r="53" spans="2:50" s="203" customFormat="1" ht="17.25" customHeight="1" x14ac:dyDescent="0.4">
      <c r="B53" s="201" t="s">
        <v>248</v>
      </c>
      <c r="C53" s="201"/>
    </row>
    <row r="54" spans="2:50" s="203" customFormat="1" ht="17.25" customHeight="1" x14ac:dyDescent="0.4">
      <c r="B54" s="201"/>
      <c r="C54" s="201"/>
    </row>
    <row r="55" spans="2:50" s="203" customFormat="1" ht="17.25" customHeight="1" x14ac:dyDescent="0.4">
      <c r="B55" s="201" t="s">
        <v>249</v>
      </c>
      <c r="C55" s="201"/>
    </row>
    <row r="56" spans="2:50" s="203" customFormat="1" ht="17.25" customHeight="1" x14ac:dyDescent="0.4">
      <c r="B56" s="201" t="s">
        <v>250</v>
      </c>
      <c r="C56" s="201"/>
    </row>
    <row r="57" spans="2:50" s="203" customFormat="1" ht="17.25" customHeight="1" x14ac:dyDescent="0.4">
      <c r="B57" s="201"/>
      <c r="C57" s="201"/>
    </row>
    <row r="58" spans="2:50" s="203" customFormat="1" ht="17.25" customHeight="1" x14ac:dyDescent="0.4">
      <c r="B58" s="201" t="s">
        <v>251</v>
      </c>
      <c r="C58" s="201"/>
      <c r="D58" s="201"/>
    </row>
    <row r="59" spans="2:50" s="203" customFormat="1" ht="17.25" customHeight="1" x14ac:dyDescent="0.4">
      <c r="B59" s="201"/>
      <c r="C59" s="201"/>
      <c r="D59" s="201"/>
    </row>
    <row r="60" spans="2:50" s="203" customFormat="1" ht="17.25" customHeight="1" x14ac:dyDescent="0.4">
      <c r="B60" s="205" t="s">
        <v>252</v>
      </c>
      <c r="C60" s="205"/>
      <c r="D60" s="201"/>
    </row>
    <row r="61" spans="2:50" s="203" customFormat="1" ht="17.25" customHeight="1" x14ac:dyDescent="0.4">
      <c r="B61" s="205" t="s">
        <v>253</v>
      </c>
      <c r="C61" s="205"/>
      <c r="D61" s="201"/>
    </row>
    <row r="62" spans="2:50" s="203" customFormat="1" ht="17.25" customHeight="1" x14ac:dyDescent="0.4">
      <c r="B62" s="205" t="s">
        <v>254</v>
      </c>
    </row>
    <row r="63" spans="2:50" s="203" customFormat="1" ht="17.25" customHeight="1" x14ac:dyDescent="0.4">
      <c r="B63" s="205"/>
    </row>
    <row r="64" spans="2:50" s="203" customFormat="1" ht="17.25" customHeight="1" x14ac:dyDescent="0.4">
      <c r="B64" s="203" t="s">
        <v>255</v>
      </c>
      <c r="E64" s="219"/>
      <c r="F64" s="219"/>
      <c r="G64" s="219"/>
      <c r="H64" s="219"/>
      <c r="I64" s="219"/>
      <c r="J64" s="219"/>
      <c r="K64" s="219"/>
      <c r="L64" s="220"/>
      <c r="M64" s="205" t="s">
        <v>256</v>
      </c>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219"/>
      <c r="AT64" s="219"/>
      <c r="AU64" s="219"/>
      <c r="AV64" s="219"/>
      <c r="AW64" s="219"/>
      <c r="AX64" s="219"/>
    </row>
    <row r="65" spans="2:71" s="203" customFormat="1" ht="17.25" customHeight="1" x14ac:dyDescent="0.4">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219"/>
    </row>
    <row r="66" spans="2:71" s="203" customFormat="1" ht="17.25" customHeight="1" x14ac:dyDescent="0.4">
      <c r="B66" s="203" t="s">
        <v>257</v>
      </c>
      <c r="E66" s="219"/>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19"/>
    </row>
    <row r="67" spans="2:71" s="203" customFormat="1" ht="17.25" customHeight="1" x14ac:dyDescent="0.4">
      <c r="E67" s="219"/>
      <c r="F67" s="219"/>
      <c r="G67" s="219"/>
      <c r="H67" s="219"/>
      <c r="I67" s="219"/>
      <c r="J67" s="219"/>
      <c r="K67" s="219"/>
      <c r="L67" s="219"/>
      <c r="M67" s="219"/>
      <c r="N67" s="219"/>
      <c r="O67" s="219"/>
      <c r="P67" s="219"/>
      <c r="Q67" s="219"/>
      <c r="R67" s="219"/>
      <c r="S67" s="219"/>
      <c r="T67" s="219"/>
      <c r="U67" s="219"/>
      <c r="V67" s="219"/>
      <c r="W67" s="219"/>
      <c r="X67" s="219"/>
      <c r="Y67" s="219"/>
      <c r="Z67" s="219"/>
      <c r="AA67" s="219"/>
      <c r="AB67" s="219"/>
      <c r="AC67" s="219"/>
      <c r="AD67" s="219"/>
      <c r="AE67" s="219"/>
      <c r="AF67" s="219"/>
      <c r="AG67" s="219"/>
      <c r="AH67" s="219"/>
      <c r="AI67" s="219"/>
      <c r="AJ67" s="219"/>
      <c r="AK67" s="219"/>
      <c r="AL67" s="219"/>
      <c r="AM67" s="219"/>
      <c r="AN67" s="219"/>
      <c r="AO67" s="219"/>
      <c r="AP67" s="219"/>
      <c r="AQ67" s="219"/>
      <c r="AR67" s="219"/>
      <c r="AS67" s="219"/>
      <c r="AT67" s="219"/>
      <c r="AU67" s="219"/>
      <c r="AV67" s="219"/>
      <c r="AW67" s="219"/>
      <c r="AX67" s="219"/>
      <c r="AY67" s="219"/>
      <c r="AZ67" s="219"/>
      <c r="BA67" s="219"/>
      <c r="BB67" s="219"/>
    </row>
    <row r="68" spans="2:71" s="203" customFormat="1" ht="17.25" customHeight="1" x14ac:dyDescent="0.4">
      <c r="B68" s="203" t="s">
        <v>258</v>
      </c>
      <c r="E68" s="219"/>
      <c r="F68" s="219"/>
      <c r="G68" s="219"/>
      <c r="H68" s="219"/>
      <c r="I68" s="219"/>
      <c r="J68" s="219"/>
      <c r="K68" s="219"/>
      <c r="L68" s="219"/>
      <c r="M68" s="219"/>
      <c r="N68" s="219"/>
      <c r="O68" s="219"/>
      <c r="P68" s="219"/>
      <c r="Q68" s="219"/>
      <c r="R68" s="219"/>
      <c r="S68" s="219"/>
      <c r="T68" s="219"/>
      <c r="U68" s="219"/>
      <c r="V68" s="219"/>
      <c r="W68" s="219"/>
      <c r="X68" s="219"/>
      <c r="Y68" s="219"/>
      <c r="Z68" s="219"/>
      <c r="AA68" s="219"/>
      <c r="AB68" s="219"/>
      <c r="AC68" s="219"/>
      <c r="AD68" s="219"/>
      <c r="AE68" s="219"/>
      <c r="AF68" s="219"/>
      <c r="AG68" s="219"/>
      <c r="AH68" s="219"/>
      <c r="AI68" s="219"/>
      <c r="AJ68" s="219"/>
      <c r="AK68" s="219"/>
      <c r="AL68" s="219"/>
      <c r="AM68" s="219"/>
      <c r="AN68" s="219"/>
      <c r="AO68" s="219"/>
      <c r="AP68" s="219"/>
      <c r="AQ68" s="219"/>
      <c r="AR68" s="219"/>
      <c r="AS68" s="219"/>
      <c r="AT68" s="219"/>
      <c r="AU68" s="219"/>
      <c r="AV68" s="219"/>
      <c r="AW68" s="219"/>
      <c r="AX68" s="219"/>
      <c r="AY68" s="219"/>
      <c r="AZ68" s="219"/>
      <c r="BA68" s="219"/>
      <c r="BB68" s="219"/>
    </row>
    <row r="69" spans="2:71" s="203" customFormat="1" ht="17.25" customHeight="1" x14ac:dyDescent="0.4">
      <c r="E69" s="219"/>
      <c r="F69" s="219"/>
      <c r="G69" s="219"/>
      <c r="H69" s="219"/>
      <c r="I69" s="219"/>
      <c r="J69" s="219"/>
      <c r="K69" s="219"/>
      <c r="L69" s="219"/>
      <c r="M69" s="219"/>
      <c r="N69" s="219"/>
      <c r="O69" s="219"/>
      <c r="P69" s="219"/>
      <c r="Q69" s="219"/>
      <c r="R69" s="219"/>
      <c r="S69" s="219"/>
      <c r="T69" s="219"/>
      <c r="U69" s="219"/>
      <c r="V69" s="219"/>
      <c r="W69" s="219"/>
      <c r="X69" s="219"/>
      <c r="Y69" s="219"/>
      <c r="Z69" s="219"/>
      <c r="AA69" s="219"/>
      <c r="AB69" s="219"/>
      <c r="AC69" s="219"/>
      <c r="AD69" s="219"/>
      <c r="AE69" s="219"/>
      <c r="AF69" s="219"/>
      <c r="AG69" s="219"/>
      <c r="AH69" s="219"/>
      <c r="AI69" s="219"/>
      <c r="AJ69" s="219"/>
      <c r="AK69" s="219"/>
      <c r="AL69" s="219"/>
      <c r="AM69" s="219"/>
      <c r="AN69" s="219"/>
      <c r="AO69" s="219"/>
      <c r="AP69" s="219"/>
      <c r="AQ69" s="219"/>
      <c r="AR69" s="219"/>
      <c r="AS69" s="219"/>
      <c r="AT69" s="219"/>
      <c r="AU69" s="219"/>
      <c r="AV69" s="219"/>
      <c r="AW69" s="219"/>
      <c r="AX69" s="219"/>
      <c r="AY69" s="219"/>
      <c r="AZ69" s="219"/>
      <c r="BA69" s="219"/>
      <c r="BB69" s="219"/>
    </row>
    <row r="70" spans="2:71" s="203" customFormat="1" ht="17.25" customHeight="1" x14ac:dyDescent="0.2">
      <c r="B70" s="203" t="s">
        <v>259</v>
      </c>
      <c r="BL70" s="221"/>
      <c r="BM70" s="222"/>
      <c r="BN70" s="221"/>
      <c r="BO70" s="221"/>
      <c r="BP70" s="221"/>
      <c r="BQ70" s="223"/>
      <c r="BR70" s="224"/>
      <c r="BS70" s="224"/>
    </row>
    <row r="71" spans="2:71" s="203" customFormat="1" ht="17.25" customHeight="1" x14ac:dyDescent="0.4">
      <c r="E71" s="219"/>
      <c r="F71" s="219"/>
      <c r="G71" s="219"/>
      <c r="H71" s="219"/>
      <c r="I71" s="219"/>
      <c r="J71" s="219"/>
      <c r="K71" s="219"/>
      <c r="L71" s="219"/>
      <c r="M71" s="219"/>
      <c r="N71" s="219"/>
      <c r="O71" s="219"/>
      <c r="P71" s="219"/>
      <c r="Q71" s="219"/>
      <c r="R71" s="219"/>
      <c r="S71" s="219"/>
      <c r="T71" s="219"/>
      <c r="U71" s="219"/>
      <c r="V71" s="219"/>
      <c r="W71" s="219"/>
      <c r="X71" s="219"/>
      <c r="Y71" s="219"/>
      <c r="Z71" s="219"/>
      <c r="AA71" s="219"/>
      <c r="AB71" s="219"/>
      <c r="AC71" s="219"/>
      <c r="AD71" s="219"/>
      <c r="AE71" s="219"/>
      <c r="AF71" s="219"/>
      <c r="AG71" s="219"/>
      <c r="AH71" s="219"/>
      <c r="AI71" s="219"/>
      <c r="AJ71" s="219"/>
      <c r="AK71" s="219"/>
      <c r="AL71" s="219"/>
      <c r="AM71" s="219"/>
      <c r="AN71" s="219"/>
      <c r="AO71" s="219"/>
      <c r="AP71" s="219"/>
      <c r="AQ71" s="219"/>
      <c r="AR71" s="219"/>
      <c r="AS71" s="219"/>
      <c r="AT71" s="219"/>
      <c r="AU71" s="219"/>
      <c r="AV71" s="219"/>
      <c r="AW71" s="219"/>
      <c r="AX71" s="219"/>
    </row>
    <row r="72" spans="2:71" ht="17.25" customHeight="1" x14ac:dyDescent="0.4">
      <c r="B72" s="203" t="s">
        <v>260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1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0"/>
  <sheetViews>
    <sheetView zoomScale="70" zoomScaleNormal="70" workbookViewId="0">
      <selection activeCell="D18" sqref="D18"/>
    </sheetView>
  </sheetViews>
  <sheetFormatPr defaultRowHeight="25.5" x14ac:dyDescent="0.4"/>
  <cols>
    <col min="1" max="1" width="1.875" style="225" customWidth="1"/>
    <col min="2" max="2" width="11.5" style="225" customWidth="1"/>
    <col min="3" max="12" width="40.625" style="225" customWidth="1"/>
    <col min="13" max="16384" width="9" style="225"/>
  </cols>
  <sheetData>
    <row r="1" spans="2:12" x14ac:dyDescent="0.4">
      <c r="B1" s="238" t="s">
        <v>295</v>
      </c>
      <c r="C1" s="238"/>
      <c r="D1" s="238"/>
    </row>
    <row r="2" spans="2:12" x14ac:dyDescent="0.4">
      <c r="B2" s="238"/>
      <c r="C2" s="238"/>
      <c r="D2" s="238"/>
    </row>
    <row r="3" spans="2:12" x14ac:dyDescent="0.4">
      <c r="B3" s="241" t="s">
        <v>294</v>
      </c>
      <c r="C3" s="241" t="s">
        <v>293</v>
      </c>
      <c r="D3" s="238"/>
    </row>
    <row r="4" spans="2:12" x14ac:dyDescent="0.4">
      <c r="B4" s="240">
        <v>1</v>
      </c>
      <c r="C4" s="239" t="s">
        <v>126</v>
      </c>
      <c r="D4" s="238"/>
    </row>
    <row r="5" spans="2:12" x14ac:dyDescent="0.4">
      <c r="B5" s="240">
        <v>2</v>
      </c>
      <c r="C5" s="239" t="s">
        <v>292</v>
      </c>
    </row>
    <row r="6" spans="2:12" x14ac:dyDescent="0.4">
      <c r="B6" s="240">
        <v>3</v>
      </c>
      <c r="C6" s="239" t="s">
        <v>291</v>
      </c>
      <c r="D6" s="238"/>
    </row>
    <row r="7" spans="2:12" x14ac:dyDescent="0.4">
      <c r="B7" s="240">
        <v>4</v>
      </c>
      <c r="C7" s="239" t="s">
        <v>290</v>
      </c>
      <c r="D7" s="238"/>
    </row>
    <row r="8" spans="2:12" x14ac:dyDescent="0.4">
      <c r="B8" s="240">
        <v>5</v>
      </c>
      <c r="C8" s="239" t="s">
        <v>289</v>
      </c>
      <c r="D8" s="238"/>
    </row>
    <row r="9" spans="2:12" x14ac:dyDescent="0.4">
      <c r="B9" s="240">
        <v>6</v>
      </c>
      <c r="C9" s="239" t="s">
        <v>277</v>
      </c>
      <c r="D9" s="238"/>
    </row>
    <row r="10" spans="2:12" x14ac:dyDescent="0.4">
      <c r="B10" s="240">
        <v>7</v>
      </c>
      <c r="C10" s="239" t="s">
        <v>277</v>
      </c>
      <c r="D10" s="238"/>
    </row>
    <row r="12" spans="2:12" x14ac:dyDescent="0.4">
      <c r="B12" s="238" t="s">
        <v>288</v>
      </c>
    </row>
    <row r="13" spans="2:12" ht="26.25" thickBot="1" x14ac:dyDescent="0.45"/>
    <row r="14" spans="2:12" ht="26.25" thickBot="1" x14ac:dyDescent="0.45">
      <c r="B14" s="237" t="s">
        <v>225</v>
      </c>
      <c r="C14" s="236" t="s">
        <v>226</v>
      </c>
      <c r="D14" s="235" t="s">
        <v>227</v>
      </c>
      <c r="E14" s="235" t="s">
        <v>228</v>
      </c>
      <c r="F14" s="235" t="s">
        <v>277</v>
      </c>
      <c r="G14" s="235" t="s">
        <v>277</v>
      </c>
      <c r="H14" s="235" t="s">
        <v>277</v>
      </c>
      <c r="I14" s="235" t="s">
        <v>277</v>
      </c>
      <c r="J14" s="235" t="s">
        <v>277</v>
      </c>
      <c r="K14" s="235" t="s">
        <v>277</v>
      </c>
      <c r="L14" s="234" t="s">
        <v>277</v>
      </c>
    </row>
    <row r="15" spans="2:12" x14ac:dyDescent="0.4">
      <c r="B15" s="657" t="s">
        <v>287</v>
      </c>
      <c r="C15" s="233" t="s">
        <v>286</v>
      </c>
      <c r="D15" s="232" t="s">
        <v>285</v>
      </c>
      <c r="E15" s="232" t="s">
        <v>284</v>
      </c>
      <c r="F15" s="230" t="s">
        <v>277</v>
      </c>
      <c r="G15" s="230" t="s">
        <v>277</v>
      </c>
      <c r="H15" s="230" t="s">
        <v>283</v>
      </c>
      <c r="I15" s="230" t="s">
        <v>277</v>
      </c>
      <c r="J15" s="230" t="s">
        <v>283</v>
      </c>
      <c r="K15" s="230" t="s">
        <v>277</v>
      </c>
      <c r="L15" s="229" t="s">
        <v>277</v>
      </c>
    </row>
    <row r="16" spans="2:12" x14ac:dyDescent="0.4">
      <c r="B16" s="658"/>
      <c r="C16" s="231" t="s">
        <v>277</v>
      </c>
      <c r="D16" s="230" t="s">
        <v>282</v>
      </c>
      <c r="E16" s="230" t="s">
        <v>281</v>
      </c>
      <c r="F16" s="230" t="s">
        <v>277</v>
      </c>
      <c r="G16" s="230" t="s">
        <v>277</v>
      </c>
      <c r="H16" s="230" t="s">
        <v>277</v>
      </c>
      <c r="I16" s="230" t="s">
        <v>275</v>
      </c>
      <c r="J16" s="230" t="s">
        <v>277</v>
      </c>
      <c r="K16" s="230" t="s">
        <v>277</v>
      </c>
      <c r="L16" s="229" t="s">
        <v>277</v>
      </c>
    </row>
    <row r="17" spans="2:12" x14ac:dyDescent="0.4">
      <c r="B17" s="658"/>
      <c r="C17" s="231" t="s">
        <v>277</v>
      </c>
      <c r="D17" s="230" t="s">
        <v>280</v>
      </c>
      <c r="E17" s="230" t="s">
        <v>279</v>
      </c>
      <c r="F17" s="230" t="s">
        <v>277</v>
      </c>
      <c r="G17" s="230" t="s">
        <v>277</v>
      </c>
      <c r="H17" s="230" t="s">
        <v>277</v>
      </c>
      <c r="I17" s="230" t="s">
        <v>277</v>
      </c>
      <c r="J17" s="230" t="s">
        <v>277</v>
      </c>
      <c r="K17" s="230" t="s">
        <v>277</v>
      </c>
      <c r="L17" s="229" t="s">
        <v>277</v>
      </c>
    </row>
    <row r="18" spans="2:12" x14ac:dyDescent="0.4">
      <c r="B18" s="658"/>
      <c r="C18" s="231" t="s">
        <v>277</v>
      </c>
      <c r="D18" s="230" t="s">
        <v>278</v>
      </c>
      <c r="E18" s="230" t="s">
        <v>278</v>
      </c>
      <c r="F18" s="230" t="s">
        <v>277</v>
      </c>
      <c r="G18" s="230" t="s">
        <v>276</v>
      </c>
      <c r="H18" s="230" t="s">
        <v>277</v>
      </c>
      <c r="I18" s="230" t="s">
        <v>277</v>
      </c>
      <c r="J18" s="230" t="s">
        <v>277</v>
      </c>
      <c r="K18" s="230" t="s">
        <v>277</v>
      </c>
      <c r="L18" s="229" t="s">
        <v>277</v>
      </c>
    </row>
    <row r="19" spans="2:12" x14ac:dyDescent="0.4">
      <c r="B19" s="658"/>
      <c r="C19" s="231" t="s">
        <v>277</v>
      </c>
      <c r="D19" s="230" t="s">
        <v>277</v>
      </c>
      <c r="E19" s="230" t="s">
        <v>276</v>
      </c>
      <c r="F19" s="230" t="s">
        <v>277</v>
      </c>
      <c r="G19" s="230" t="s">
        <v>277</v>
      </c>
      <c r="H19" s="230" t="s">
        <v>277</v>
      </c>
      <c r="I19" s="230" t="s">
        <v>275</v>
      </c>
      <c r="J19" s="230" t="s">
        <v>277</v>
      </c>
      <c r="K19" s="230" t="s">
        <v>277</v>
      </c>
      <c r="L19" s="229" t="s">
        <v>277</v>
      </c>
    </row>
    <row r="20" spans="2:12" x14ac:dyDescent="0.4">
      <c r="B20" s="658"/>
      <c r="C20" s="231" t="s">
        <v>276</v>
      </c>
      <c r="D20" s="230" t="s">
        <v>277</v>
      </c>
      <c r="E20" s="230" t="s">
        <v>277</v>
      </c>
      <c r="F20" s="230" t="s">
        <v>276</v>
      </c>
      <c r="G20" s="230" t="s">
        <v>277</v>
      </c>
      <c r="H20" s="230" t="s">
        <v>277</v>
      </c>
      <c r="I20" s="230" t="s">
        <v>277</v>
      </c>
      <c r="J20" s="230" t="s">
        <v>277</v>
      </c>
      <c r="K20" s="230" t="s">
        <v>277</v>
      </c>
      <c r="L20" s="229" t="s">
        <v>276</v>
      </c>
    </row>
    <row r="21" spans="2:12" x14ac:dyDescent="0.4">
      <c r="B21" s="658"/>
      <c r="C21" s="231" t="s">
        <v>277</v>
      </c>
      <c r="D21" s="230" t="s">
        <v>277</v>
      </c>
      <c r="E21" s="230" t="s">
        <v>276</v>
      </c>
      <c r="F21" s="230" t="s">
        <v>277</v>
      </c>
      <c r="G21" s="230" t="s">
        <v>275</v>
      </c>
      <c r="H21" s="230" t="s">
        <v>275</v>
      </c>
      <c r="I21" s="230" t="s">
        <v>275</v>
      </c>
      <c r="J21" s="230" t="s">
        <v>277</v>
      </c>
      <c r="K21" s="230" t="s">
        <v>277</v>
      </c>
      <c r="L21" s="229" t="s">
        <v>275</v>
      </c>
    </row>
    <row r="22" spans="2:12" x14ac:dyDescent="0.4">
      <c r="B22" s="658"/>
      <c r="C22" s="231" t="s">
        <v>277</v>
      </c>
      <c r="D22" s="230" t="s">
        <v>277</v>
      </c>
      <c r="E22" s="230" t="s">
        <v>277</v>
      </c>
      <c r="F22" s="230" t="s">
        <v>277</v>
      </c>
      <c r="G22" s="230" t="s">
        <v>277</v>
      </c>
      <c r="H22" s="230" t="s">
        <v>277</v>
      </c>
      <c r="I22" s="230" t="s">
        <v>275</v>
      </c>
      <c r="J22" s="230" t="s">
        <v>275</v>
      </c>
      <c r="K22" s="230" t="s">
        <v>277</v>
      </c>
      <c r="L22" s="229" t="s">
        <v>276</v>
      </c>
    </row>
    <row r="23" spans="2:12" ht="26.25" thickBot="1" x14ac:dyDescent="0.45">
      <c r="B23" s="659"/>
      <c r="C23" s="228" t="s">
        <v>275</v>
      </c>
      <c r="D23" s="227" t="s">
        <v>276</v>
      </c>
      <c r="E23" s="227" t="s">
        <v>275</v>
      </c>
      <c r="F23" s="227" t="s">
        <v>277</v>
      </c>
      <c r="G23" s="227" t="s">
        <v>277</v>
      </c>
      <c r="H23" s="227" t="s">
        <v>276</v>
      </c>
      <c r="I23" s="227" t="s">
        <v>275</v>
      </c>
      <c r="J23" s="227" t="s">
        <v>275</v>
      </c>
      <c r="K23" s="227" t="s">
        <v>276</v>
      </c>
      <c r="L23" s="226" t="s">
        <v>275</v>
      </c>
    </row>
    <row r="25" spans="2:12" x14ac:dyDescent="0.4">
      <c r="C25" s="225" t="s">
        <v>274</v>
      </c>
    </row>
    <row r="26" spans="2:12" x14ac:dyDescent="0.4">
      <c r="C26" s="225" t="s">
        <v>273</v>
      </c>
    </row>
    <row r="27" spans="2:12" x14ac:dyDescent="0.4">
      <c r="C27" s="225" t="s">
        <v>272</v>
      </c>
    </row>
    <row r="28" spans="2:12" x14ac:dyDescent="0.4">
      <c r="C28" s="225" t="s">
        <v>271</v>
      </c>
    </row>
    <row r="29" spans="2:12" x14ac:dyDescent="0.4">
      <c r="C29" s="225" t="s">
        <v>270</v>
      </c>
    </row>
    <row r="30" spans="2:12" x14ac:dyDescent="0.4">
      <c r="C30" s="225" t="s">
        <v>269</v>
      </c>
    </row>
    <row r="32" spans="2:12" x14ac:dyDescent="0.4">
      <c r="C32" s="225" t="s">
        <v>268</v>
      </c>
    </row>
    <row r="33" spans="3:3" x14ac:dyDescent="0.4">
      <c r="C33" s="225" t="s">
        <v>267</v>
      </c>
    </row>
    <row r="35" spans="3:3" x14ac:dyDescent="0.4">
      <c r="C35" s="225" t="s">
        <v>266</v>
      </c>
    </row>
    <row r="36" spans="3:3" x14ac:dyDescent="0.4">
      <c r="C36" s="225" t="s">
        <v>265</v>
      </c>
    </row>
    <row r="37" spans="3:3" x14ac:dyDescent="0.4">
      <c r="C37" s="225" t="s">
        <v>264</v>
      </c>
    </row>
    <row r="38" spans="3:3" x14ac:dyDescent="0.4">
      <c r="C38" s="225" t="s">
        <v>263</v>
      </c>
    </row>
    <row r="39" spans="3:3" x14ac:dyDescent="0.4">
      <c r="C39" s="225" t="s">
        <v>262</v>
      </c>
    </row>
    <row r="40" spans="3:3" x14ac:dyDescent="0.4">
      <c r="C40" s="225" t="s">
        <v>261</v>
      </c>
    </row>
  </sheetData>
  <mergeCells count="1">
    <mergeCell ref="B15:B23"/>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9"/>
  <sheetViews>
    <sheetView workbookViewId="0">
      <selection activeCell="AB30" sqref="AB30"/>
    </sheetView>
  </sheetViews>
  <sheetFormatPr defaultRowHeight="12" x14ac:dyDescent="0.15"/>
  <cols>
    <col min="1" max="1" width="1.25" style="3" customWidth="1"/>
    <col min="2" max="23" width="4" style="3" customWidth="1"/>
    <col min="24" max="24" width="5" style="3" customWidth="1"/>
    <col min="25" max="16384" width="9" style="3"/>
  </cols>
  <sheetData>
    <row r="1" spans="2:22" ht="16.5" customHeight="1" x14ac:dyDescent="0.15">
      <c r="B1" s="2"/>
      <c r="C1" s="2"/>
      <c r="D1" s="2"/>
      <c r="E1" s="2"/>
      <c r="F1" s="2"/>
      <c r="G1" s="2"/>
      <c r="H1" s="2"/>
      <c r="I1" s="2"/>
      <c r="J1" s="2"/>
      <c r="K1" s="2"/>
      <c r="L1" s="2"/>
      <c r="M1" s="2"/>
      <c r="N1" s="2"/>
      <c r="O1" s="2"/>
      <c r="P1" s="2"/>
      <c r="Q1" s="2"/>
      <c r="R1" s="2"/>
      <c r="S1" s="2"/>
      <c r="T1" s="2"/>
      <c r="U1" s="2"/>
      <c r="V1" s="2"/>
    </row>
    <row r="2" spans="2:22" ht="13.5" x14ac:dyDescent="0.15">
      <c r="B2" s="689" t="s">
        <v>15</v>
      </c>
      <c r="C2" s="689"/>
      <c r="D2" s="689"/>
      <c r="E2" s="689"/>
      <c r="F2" s="689"/>
      <c r="G2" s="689"/>
      <c r="H2" s="689"/>
      <c r="I2" s="689"/>
      <c r="J2" s="689"/>
      <c r="K2" s="689"/>
      <c r="L2" s="689"/>
      <c r="M2" s="689"/>
      <c r="N2" s="689"/>
      <c r="O2" s="689"/>
      <c r="P2" s="689"/>
      <c r="Q2" s="689"/>
      <c r="R2" s="689"/>
      <c r="S2" s="689"/>
    </row>
    <row r="3" spans="2:22" ht="7.5" customHeight="1" x14ac:dyDescent="0.15">
      <c r="B3" s="4"/>
      <c r="C3" s="4"/>
      <c r="D3" s="4"/>
      <c r="E3" s="4"/>
      <c r="F3" s="4"/>
      <c r="G3" s="4"/>
      <c r="H3" s="4"/>
      <c r="I3" s="1"/>
      <c r="J3" s="1"/>
      <c r="K3" s="1"/>
      <c r="L3" s="1"/>
      <c r="M3" s="1"/>
      <c r="N3" s="1"/>
      <c r="O3" s="1"/>
      <c r="P3" s="1"/>
      <c r="Q3" s="1"/>
      <c r="R3" s="1"/>
      <c r="S3" s="1"/>
    </row>
    <row r="4" spans="2:22" ht="13.5" x14ac:dyDescent="0.15">
      <c r="B4" s="4" t="s">
        <v>16</v>
      </c>
      <c r="C4" s="4"/>
      <c r="D4" s="4"/>
      <c r="E4" s="4"/>
      <c r="F4" s="4"/>
      <c r="G4" s="4"/>
      <c r="H4" s="1"/>
      <c r="I4" s="1"/>
      <c r="J4" s="1"/>
      <c r="K4" s="1"/>
      <c r="L4" s="1"/>
      <c r="M4" s="1"/>
      <c r="N4" s="1"/>
      <c r="O4" s="1"/>
      <c r="P4" s="1"/>
      <c r="Q4" s="1"/>
      <c r="R4" s="1"/>
    </row>
    <row r="5" spans="2:22" ht="13.5" x14ac:dyDescent="0.15">
      <c r="B5" s="4" t="s">
        <v>17</v>
      </c>
      <c r="C5" s="4"/>
      <c r="D5" s="4"/>
      <c r="E5" s="4"/>
      <c r="F5" s="4"/>
      <c r="G5" s="4"/>
      <c r="H5" s="1"/>
      <c r="I5" s="1"/>
      <c r="J5" s="1"/>
      <c r="K5" s="1"/>
      <c r="L5" s="1"/>
      <c r="M5" s="1"/>
      <c r="N5" s="1"/>
      <c r="O5" s="1"/>
      <c r="P5" s="1"/>
      <c r="Q5" s="1"/>
      <c r="R5" s="1"/>
    </row>
    <row r="6" spans="2:22" ht="13.5" x14ac:dyDescent="0.15">
      <c r="B6" s="4"/>
      <c r="C6" s="4"/>
      <c r="D6" s="4"/>
      <c r="E6" s="4"/>
      <c r="F6" s="4"/>
      <c r="G6" s="4"/>
      <c r="H6" s="1"/>
      <c r="I6" s="1"/>
      <c r="J6" s="1"/>
      <c r="K6" s="1"/>
      <c r="L6" s="1"/>
      <c r="M6" s="1"/>
      <c r="N6" s="1"/>
      <c r="O6" s="1"/>
      <c r="P6" s="1"/>
      <c r="Q6" s="1"/>
      <c r="R6" s="1"/>
    </row>
    <row r="7" spans="2:22" ht="13.5" x14ac:dyDescent="0.15">
      <c r="B7" s="4" t="s">
        <v>18</v>
      </c>
      <c r="C7" s="4"/>
      <c r="D7" s="4"/>
      <c r="E7" s="4"/>
      <c r="F7" s="4"/>
      <c r="G7" s="4"/>
      <c r="H7" s="5"/>
      <c r="I7" s="5"/>
      <c r="J7" s="5"/>
      <c r="K7" s="5"/>
      <c r="L7" s="5"/>
      <c r="M7" s="5"/>
      <c r="N7" s="5"/>
      <c r="O7" s="5"/>
      <c r="P7" s="5"/>
      <c r="Q7" s="5"/>
      <c r="R7" s="1"/>
    </row>
    <row r="8" spans="2:22" ht="13.5" x14ac:dyDescent="0.15">
      <c r="B8" s="4" t="s">
        <v>19</v>
      </c>
      <c r="C8" s="4"/>
      <c r="D8" s="4"/>
      <c r="E8" s="4"/>
      <c r="F8" s="4"/>
      <c r="G8" s="4"/>
      <c r="H8" s="5"/>
      <c r="I8" s="5"/>
      <c r="J8" s="5"/>
      <c r="K8" s="5"/>
      <c r="L8" s="5"/>
      <c r="M8" s="5"/>
      <c r="N8" s="5"/>
      <c r="O8" s="5"/>
      <c r="P8" s="5"/>
      <c r="Q8" s="5"/>
      <c r="R8" s="1"/>
    </row>
    <row r="9" spans="2:22" ht="13.5" x14ac:dyDescent="0.15">
      <c r="B9" s="4" t="s">
        <v>20</v>
      </c>
      <c r="C9" s="4"/>
      <c r="D9" s="4"/>
      <c r="E9" s="4"/>
      <c r="F9" s="4"/>
      <c r="G9" s="4"/>
      <c r="H9" s="5"/>
      <c r="I9" s="5"/>
      <c r="J9" s="5"/>
      <c r="K9" s="5"/>
      <c r="L9" s="5"/>
      <c r="M9" s="5"/>
      <c r="N9" s="5"/>
      <c r="O9" s="5"/>
      <c r="P9" s="5"/>
      <c r="Q9" s="5"/>
      <c r="R9" s="1"/>
    </row>
    <row r="10" spans="2:22" ht="13.5" x14ac:dyDescent="0.15">
      <c r="B10" s="4"/>
      <c r="C10" s="4"/>
      <c r="D10" s="4"/>
      <c r="E10" s="4"/>
      <c r="F10" s="4"/>
      <c r="G10" s="4"/>
      <c r="H10" s="5"/>
      <c r="I10" s="5"/>
      <c r="J10" s="5"/>
      <c r="K10" s="5"/>
      <c r="L10" s="5"/>
      <c r="M10" s="5"/>
      <c r="N10" s="5"/>
      <c r="O10" s="5"/>
      <c r="P10" s="5"/>
      <c r="Q10" s="5"/>
      <c r="R10" s="1"/>
    </row>
    <row r="11" spans="2:22" ht="13.5" x14ac:dyDescent="0.15">
      <c r="B11" s="4" t="s">
        <v>21</v>
      </c>
      <c r="C11" s="4"/>
      <c r="D11" s="4"/>
      <c r="E11" s="4"/>
      <c r="F11" s="4"/>
      <c r="G11" s="4"/>
      <c r="H11" s="1"/>
      <c r="I11" s="1"/>
      <c r="J11" s="1"/>
      <c r="K11" s="1"/>
      <c r="L11" s="1"/>
      <c r="M11" s="1"/>
      <c r="N11" s="1"/>
      <c r="O11" s="1"/>
      <c r="P11" s="1"/>
      <c r="Q11" s="1"/>
      <c r="R11" s="1"/>
    </row>
    <row r="12" spans="2:22" ht="13.5" x14ac:dyDescent="0.15">
      <c r="B12" s="4" t="s">
        <v>22</v>
      </c>
      <c r="C12" s="4"/>
      <c r="D12" s="4"/>
      <c r="E12" s="4"/>
      <c r="F12" s="4"/>
      <c r="G12" s="4"/>
      <c r="H12" s="1"/>
      <c r="I12" s="1"/>
      <c r="J12" s="1"/>
      <c r="K12" s="1"/>
      <c r="L12" s="1"/>
      <c r="M12" s="1"/>
      <c r="N12" s="1"/>
      <c r="O12" s="1"/>
      <c r="P12" s="1"/>
      <c r="Q12" s="1"/>
      <c r="R12" s="1"/>
    </row>
    <row r="13" spans="2:22" ht="13.5" x14ac:dyDescent="0.15">
      <c r="B13" s="4"/>
      <c r="C13" s="4"/>
      <c r="D13" s="4"/>
      <c r="E13" s="4"/>
      <c r="F13" s="4"/>
      <c r="G13" s="4"/>
      <c r="H13" s="1"/>
      <c r="I13" s="1"/>
      <c r="J13" s="1"/>
      <c r="K13" s="1"/>
      <c r="L13" s="1"/>
      <c r="M13" s="1"/>
      <c r="N13" s="1"/>
      <c r="O13" s="1"/>
      <c r="P13" s="1"/>
      <c r="Q13" s="1"/>
      <c r="R13" s="1"/>
    </row>
    <row r="14" spans="2:22" ht="13.5" x14ac:dyDescent="0.15">
      <c r="B14" s="4" t="s">
        <v>23</v>
      </c>
      <c r="C14" s="4"/>
      <c r="D14" s="4"/>
      <c r="E14" s="4"/>
      <c r="F14" s="4"/>
      <c r="G14" s="4"/>
      <c r="H14" s="1"/>
      <c r="I14" s="1"/>
      <c r="J14" s="1"/>
      <c r="K14" s="1"/>
      <c r="L14" s="1"/>
      <c r="M14" s="1"/>
      <c r="N14" s="1"/>
      <c r="O14" s="1"/>
      <c r="P14" s="1"/>
      <c r="Q14" s="1"/>
      <c r="R14" s="1"/>
    </row>
    <row r="15" spans="2:22" ht="13.5" x14ac:dyDescent="0.15">
      <c r="B15" s="4" t="s">
        <v>24</v>
      </c>
      <c r="C15" s="4"/>
      <c r="D15" s="4"/>
      <c r="E15" s="4"/>
      <c r="F15" s="4"/>
      <c r="G15" s="4"/>
      <c r="H15" s="1"/>
      <c r="I15" s="1"/>
      <c r="J15" s="1"/>
      <c r="K15" s="1"/>
      <c r="L15" s="1"/>
      <c r="M15" s="1"/>
      <c r="N15" s="1"/>
      <c r="O15" s="1"/>
      <c r="P15" s="1"/>
      <c r="Q15" s="1"/>
      <c r="R15" s="1"/>
    </row>
    <row r="16" spans="2:22" ht="13.5" x14ac:dyDescent="0.15">
      <c r="B16" s="690" t="s">
        <v>25</v>
      </c>
      <c r="C16" s="690"/>
      <c r="D16" s="690"/>
      <c r="E16" s="6"/>
      <c r="F16" s="4"/>
      <c r="G16" s="4"/>
      <c r="H16" s="1"/>
      <c r="I16" s="1"/>
      <c r="J16" s="1"/>
      <c r="K16" s="1"/>
      <c r="L16" s="1"/>
      <c r="M16" s="1"/>
      <c r="N16" s="1"/>
      <c r="O16" s="1"/>
      <c r="P16" s="1"/>
      <c r="Q16" s="1"/>
      <c r="R16" s="1"/>
    </row>
    <row r="17" spans="2:20" ht="13.5" x14ac:dyDescent="0.15">
      <c r="B17" s="6"/>
      <c r="C17" s="6"/>
      <c r="D17" s="6"/>
      <c r="E17" s="6"/>
      <c r="F17" s="4"/>
      <c r="G17" s="4"/>
      <c r="H17" s="1"/>
      <c r="I17" s="1"/>
      <c r="J17" s="1"/>
      <c r="K17" s="1"/>
      <c r="L17" s="1"/>
      <c r="M17" s="1"/>
      <c r="N17" s="1"/>
      <c r="O17" s="1"/>
      <c r="P17" s="1"/>
      <c r="Q17" s="1"/>
      <c r="R17" s="1"/>
    </row>
    <row r="18" spans="2:20" ht="13.5" x14ac:dyDescent="0.15">
      <c r="B18" s="4" t="s">
        <v>26</v>
      </c>
      <c r="C18" s="4"/>
      <c r="D18" s="4"/>
      <c r="E18" s="4"/>
      <c r="F18" s="4"/>
      <c r="G18" s="4"/>
      <c r="H18" s="1"/>
      <c r="I18" s="1"/>
      <c r="J18" s="1"/>
      <c r="K18" s="1"/>
      <c r="L18" s="1"/>
      <c r="M18" s="1"/>
      <c r="N18" s="1"/>
      <c r="O18" s="1"/>
      <c r="P18" s="1"/>
      <c r="Q18" s="1"/>
      <c r="R18" s="1"/>
    </row>
    <row r="19" spans="2:20" ht="13.5" x14ac:dyDescent="0.15">
      <c r="B19" s="4" t="s">
        <v>27</v>
      </c>
      <c r="C19" s="4"/>
      <c r="D19" s="4"/>
      <c r="E19" s="4"/>
      <c r="F19" s="4"/>
      <c r="G19" s="4"/>
      <c r="H19" s="1"/>
      <c r="I19" s="1"/>
      <c r="J19" s="1"/>
      <c r="K19" s="1"/>
      <c r="L19" s="1"/>
      <c r="M19" s="1"/>
      <c r="N19" s="1"/>
      <c r="O19" s="1"/>
      <c r="P19" s="1"/>
      <c r="Q19" s="1"/>
      <c r="R19" s="1"/>
    </row>
    <row r="20" spans="2:20" ht="13.5" x14ac:dyDescent="0.15">
      <c r="B20" s="4"/>
      <c r="C20" s="4"/>
      <c r="D20" s="4"/>
      <c r="E20" s="4"/>
      <c r="F20" s="4"/>
      <c r="G20" s="4"/>
      <c r="H20" s="1"/>
      <c r="I20" s="1"/>
      <c r="J20" s="1"/>
      <c r="K20" s="1"/>
      <c r="L20" s="1"/>
      <c r="M20" s="1"/>
      <c r="N20" s="1"/>
      <c r="O20" s="1"/>
      <c r="P20" s="1"/>
      <c r="Q20" s="1"/>
      <c r="R20" s="1"/>
    </row>
    <row r="21" spans="2:20" ht="13.5" x14ac:dyDescent="0.15">
      <c r="B21" s="4" t="s">
        <v>28</v>
      </c>
      <c r="C21" s="4"/>
      <c r="D21" s="4"/>
      <c r="E21" s="4"/>
      <c r="F21" s="4"/>
      <c r="G21" s="4"/>
      <c r="H21" s="1"/>
      <c r="I21" s="1"/>
      <c r="J21" s="1"/>
      <c r="K21" s="1"/>
      <c r="L21" s="1"/>
      <c r="M21" s="1"/>
      <c r="N21" s="1"/>
      <c r="O21" s="1"/>
      <c r="P21" s="1"/>
      <c r="Q21" s="1"/>
      <c r="R21" s="1"/>
    </row>
    <row r="22" spans="2:20" ht="13.5" x14ac:dyDescent="0.15">
      <c r="B22" s="4"/>
      <c r="C22" s="4"/>
      <c r="D22" s="4"/>
      <c r="E22" s="4"/>
      <c r="F22" s="4"/>
      <c r="G22" s="4"/>
      <c r="H22" s="1"/>
      <c r="I22" s="1"/>
      <c r="J22" s="1"/>
      <c r="K22" s="1"/>
      <c r="L22" s="1"/>
      <c r="M22" s="1"/>
      <c r="N22" s="1"/>
      <c r="O22" s="1"/>
      <c r="P22" s="1"/>
      <c r="Q22" s="1"/>
      <c r="R22" s="1"/>
    </row>
    <row r="23" spans="2:20" ht="13.5" x14ac:dyDescent="0.15">
      <c r="B23" s="4" t="s">
        <v>29</v>
      </c>
      <c r="C23" s="4"/>
      <c r="D23" s="4"/>
      <c r="E23" s="4"/>
      <c r="F23" s="4"/>
      <c r="G23" s="4"/>
      <c r="H23" s="1"/>
      <c r="I23" s="1"/>
      <c r="J23" s="1"/>
      <c r="K23" s="1"/>
      <c r="L23" s="1"/>
      <c r="M23" s="1"/>
      <c r="N23" s="1"/>
      <c r="O23" s="1"/>
      <c r="P23" s="1"/>
      <c r="Q23" s="1"/>
      <c r="R23" s="1"/>
    </row>
    <row r="24" spans="2:20" ht="13.5" x14ac:dyDescent="0.15">
      <c r="B24" s="4"/>
      <c r="C24" s="4"/>
      <c r="D24" s="4"/>
      <c r="E24" s="4"/>
      <c r="F24" s="4"/>
      <c r="G24" s="4"/>
      <c r="H24" s="1"/>
      <c r="I24" s="1"/>
      <c r="J24" s="1"/>
      <c r="K24" s="1"/>
      <c r="L24" s="1"/>
      <c r="M24" s="1"/>
      <c r="N24" s="1"/>
      <c r="O24" s="1"/>
      <c r="P24" s="1"/>
      <c r="Q24" s="1"/>
      <c r="R24" s="1"/>
    </row>
    <row r="25" spans="2:20" ht="13.5" x14ac:dyDescent="0.15">
      <c r="B25" s="4" t="s">
        <v>30</v>
      </c>
      <c r="C25" s="4"/>
      <c r="D25" s="7"/>
      <c r="E25" s="7"/>
      <c r="F25" s="7"/>
      <c r="G25" s="7"/>
      <c r="H25" s="8"/>
      <c r="I25" s="8"/>
      <c r="J25" s="8"/>
      <c r="K25" s="8"/>
      <c r="L25" s="1"/>
      <c r="M25" s="1"/>
      <c r="N25" s="1"/>
      <c r="O25" s="1"/>
      <c r="P25" s="1"/>
      <c r="Q25" s="1"/>
      <c r="R25" s="1"/>
    </row>
    <row r="26" spans="2:20" ht="13.5" x14ac:dyDescent="0.15">
      <c r="B26" s="4" t="s">
        <v>31</v>
      </c>
      <c r="C26" s="4"/>
      <c r="D26" s="7"/>
      <c r="E26" s="7"/>
      <c r="F26" s="7"/>
      <c r="G26" s="7"/>
      <c r="H26" s="8"/>
      <c r="I26" s="8"/>
      <c r="J26" s="8"/>
      <c r="K26" s="8"/>
      <c r="L26" s="1"/>
      <c r="M26" s="1"/>
      <c r="N26" s="1"/>
      <c r="O26" s="1"/>
      <c r="P26" s="1"/>
      <c r="Q26" s="1"/>
      <c r="R26" s="1"/>
    </row>
    <row r="27" spans="2:20" ht="13.5" x14ac:dyDescent="0.15">
      <c r="B27" s="4"/>
      <c r="C27" s="4"/>
      <c r="D27" s="7"/>
      <c r="E27" s="7"/>
      <c r="F27" s="7"/>
      <c r="G27" s="7"/>
      <c r="H27" s="8"/>
      <c r="I27" s="8"/>
      <c r="J27" s="8"/>
      <c r="K27" s="8"/>
      <c r="L27" s="1"/>
      <c r="M27" s="1"/>
      <c r="N27" s="1"/>
      <c r="O27" s="1"/>
      <c r="P27" s="1"/>
      <c r="Q27" s="1"/>
      <c r="R27" s="1"/>
    </row>
    <row r="28" spans="2:20" ht="13.5" x14ac:dyDescent="0.15">
      <c r="B28" s="4" t="s">
        <v>32</v>
      </c>
      <c r="C28" s="4"/>
      <c r="D28" s="7"/>
      <c r="E28" s="7"/>
      <c r="F28" s="7"/>
      <c r="G28" s="7"/>
      <c r="H28" s="8"/>
      <c r="I28" s="8"/>
      <c r="J28" s="8"/>
      <c r="K28" s="8"/>
      <c r="L28" s="1"/>
      <c r="M28" s="1"/>
      <c r="N28" s="1"/>
      <c r="O28" s="1"/>
      <c r="P28" s="1"/>
      <c r="Q28" s="1"/>
      <c r="R28" s="1"/>
    </row>
    <row r="29" spans="2:20" ht="4.5" customHeight="1" x14ac:dyDescent="0.15">
      <c r="B29" s="4"/>
      <c r="C29" s="4"/>
      <c r="D29" s="7"/>
      <c r="E29" s="7"/>
      <c r="F29" s="7"/>
      <c r="G29" s="7"/>
      <c r="H29" s="8"/>
      <c r="I29" s="8"/>
      <c r="J29" s="8"/>
      <c r="K29" s="8"/>
      <c r="L29" s="1"/>
      <c r="M29" s="1"/>
      <c r="N29" s="1"/>
      <c r="O29" s="1"/>
      <c r="P29" s="1"/>
      <c r="Q29" s="1"/>
      <c r="R29" s="1"/>
    </row>
    <row r="30" spans="2:20" ht="17.25" customHeight="1" x14ac:dyDescent="0.15">
      <c r="B30" s="4"/>
      <c r="C30" s="674" t="s">
        <v>33</v>
      </c>
      <c r="D30" s="675"/>
      <c r="E30" s="676"/>
      <c r="F30" s="691" t="s">
        <v>34</v>
      </c>
      <c r="G30" s="691"/>
      <c r="H30" s="692" t="s">
        <v>35</v>
      </c>
      <c r="I30" s="692"/>
      <c r="J30" s="691" t="s">
        <v>36</v>
      </c>
      <c r="K30" s="691"/>
      <c r="L30" s="691">
        <v>1</v>
      </c>
      <c r="M30" s="693"/>
      <c r="N30" s="694">
        <v>2</v>
      </c>
      <c r="O30" s="695"/>
      <c r="P30" s="696">
        <v>3</v>
      </c>
      <c r="Q30" s="691"/>
    </row>
    <row r="31" spans="2:20" ht="17.25" customHeight="1" x14ac:dyDescent="0.2">
      <c r="B31" s="4"/>
      <c r="C31" s="680"/>
      <c r="D31" s="681"/>
      <c r="E31" s="682"/>
      <c r="F31" s="691"/>
      <c r="G31" s="691"/>
      <c r="H31" s="692"/>
      <c r="I31" s="692"/>
      <c r="J31" s="691"/>
      <c r="K31" s="691"/>
      <c r="L31" s="684" t="s">
        <v>37</v>
      </c>
      <c r="M31" s="697"/>
      <c r="N31" s="698" t="s">
        <v>38</v>
      </c>
      <c r="O31" s="699"/>
      <c r="P31" s="700" t="s">
        <v>39</v>
      </c>
      <c r="Q31" s="684"/>
      <c r="R31" s="9" t="s">
        <v>40</v>
      </c>
      <c r="S31" s="8" t="s">
        <v>41</v>
      </c>
      <c r="T31" s="1"/>
    </row>
    <row r="32" spans="2:20" ht="17.25" customHeight="1" x14ac:dyDescent="0.2">
      <c r="B32" s="4"/>
      <c r="C32" s="674"/>
      <c r="D32" s="675"/>
      <c r="E32" s="676"/>
      <c r="F32" s="683" t="s">
        <v>54</v>
      </c>
      <c r="G32" s="683"/>
      <c r="H32" s="684" t="s">
        <v>42</v>
      </c>
      <c r="I32" s="684"/>
      <c r="J32" s="683" t="s">
        <v>55</v>
      </c>
      <c r="K32" s="683"/>
      <c r="L32" s="685" t="s">
        <v>43</v>
      </c>
      <c r="M32" s="686"/>
      <c r="N32" s="664"/>
      <c r="O32" s="665"/>
      <c r="P32" s="666"/>
      <c r="Q32" s="667"/>
      <c r="R32" s="9" t="s">
        <v>44</v>
      </c>
      <c r="S32" s="8" t="s">
        <v>45</v>
      </c>
      <c r="T32" s="1"/>
    </row>
    <row r="33" spans="2:22" ht="17.25" customHeight="1" thickBot="1" x14ac:dyDescent="0.25">
      <c r="B33" s="4"/>
      <c r="C33" s="677"/>
      <c r="D33" s="678"/>
      <c r="E33" s="679"/>
      <c r="F33" s="683"/>
      <c r="G33" s="683"/>
      <c r="H33" s="684"/>
      <c r="I33" s="684"/>
      <c r="J33" s="683"/>
      <c r="K33" s="683"/>
      <c r="L33" s="668" t="s">
        <v>46</v>
      </c>
      <c r="M33" s="669"/>
      <c r="N33" s="670"/>
      <c r="O33" s="671"/>
      <c r="P33" s="672"/>
      <c r="Q33" s="673"/>
      <c r="R33" s="9" t="s">
        <v>44</v>
      </c>
      <c r="S33" s="8" t="s">
        <v>47</v>
      </c>
      <c r="T33" s="1"/>
    </row>
    <row r="34" spans="2:22" ht="17.25" customHeight="1" thickTop="1" x14ac:dyDescent="0.2">
      <c r="B34" s="4"/>
      <c r="C34" s="680"/>
      <c r="D34" s="681"/>
      <c r="E34" s="682"/>
      <c r="F34" s="683"/>
      <c r="G34" s="683"/>
      <c r="H34" s="684"/>
      <c r="I34" s="684"/>
      <c r="J34" s="683"/>
      <c r="K34" s="683"/>
      <c r="L34" s="687" t="s">
        <v>48</v>
      </c>
      <c r="M34" s="688"/>
      <c r="N34" s="660"/>
      <c r="O34" s="661"/>
      <c r="P34" s="662"/>
      <c r="Q34" s="663"/>
      <c r="R34" s="9" t="s">
        <v>44</v>
      </c>
      <c r="S34" s="8" t="s">
        <v>49</v>
      </c>
      <c r="T34" s="1"/>
    </row>
    <row r="35" spans="2:22" ht="13.5" x14ac:dyDescent="0.15">
      <c r="B35" s="4"/>
      <c r="C35" s="4"/>
      <c r="D35" s="10"/>
      <c r="E35" s="10"/>
      <c r="F35" s="10"/>
      <c r="G35" s="10"/>
      <c r="H35" s="10"/>
      <c r="I35" s="11"/>
      <c r="J35" s="11"/>
      <c r="K35" s="11"/>
      <c r="L35" s="1"/>
      <c r="M35" s="1"/>
      <c r="N35" s="1"/>
      <c r="O35" s="1"/>
      <c r="P35" s="1"/>
      <c r="Q35" s="1"/>
      <c r="R35" s="1"/>
    </row>
    <row r="36" spans="2:22" ht="13.5" x14ac:dyDescent="0.15">
      <c r="B36" s="12" t="s">
        <v>50</v>
      </c>
      <c r="C36" s="12"/>
      <c r="D36" s="13"/>
      <c r="E36" s="13"/>
      <c r="F36" s="13"/>
      <c r="G36" s="13"/>
      <c r="H36" s="14"/>
      <c r="I36" s="14"/>
      <c r="J36" s="14"/>
      <c r="K36" s="14"/>
      <c r="L36" s="14"/>
      <c r="M36" s="14"/>
      <c r="N36" s="14"/>
      <c r="O36" s="14"/>
      <c r="P36" s="14"/>
      <c r="Q36" s="15"/>
      <c r="R36" s="15"/>
      <c r="S36" s="16"/>
      <c r="T36" s="16"/>
      <c r="U36" s="16"/>
      <c r="V36" s="16"/>
    </row>
    <row r="37" spans="2:22" ht="13.5" x14ac:dyDescent="0.15">
      <c r="B37" s="10"/>
      <c r="C37" s="10"/>
      <c r="D37" s="10"/>
      <c r="E37" s="10"/>
      <c r="F37" s="10"/>
      <c r="G37" s="10"/>
      <c r="H37" s="11"/>
      <c r="I37" s="11"/>
      <c r="J37" s="11"/>
      <c r="K37" s="11"/>
      <c r="L37" s="11"/>
      <c r="M37" s="11"/>
      <c r="N37" s="11"/>
      <c r="O37" s="11"/>
      <c r="P37" s="11"/>
      <c r="Q37" s="1"/>
      <c r="R37" s="1"/>
    </row>
    <row r="38" spans="2:22" ht="13.5" x14ac:dyDescent="0.15">
      <c r="B38" s="17" t="s">
        <v>51</v>
      </c>
      <c r="C38" s="17"/>
      <c r="D38" s="17"/>
      <c r="E38" s="17"/>
      <c r="F38" s="4"/>
      <c r="G38" s="4"/>
      <c r="H38" s="1"/>
      <c r="I38" s="1"/>
      <c r="J38" s="1"/>
      <c r="K38" s="1"/>
      <c r="L38" s="1"/>
      <c r="M38" s="1"/>
      <c r="N38" s="1"/>
      <c r="O38" s="1"/>
      <c r="P38" s="1"/>
      <c r="Q38" s="1"/>
      <c r="R38" s="1"/>
    </row>
    <row r="39" spans="2:22" ht="13.5" x14ac:dyDescent="0.15">
      <c r="B39" s="4"/>
      <c r="C39" s="4"/>
      <c r="D39" s="4" t="s">
        <v>52</v>
      </c>
      <c r="E39" s="4"/>
      <c r="F39" s="4"/>
      <c r="G39" s="4"/>
      <c r="H39" s="1"/>
      <c r="I39" s="1"/>
      <c r="J39" s="1"/>
      <c r="K39" s="1"/>
      <c r="L39" s="1"/>
      <c r="M39" s="1"/>
      <c r="N39" s="1"/>
      <c r="O39" s="1"/>
      <c r="P39" s="1"/>
      <c r="Q39" s="1"/>
      <c r="R39" s="1"/>
    </row>
  </sheetData>
  <mergeCells count="25">
    <mergeCell ref="B2:S2"/>
    <mergeCell ref="B16:D16"/>
    <mergeCell ref="C30:E31"/>
    <mergeCell ref="F30:G31"/>
    <mergeCell ref="H30:I31"/>
    <mergeCell ref="J30:K31"/>
    <mergeCell ref="L30:M30"/>
    <mergeCell ref="N30:O30"/>
    <mergeCell ref="P30:Q30"/>
    <mergeCell ref="L31:M31"/>
    <mergeCell ref="N31:O31"/>
    <mergeCell ref="P31:Q31"/>
    <mergeCell ref="C32:E34"/>
    <mergeCell ref="F32:G34"/>
    <mergeCell ref="H32:I34"/>
    <mergeCell ref="J32:K34"/>
    <mergeCell ref="L32:M32"/>
    <mergeCell ref="L34:M34"/>
    <mergeCell ref="N34:O34"/>
    <mergeCell ref="P34:Q34"/>
    <mergeCell ref="N32:O32"/>
    <mergeCell ref="P32:Q32"/>
    <mergeCell ref="L33:M33"/>
    <mergeCell ref="N33:O33"/>
    <mergeCell ref="P33:Q33"/>
  </mergeCells>
  <phoneticPr fontId="2"/>
  <printOptions horizontalCentered="1"/>
  <pageMargins left="0.59055118110236227" right="0.39370078740157483" top="0.39370078740157483" bottom="0.39370078740157483" header="0.51181102362204722" footer="0.1181102362204724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04"/>
  <sheetViews>
    <sheetView view="pageBreakPreview" topLeftCell="A10" zoomScaleNormal="115" zoomScaleSheetLayoutView="100" workbookViewId="0">
      <selection activeCell="E21" sqref="E21:T21"/>
    </sheetView>
  </sheetViews>
  <sheetFormatPr defaultColWidth="3.625" defaultRowHeight="15" customHeight="1" x14ac:dyDescent="0.4"/>
  <cols>
    <col min="1" max="3" width="3.125" style="260" customWidth="1"/>
    <col min="4" max="4" width="4.625" style="289" customWidth="1"/>
    <col min="5" max="5" width="5.5" style="260" bestFit="1" customWidth="1"/>
    <col min="6" max="11" width="3.625" style="260"/>
    <col min="12" max="12" width="3.75" style="260" bestFit="1" customWidth="1"/>
    <col min="13" max="14" width="3.625" style="260"/>
    <col min="15" max="15" width="2.625" style="260" customWidth="1"/>
    <col min="16" max="16" width="3.625" style="260"/>
    <col min="17" max="17" width="2.625" style="290" customWidth="1"/>
    <col min="18" max="18" width="4.625" style="260" customWidth="1"/>
    <col min="19" max="19" width="3.625" style="260" customWidth="1"/>
    <col min="20" max="20" width="1.625" style="260" customWidth="1"/>
    <col min="21" max="21" width="4.625" style="260" customWidth="1"/>
    <col min="22" max="22" width="3.875" style="260" customWidth="1"/>
    <col min="23" max="25" width="3.625" style="260" customWidth="1"/>
    <col min="26" max="26" width="55.375" style="260" customWidth="1"/>
    <col min="27" max="16384" width="3.625" style="260"/>
  </cols>
  <sheetData>
    <row r="1" spans="1:25" s="242" customFormat="1" ht="30" customHeight="1" x14ac:dyDescent="0.4">
      <c r="A1" s="917" t="s">
        <v>53</v>
      </c>
      <c r="B1" s="917"/>
      <c r="C1" s="917"/>
      <c r="D1" s="917"/>
      <c r="E1" s="917"/>
      <c r="F1" s="917"/>
      <c r="G1" s="917"/>
      <c r="H1" s="917"/>
      <c r="I1" s="917"/>
      <c r="J1" s="917"/>
      <c r="K1" s="917"/>
      <c r="L1" s="917"/>
      <c r="M1" s="917"/>
      <c r="N1" s="917"/>
      <c r="O1" s="917"/>
      <c r="P1" s="917"/>
      <c r="Q1" s="917"/>
      <c r="R1" s="917"/>
      <c r="S1" s="917"/>
      <c r="T1" s="917"/>
      <c r="U1" s="917"/>
      <c r="V1" s="917"/>
      <c r="W1" s="917"/>
      <c r="X1" s="917"/>
      <c r="Y1" s="917"/>
    </row>
    <row r="2" spans="1:25" s="242" customFormat="1" ht="9.9499999999999993" customHeight="1" x14ac:dyDescent="0.4">
      <c r="A2" s="243"/>
      <c r="B2" s="243"/>
      <c r="C2" s="243"/>
      <c r="D2" s="244"/>
      <c r="E2" s="243"/>
      <c r="F2" s="243"/>
      <c r="G2" s="243"/>
      <c r="H2" s="243"/>
      <c r="I2" s="243"/>
      <c r="J2" s="243"/>
      <c r="K2" s="243"/>
      <c r="L2" s="243"/>
      <c r="M2" s="243"/>
      <c r="N2" s="243"/>
      <c r="O2" s="243"/>
      <c r="P2" s="243"/>
      <c r="Q2" s="245"/>
      <c r="R2" s="243"/>
      <c r="S2" s="243"/>
      <c r="T2" s="243"/>
      <c r="U2" s="243"/>
    </row>
    <row r="3" spans="1:25" s="246" customFormat="1" ht="13.5" customHeight="1" x14ac:dyDescent="0.4">
      <c r="A3" s="763" t="s">
        <v>351</v>
      </c>
      <c r="B3" s="763"/>
      <c r="C3" s="763"/>
      <c r="D3" s="763"/>
      <c r="E3" s="763"/>
      <c r="F3" s="763"/>
      <c r="G3" s="763"/>
      <c r="H3" s="763"/>
      <c r="I3" s="763"/>
      <c r="J3" s="763"/>
      <c r="K3" s="763"/>
      <c r="L3" s="763"/>
      <c r="M3" s="763"/>
      <c r="N3" s="763"/>
      <c r="O3" s="763"/>
      <c r="P3" s="763"/>
      <c r="Q3" s="763"/>
      <c r="R3" s="763"/>
      <c r="S3" s="763"/>
      <c r="T3" s="763"/>
      <c r="U3" s="763"/>
      <c r="V3" s="763"/>
      <c r="W3" s="763"/>
      <c r="X3" s="763"/>
      <c r="Y3" s="763"/>
    </row>
    <row r="4" spans="1:25" s="246" customFormat="1" ht="13.5" customHeight="1" x14ac:dyDescent="0.4">
      <c r="A4" s="763" t="s">
        <v>580</v>
      </c>
      <c r="B4" s="763"/>
      <c r="C4" s="763"/>
      <c r="D4" s="763"/>
      <c r="E4" s="763"/>
      <c r="F4" s="763"/>
      <c r="G4" s="763"/>
      <c r="H4" s="763"/>
      <c r="I4" s="763"/>
      <c r="J4" s="763"/>
      <c r="K4" s="763"/>
      <c r="L4" s="763"/>
      <c r="M4" s="763"/>
      <c r="N4" s="763"/>
      <c r="O4" s="763"/>
      <c r="P4" s="763"/>
      <c r="Q4" s="763"/>
      <c r="R4" s="763"/>
      <c r="S4" s="763"/>
      <c r="T4" s="763"/>
      <c r="U4" s="763"/>
      <c r="V4" s="763"/>
      <c r="W4" s="763"/>
      <c r="X4" s="763"/>
      <c r="Y4" s="763"/>
    </row>
    <row r="5" spans="1:25" s="246" customFormat="1" ht="13.5" customHeight="1" x14ac:dyDescent="0.4">
      <c r="A5" s="918" t="s">
        <v>352</v>
      </c>
      <c r="B5" s="918"/>
      <c r="C5" s="918"/>
      <c r="D5" s="918"/>
      <c r="E5" s="918"/>
      <c r="F5" s="918"/>
      <c r="G5" s="918"/>
      <c r="H5" s="918"/>
      <c r="I5" s="918"/>
      <c r="J5" s="918"/>
      <c r="K5" s="918"/>
      <c r="L5" s="918"/>
      <c r="M5" s="918"/>
      <c r="N5" s="918"/>
      <c r="O5" s="918"/>
      <c r="P5" s="918"/>
      <c r="Q5" s="918"/>
      <c r="R5" s="918"/>
      <c r="S5" s="918"/>
      <c r="T5" s="918"/>
      <c r="U5" s="918"/>
      <c r="V5" s="918"/>
      <c r="W5" s="918"/>
      <c r="X5" s="918"/>
      <c r="Y5" s="918"/>
    </row>
    <row r="6" spans="1:25" s="246" customFormat="1" ht="20.100000000000001" customHeight="1" x14ac:dyDescent="0.4">
      <c r="A6" s="919" t="s">
        <v>360</v>
      </c>
      <c r="B6" s="919"/>
      <c r="C6" s="919"/>
      <c r="D6" s="919"/>
      <c r="E6" s="919"/>
      <c r="F6" s="919"/>
      <c r="G6" s="919"/>
      <c r="H6" s="919"/>
      <c r="I6" s="919"/>
      <c r="J6" s="919"/>
      <c r="K6" s="919"/>
      <c r="L6" s="919"/>
      <c r="M6" s="919"/>
      <c r="N6" s="919"/>
      <c r="O6" s="919"/>
      <c r="P6" s="919"/>
      <c r="Q6" s="919"/>
      <c r="R6" s="919"/>
      <c r="S6" s="919"/>
      <c r="T6" s="919"/>
      <c r="U6" s="919"/>
      <c r="V6" s="919"/>
      <c r="W6" s="919"/>
      <c r="X6" s="919"/>
      <c r="Y6" s="919"/>
    </row>
    <row r="7" spans="1:25" s="246" customFormat="1" ht="30" customHeight="1" x14ac:dyDescent="0.4">
      <c r="A7" s="919" t="s">
        <v>361</v>
      </c>
      <c r="B7" s="919"/>
      <c r="C7" s="919"/>
      <c r="D7" s="919"/>
      <c r="E7" s="919"/>
      <c r="F7" s="919"/>
      <c r="G7" s="919"/>
      <c r="H7" s="919"/>
      <c r="I7" s="919"/>
      <c r="J7" s="919"/>
      <c r="K7" s="919"/>
      <c r="L7" s="919"/>
      <c r="M7" s="919"/>
      <c r="N7" s="919"/>
      <c r="O7" s="919"/>
      <c r="P7" s="919"/>
      <c r="Q7" s="919"/>
      <c r="R7" s="919"/>
      <c r="S7" s="919"/>
      <c r="T7" s="919"/>
      <c r="U7" s="919"/>
      <c r="V7" s="919"/>
      <c r="W7" s="919"/>
      <c r="X7" s="919"/>
      <c r="Y7" s="919"/>
    </row>
    <row r="8" spans="1:25" s="246" customFormat="1" ht="15" customHeight="1" x14ac:dyDescent="0.4">
      <c r="A8" s="762" t="s">
        <v>458</v>
      </c>
      <c r="B8" s="762"/>
      <c r="C8" s="762"/>
      <c r="D8" s="762"/>
      <c r="E8" s="762"/>
      <c r="F8" s="762"/>
      <c r="G8" s="762"/>
      <c r="H8" s="762"/>
      <c r="I8" s="762"/>
      <c r="J8" s="762"/>
      <c r="K8" s="762"/>
      <c r="L8" s="762"/>
      <c r="M8" s="762"/>
      <c r="N8" s="762"/>
      <c r="O8" s="762"/>
      <c r="P8" s="762"/>
      <c r="Q8" s="762"/>
      <c r="R8" s="762"/>
      <c r="S8" s="762"/>
      <c r="T8" s="762"/>
      <c r="U8" s="762"/>
      <c r="V8" s="762"/>
      <c r="W8" s="762"/>
      <c r="X8" s="762"/>
      <c r="Y8" s="762"/>
    </row>
    <row r="9" spans="1:25" s="246" customFormat="1" ht="30" customHeight="1" x14ac:dyDescent="0.4">
      <c r="A9" s="919" t="s">
        <v>354</v>
      </c>
      <c r="B9" s="919"/>
      <c r="C9" s="919"/>
      <c r="D9" s="919"/>
      <c r="E9" s="919"/>
      <c r="F9" s="919"/>
      <c r="G9" s="919"/>
      <c r="H9" s="919"/>
      <c r="I9" s="919"/>
      <c r="J9" s="919"/>
      <c r="K9" s="919"/>
      <c r="L9" s="919"/>
      <c r="M9" s="919"/>
      <c r="N9" s="919"/>
      <c r="O9" s="919"/>
      <c r="P9" s="919"/>
      <c r="Q9" s="919"/>
      <c r="R9" s="919"/>
      <c r="S9" s="919"/>
      <c r="T9" s="919"/>
      <c r="U9" s="919"/>
      <c r="V9" s="919"/>
      <c r="W9" s="919"/>
      <c r="X9" s="919"/>
      <c r="Y9" s="919"/>
    </row>
    <row r="10" spans="1:25" s="246" customFormat="1" ht="15" customHeight="1" x14ac:dyDescent="0.4">
      <c r="A10" s="919" t="s">
        <v>459</v>
      </c>
      <c r="B10" s="919"/>
      <c r="C10" s="919"/>
      <c r="D10" s="919"/>
      <c r="E10" s="919"/>
      <c r="F10" s="919"/>
      <c r="G10" s="919"/>
      <c r="H10" s="919"/>
      <c r="I10" s="919"/>
      <c r="J10" s="919"/>
      <c r="K10" s="919"/>
      <c r="L10" s="919"/>
      <c r="M10" s="919"/>
      <c r="N10" s="919"/>
      <c r="O10" s="919"/>
      <c r="P10" s="919"/>
      <c r="Q10" s="919"/>
      <c r="R10" s="919"/>
      <c r="S10" s="919"/>
      <c r="T10" s="919"/>
      <c r="U10" s="919"/>
      <c r="V10" s="919"/>
      <c r="W10" s="919"/>
      <c r="X10" s="919"/>
      <c r="Y10" s="919"/>
    </row>
    <row r="11" spans="1:25" s="246" customFormat="1" ht="15" customHeight="1" x14ac:dyDescent="0.4">
      <c r="A11" s="919" t="s">
        <v>353</v>
      </c>
      <c r="B11" s="919"/>
      <c r="C11" s="919"/>
      <c r="D11" s="919"/>
      <c r="E11" s="919"/>
      <c r="F11" s="919"/>
      <c r="G11" s="919"/>
      <c r="H11" s="919"/>
      <c r="I11" s="919"/>
      <c r="J11" s="919"/>
      <c r="K11" s="919"/>
      <c r="L11" s="919"/>
      <c r="M11" s="919"/>
      <c r="N11" s="919"/>
      <c r="O11" s="919"/>
      <c r="P11" s="919"/>
      <c r="Q11" s="919"/>
      <c r="R11" s="919"/>
      <c r="S11" s="919"/>
      <c r="T11" s="919"/>
      <c r="U11" s="919"/>
      <c r="V11" s="919"/>
      <c r="W11" s="919"/>
      <c r="X11" s="919"/>
      <c r="Y11" s="919"/>
    </row>
    <row r="12" spans="1:25" s="242" customFormat="1" ht="30" customHeight="1" x14ac:dyDescent="0.4">
      <c r="A12" s="761" t="s">
        <v>939</v>
      </c>
      <c r="B12" s="761"/>
      <c r="C12" s="761"/>
      <c r="D12" s="761"/>
      <c r="E12" s="761"/>
      <c r="F12" s="761"/>
      <c r="G12" s="761"/>
      <c r="H12" s="761"/>
      <c r="I12" s="761"/>
      <c r="J12" s="761"/>
      <c r="K12" s="761"/>
      <c r="L12" s="761"/>
      <c r="M12" s="761"/>
      <c r="N12" s="761"/>
      <c r="O12" s="761"/>
      <c r="P12" s="761"/>
      <c r="Q12" s="761"/>
      <c r="R12" s="761"/>
      <c r="S12" s="761"/>
      <c r="T12" s="761"/>
      <c r="U12" s="761"/>
      <c r="V12" s="761"/>
      <c r="W12" s="761"/>
      <c r="X12" s="761"/>
      <c r="Y12" s="761"/>
    </row>
    <row r="13" spans="1:25" s="248" customFormat="1" ht="15" customHeight="1" x14ac:dyDescent="0.15">
      <c r="A13" s="247" t="s">
        <v>296</v>
      </c>
      <c r="D13" s="249"/>
      <c r="Q13" s="250"/>
    </row>
    <row r="14" spans="1:25" ht="30" customHeight="1" x14ac:dyDescent="0.4">
      <c r="A14" s="251" t="s">
        <v>355</v>
      </c>
      <c r="B14" s="252"/>
      <c r="C14" s="253"/>
      <c r="D14" s="254"/>
      <c r="E14" s="321">
        <v>1</v>
      </c>
      <c r="F14" s="254"/>
      <c r="G14" s="254"/>
      <c r="H14" s="254"/>
      <c r="I14" s="254"/>
      <c r="J14" s="254"/>
      <c r="K14" s="255" t="s">
        <v>356</v>
      </c>
      <c r="L14" s="318">
        <f>IF(R14=X14,1,0)</f>
        <v>0</v>
      </c>
      <c r="M14" s="256"/>
      <c r="N14" s="254"/>
      <c r="O14" s="254"/>
      <c r="P14" s="254"/>
      <c r="Q14" s="257" t="s">
        <v>359</v>
      </c>
      <c r="R14" s="318"/>
      <c r="S14" s="258"/>
      <c r="T14" s="254"/>
      <c r="U14" s="254"/>
      <c r="V14" s="318">
        <f>COUNT(U16:U23)</f>
        <v>0</v>
      </c>
      <c r="W14" s="254" t="s">
        <v>358</v>
      </c>
      <c r="X14" s="321">
        <v>8</v>
      </c>
      <c r="Y14" s="259"/>
    </row>
    <row r="15" spans="1:25" s="262" customFormat="1" ht="15" customHeight="1" x14ac:dyDescent="0.4">
      <c r="A15" s="718" t="s">
        <v>362</v>
      </c>
      <c r="B15" s="719"/>
      <c r="C15" s="719"/>
      <c r="D15" s="719" t="s">
        <v>475</v>
      </c>
      <c r="E15" s="719"/>
      <c r="F15" s="719"/>
      <c r="G15" s="719"/>
      <c r="H15" s="719"/>
      <c r="I15" s="719"/>
      <c r="J15" s="719"/>
      <c r="K15" s="719"/>
      <c r="L15" s="719"/>
      <c r="M15" s="719"/>
      <c r="N15" s="719"/>
      <c r="O15" s="719"/>
      <c r="P15" s="719"/>
      <c r="Q15" s="719"/>
      <c r="R15" s="719"/>
      <c r="S15" s="719"/>
      <c r="T15" s="767"/>
      <c r="U15" s="261" t="s">
        <v>363</v>
      </c>
      <c r="V15" s="718" t="s">
        <v>373</v>
      </c>
      <c r="W15" s="719"/>
      <c r="X15" s="719"/>
      <c r="Y15" s="720"/>
    </row>
    <row r="16" spans="1:25" s="264" customFormat="1" ht="30" customHeight="1" x14ac:dyDescent="0.4">
      <c r="A16" s="706" t="s">
        <v>600</v>
      </c>
      <c r="B16" s="707"/>
      <c r="C16" s="708"/>
      <c r="D16" s="314" t="s">
        <v>297</v>
      </c>
      <c r="E16" s="780" t="s">
        <v>754</v>
      </c>
      <c r="F16" s="724"/>
      <c r="G16" s="724"/>
      <c r="H16" s="724"/>
      <c r="I16" s="724"/>
      <c r="J16" s="724"/>
      <c r="K16" s="724"/>
      <c r="L16" s="724"/>
      <c r="M16" s="724"/>
      <c r="N16" s="724"/>
      <c r="O16" s="724"/>
      <c r="P16" s="724"/>
      <c r="Q16" s="724"/>
      <c r="R16" s="724"/>
      <c r="S16" s="724"/>
      <c r="T16" s="724"/>
      <c r="U16" s="263"/>
      <c r="V16" s="725" t="s">
        <v>933</v>
      </c>
      <c r="W16" s="726"/>
      <c r="X16" s="726"/>
      <c r="Y16" s="727"/>
    </row>
    <row r="17" spans="1:25" s="264" customFormat="1" ht="30" customHeight="1" x14ac:dyDescent="0.4">
      <c r="A17" s="709"/>
      <c r="B17" s="710"/>
      <c r="C17" s="711"/>
      <c r="D17" s="314" t="s">
        <v>298</v>
      </c>
      <c r="E17" s="780" t="s">
        <v>755</v>
      </c>
      <c r="F17" s="724"/>
      <c r="G17" s="724"/>
      <c r="H17" s="724"/>
      <c r="I17" s="724"/>
      <c r="J17" s="724"/>
      <c r="K17" s="724"/>
      <c r="L17" s="724"/>
      <c r="M17" s="724"/>
      <c r="N17" s="724"/>
      <c r="O17" s="724"/>
      <c r="P17" s="724"/>
      <c r="Q17" s="724"/>
      <c r="R17" s="724"/>
      <c r="S17" s="724"/>
      <c r="T17" s="724"/>
      <c r="U17" s="263"/>
      <c r="V17" s="740"/>
      <c r="W17" s="741"/>
      <c r="X17" s="741"/>
      <c r="Y17" s="742"/>
    </row>
    <row r="18" spans="1:25" s="264" customFormat="1" ht="15" customHeight="1" x14ac:dyDescent="0.4">
      <c r="A18" s="709"/>
      <c r="B18" s="710"/>
      <c r="C18" s="711"/>
      <c r="D18" s="314" t="s">
        <v>299</v>
      </c>
      <c r="E18" s="780" t="s">
        <v>756</v>
      </c>
      <c r="F18" s="724"/>
      <c r="G18" s="724"/>
      <c r="H18" s="724"/>
      <c r="I18" s="724"/>
      <c r="J18" s="724"/>
      <c r="K18" s="724"/>
      <c r="L18" s="724"/>
      <c r="M18" s="724"/>
      <c r="N18" s="724"/>
      <c r="O18" s="724"/>
      <c r="P18" s="724"/>
      <c r="Q18" s="724"/>
      <c r="R18" s="724"/>
      <c r="S18" s="724"/>
      <c r="T18" s="724"/>
      <c r="U18" s="263"/>
      <c r="V18" s="740"/>
      <c r="W18" s="741"/>
      <c r="X18" s="741"/>
      <c r="Y18" s="742"/>
    </row>
    <row r="19" spans="1:25" s="264" customFormat="1" ht="15" customHeight="1" x14ac:dyDescent="0.4">
      <c r="A19" s="709"/>
      <c r="B19" s="710"/>
      <c r="C19" s="711"/>
      <c r="D19" s="314" t="s">
        <v>364</v>
      </c>
      <c r="E19" s="780" t="s">
        <v>757</v>
      </c>
      <c r="F19" s="724"/>
      <c r="G19" s="724"/>
      <c r="H19" s="724"/>
      <c r="I19" s="724"/>
      <c r="J19" s="724"/>
      <c r="K19" s="724"/>
      <c r="L19" s="724"/>
      <c r="M19" s="724"/>
      <c r="N19" s="724"/>
      <c r="O19" s="724"/>
      <c r="P19" s="724"/>
      <c r="Q19" s="724"/>
      <c r="R19" s="724"/>
      <c r="S19" s="724"/>
      <c r="T19" s="724"/>
      <c r="U19" s="263"/>
      <c r="V19" s="740"/>
      <c r="W19" s="741"/>
      <c r="X19" s="741"/>
      <c r="Y19" s="742"/>
    </row>
    <row r="20" spans="1:25" s="264" customFormat="1" ht="30" customHeight="1" x14ac:dyDescent="0.4">
      <c r="A20" s="709"/>
      <c r="B20" s="710"/>
      <c r="C20" s="711"/>
      <c r="D20" s="314" t="s">
        <v>365</v>
      </c>
      <c r="E20" s="780" t="s">
        <v>1000</v>
      </c>
      <c r="F20" s="724"/>
      <c r="G20" s="724"/>
      <c r="H20" s="724"/>
      <c r="I20" s="724"/>
      <c r="J20" s="724"/>
      <c r="K20" s="724"/>
      <c r="L20" s="724"/>
      <c r="M20" s="724"/>
      <c r="N20" s="724"/>
      <c r="O20" s="724"/>
      <c r="P20" s="724"/>
      <c r="Q20" s="724"/>
      <c r="R20" s="724"/>
      <c r="S20" s="724"/>
      <c r="T20" s="724"/>
      <c r="U20" s="263"/>
      <c r="V20" s="740"/>
      <c r="W20" s="741"/>
      <c r="X20" s="741"/>
      <c r="Y20" s="742"/>
    </row>
    <row r="21" spans="1:25" s="264" customFormat="1" ht="30" customHeight="1" x14ac:dyDescent="0.4">
      <c r="A21" s="709"/>
      <c r="B21" s="710"/>
      <c r="C21" s="711"/>
      <c r="D21" s="314" t="s">
        <v>366</v>
      </c>
      <c r="E21" s="780" t="s">
        <v>758</v>
      </c>
      <c r="F21" s="724"/>
      <c r="G21" s="724"/>
      <c r="H21" s="724"/>
      <c r="I21" s="724"/>
      <c r="J21" s="724"/>
      <c r="K21" s="724"/>
      <c r="L21" s="724"/>
      <c r="M21" s="724"/>
      <c r="N21" s="724"/>
      <c r="O21" s="724"/>
      <c r="P21" s="724"/>
      <c r="Q21" s="724"/>
      <c r="R21" s="724"/>
      <c r="S21" s="724"/>
      <c r="T21" s="724"/>
      <c r="U21" s="263"/>
      <c r="V21" s="740"/>
      <c r="W21" s="741"/>
      <c r="X21" s="741"/>
      <c r="Y21" s="742"/>
    </row>
    <row r="22" spans="1:25" s="264" customFormat="1" ht="30" customHeight="1" x14ac:dyDescent="0.4">
      <c r="A22" s="709"/>
      <c r="B22" s="710"/>
      <c r="C22" s="711"/>
      <c r="D22" s="314" t="s">
        <v>367</v>
      </c>
      <c r="E22" s="780" t="s">
        <v>759</v>
      </c>
      <c r="F22" s="724"/>
      <c r="G22" s="724"/>
      <c r="H22" s="724"/>
      <c r="I22" s="724"/>
      <c r="J22" s="724"/>
      <c r="K22" s="724"/>
      <c r="L22" s="724"/>
      <c r="M22" s="724"/>
      <c r="N22" s="724"/>
      <c r="O22" s="724"/>
      <c r="P22" s="724"/>
      <c r="Q22" s="724"/>
      <c r="R22" s="724"/>
      <c r="S22" s="724"/>
      <c r="T22" s="724"/>
      <c r="U22" s="263"/>
      <c r="V22" s="740"/>
      <c r="W22" s="741"/>
      <c r="X22" s="741"/>
      <c r="Y22" s="742"/>
    </row>
    <row r="23" spans="1:25" s="264" customFormat="1" ht="45" customHeight="1" x14ac:dyDescent="0.4">
      <c r="A23" s="768"/>
      <c r="B23" s="769"/>
      <c r="C23" s="770"/>
      <c r="D23" s="314" t="s">
        <v>368</v>
      </c>
      <c r="E23" s="780" t="s">
        <v>760</v>
      </c>
      <c r="F23" s="724"/>
      <c r="G23" s="724"/>
      <c r="H23" s="724"/>
      <c r="I23" s="724"/>
      <c r="J23" s="724"/>
      <c r="K23" s="724"/>
      <c r="L23" s="724"/>
      <c r="M23" s="724"/>
      <c r="N23" s="724"/>
      <c r="O23" s="724"/>
      <c r="P23" s="724"/>
      <c r="Q23" s="724"/>
      <c r="R23" s="724"/>
      <c r="S23" s="724"/>
      <c r="T23" s="724"/>
      <c r="U23" s="263"/>
      <c r="V23" s="743"/>
      <c r="W23" s="744"/>
      <c r="X23" s="744"/>
      <c r="Y23" s="745"/>
    </row>
    <row r="24" spans="1:25" ht="30" customHeight="1" x14ac:dyDescent="0.4">
      <c r="A24" s="265" t="s">
        <v>355</v>
      </c>
      <c r="B24" s="266"/>
      <c r="C24" s="267"/>
      <c r="D24" s="268"/>
      <c r="E24" s="315">
        <v>2</v>
      </c>
      <c r="F24" s="268"/>
      <c r="G24" s="268"/>
      <c r="H24" s="268"/>
      <c r="I24" s="268"/>
      <c r="J24" s="268"/>
      <c r="K24" s="269" t="s">
        <v>356</v>
      </c>
      <c r="L24" s="316">
        <f>IF(R24=X24,1,0)</f>
        <v>0</v>
      </c>
      <c r="M24" s="270"/>
      <c r="N24" s="268"/>
      <c r="O24" s="268"/>
      <c r="P24" s="268"/>
      <c r="Q24" s="271" t="s">
        <v>357</v>
      </c>
      <c r="R24" s="316"/>
      <c r="S24" s="272"/>
      <c r="T24" s="268"/>
      <c r="U24" s="273"/>
      <c r="V24" s="318">
        <f>COUNT(U26:U29)</f>
        <v>0</v>
      </c>
      <c r="W24" s="268" t="s">
        <v>371</v>
      </c>
      <c r="X24" s="315">
        <v>3</v>
      </c>
      <c r="Y24" s="274"/>
    </row>
    <row r="25" spans="1:25" s="262" customFormat="1" ht="15" customHeight="1" x14ac:dyDescent="0.4">
      <c r="A25" s="718" t="s">
        <v>362</v>
      </c>
      <c r="B25" s="719"/>
      <c r="C25" s="719"/>
      <c r="D25" s="719" t="s">
        <v>476</v>
      </c>
      <c r="E25" s="719"/>
      <c r="F25" s="719"/>
      <c r="G25" s="719"/>
      <c r="H25" s="719"/>
      <c r="I25" s="719"/>
      <c r="J25" s="719"/>
      <c r="K25" s="719"/>
      <c r="L25" s="719"/>
      <c r="M25" s="719"/>
      <c r="N25" s="719"/>
      <c r="O25" s="719"/>
      <c r="P25" s="719"/>
      <c r="Q25" s="719"/>
      <c r="R25" s="719"/>
      <c r="S25" s="719"/>
      <c r="T25" s="767"/>
      <c r="U25" s="275" t="s">
        <v>372</v>
      </c>
      <c r="V25" s="718" t="s">
        <v>373</v>
      </c>
      <c r="W25" s="719"/>
      <c r="X25" s="719"/>
      <c r="Y25" s="720"/>
    </row>
    <row r="26" spans="1:25" s="264" customFormat="1" ht="30" customHeight="1" x14ac:dyDescent="0.4">
      <c r="A26" s="706" t="s">
        <v>602</v>
      </c>
      <c r="B26" s="707"/>
      <c r="C26" s="708"/>
      <c r="D26" s="859" t="s">
        <v>474</v>
      </c>
      <c r="E26" s="964" t="s">
        <v>954</v>
      </c>
      <c r="F26" s="965"/>
      <c r="G26" s="965"/>
      <c r="H26" s="965"/>
      <c r="I26" s="965"/>
      <c r="J26" s="965"/>
      <c r="K26" s="965"/>
      <c r="L26" s="965"/>
      <c r="M26" s="965"/>
      <c r="N26" s="965"/>
      <c r="O26" s="965"/>
      <c r="P26" s="965"/>
      <c r="Q26" s="965"/>
      <c r="R26" s="965"/>
      <c r="S26" s="965"/>
      <c r="T26" s="965"/>
      <c r="U26" s="845"/>
      <c r="V26" s="728" t="s">
        <v>860</v>
      </c>
      <c r="W26" s="729"/>
      <c r="X26" s="729"/>
      <c r="Y26" s="730"/>
    </row>
    <row r="27" spans="1:25" s="264" customFormat="1" ht="90" customHeight="1" x14ac:dyDescent="0.4">
      <c r="A27" s="709"/>
      <c r="B27" s="710"/>
      <c r="C27" s="711"/>
      <c r="D27" s="860"/>
      <c r="E27" s="959" t="s">
        <v>955</v>
      </c>
      <c r="F27" s="960"/>
      <c r="G27" s="960"/>
      <c r="H27" s="960"/>
      <c r="I27" s="960"/>
      <c r="J27" s="960"/>
      <c r="K27" s="960"/>
      <c r="L27" s="960"/>
      <c r="M27" s="960"/>
      <c r="N27" s="960"/>
      <c r="O27" s="960"/>
      <c r="P27" s="960"/>
      <c r="Q27" s="960"/>
      <c r="R27" s="960"/>
      <c r="S27" s="960"/>
      <c r="T27" s="961"/>
      <c r="U27" s="847"/>
      <c r="V27" s="731"/>
      <c r="W27" s="732"/>
      <c r="X27" s="732"/>
      <c r="Y27" s="733"/>
    </row>
    <row r="28" spans="1:25" s="264" customFormat="1" ht="30" customHeight="1" x14ac:dyDescent="0.4">
      <c r="A28" s="709"/>
      <c r="B28" s="710"/>
      <c r="C28" s="711"/>
      <c r="D28" s="314" t="s">
        <v>301</v>
      </c>
      <c r="E28" s="780" t="s">
        <v>956</v>
      </c>
      <c r="F28" s="724"/>
      <c r="G28" s="724"/>
      <c r="H28" s="724"/>
      <c r="I28" s="724"/>
      <c r="J28" s="724"/>
      <c r="K28" s="724"/>
      <c r="L28" s="724"/>
      <c r="M28" s="724"/>
      <c r="N28" s="724"/>
      <c r="O28" s="724"/>
      <c r="P28" s="724"/>
      <c r="Q28" s="724"/>
      <c r="R28" s="724"/>
      <c r="S28" s="724"/>
      <c r="T28" s="724"/>
      <c r="U28" s="263"/>
      <c r="V28" s="731"/>
      <c r="W28" s="732"/>
      <c r="X28" s="732"/>
      <c r="Y28" s="733"/>
    </row>
    <row r="29" spans="1:25" s="264" customFormat="1" ht="30" customHeight="1" x14ac:dyDescent="0.4">
      <c r="A29" s="768"/>
      <c r="B29" s="769"/>
      <c r="C29" s="770"/>
      <c r="D29" s="314" t="s">
        <v>601</v>
      </c>
      <c r="E29" s="780" t="s">
        <v>957</v>
      </c>
      <c r="F29" s="724"/>
      <c r="G29" s="724"/>
      <c r="H29" s="724"/>
      <c r="I29" s="724"/>
      <c r="J29" s="724"/>
      <c r="K29" s="724"/>
      <c r="L29" s="724"/>
      <c r="M29" s="724"/>
      <c r="N29" s="724"/>
      <c r="O29" s="724"/>
      <c r="P29" s="724"/>
      <c r="Q29" s="724"/>
      <c r="R29" s="724"/>
      <c r="S29" s="724"/>
      <c r="T29" s="724"/>
      <c r="U29" s="263"/>
      <c r="V29" s="734"/>
      <c r="W29" s="735"/>
      <c r="X29" s="735"/>
      <c r="Y29" s="736"/>
    </row>
    <row r="30" spans="1:25" s="278" customFormat="1" ht="15" customHeight="1" x14ac:dyDescent="0.15">
      <c r="A30" s="277" t="s">
        <v>303</v>
      </c>
      <c r="D30" s="279"/>
      <c r="Q30" s="280"/>
    </row>
    <row r="31" spans="1:25" ht="30" customHeight="1" x14ac:dyDescent="0.4">
      <c r="A31" s="251" t="s">
        <v>355</v>
      </c>
      <c r="B31" s="252"/>
      <c r="C31" s="253"/>
      <c r="D31" s="254"/>
      <c r="E31" s="321">
        <v>3</v>
      </c>
      <c r="F31" s="254"/>
      <c r="G31" s="254"/>
      <c r="H31" s="254"/>
      <c r="I31" s="254"/>
      <c r="J31" s="254"/>
      <c r="K31" s="255" t="s">
        <v>356</v>
      </c>
      <c r="L31" s="318">
        <f>IF(R31=X31,1,0)</f>
        <v>0</v>
      </c>
      <c r="M31" s="256"/>
      <c r="N31" s="254"/>
      <c r="O31" s="254"/>
      <c r="P31" s="254"/>
      <c r="Q31" s="257" t="s">
        <v>359</v>
      </c>
      <c r="R31" s="318"/>
      <c r="S31" s="258"/>
      <c r="T31" s="254"/>
      <c r="U31" s="254"/>
      <c r="V31" s="318">
        <f>COUNT(U33:U35)</f>
        <v>0</v>
      </c>
      <c r="W31" s="254" t="s">
        <v>358</v>
      </c>
      <c r="X31" s="321">
        <v>3</v>
      </c>
      <c r="Y31" s="259"/>
    </row>
    <row r="32" spans="1:25" s="262" customFormat="1" ht="15" customHeight="1" x14ac:dyDescent="0.4">
      <c r="A32" s="718" t="s">
        <v>362</v>
      </c>
      <c r="B32" s="719"/>
      <c r="C32" s="719"/>
      <c r="D32" s="719" t="s">
        <v>475</v>
      </c>
      <c r="E32" s="719"/>
      <c r="F32" s="719"/>
      <c r="G32" s="719"/>
      <c r="H32" s="719"/>
      <c r="I32" s="719"/>
      <c r="J32" s="719"/>
      <c r="K32" s="719"/>
      <c r="L32" s="719"/>
      <c r="M32" s="719"/>
      <c r="N32" s="719"/>
      <c r="O32" s="719"/>
      <c r="P32" s="719"/>
      <c r="Q32" s="719"/>
      <c r="R32" s="719"/>
      <c r="S32" s="719"/>
      <c r="T32" s="767"/>
      <c r="U32" s="261" t="s">
        <v>363</v>
      </c>
      <c r="V32" s="718" t="s">
        <v>373</v>
      </c>
      <c r="W32" s="719"/>
      <c r="X32" s="719"/>
      <c r="Y32" s="720"/>
    </row>
    <row r="33" spans="1:25" s="264" customFormat="1" ht="15" customHeight="1" x14ac:dyDescent="0.4">
      <c r="A33" s="709" t="s">
        <v>605</v>
      </c>
      <c r="B33" s="710"/>
      <c r="C33" s="711"/>
      <c r="D33" s="314" t="s">
        <v>607</v>
      </c>
      <c r="E33" s="946" t="s">
        <v>958</v>
      </c>
      <c r="F33" s="946"/>
      <c r="G33" s="946"/>
      <c r="H33" s="946"/>
      <c r="I33" s="946"/>
      <c r="J33" s="946"/>
      <c r="K33" s="946"/>
      <c r="L33" s="946"/>
      <c r="M33" s="946"/>
      <c r="N33" s="946"/>
      <c r="O33" s="946"/>
      <c r="P33" s="946"/>
      <c r="Q33" s="946"/>
      <c r="R33" s="946"/>
      <c r="S33" s="946"/>
      <c r="T33" s="946"/>
      <c r="U33" s="458"/>
      <c r="V33" s="740" t="s">
        <v>959</v>
      </c>
      <c r="W33" s="741"/>
      <c r="X33" s="741"/>
      <c r="Y33" s="742"/>
    </row>
    <row r="34" spans="1:25" s="264" customFormat="1" ht="30" customHeight="1" x14ac:dyDescent="0.4">
      <c r="A34" s="709"/>
      <c r="B34" s="710"/>
      <c r="C34" s="711"/>
      <c r="D34" s="314" t="s">
        <v>608</v>
      </c>
      <c r="E34" s="946" t="s">
        <v>606</v>
      </c>
      <c r="F34" s="946"/>
      <c r="G34" s="946"/>
      <c r="H34" s="946"/>
      <c r="I34" s="946"/>
      <c r="J34" s="946"/>
      <c r="K34" s="946"/>
      <c r="L34" s="946"/>
      <c r="M34" s="946"/>
      <c r="N34" s="946"/>
      <c r="O34" s="946"/>
      <c r="P34" s="946"/>
      <c r="Q34" s="946"/>
      <c r="R34" s="946"/>
      <c r="S34" s="946"/>
      <c r="T34" s="946"/>
      <c r="U34" s="458"/>
      <c r="V34" s="740"/>
      <c r="W34" s="741"/>
      <c r="X34" s="741"/>
      <c r="Y34" s="742"/>
    </row>
    <row r="35" spans="1:25" s="264" customFormat="1" ht="30" customHeight="1" x14ac:dyDescent="0.4">
      <c r="A35" s="768"/>
      <c r="B35" s="769"/>
      <c r="C35" s="770"/>
      <c r="D35" s="314" t="s">
        <v>609</v>
      </c>
      <c r="E35" s="946" t="s">
        <v>960</v>
      </c>
      <c r="F35" s="946"/>
      <c r="G35" s="946"/>
      <c r="H35" s="946"/>
      <c r="I35" s="946"/>
      <c r="J35" s="946"/>
      <c r="K35" s="946"/>
      <c r="L35" s="946"/>
      <c r="M35" s="946"/>
      <c r="N35" s="946"/>
      <c r="O35" s="946"/>
      <c r="P35" s="946"/>
      <c r="Q35" s="946"/>
      <c r="R35" s="946"/>
      <c r="S35" s="946"/>
      <c r="T35" s="946"/>
      <c r="U35" s="458"/>
      <c r="V35" s="743"/>
      <c r="W35" s="744"/>
      <c r="X35" s="744"/>
      <c r="Y35" s="745"/>
    </row>
    <row r="36" spans="1:25" s="278" customFormat="1" ht="15" customHeight="1" x14ac:dyDescent="0.15">
      <c r="A36" s="277" t="s">
        <v>304</v>
      </c>
      <c r="D36" s="279"/>
      <c r="Q36" s="280"/>
    </row>
    <row r="37" spans="1:25" ht="30" customHeight="1" x14ac:dyDescent="0.4">
      <c r="A37" s="251" t="s">
        <v>355</v>
      </c>
      <c r="B37" s="252"/>
      <c r="C37" s="253"/>
      <c r="D37" s="254"/>
      <c r="E37" s="321">
        <v>4</v>
      </c>
      <c r="F37" s="254"/>
      <c r="G37" s="254"/>
      <c r="H37" s="254"/>
      <c r="I37" s="254"/>
      <c r="J37" s="254"/>
      <c r="K37" s="255" t="s">
        <v>356</v>
      </c>
      <c r="L37" s="318">
        <f>IF(R37=X37,1,0)</f>
        <v>0</v>
      </c>
      <c r="M37" s="256"/>
      <c r="N37" s="254"/>
      <c r="O37" s="254"/>
      <c r="P37" s="254"/>
      <c r="Q37" s="257" t="s">
        <v>359</v>
      </c>
      <c r="R37" s="318"/>
      <c r="S37" s="258"/>
      <c r="T37" s="254"/>
      <c r="U37" s="254"/>
      <c r="V37" s="318">
        <f>COUNT(U39:U41)</f>
        <v>0</v>
      </c>
      <c r="W37" s="254" t="s">
        <v>358</v>
      </c>
      <c r="X37" s="321">
        <v>3</v>
      </c>
      <c r="Y37" s="259"/>
    </row>
    <row r="38" spans="1:25" s="262" customFormat="1" ht="15" customHeight="1" x14ac:dyDescent="0.4">
      <c r="A38" s="718" t="s">
        <v>362</v>
      </c>
      <c r="B38" s="719"/>
      <c r="C38" s="719"/>
      <c r="D38" s="719" t="s">
        <v>475</v>
      </c>
      <c r="E38" s="719"/>
      <c r="F38" s="719"/>
      <c r="G38" s="719"/>
      <c r="H38" s="719"/>
      <c r="I38" s="719"/>
      <c r="J38" s="719"/>
      <c r="K38" s="719"/>
      <c r="L38" s="719"/>
      <c r="M38" s="719"/>
      <c r="N38" s="719"/>
      <c r="O38" s="719"/>
      <c r="P38" s="719"/>
      <c r="Q38" s="719"/>
      <c r="R38" s="719"/>
      <c r="S38" s="719"/>
      <c r="T38" s="767"/>
      <c r="U38" s="261" t="s">
        <v>363</v>
      </c>
      <c r="V38" s="718" t="s">
        <v>373</v>
      </c>
      <c r="W38" s="719"/>
      <c r="X38" s="719"/>
      <c r="Y38" s="720"/>
    </row>
    <row r="39" spans="1:25" s="264" customFormat="1" ht="30" customHeight="1" x14ac:dyDescent="0.4">
      <c r="A39" s="772" t="s">
        <v>614</v>
      </c>
      <c r="B39" s="773"/>
      <c r="C39" s="774"/>
      <c r="D39" s="314" t="s">
        <v>477</v>
      </c>
      <c r="E39" s="780" t="s">
        <v>610</v>
      </c>
      <c r="F39" s="724"/>
      <c r="G39" s="724"/>
      <c r="H39" s="724"/>
      <c r="I39" s="724"/>
      <c r="J39" s="724"/>
      <c r="K39" s="724"/>
      <c r="L39" s="724"/>
      <c r="M39" s="724"/>
      <c r="N39" s="724"/>
      <c r="O39" s="724"/>
      <c r="P39" s="724"/>
      <c r="Q39" s="724"/>
      <c r="R39" s="724"/>
      <c r="S39" s="724"/>
      <c r="T39" s="966"/>
      <c r="U39" s="281"/>
      <c r="V39" s="725" t="s">
        <v>586</v>
      </c>
      <c r="W39" s="726"/>
      <c r="X39" s="726"/>
      <c r="Y39" s="727"/>
    </row>
    <row r="40" spans="1:25" s="264" customFormat="1" ht="15" customHeight="1" x14ac:dyDescent="0.4">
      <c r="A40" s="943"/>
      <c r="B40" s="944"/>
      <c r="C40" s="945"/>
      <c r="D40" s="314" t="s">
        <v>478</v>
      </c>
      <c r="E40" s="779" t="s">
        <v>581</v>
      </c>
      <c r="F40" s="779"/>
      <c r="G40" s="779"/>
      <c r="H40" s="779"/>
      <c r="I40" s="779"/>
      <c r="J40" s="779"/>
      <c r="K40" s="779"/>
      <c r="L40" s="779"/>
      <c r="M40" s="779"/>
      <c r="N40" s="779"/>
      <c r="O40" s="779"/>
      <c r="P40" s="779"/>
      <c r="Q40" s="779"/>
      <c r="R40" s="779"/>
      <c r="S40" s="779"/>
      <c r="T40" s="779"/>
      <c r="U40" s="281"/>
      <c r="V40" s="740"/>
      <c r="W40" s="741"/>
      <c r="X40" s="741"/>
      <c r="Y40" s="742"/>
    </row>
    <row r="41" spans="1:25" s="264" customFormat="1" ht="135" customHeight="1" x14ac:dyDescent="0.4">
      <c r="A41" s="775"/>
      <c r="B41" s="776"/>
      <c r="C41" s="777"/>
      <c r="D41" s="314" t="s">
        <v>479</v>
      </c>
      <c r="E41" s="781" t="s">
        <v>611</v>
      </c>
      <c r="F41" s="782"/>
      <c r="G41" s="782"/>
      <c r="H41" s="782"/>
      <c r="I41" s="782"/>
      <c r="J41" s="782"/>
      <c r="K41" s="782"/>
      <c r="L41" s="782"/>
      <c r="M41" s="782"/>
      <c r="N41" s="782"/>
      <c r="O41" s="782"/>
      <c r="P41" s="782"/>
      <c r="Q41" s="782"/>
      <c r="R41" s="782"/>
      <c r="S41" s="782"/>
      <c r="T41" s="782"/>
      <c r="U41" s="276"/>
      <c r="V41" s="743"/>
      <c r="W41" s="744"/>
      <c r="X41" s="744"/>
      <c r="Y41" s="745"/>
    </row>
    <row r="42" spans="1:25" ht="30" customHeight="1" x14ac:dyDescent="0.4">
      <c r="A42" s="251" t="s">
        <v>355</v>
      </c>
      <c r="B42" s="252"/>
      <c r="C42" s="253"/>
      <c r="D42" s="254"/>
      <c r="E42" s="321">
        <v>5</v>
      </c>
      <c r="F42" s="254"/>
      <c r="G42" s="254"/>
      <c r="H42" s="254"/>
      <c r="I42" s="254"/>
      <c r="J42" s="254"/>
      <c r="K42" s="255" t="s">
        <v>356</v>
      </c>
      <c r="L42" s="318">
        <f>IF(R42=X42,1,0)</f>
        <v>0</v>
      </c>
      <c r="M42" s="256"/>
      <c r="N42" s="254"/>
      <c r="O42" s="254"/>
      <c r="P42" s="254"/>
      <c r="Q42" s="257" t="s">
        <v>359</v>
      </c>
      <c r="R42" s="318"/>
      <c r="S42" s="258"/>
      <c r="T42" s="254"/>
      <c r="U42" s="254"/>
      <c r="V42" s="318">
        <f>COUNT(U44:U45)</f>
        <v>0</v>
      </c>
      <c r="W42" s="254" t="s">
        <v>358</v>
      </c>
      <c r="X42" s="321">
        <v>2</v>
      </c>
      <c r="Y42" s="259"/>
    </row>
    <row r="43" spans="1:25" s="262" customFormat="1" ht="15" customHeight="1" x14ac:dyDescent="0.4">
      <c r="A43" s="718" t="s">
        <v>362</v>
      </c>
      <c r="B43" s="719"/>
      <c r="C43" s="719"/>
      <c r="D43" s="719" t="s">
        <v>475</v>
      </c>
      <c r="E43" s="719"/>
      <c r="F43" s="719"/>
      <c r="G43" s="719"/>
      <c r="H43" s="719"/>
      <c r="I43" s="719"/>
      <c r="J43" s="719"/>
      <c r="K43" s="719"/>
      <c r="L43" s="719"/>
      <c r="M43" s="719"/>
      <c r="N43" s="719"/>
      <c r="O43" s="719"/>
      <c r="P43" s="719"/>
      <c r="Q43" s="719"/>
      <c r="R43" s="719"/>
      <c r="S43" s="719"/>
      <c r="T43" s="767"/>
      <c r="U43" s="261" t="s">
        <v>363</v>
      </c>
      <c r="V43" s="718" t="s">
        <v>373</v>
      </c>
      <c r="W43" s="719"/>
      <c r="X43" s="719"/>
      <c r="Y43" s="720"/>
    </row>
    <row r="44" spans="1:25" s="264" customFormat="1" ht="30" customHeight="1" x14ac:dyDescent="0.4">
      <c r="A44" s="772" t="s">
        <v>613</v>
      </c>
      <c r="B44" s="773"/>
      <c r="C44" s="774"/>
      <c r="D44" s="314" t="s">
        <v>480</v>
      </c>
      <c r="E44" s="781" t="s">
        <v>615</v>
      </c>
      <c r="F44" s="782"/>
      <c r="G44" s="782"/>
      <c r="H44" s="782"/>
      <c r="I44" s="782"/>
      <c r="J44" s="782"/>
      <c r="K44" s="782"/>
      <c r="L44" s="782"/>
      <c r="M44" s="782"/>
      <c r="N44" s="782"/>
      <c r="O44" s="782"/>
      <c r="P44" s="782"/>
      <c r="Q44" s="782"/>
      <c r="R44" s="782"/>
      <c r="S44" s="782"/>
      <c r="T44" s="782"/>
      <c r="U44" s="276"/>
      <c r="V44" s="706" t="s">
        <v>6</v>
      </c>
      <c r="W44" s="707"/>
      <c r="X44" s="707"/>
      <c r="Y44" s="708"/>
    </row>
    <row r="45" spans="1:25" s="264" customFormat="1" ht="30" customHeight="1" x14ac:dyDescent="0.4">
      <c r="A45" s="775"/>
      <c r="B45" s="776"/>
      <c r="C45" s="777"/>
      <c r="D45" s="314" t="s">
        <v>481</v>
      </c>
      <c r="E45" s="781" t="s">
        <v>305</v>
      </c>
      <c r="F45" s="782"/>
      <c r="G45" s="782"/>
      <c r="H45" s="782"/>
      <c r="I45" s="782"/>
      <c r="J45" s="782"/>
      <c r="K45" s="782"/>
      <c r="L45" s="782"/>
      <c r="M45" s="782"/>
      <c r="N45" s="782"/>
      <c r="O45" s="782"/>
      <c r="P45" s="782"/>
      <c r="Q45" s="782"/>
      <c r="R45" s="782"/>
      <c r="S45" s="782"/>
      <c r="T45" s="782"/>
      <c r="U45" s="276"/>
      <c r="V45" s="768"/>
      <c r="W45" s="769"/>
      <c r="X45" s="769"/>
      <c r="Y45" s="770"/>
    </row>
    <row r="46" spans="1:25" ht="30" customHeight="1" x14ac:dyDescent="0.4">
      <c r="A46" s="251" t="s">
        <v>355</v>
      </c>
      <c r="B46" s="252"/>
      <c r="C46" s="253"/>
      <c r="D46" s="254"/>
      <c r="E46" s="321">
        <v>6</v>
      </c>
      <c r="F46" s="254"/>
      <c r="G46" s="254"/>
      <c r="H46" s="254"/>
      <c r="I46" s="254"/>
      <c r="J46" s="254"/>
      <c r="K46" s="255" t="s">
        <v>356</v>
      </c>
      <c r="L46" s="318">
        <f>IF(R46=X46,1,0)</f>
        <v>0</v>
      </c>
      <c r="M46" s="256"/>
      <c r="N46" s="254"/>
      <c r="O46" s="254"/>
      <c r="P46" s="254"/>
      <c r="Q46" s="257" t="s">
        <v>359</v>
      </c>
      <c r="R46" s="318"/>
      <c r="S46" s="258"/>
      <c r="T46" s="254"/>
      <c r="U46" s="254"/>
      <c r="V46" s="318">
        <f>COUNT(U48:U53)</f>
        <v>0</v>
      </c>
      <c r="W46" s="254" t="s">
        <v>358</v>
      </c>
      <c r="X46" s="321">
        <v>6</v>
      </c>
      <c r="Y46" s="259"/>
    </row>
    <row r="47" spans="1:25" s="262" customFormat="1" ht="15" customHeight="1" x14ac:dyDescent="0.4">
      <c r="A47" s="718" t="s">
        <v>362</v>
      </c>
      <c r="B47" s="719"/>
      <c r="C47" s="719"/>
      <c r="D47" s="719" t="s">
        <v>475</v>
      </c>
      <c r="E47" s="719"/>
      <c r="F47" s="719"/>
      <c r="G47" s="719"/>
      <c r="H47" s="719"/>
      <c r="I47" s="719"/>
      <c r="J47" s="719"/>
      <c r="K47" s="719"/>
      <c r="L47" s="719"/>
      <c r="M47" s="719"/>
      <c r="N47" s="719"/>
      <c r="O47" s="719"/>
      <c r="P47" s="719"/>
      <c r="Q47" s="719"/>
      <c r="R47" s="719"/>
      <c r="S47" s="719"/>
      <c r="T47" s="767"/>
      <c r="U47" s="261" t="s">
        <v>363</v>
      </c>
      <c r="V47" s="718" t="s">
        <v>373</v>
      </c>
      <c r="W47" s="719"/>
      <c r="X47" s="719"/>
      <c r="Y47" s="720"/>
    </row>
    <row r="48" spans="1:25" s="264" customFormat="1" ht="30" customHeight="1" x14ac:dyDescent="0.4">
      <c r="A48" s="706" t="s">
        <v>616</v>
      </c>
      <c r="B48" s="707"/>
      <c r="C48" s="708"/>
      <c r="D48" s="314" t="s">
        <v>482</v>
      </c>
      <c r="E48" s="781" t="s">
        <v>306</v>
      </c>
      <c r="F48" s="782"/>
      <c r="G48" s="782"/>
      <c r="H48" s="782"/>
      <c r="I48" s="782"/>
      <c r="J48" s="782"/>
      <c r="K48" s="782"/>
      <c r="L48" s="782"/>
      <c r="M48" s="782"/>
      <c r="N48" s="782"/>
      <c r="O48" s="782"/>
      <c r="P48" s="782"/>
      <c r="Q48" s="782"/>
      <c r="R48" s="782"/>
      <c r="S48" s="782"/>
      <c r="T48" s="782"/>
      <c r="U48" s="276"/>
      <c r="V48" s="725" t="s">
        <v>936</v>
      </c>
      <c r="W48" s="726"/>
      <c r="X48" s="726"/>
      <c r="Y48" s="727"/>
    </row>
    <row r="49" spans="1:25" s="264" customFormat="1" ht="30" customHeight="1" x14ac:dyDescent="0.4">
      <c r="A49" s="709"/>
      <c r="B49" s="710"/>
      <c r="C49" s="711"/>
      <c r="D49" s="314" t="s">
        <v>483</v>
      </c>
      <c r="E49" s="781" t="s">
        <v>617</v>
      </c>
      <c r="F49" s="782"/>
      <c r="G49" s="782"/>
      <c r="H49" s="782"/>
      <c r="I49" s="782"/>
      <c r="J49" s="782"/>
      <c r="K49" s="782"/>
      <c r="L49" s="782"/>
      <c r="M49" s="782"/>
      <c r="N49" s="782"/>
      <c r="O49" s="782"/>
      <c r="P49" s="782"/>
      <c r="Q49" s="782"/>
      <c r="R49" s="782"/>
      <c r="S49" s="782"/>
      <c r="T49" s="782"/>
      <c r="U49" s="276"/>
      <c r="V49" s="740"/>
      <c r="W49" s="741"/>
      <c r="X49" s="741"/>
      <c r="Y49" s="742"/>
    </row>
    <row r="50" spans="1:25" s="264" customFormat="1" ht="60" customHeight="1" x14ac:dyDescent="0.4">
      <c r="A50" s="709"/>
      <c r="B50" s="710"/>
      <c r="C50" s="711"/>
      <c r="D50" s="314" t="s">
        <v>484</v>
      </c>
      <c r="E50" s="781" t="s">
        <v>618</v>
      </c>
      <c r="F50" s="782"/>
      <c r="G50" s="782"/>
      <c r="H50" s="782"/>
      <c r="I50" s="782"/>
      <c r="J50" s="782"/>
      <c r="K50" s="782"/>
      <c r="L50" s="782"/>
      <c r="M50" s="782"/>
      <c r="N50" s="782"/>
      <c r="O50" s="782"/>
      <c r="P50" s="782"/>
      <c r="Q50" s="782"/>
      <c r="R50" s="782"/>
      <c r="S50" s="782"/>
      <c r="T50" s="782"/>
      <c r="U50" s="276"/>
      <c r="V50" s="740"/>
      <c r="W50" s="741"/>
      <c r="X50" s="741"/>
      <c r="Y50" s="742"/>
    </row>
    <row r="51" spans="1:25" s="264" customFormat="1" ht="30" customHeight="1" x14ac:dyDescent="0.4">
      <c r="A51" s="709"/>
      <c r="B51" s="710"/>
      <c r="C51" s="711"/>
      <c r="D51" s="314" t="s">
        <v>485</v>
      </c>
      <c r="E51" s="781" t="s">
        <v>307</v>
      </c>
      <c r="F51" s="782"/>
      <c r="G51" s="782"/>
      <c r="H51" s="782"/>
      <c r="I51" s="782"/>
      <c r="J51" s="782"/>
      <c r="K51" s="782"/>
      <c r="L51" s="782"/>
      <c r="M51" s="782"/>
      <c r="N51" s="782"/>
      <c r="O51" s="782"/>
      <c r="P51" s="782"/>
      <c r="Q51" s="782"/>
      <c r="R51" s="782"/>
      <c r="S51" s="782"/>
      <c r="T51" s="782"/>
      <c r="U51" s="276"/>
      <c r="V51" s="740"/>
      <c r="W51" s="741"/>
      <c r="X51" s="741"/>
      <c r="Y51" s="742"/>
    </row>
    <row r="52" spans="1:25" s="264" customFormat="1" ht="30" customHeight="1" x14ac:dyDescent="0.4">
      <c r="A52" s="709"/>
      <c r="B52" s="710"/>
      <c r="C52" s="711"/>
      <c r="D52" s="314" t="s">
        <v>486</v>
      </c>
      <c r="E52" s="781" t="s">
        <v>330</v>
      </c>
      <c r="F52" s="782"/>
      <c r="G52" s="782"/>
      <c r="H52" s="782"/>
      <c r="I52" s="782"/>
      <c r="J52" s="782"/>
      <c r="K52" s="782"/>
      <c r="L52" s="782"/>
      <c r="M52" s="782"/>
      <c r="N52" s="782"/>
      <c r="O52" s="782"/>
      <c r="P52" s="782"/>
      <c r="Q52" s="782"/>
      <c r="R52" s="782"/>
      <c r="S52" s="782"/>
      <c r="T52" s="782"/>
      <c r="U52" s="276"/>
      <c r="V52" s="740"/>
      <c r="W52" s="741"/>
      <c r="X52" s="741"/>
      <c r="Y52" s="742"/>
    </row>
    <row r="53" spans="1:25" s="264" customFormat="1" ht="45" customHeight="1" x14ac:dyDescent="0.4">
      <c r="A53" s="768"/>
      <c r="B53" s="769"/>
      <c r="C53" s="770"/>
      <c r="D53" s="314" t="s">
        <v>487</v>
      </c>
      <c r="E53" s="781" t="s">
        <v>331</v>
      </c>
      <c r="F53" s="782"/>
      <c r="G53" s="782"/>
      <c r="H53" s="782"/>
      <c r="I53" s="782"/>
      <c r="J53" s="782"/>
      <c r="K53" s="782"/>
      <c r="L53" s="782"/>
      <c r="M53" s="782"/>
      <c r="N53" s="782"/>
      <c r="O53" s="782"/>
      <c r="P53" s="782"/>
      <c r="Q53" s="782"/>
      <c r="R53" s="782"/>
      <c r="S53" s="782"/>
      <c r="T53" s="782"/>
      <c r="U53" s="276"/>
      <c r="V53" s="743"/>
      <c r="W53" s="744"/>
      <c r="X53" s="744"/>
      <c r="Y53" s="745"/>
    </row>
    <row r="54" spans="1:25" ht="30" customHeight="1" x14ac:dyDescent="0.4">
      <c r="A54" s="251" t="s">
        <v>355</v>
      </c>
      <c r="B54" s="252"/>
      <c r="C54" s="253"/>
      <c r="D54" s="254"/>
      <c r="E54" s="321">
        <v>7</v>
      </c>
      <c r="F54" s="254"/>
      <c r="G54" s="254"/>
      <c r="H54" s="254"/>
      <c r="I54" s="254"/>
      <c r="J54" s="254"/>
      <c r="K54" s="255" t="s">
        <v>356</v>
      </c>
      <c r="L54" s="318">
        <f>IF(R54=X54,1,0)</f>
        <v>0</v>
      </c>
      <c r="M54" s="256"/>
      <c r="N54" s="254"/>
      <c r="O54" s="254"/>
      <c r="P54" s="254"/>
      <c r="Q54" s="257" t="s">
        <v>359</v>
      </c>
      <c r="R54" s="318"/>
      <c r="S54" s="258"/>
      <c r="T54" s="254"/>
      <c r="U54" s="254"/>
      <c r="V54" s="318">
        <f>COUNT(U56:U57)</f>
        <v>0</v>
      </c>
      <c r="W54" s="254" t="s">
        <v>358</v>
      </c>
      <c r="X54" s="321">
        <v>2</v>
      </c>
      <c r="Y54" s="328"/>
    </row>
    <row r="55" spans="1:25" s="262" customFormat="1" ht="15" customHeight="1" x14ac:dyDescent="0.4">
      <c r="A55" s="718" t="s">
        <v>362</v>
      </c>
      <c r="B55" s="719"/>
      <c r="C55" s="719"/>
      <c r="D55" s="719" t="s">
        <v>475</v>
      </c>
      <c r="E55" s="719"/>
      <c r="F55" s="719"/>
      <c r="G55" s="719"/>
      <c r="H55" s="719"/>
      <c r="I55" s="719"/>
      <c r="J55" s="719"/>
      <c r="K55" s="719"/>
      <c r="L55" s="719"/>
      <c r="M55" s="719"/>
      <c r="N55" s="719"/>
      <c r="O55" s="719"/>
      <c r="P55" s="719"/>
      <c r="Q55" s="719"/>
      <c r="R55" s="719"/>
      <c r="S55" s="719"/>
      <c r="T55" s="767"/>
      <c r="U55" s="261" t="s">
        <v>363</v>
      </c>
      <c r="V55" s="718" t="s">
        <v>373</v>
      </c>
      <c r="W55" s="719"/>
      <c r="X55" s="719"/>
      <c r="Y55" s="720"/>
    </row>
    <row r="56" spans="1:25" s="264" customFormat="1" ht="30" customHeight="1" x14ac:dyDescent="0.4">
      <c r="A56" s="706" t="s">
        <v>619</v>
      </c>
      <c r="B56" s="707"/>
      <c r="C56" s="708"/>
      <c r="D56" s="314" t="s">
        <v>488</v>
      </c>
      <c r="E56" s="780" t="s">
        <v>961</v>
      </c>
      <c r="F56" s="724"/>
      <c r="G56" s="724"/>
      <c r="H56" s="724"/>
      <c r="I56" s="724"/>
      <c r="J56" s="724"/>
      <c r="K56" s="724"/>
      <c r="L56" s="724"/>
      <c r="M56" s="724"/>
      <c r="N56" s="724"/>
      <c r="O56" s="724"/>
      <c r="P56" s="724"/>
      <c r="Q56" s="724"/>
      <c r="R56" s="724"/>
      <c r="S56" s="724"/>
      <c r="T56" s="724"/>
      <c r="U56" s="276"/>
      <c r="V56" s="883" t="s">
        <v>587</v>
      </c>
      <c r="W56" s="884"/>
      <c r="X56" s="884"/>
      <c r="Y56" s="885"/>
    </row>
    <row r="57" spans="1:25" s="264" customFormat="1" ht="30" customHeight="1" x14ac:dyDescent="0.4">
      <c r="A57" s="768"/>
      <c r="B57" s="769"/>
      <c r="C57" s="770"/>
      <c r="D57" s="314" t="s">
        <v>489</v>
      </c>
      <c r="E57" s="781" t="s">
        <v>308</v>
      </c>
      <c r="F57" s="782"/>
      <c r="G57" s="782"/>
      <c r="H57" s="782"/>
      <c r="I57" s="782"/>
      <c r="J57" s="782"/>
      <c r="K57" s="782"/>
      <c r="L57" s="782"/>
      <c r="M57" s="782"/>
      <c r="N57" s="782"/>
      <c r="O57" s="782"/>
      <c r="P57" s="782"/>
      <c r="Q57" s="782"/>
      <c r="R57" s="782"/>
      <c r="S57" s="782"/>
      <c r="T57" s="782"/>
      <c r="U57" s="276"/>
      <c r="V57" s="886"/>
      <c r="W57" s="887"/>
      <c r="X57" s="887"/>
      <c r="Y57" s="888"/>
    </row>
    <row r="58" spans="1:25" ht="30" customHeight="1" x14ac:dyDescent="0.4">
      <c r="A58" s="251" t="s">
        <v>355</v>
      </c>
      <c r="B58" s="252"/>
      <c r="C58" s="253"/>
      <c r="D58" s="254"/>
      <c r="E58" s="321">
        <v>8</v>
      </c>
      <c r="F58" s="254"/>
      <c r="G58" s="254"/>
      <c r="H58" s="254"/>
      <c r="I58" s="254"/>
      <c r="J58" s="254"/>
      <c r="K58" s="255" t="s">
        <v>356</v>
      </c>
      <c r="L58" s="318">
        <f>IF(R58=X58,1,0)</f>
        <v>0</v>
      </c>
      <c r="M58" s="256"/>
      <c r="N58" s="254"/>
      <c r="O58" s="254"/>
      <c r="P58" s="254"/>
      <c r="Q58" s="257" t="s">
        <v>359</v>
      </c>
      <c r="R58" s="318"/>
      <c r="S58" s="258"/>
      <c r="T58" s="254"/>
      <c r="U58" s="254"/>
      <c r="V58" s="318">
        <f>COUNT(U60:U66)</f>
        <v>0</v>
      </c>
      <c r="W58" s="254" t="s">
        <v>358</v>
      </c>
      <c r="X58" s="321">
        <v>7</v>
      </c>
      <c r="Y58" s="259"/>
    </row>
    <row r="59" spans="1:25" s="262" customFormat="1" ht="15" customHeight="1" x14ac:dyDescent="0.4">
      <c r="A59" s="718" t="s">
        <v>362</v>
      </c>
      <c r="B59" s="719"/>
      <c r="C59" s="719"/>
      <c r="D59" s="719" t="s">
        <v>475</v>
      </c>
      <c r="E59" s="719"/>
      <c r="F59" s="719"/>
      <c r="G59" s="719"/>
      <c r="H59" s="719"/>
      <c r="I59" s="719"/>
      <c r="J59" s="719"/>
      <c r="K59" s="719"/>
      <c r="L59" s="719"/>
      <c r="M59" s="719"/>
      <c r="N59" s="719"/>
      <c r="O59" s="719"/>
      <c r="P59" s="719"/>
      <c r="Q59" s="719"/>
      <c r="R59" s="719"/>
      <c r="S59" s="719"/>
      <c r="T59" s="767"/>
      <c r="U59" s="332" t="s">
        <v>363</v>
      </c>
      <c r="V59" s="718" t="s">
        <v>373</v>
      </c>
      <c r="W59" s="719"/>
      <c r="X59" s="719"/>
      <c r="Y59" s="720"/>
    </row>
    <row r="60" spans="1:25" s="264" customFormat="1" ht="30" customHeight="1" x14ac:dyDescent="0.4">
      <c r="A60" s="962" t="s">
        <v>620</v>
      </c>
      <c r="B60" s="962"/>
      <c r="C60" s="962"/>
      <c r="D60" s="333" t="s">
        <v>490</v>
      </c>
      <c r="E60" s="778" t="s">
        <v>309</v>
      </c>
      <c r="F60" s="778"/>
      <c r="G60" s="778"/>
      <c r="H60" s="778"/>
      <c r="I60" s="778"/>
      <c r="J60" s="778"/>
      <c r="K60" s="778"/>
      <c r="L60" s="778"/>
      <c r="M60" s="778"/>
      <c r="N60" s="778"/>
      <c r="O60" s="778"/>
      <c r="P60" s="778"/>
      <c r="Q60" s="778"/>
      <c r="R60" s="778"/>
      <c r="S60" s="778"/>
      <c r="T60" s="778"/>
      <c r="U60" s="281"/>
      <c r="V60" s="725" t="s">
        <v>588</v>
      </c>
      <c r="W60" s="726"/>
      <c r="X60" s="726"/>
      <c r="Y60" s="727"/>
    </row>
    <row r="61" spans="1:25" s="264" customFormat="1" ht="30" customHeight="1" x14ac:dyDescent="0.4">
      <c r="A61" s="963"/>
      <c r="B61" s="963"/>
      <c r="C61" s="963"/>
      <c r="D61" s="333" t="s">
        <v>491</v>
      </c>
      <c r="E61" s="778" t="s">
        <v>310</v>
      </c>
      <c r="F61" s="778"/>
      <c r="G61" s="778"/>
      <c r="H61" s="778"/>
      <c r="I61" s="778"/>
      <c r="J61" s="778"/>
      <c r="K61" s="778"/>
      <c r="L61" s="778"/>
      <c r="M61" s="778"/>
      <c r="N61" s="778"/>
      <c r="O61" s="778"/>
      <c r="P61" s="778"/>
      <c r="Q61" s="778"/>
      <c r="R61" s="778"/>
      <c r="S61" s="778"/>
      <c r="T61" s="778"/>
      <c r="U61" s="281"/>
      <c r="V61" s="740"/>
      <c r="W61" s="741"/>
      <c r="X61" s="741"/>
      <c r="Y61" s="742"/>
    </row>
    <row r="62" spans="1:25" s="264" customFormat="1" ht="105" customHeight="1" x14ac:dyDescent="0.4">
      <c r="A62" s="867"/>
      <c r="B62" s="868"/>
      <c r="C62" s="869"/>
      <c r="D62" s="333" t="s">
        <v>492</v>
      </c>
      <c r="E62" s="781" t="s">
        <v>621</v>
      </c>
      <c r="F62" s="782"/>
      <c r="G62" s="782"/>
      <c r="H62" s="782"/>
      <c r="I62" s="782"/>
      <c r="J62" s="782"/>
      <c r="K62" s="782"/>
      <c r="L62" s="782"/>
      <c r="M62" s="782"/>
      <c r="N62" s="782"/>
      <c r="O62" s="782"/>
      <c r="P62" s="782"/>
      <c r="Q62" s="782"/>
      <c r="R62" s="782"/>
      <c r="S62" s="782"/>
      <c r="T62" s="782"/>
      <c r="U62" s="334"/>
      <c r="V62" s="758"/>
      <c r="W62" s="759"/>
      <c r="X62" s="759"/>
      <c r="Y62" s="760"/>
    </row>
    <row r="63" spans="1:25" s="264" customFormat="1" ht="45" customHeight="1" x14ac:dyDescent="0.4">
      <c r="A63" s="752"/>
      <c r="B63" s="753"/>
      <c r="C63" s="754"/>
      <c r="D63" s="333" t="s">
        <v>493</v>
      </c>
      <c r="E63" s="781" t="s">
        <v>622</v>
      </c>
      <c r="F63" s="782"/>
      <c r="G63" s="782"/>
      <c r="H63" s="782"/>
      <c r="I63" s="782"/>
      <c r="J63" s="782"/>
      <c r="K63" s="782"/>
      <c r="L63" s="782"/>
      <c r="M63" s="782"/>
      <c r="N63" s="782"/>
      <c r="O63" s="782"/>
      <c r="P63" s="782"/>
      <c r="Q63" s="782"/>
      <c r="R63" s="782"/>
      <c r="S63" s="782"/>
      <c r="T63" s="782"/>
      <c r="U63" s="334"/>
      <c r="V63" s="816"/>
      <c r="W63" s="817"/>
      <c r="X63" s="817"/>
      <c r="Y63" s="818"/>
    </row>
    <row r="64" spans="1:25" s="282" customFormat="1" ht="30" customHeight="1" x14ac:dyDescent="0.4">
      <c r="A64" s="752"/>
      <c r="B64" s="753"/>
      <c r="C64" s="754"/>
      <c r="D64" s="333" t="s">
        <v>494</v>
      </c>
      <c r="E64" s="781" t="s">
        <v>457</v>
      </c>
      <c r="F64" s="782"/>
      <c r="G64" s="782"/>
      <c r="H64" s="782"/>
      <c r="I64" s="782"/>
      <c r="J64" s="782"/>
      <c r="K64" s="782"/>
      <c r="L64" s="782"/>
      <c r="M64" s="782"/>
      <c r="N64" s="782"/>
      <c r="O64" s="782"/>
      <c r="P64" s="782"/>
      <c r="Q64" s="782"/>
      <c r="R64" s="782"/>
      <c r="S64" s="782"/>
      <c r="T64" s="782"/>
      <c r="U64" s="334"/>
      <c r="V64" s="816"/>
      <c r="W64" s="817"/>
      <c r="X64" s="817"/>
      <c r="Y64" s="818"/>
    </row>
    <row r="65" spans="1:25" s="282" customFormat="1" ht="30" customHeight="1" x14ac:dyDescent="0.4">
      <c r="A65" s="752"/>
      <c r="B65" s="753"/>
      <c r="C65" s="754"/>
      <c r="D65" s="333" t="s">
        <v>495</v>
      </c>
      <c r="E65" s="780" t="s">
        <v>496</v>
      </c>
      <c r="F65" s="724"/>
      <c r="G65" s="724"/>
      <c r="H65" s="724"/>
      <c r="I65" s="724"/>
      <c r="J65" s="724"/>
      <c r="K65" s="724"/>
      <c r="L65" s="724"/>
      <c r="M65" s="724"/>
      <c r="N65" s="724"/>
      <c r="O65" s="724"/>
      <c r="P65" s="724"/>
      <c r="Q65" s="724"/>
      <c r="R65" s="724"/>
      <c r="S65" s="724"/>
      <c r="T65" s="724"/>
      <c r="U65" s="334"/>
      <c r="V65" s="816"/>
      <c r="W65" s="817"/>
      <c r="X65" s="817"/>
      <c r="Y65" s="818"/>
    </row>
    <row r="66" spans="1:25" s="282" customFormat="1" ht="45" customHeight="1" x14ac:dyDescent="0.4">
      <c r="A66" s="755"/>
      <c r="B66" s="756"/>
      <c r="C66" s="757"/>
      <c r="D66" s="333" t="s">
        <v>498</v>
      </c>
      <c r="E66" s="780" t="s">
        <v>497</v>
      </c>
      <c r="F66" s="724"/>
      <c r="G66" s="724"/>
      <c r="H66" s="724"/>
      <c r="I66" s="724"/>
      <c r="J66" s="724"/>
      <c r="K66" s="724"/>
      <c r="L66" s="724"/>
      <c r="M66" s="724"/>
      <c r="N66" s="724"/>
      <c r="O66" s="724"/>
      <c r="P66" s="724"/>
      <c r="Q66" s="724"/>
      <c r="R66" s="724"/>
      <c r="S66" s="724"/>
      <c r="T66" s="724"/>
      <c r="U66" s="334"/>
      <c r="V66" s="819"/>
      <c r="W66" s="820"/>
      <c r="X66" s="820"/>
      <c r="Y66" s="821"/>
    </row>
    <row r="67" spans="1:25" ht="30" customHeight="1" x14ac:dyDescent="0.4">
      <c r="A67" s="251" t="s">
        <v>355</v>
      </c>
      <c r="B67" s="252"/>
      <c r="C67" s="253"/>
      <c r="D67" s="254"/>
      <c r="E67" s="321">
        <v>9</v>
      </c>
      <c r="F67" s="254"/>
      <c r="G67" s="254"/>
      <c r="H67" s="254"/>
      <c r="I67" s="254"/>
      <c r="J67" s="254"/>
      <c r="K67" s="255" t="s">
        <v>356</v>
      </c>
      <c r="L67" s="318">
        <f>IF(R67=X67,1,0)</f>
        <v>0</v>
      </c>
      <c r="M67" s="256"/>
      <c r="N67" s="254"/>
      <c r="O67" s="254"/>
      <c r="P67" s="254"/>
      <c r="Q67" s="257" t="s">
        <v>359</v>
      </c>
      <c r="R67" s="318"/>
      <c r="S67" s="258"/>
      <c r="T67" s="254"/>
      <c r="U67" s="254"/>
      <c r="V67" s="318">
        <f>COUNT(U69:U89)</f>
        <v>0</v>
      </c>
      <c r="W67" s="254" t="s">
        <v>358</v>
      </c>
      <c r="X67" s="321">
        <v>10</v>
      </c>
      <c r="Y67" s="259"/>
    </row>
    <row r="68" spans="1:25" s="262" customFormat="1" ht="15" customHeight="1" x14ac:dyDescent="0.4">
      <c r="A68" s="718" t="s">
        <v>362</v>
      </c>
      <c r="B68" s="719"/>
      <c r="C68" s="719"/>
      <c r="D68" s="719" t="s">
        <v>475</v>
      </c>
      <c r="E68" s="719"/>
      <c r="F68" s="719"/>
      <c r="G68" s="719"/>
      <c r="H68" s="719"/>
      <c r="I68" s="719"/>
      <c r="J68" s="719"/>
      <c r="K68" s="719"/>
      <c r="L68" s="719"/>
      <c r="M68" s="719"/>
      <c r="N68" s="719"/>
      <c r="O68" s="719"/>
      <c r="P68" s="719"/>
      <c r="Q68" s="719"/>
      <c r="R68" s="719"/>
      <c r="S68" s="719"/>
      <c r="T68" s="767"/>
      <c r="U68" s="332" t="s">
        <v>363</v>
      </c>
      <c r="V68" s="718" t="s">
        <v>373</v>
      </c>
      <c r="W68" s="719"/>
      <c r="X68" s="719"/>
      <c r="Y68" s="720"/>
    </row>
    <row r="69" spans="1:25" s="264" customFormat="1" ht="30" customHeight="1" x14ac:dyDescent="0.4">
      <c r="A69" s="706" t="s">
        <v>623</v>
      </c>
      <c r="B69" s="707"/>
      <c r="C69" s="708"/>
      <c r="D69" s="333" t="s">
        <v>499</v>
      </c>
      <c r="E69" s="778" t="s">
        <v>311</v>
      </c>
      <c r="F69" s="778"/>
      <c r="G69" s="778"/>
      <c r="H69" s="778"/>
      <c r="I69" s="778"/>
      <c r="J69" s="778"/>
      <c r="K69" s="778"/>
      <c r="L69" s="778"/>
      <c r="M69" s="778"/>
      <c r="N69" s="778"/>
      <c r="O69" s="778"/>
      <c r="P69" s="778"/>
      <c r="Q69" s="778"/>
      <c r="R69" s="778"/>
      <c r="S69" s="778"/>
      <c r="T69" s="778"/>
      <c r="U69" s="281"/>
      <c r="V69" s="950"/>
      <c r="W69" s="951"/>
      <c r="X69" s="951"/>
      <c r="Y69" s="952"/>
    </row>
    <row r="70" spans="1:25" s="264" customFormat="1" ht="30" customHeight="1" x14ac:dyDescent="0.4">
      <c r="A70" s="709"/>
      <c r="B70" s="710"/>
      <c r="C70" s="711"/>
      <c r="D70" s="333" t="s">
        <v>500</v>
      </c>
      <c r="E70" s="778" t="s">
        <v>312</v>
      </c>
      <c r="F70" s="778"/>
      <c r="G70" s="778"/>
      <c r="H70" s="778"/>
      <c r="I70" s="778"/>
      <c r="J70" s="778"/>
      <c r="K70" s="778"/>
      <c r="L70" s="778"/>
      <c r="M70" s="778"/>
      <c r="N70" s="778"/>
      <c r="O70" s="778"/>
      <c r="P70" s="778"/>
      <c r="Q70" s="778"/>
      <c r="R70" s="778"/>
      <c r="S70" s="778"/>
      <c r="T70" s="778"/>
      <c r="U70" s="281"/>
      <c r="V70" s="953"/>
      <c r="W70" s="954"/>
      <c r="X70" s="954"/>
      <c r="Y70" s="955"/>
    </row>
    <row r="71" spans="1:25" s="264" customFormat="1" ht="30" customHeight="1" x14ac:dyDescent="0.4">
      <c r="A71" s="709"/>
      <c r="B71" s="710"/>
      <c r="C71" s="711"/>
      <c r="D71" s="333" t="s">
        <v>501</v>
      </c>
      <c r="E71" s="778" t="s">
        <v>313</v>
      </c>
      <c r="F71" s="778"/>
      <c r="G71" s="778"/>
      <c r="H71" s="778"/>
      <c r="I71" s="778"/>
      <c r="J71" s="778"/>
      <c r="K71" s="778"/>
      <c r="L71" s="778"/>
      <c r="M71" s="778"/>
      <c r="N71" s="778"/>
      <c r="O71" s="778"/>
      <c r="P71" s="778"/>
      <c r="Q71" s="778"/>
      <c r="R71" s="778"/>
      <c r="S71" s="778"/>
      <c r="T71" s="778"/>
      <c r="U71" s="281"/>
      <c r="V71" s="953"/>
      <c r="W71" s="954"/>
      <c r="X71" s="954"/>
      <c r="Y71" s="955"/>
    </row>
    <row r="72" spans="1:25" s="264" customFormat="1" ht="45" customHeight="1" x14ac:dyDescent="0.4">
      <c r="A72" s="768"/>
      <c r="B72" s="769"/>
      <c r="C72" s="770"/>
      <c r="D72" s="333" t="s">
        <v>502</v>
      </c>
      <c r="E72" s="778" t="s">
        <v>624</v>
      </c>
      <c r="F72" s="778"/>
      <c r="G72" s="778"/>
      <c r="H72" s="778"/>
      <c r="I72" s="778"/>
      <c r="J72" s="778"/>
      <c r="K72" s="778"/>
      <c r="L72" s="778"/>
      <c r="M72" s="778"/>
      <c r="N72" s="778"/>
      <c r="O72" s="778"/>
      <c r="P72" s="778"/>
      <c r="Q72" s="778"/>
      <c r="R72" s="778"/>
      <c r="S72" s="778"/>
      <c r="T72" s="778"/>
      <c r="U72" s="281"/>
      <c r="V72" s="956"/>
      <c r="W72" s="957"/>
      <c r="X72" s="957"/>
      <c r="Y72" s="958"/>
    </row>
    <row r="73" spans="1:25" s="262" customFormat="1" ht="15" customHeight="1" x14ac:dyDescent="0.4">
      <c r="A73" s="718" t="s">
        <v>362</v>
      </c>
      <c r="B73" s="719"/>
      <c r="C73" s="719"/>
      <c r="D73" s="719" t="s">
        <v>475</v>
      </c>
      <c r="E73" s="719"/>
      <c r="F73" s="719"/>
      <c r="G73" s="719"/>
      <c r="H73" s="719"/>
      <c r="I73" s="719"/>
      <c r="J73" s="719"/>
      <c r="K73" s="719"/>
      <c r="L73" s="719"/>
      <c r="M73" s="719"/>
      <c r="N73" s="719"/>
      <c r="O73" s="719"/>
      <c r="P73" s="719"/>
      <c r="Q73" s="719"/>
      <c r="R73" s="719"/>
      <c r="S73" s="719"/>
      <c r="T73" s="767"/>
      <c r="U73" s="332" t="s">
        <v>363</v>
      </c>
      <c r="V73" s="718" t="s">
        <v>373</v>
      </c>
      <c r="W73" s="719"/>
      <c r="X73" s="719"/>
      <c r="Y73" s="720"/>
    </row>
    <row r="74" spans="1:25" s="264" customFormat="1" ht="45" customHeight="1" x14ac:dyDescent="0.4">
      <c r="A74" s="867"/>
      <c r="B74" s="868"/>
      <c r="C74" s="869"/>
      <c r="D74" s="333" t="s">
        <v>503</v>
      </c>
      <c r="E74" s="778" t="s">
        <v>829</v>
      </c>
      <c r="F74" s="778"/>
      <c r="G74" s="778"/>
      <c r="H74" s="778"/>
      <c r="I74" s="778"/>
      <c r="J74" s="778"/>
      <c r="K74" s="778"/>
      <c r="L74" s="778"/>
      <c r="M74" s="778"/>
      <c r="N74" s="778"/>
      <c r="O74" s="778"/>
      <c r="P74" s="778"/>
      <c r="Q74" s="778"/>
      <c r="R74" s="778"/>
      <c r="S74" s="778"/>
      <c r="T74" s="778"/>
      <c r="U74" s="281"/>
      <c r="V74" s="725" t="s">
        <v>626</v>
      </c>
      <c r="W74" s="726"/>
      <c r="X74" s="726"/>
      <c r="Y74" s="727"/>
    </row>
    <row r="75" spans="1:25" s="264" customFormat="1" ht="30" customHeight="1" x14ac:dyDescent="0.4">
      <c r="A75" s="867"/>
      <c r="B75" s="868"/>
      <c r="C75" s="869"/>
      <c r="D75" s="333" t="s">
        <v>504</v>
      </c>
      <c r="E75" s="778" t="s">
        <v>625</v>
      </c>
      <c r="F75" s="778"/>
      <c r="G75" s="778"/>
      <c r="H75" s="778"/>
      <c r="I75" s="778"/>
      <c r="J75" s="778"/>
      <c r="K75" s="778"/>
      <c r="L75" s="778"/>
      <c r="M75" s="778"/>
      <c r="N75" s="778"/>
      <c r="O75" s="778"/>
      <c r="P75" s="778"/>
      <c r="Q75" s="778"/>
      <c r="R75" s="778"/>
      <c r="S75" s="778"/>
      <c r="T75" s="778"/>
      <c r="U75" s="281"/>
      <c r="V75" s="740"/>
      <c r="W75" s="741"/>
      <c r="X75" s="741"/>
      <c r="Y75" s="742"/>
    </row>
    <row r="76" spans="1:25" s="264" customFormat="1" ht="35.1" customHeight="1" x14ac:dyDescent="0.4">
      <c r="A76" s="712"/>
      <c r="B76" s="713"/>
      <c r="C76" s="714"/>
      <c r="D76" s="859" t="s">
        <v>505</v>
      </c>
      <c r="E76" s="828" t="s">
        <v>951</v>
      </c>
      <c r="F76" s="829"/>
      <c r="G76" s="829"/>
      <c r="H76" s="829"/>
      <c r="I76" s="829"/>
      <c r="J76" s="829"/>
      <c r="K76" s="829"/>
      <c r="L76" s="829"/>
      <c r="M76" s="829"/>
      <c r="N76" s="829"/>
      <c r="O76" s="829"/>
      <c r="P76" s="829"/>
      <c r="Q76" s="829"/>
      <c r="R76" s="829"/>
      <c r="S76" s="829"/>
      <c r="T76" s="830"/>
      <c r="U76" s="701"/>
      <c r="V76" s="740"/>
      <c r="W76" s="741"/>
      <c r="X76" s="741"/>
      <c r="Y76" s="742"/>
    </row>
    <row r="77" spans="1:25" s="264" customFormat="1" ht="35.1" customHeight="1" x14ac:dyDescent="0.4">
      <c r="A77" s="712"/>
      <c r="B77" s="713"/>
      <c r="C77" s="714"/>
      <c r="D77" s="932"/>
      <c r="E77" s="831"/>
      <c r="F77" s="832"/>
      <c r="G77" s="832"/>
      <c r="H77" s="832"/>
      <c r="I77" s="832"/>
      <c r="J77" s="832"/>
      <c r="K77" s="832"/>
      <c r="L77" s="832"/>
      <c r="M77" s="832"/>
      <c r="N77" s="832"/>
      <c r="O77" s="832"/>
      <c r="P77" s="832"/>
      <c r="Q77" s="832"/>
      <c r="R77" s="832"/>
      <c r="S77" s="832"/>
      <c r="T77" s="833"/>
      <c r="U77" s="874"/>
      <c r="V77" s="740"/>
      <c r="W77" s="741"/>
      <c r="X77" s="741"/>
      <c r="Y77" s="742"/>
    </row>
    <row r="78" spans="1:25" s="264" customFormat="1" ht="35.1" customHeight="1" x14ac:dyDescent="0.4">
      <c r="A78" s="712"/>
      <c r="B78" s="713"/>
      <c r="C78" s="714"/>
      <c r="D78" s="932"/>
      <c r="E78" s="831"/>
      <c r="F78" s="832"/>
      <c r="G78" s="832"/>
      <c r="H78" s="832"/>
      <c r="I78" s="832"/>
      <c r="J78" s="832"/>
      <c r="K78" s="832"/>
      <c r="L78" s="832"/>
      <c r="M78" s="832"/>
      <c r="N78" s="832"/>
      <c r="O78" s="832"/>
      <c r="P78" s="832"/>
      <c r="Q78" s="832"/>
      <c r="R78" s="832"/>
      <c r="S78" s="832"/>
      <c r="T78" s="833"/>
      <c r="U78" s="874"/>
      <c r="V78" s="740"/>
      <c r="W78" s="741"/>
      <c r="X78" s="741"/>
      <c r="Y78" s="742"/>
    </row>
    <row r="79" spans="1:25" s="264" customFormat="1" ht="35.1" customHeight="1" x14ac:dyDescent="0.4">
      <c r="A79" s="712"/>
      <c r="B79" s="713"/>
      <c r="C79" s="714"/>
      <c r="D79" s="932"/>
      <c r="E79" s="831"/>
      <c r="F79" s="832"/>
      <c r="G79" s="832"/>
      <c r="H79" s="832"/>
      <c r="I79" s="832"/>
      <c r="J79" s="832"/>
      <c r="K79" s="832"/>
      <c r="L79" s="832"/>
      <c r="M79" s="832"/>
      <c r="N79" s="832"/>
      <c r="O79" s="832"/>
      <c r="P79" s="832"/>
      <c r="Q79" s="832"/>
      <c r="R79" s="832"/>
      <c r="S79" s="832"/>
      <c r="T79" s="833"/>
      <c r="U79" s="874"/>
      <c r="V79" s="740"/>
      <c r="W79" s="741"/>
      <c r="X79" s="741"/>
      <c r="Y79" s="742"/>
    </row>
    <row r="80" spans="1:25" s="264" customFormat="1" ht="35.1" customHeight="1" x14ac:dyDescent="0.4">
      <c r="A80" s="712"/>
      <c r="B80" s="713"/>
      <c r="C80" s="714"/>
      <c r="D80" s="932"/>
      <c r="E80" s="831"/>
      <c r="F80" s="832"/>
      <c r="G80" s="832"/>
      <c r="H80" s="832"/>
      <c r="I80" s="832"/>
      <c r="J80" s="832"/>
      <c r="K80" s="832"/>
      <c r="L80" s="832"/>
      <c r="M80" s="832"/>
      <c r="N80" s="832"/>
      <c r="O80" s="832"/>
      <c r="P80" s="832"/>
      <c r="Q80" s="832"/>
      <c r="R80" s="832"/>
      <c r="S80" s="832"/>
      <c r="T80" s="833"/>
      <c r="U80" s="874"/>
      <c r="V80" s="740"/>
      <c r="W80" s="741"/>
      <c r="X80" s="741"/>
      <c r="Y80" s="742"/>
    </row>
    <row r="81" spans="1:25" s="264" customFormat="1" ht="35.1" customHeight="1" x14ac:dyDescent="0.4">
      <c r="A81" s="712"/>
      <c r="B81" s="713"/>
      <c r="C81" s="714"/>
      <c r="D81" s="932"/>
      <c r="E81" s="831"/>
      <c r="F81" s="832"/>
      <c r="G81" s="832"/>
      <c r="H81" s="832"/>
      <c r="I81" s="832"/>
      <c r="J81" s="832"/>
      <c r="K81" s="832"/>
      <c r="L81" s="832"/>
      <c r="M81" s="832"/>
      <c r="N81" s="832"/>
      <c r="O81" s="832"/>
      <c r="P81" s="832"/>
      <c r="Q81" s="832"/>
      <c r="R81" s="832"/>
      <c r="S81" s="832"/>
      <c r="T81" s="833"/>
      <c r="U81" s="874"/>
      <c r="V81" s="740"/>
      <c r="W81" s="741"/>
      <c r="X81" s="741"/>
      <c r="Y81" s="742"/>
    </row>
    <row r="82" spans="1:25" s="264" customFormat="1" ht="27" customHeight="1" x14ac:dyDescent="0.4">
      <c r="A82" s="712"/>
      <c r="B82" s="713"/>
      <c r="C82" s="714"/>
      <c r="D82" s="859" t="s">
        <v>506</v>
      </c>
      <c r="E82" s="923" t="s">
        <v>952</v>
      </c>
      <c r="F82" s="924"/>
      <c r="G82" s="924"/>
      <c r="H82" s="924"/>
      <c r="I82" s="924"/>
      <c r="J82" s="924"/>
      <c r="K82" s="924"/>
      <c r="L82" s="924"/>
      <c r="M82" s="924"/>
      <c r="N82" s="924"/>
      <c r="O82" s="924"/>
      <c r="P82" s="924"/>
      <c r="Q82" s="924"/>
      <c r="R82" s="924"/>
      <c r="S82" s="924"/>
      <c r="T82" s="925"/>
      <c r="U82" s="701"/>
      <c r="V82" s="758"/>
      <c r="W82" s="759"/>
      <c r="X82" s="759"/>
      <c r="Y82" s="760"/>
    </row>
    <row r="83" spans="1:25" s="264" customFormat="1" ht="27" customHeight="1" x14ac:dyDescent="0.4">
      <c r="A83" s="712"/>
      <c r="B83" s="713"/>
      <c r="C83" s="714"/>
      <c r="D83" s="932"/>
      <c r="E83" s="926"/>
      <c r="F83" s="927"/>
      <c r="G83" s="927"/>
      <c r="H83" s="927"/>
      <c r="I83" s="927"/>
      <c r="J83" s="927"/>
      <c r="K83" s="927"/>
      <c r="L83" s="927"/>
      <c r="M83" s="927"/>
      <c r="N83" s="927"/>
      <c r="O83" s="927"/>
      <c r="P83" s="927"/>
      <c r="Q83" s="927"/>
      <c r="R83" s="927"/>
      <c r="S83" s="927"/>
      <c r="T83" s="928"/>
      <c r="U83" s="874"/>
      <c r="V83" s="758"/>
      <c r="W83" s="759"/>
      <c r="X83" s="759"/>
      <c r="Y83" s="760"/>
    </row>
    <row r="84" spans="1:25" s="264" customFormat="1" ht="27" customHeight="1" x14ac:dyDescent="0.4">
      <c r="A84" s="712"/>
      <c r="B84" s="713"/>
      <c r="C84" s="714"/>
      <c r="D84" s="932"/>
      <c r="E84" s="926"/>
      <c r="F84" s="927"/>
      <c r="G84" s="927"/>
      <c r="H84" s="927"/>
      <c r="I84" s="927"/>
      <c r="J84" s="927"/>
      <c r="K84" s="927"/>
      <c r="L84" s="927"/>
      <c r="M84" s="927"/>
      <c r="N84" s="927"/>
      <c r="O84" s="927"/>
      <c r="P84" s="927"/>
      <c r="Q84" s="927"/>
      <c r="R84" s="927"/>
      <c r="S84" s="927"/>
      <c r="T84" s="928"/>
      <c r="U84" s="874"/>
      <c r="V84" s="758"/>
      <c r="W84" s="759"/>
      <c r="X84" s="759"/>
      <c r="Y84" s="760"/>
    </row>
    <row r="85" spans="1:25" s="264" customFormat="1" ht="27" customHeight="1" x14ac:dyDescent="0.4">
      <c r="A85" s="712"/>
      <c r="B85" s="713"/>
      <c r="C85" s="714"/>
      <c r="D85" s="932"/>
      <c r="E85" s="926"/>
      <c r="F85" s="927"/>
      <c r="G85" s="927"/>
      <c r="H85" s="927"/>
      <c r="I85" s="927"/>
      <c r="J85" s="927"/>
      <c r="K85" s="927"/>
      <c r="L85" s="927"/>
      <c r="M85" s="927"/>
      <c r="N85" s="927"/>
      <c r="O85" s="927"/>
      <c r="P85" s="927"/>
      <c r="Q85" s="927"/>
      <c r="R85" s="927"/>
      <c r="S85" s="927"/>
      <c r="T85" s="928"/>
      <c r="U85" s="874"/>
      <c r="V85" s="758"/>
      <c r="W85" s="759"/>
      <c r="X85" s="759"/>
      <c r="Y85" s="760"/>
    </row>
    <row r="86" spans="1:25" s="264" customFormat="1" ht="27" customHeight="1" x14ac:dyDescent="0.4">
      <c r="A86" s="712"/>
      <c r="B86" s="713"/>
      <c r="C86" s="714"/>
      <c r="D86" s="932"/>
      <c r="E86" s="926"/>
      <c r="F86" s="927"/>
      <c r="G86" s="927"/>
      <c r="H86" s="927"/>
      <c r="I86" s="927"/>
      <c r="J86" s="927"/>
      <c r="K86" s="927"/>
      <c r="L86" s="927"/>
      <c r="M86" s="927"/>
      <c r="N86" s="927"/>
      <c r="O86" s="927"/>
      <c r="P86" s="927"/>
      <c r="Q86" s="927"/>
      <c r="R86" s="927"/>
      <c r="S86" s="927"/>
      <c r="T86" s="928"/>
      <c r="U86" s="874"/>
      <c r="V86" s="758"/>
      <c r="W86" s="759"/>
      <c r="X86" s="759"/>
      <c r="Y86" s="760"/>
    </row>
    <row r="87" spans="1:25" s="264" customFormat="1" ht="27" customHeight="1" x14ac:dyDescent="0.4">
      <c r="A87" s="712"/>
      <c r="B87" s="713"/>
      <c r="C87" s="714"/>
      <c r="D87" s="860"/>
      <c r="E87" s="929"/>
      <c r="F87" s="930"/>
      <c r="G87" s="930"/>
      <c r="H87" s="930"/>
      <c r="I87" s="930"/>
      <c r="J87" s="930"/>
      <c r="K87" s="930"/>
      <c r="L87" s="930"/>
      <c r="M87" s="930"/>
      <c r="N87" s="930"/>
      <c r="O87" s="930"/>
      <c r="P87" s="930"/>
      <c r="Q87" s="930"/>
      <c r="R87" s="930"/>
      <c r="S87" s="930"/>
      <c r="T87" s="931"/>
      <c r="U87" s="702"/>
      <c r="V87" s="758"/>
      <c r="W87" s="759"/>
      <c r="X87" s="759"/>
      <c r="Y87" s="760"/>
    </row>
    <row r="88" spans="1:25" s="264" customFormat="1" ht="75" customHeight="1" x14ac:dyDescent="0.4">
      <c r="A88" s="712"/>
      <c r="B88" s="713"/>
      <c r="C88" s="714"/>
      <c r="D88" s="333" t="s">
        <v>507</v>
      </c>
      <c r="E88" s="780" t="s">
        <v>942</v>
      </c>
      <c r="F88" s="724"/>
      <c r="G88" s="724"/>
      <c r="H88" s="724"/>
      <c r="I88" s="724"/>
      <c r="J88" s="724"/>
      <c r="K88" s="724"/>
      <c r="L88" s="724"/>
      <c r="M88" s="724"/>
      <c r="N88" s="724"/>
      <c r="O88" s="724"/>
      <c r="P88" s="724"/>
      <c r="Q88" s="724"/>
      <c r="R88" s="724"/>
      <c r="S88" s="724"/>
      <c r="T88" s="724"/>
      <c r="U88" s="334"/>
      <c r="V88" s="758"/>
      <c r="W88" s="759"/>
      <c r="X88" s="759"/>
      <c r="Y88" s="760"/>
    </row>
    <row r="89" spans="1:25" s="264" customFormat="1" ht="60" customHeight="1" x14ac:dyDescent="0.4">
      <c r="A89" s="798"/>
      <c r="B89" s="799"/>
      <c r="C89" s="800"/>
      <c r="D89" s="327" t="s">
        <v>508</v>
      </c>
      <c r="E89" s="780" t="s">
        <v>509</v>
      </c>
      <c r="F89" s="724"/>
      <c r="G89" s="724"/>
      <c r="H89" s="724"/>
      <c r="I89" s="724"/>
      <c r="J89" s="724"/>
      <c r="K89" s="724"/>
      <c r="L89" s="724"/>
      <c r="M89" s="724"/>
      <c r="N89" s="724"/>
      <c r="O89" s="724"/>
      <c r="P89" s="724"/>
      <c r="Q89" s="724"/>
      <c r="R89" s="724"/>
      <c r="S89" s="724"/>
      <c r="T89" s="724"/>
      <c r="U89" s="334"/>
      <c r="V89" s="920"/>
      <c r="W89" s="921"/>
      <c r="X89" s="921"/>
      <c r="Y89" s="922"/>
    </row>
    <row r="90" spans="1:25" ht="30" customHeight="1" x14ac:dyDescent="0.4">
      <c r="A90" s="251" t="s">
        <v>355</v>
      </c>
      <c r="B90" s="252"/>
      <c r="C90" s="253"/>
      <c r="D90" s="254"/>
      <c r="E90" s="325">
        <v>9</v>
      </c>
      <c r="F90" s="254"/>
      <c r="G90" s="254"/>
      <c r="H90" s="254"/>
      <c r="I90" s="254"/>
      <c r="J90" s="254"/>
      <c r="K90" s="255" t="s">
        <v>356</v>
      </c>
      <c r="L90" s="318">
        <f>IF(R90=X90,1,0)</f>
        <v>0</v>
      </c>
      <c r="M90" s="256"/>
      <c r="N90" s="254"/>
      <c r="O90" s="254"/>
      <c r="P90" s="283"/>
      <c r="Q90" s="257" t="s">
        <v>359</v>
      </c>
      <c r="R90" s="318"/>
      <c r="S90" s="258"/>
      <c r="T90" s="254"/>
      <c r="U90" s="254"/>
      <c r="V90" s="318">
        <f>COUNT(U92:U96)</f>
        <v>0</v>
      </c>
      <c r="W90" s="254" t="s">
        <v>358</v>
      </c>
      <c r="X90" s="321">
        <v>6</v>
      </c>
      <c r="Y90" s="259"/>
    </row>
    <row r="91" spans="1:25" s="262" customFormat="1" ht="15" customHeight="1" x14ac:dyDescent="0.4">
      <c r="A91" s="718" t="s">
        <v>362</v>
      </c>
      <c r="B91" s="719"/>
      <c r="C91" s="719"/>
      <c r="D91" s="719" t="s">
        <v>475</v>
      </c>
      <c r="E91" s="719"/>
      <c r="F91" s="719"/>
      <c r="G91" s="719"/>
      <c r="H91" s="719"/>
      <c r="I91" s="719"/>
      <c r="J91" s="719"/>
      <c r="K91" s="719"/>
      <c r="L91" s="719"/>
      <c r="M91" s="719"/>
      <c r="N91" s="719"/>
      <c r="O91" s="719"/>
      <c r="P91" s="719"/>
      <c r="Q91" s="719"/>
      <c r="R91" s="719"/>
      <c r="S91" s="719"/>
      <c r="T91" s="767"/>
      <c r="U91" s="261" t="s">
        <v>363</v>
      </c>
      <c r="V91" s="718" t="s">
        <v>373</v>
      </c>
      <c r="W91" s="719"/>
      <c r="X91" s="719"/>
      <c r="Y91" s="720"/>
    </row>
    <row r="92" spans="1:25" s="264" customFormat="1" ht="15" customHeight="1" x14ac:dyDescent="0.4">
      <c r="A92" s="706" t="s">
        <v>630</v>
      </c>
      <c r="B92" s="707"/>
      <c r="C92" s="708"/>
      <c r="D92" s="314" t="s">
        <v>510</v>
      </c>
      <c r="E92" s="778" t="s">
        <v>314</v>
      </c>
      <c r="F92" s="778"/>
      <c r="G92" s="778"/>
      <c r="H92" s="778"/>
      <c r="I92" s="778"/>
      <c r="J92" s="778"/>
      <c r="K92" s="778"/>
      <c r="L92" s="778"/>
      <c r="M92" s="778"/>
      <c r="N92" s="778"/>
      <c r="O92" s="778"/>
      <c r="P92" s="778"/>
      <c r="Q92" s="778"/>
      <c r="R92" s="778"/>
      <c r="S92" s="778"/>
      <c r="T92" s="778"/>
      <c r="U92" s="281"/>
      <c r="V92" s="725" t="s">
        <v>937</v>
      </c>
      <c r="W92" s="726"/>
      <c r="X92" s="726"/>
      <c r="Y92" s="727"/>
    </row>
    <row r="93" spans="1:25" s="264" customFormat="1" ht="60" customHeight="1" x14ac:dyDescent="0.4">
      <c r="A93" s="709"/>
      <c r="B93" s="710"/>
      <c r="C93" s="711"/>
      <c r="D93" s="314" t="s">
        <v>500</v>
      </c>
      <c r="E93" s="779" t="s">
        <v>542</v>
      </c>
      <c r="F93" s="779"/>
      <c r="G93" s="779"/>
      <c r="H93" s="779"/>
      <c r="I93" s="779"/>
      <c r="J93" s="779"/>
      <c r="K93" s="779"/>
      <c r="L93" s="779"/>
      <c r="M93" s="779"/>
      <c r="N93" s="779"/>
      <c r="O93" s="779"/>
      <c r="P93" s="779"/>
      <c r="Q93" s="779"/>
      <c r="R93" s="779"/>
      <c r="S93" s="779"/>
      <c r="T93" s="779"/>
      <c r="U93" s="281"/>
      <c r="V93" s="740"/>
      <c r="W93" s="741"/>
      <c r="X93" s="741"/>
      <c r="Y93" s="742"/>
    </row>
    <row r="94" spans="1:25" s="264" customFormat="1" ht="45" customHeight="1" x14ac:dyDescent="0.4">
      <c r="A94" s="709"/>
      <c r="B94" s="710"/>
      <c r="C94" s="711"/>
      <c r="D94" s="314" t="s">
        <v>501</v>
      </c>
      <c r="E94" s="778" t="s">
        <v>332</v>
      </c>
      <c r="F94" s="778"/>
      <c r="G94" s="778"/>
      <c r="H94" s="778"/>
      <c r="I94" s="778"/>
      <c r="J94" s="778"/>
      <c r="K94" s="778"/>
      <c r="L94" s="778"/>
      <c r="M94" s="778"/>
      <c r="N94" s="778"/>
      <c r="O94" s="778"/>
      <c r="P94" s="778"/>
      <c r="Q94" s="778"/>
      <c r="R94" s="778"/>
      <c r="S94" s="778"/>
      <c r="T94" s="778"/>
      <c r="U94" s="281"/>
      <c r="V94" s="740"/>
      <c r="W94" s="741"/>
      <c r="X94" s="741"/>
      <c r="Y94" s="742"/>
    </row>
    <row r="95" spans="1:25" s="264" customFormat="1" ht="45" customHeight="1" x14ac:dyDescent="0.4">
      <c r="A95" s="712"/>
      <c r="B95" s="713"/>
      <c r="C95" s="714"/>
      <c r="D95" s="314" t="s">
        <v>502</v>
      </c>
      <c r="E95" s="778" t="s">
        <v>315</v>
      </c>
      <c r="F95" s="778"/>
      <c r="G95" s="778"/>
      <c r="H95" s="778"/>
      <c r="I95" s="778"/>
      <c r="J95" s="778"/>
      <c r="K95" s="778"/>
      <c r="L95" s="778"/>
      <c r="M95" s="778"/>
      <c r="N95" s="778"/>
      <c r="O95" s="778"/>
      <c r="P95" s="778"/>
      <c r="Q95" s="778"/>
      <c r="R95" s="778"/>
      <c r="S95" s="778"/>
      <c r="T95" s="778"/>
      <c r="U95" s="281"/>
      <c r="V95" s="740"/>
      <c r="W95" s="741"/>
      <c r="X95" s="741"/>
      <c r="Y95" s="742"/>
    </row>
    <row r="96" spans="1:25" s="264" customFormat="1" ht="45" customHeight="1" x14ac:dyDescent="0.4">
      <c r="A96" s="798"/>
      <c r="B96" s="799"/>
      <c r="C96" s="800"/>
      <c r="D96" s="314" t="s">
        <v>511</v>
      </c>
      <c r="E96" s="778" t="s">
        <v>316</v>
      </c>
      <c r="F96" s="778"/>
      <c r="G96" s="778"/>
      <c r="H96" s="778"/>
      <c r="I96" s="778"/>
      <c r="J96" s="778"/>
      <c r="K96" s="778"/>
      <c r="L96" s="778"/>
      <c r="M96" s="778"/>
      <c r="N96" s="778"/>
      <c r="O96" s="778"/>
      <c r="P96" s="778"/>
      <c r="Q96" s="778"/>
      <c r="R96" s="778"/>
      <c r="S96" s="778"/>
      <c r="T96" s="778"/>
      <c r="U96" s="281"/>
      <c r="V96" s="740"/>
      <c r="W96" s="741"/>
      <c r="X96" s="741"/>
      <c r="Y96" s="742"/>
    </row>
    <row r="97" spans="1:25" s="284" customFormat="1" ht="45" customHeight="1" x14ac:dyDescent="0.4">
      <c r="A97" s="801" t="s">
        <v>918</v>
      </c>
      <c r="B97" s="802"/>
      <c r="C97" s="803"/>
      <c r="D97" s="326" t="s">
        <v>578</v>
      </c>
      <c r="E97" s="703" t="s">
        <v>770</v>
      </c>
      <c r="F97" s="704"/>
      <c r="G97" s="704"/>
      <c r="H97" s="704"/>
      <c r="I97" s="704"/>
      <c r="J97" s="704"/>
      <c r="K97" s="704"/>
      <c r="L97" s="704"/>
      <c r="M97" s="704"/>
      <c r="N97" s="704"/>
      <c r="O97" s="704"/>
      <c r="P97" s="704"/>
      <c r="Q97" s="704"/>
      <c r="R97" s="704"/>
      <c r="S97" s="704"/>
      <c r="T97" s="705"/>
      <c r="U97" s="263"/>
      <c r="V97" s="743"/>
      <c r="W97" s="744"/>
      <c r="X97" s="744"/>
      <c r="Y97" s="745"/>
    </row>
    <row r="98" spans="1:25" ht="30" customHeight="1" x14ac:dyDescent="0.4">
      <c r="A98" s="251" t="s">
        <v>355</v>
      </c>
      <c r="B98" s="252"/>
      <c r="C98" s="253"/>
      <c r="D98" s="254"/>
      <c r="E98" s="321">
        <v>10</v>
      </c>
      <c r="F98" s="254"/>
      <c r="G98" s="254"/>
      <c r="H98" s="254"/>
      <c r="I98" s="254"/>
      <c r="J98" s="254"/>
      <c r="K98" s="255" t="s">
        <v>356</v>
      </c>
      <c r="L98" s="318">
        <f>IF(R98=X98,1,0)</f>
        <v>0</v>
      </c>
      <c r="M98" s="285"/>
      <c r="N98" s="254"/>
      <c r="O98" s="254"/>
      <c r="P98" s="254"/>
      <c r="Q98" s="257" t="s">
        <v>359</v>
      </c>
      <c r="R98" s="318"/>
      <c r="S98" s="258"/>
      <c r="T98" s="254"/>
      <c r="U98" s="254"/>
      <c r="V98" s="318">
        <f>COUNT(U100:U105)</f>
        <v>0</v>
      </c>
      <c r="W98" s="254" t="s">
        <v>358</v>
      </c>
      <c r="X98" s="321">
        <v>6</v>
      </c>
      <c r="Y98" s="259"/>
    </row>
    <row r="99" spans="1:25" s="262" customFormat="1" ht="15" customHeight="1" x14ac:dyDescent="0.4">
      <c r="A99" s="718" t="s">
        <v>362</v>
      </c>
      <c r="B99" s="719"/>
      <c r="C99" s="719"/>
      <c r="D99" s="719" t="s">
        <v>475</v>
      </c>
      <c r="E99" s="719"/>
      <c r="F99" s="719"/>
      <c r="G99" s="719"/>
      <c r="H99" s="719"/>
      <c r="I99" s="719"/>
      <c r="J99" s="719"/>
      <c r="K99" s="719"/>
      <c r="L99" s="719"/>
      <c r="M99" s="719"/>
      <c r="N99" s="719"/>
      <c r="O99" s="719"/>
      <c r="P99" s="719"/>
      <c r="Q99" s="719"/>
      <c r="R99" s="719"/>
      <c r="S99" s="719"/>
      <c r="T99" s="767"/>
      <c r="U99" s="261" t="s">
        <v>363</v>
      </c>
      <c r="V99" s="718" t="s">
        <v>373</v>
      </c>
      <c r="W99" s="719"/>
      <c r="X99" s="719"/>
      <c r="Y99" s="720"/>
    </row>
    <row r="100" spans="1:25" s="264" customFormat="1" ht="30" customHeight="1" x14ac:dyDescent="0.4">
      <c r="A100" s="706" t="s">
        <v>639</v>
      </c>
      <c r="B100" s="707"/>
      <c r="C100" s="708"/>
      <c r="D100" s="314" t="s">
        <v>512</v>
      </c>
      <c r="E100" s="779" t="s">
        <v>317</v>
      </c>
      <c r="F100" s="779"/>
      <c r="G100" s="779"/>
      <c r="H100" s="779"/>
      <c r="I100" s="779"/>
      <c r="J100" s="779"/>
      <c r="K100" s="779"/>
      <c r="L100" s="779"/>
      <c r="M100" s="779"/>
      <c r="N100" s="779"/>
      <c r="O100" s="779"/>
      <c r="P100" s="779"/>
      <c r="Q100" s="779"/>
      <c r="R100" s="779"/>
      <c r="S100" s="779"/>
      <c r="T100" s="779"/>
      <c r="U100" s="458"/>
      <c r="V100" s="725" t="s">
        <v>589</v>
      </c>
      <c r="W100" s="726"/>
      <c r="X100" s="726"/>
      <c r="Y100" s="727"/>
    </row>
    <row r="101" spans="1:25" s="264" customFormat="1" ht="45" customHeight="1" x14ac:dyDescent="0.4">
      <c r="A101" s="709"/>
      <c r="B101" s="710"/>
      <c r="C101" s="711"/>
      <c r="D101" s="314" t="s">
        <v>513</v>
      </c>
      <c r="E101" s="779" t="s">
        <v>763</v>
      </c>
      <c r="F101" s="779"/>
      <c r="G101" s="779"/>
      <c r="H101" s="779"/>
      <c r="I101" s="779"/>
      <c r="J101" s="779"/>
      <c r="K101" s="779"/>
      <c r="L101" s="779"/>
      <c r="M101" s="779"/>
      <c r="N101" s="779"/>
      <c r="O101" s="779"/>
      <c r="P101" s="779"/>
      <c r="Q101" s="779"/>
      <c r="R101" s="779"/>
      <c r="S101" s="779"/>
      <c r="T101" s="779"/>
      <c r="U101" s="458"/>
      <c r="V101" s="740"/>
      <c r="W101" s="741"/>
      <c r="X101" s="741"/>
      <c r="Y101" s="742"/>
    </row>
    <row r="102" spans="1:25" s="264" customFormat="1" ht="45" customHeight="1" x14ac:dyDescent="0.4">
      <c r="A102" s="709"/>
      <c r="B102" s="710"/>
      <c r="C102" s="711"/>
      <c r="D102" s="314" t="s">
        <v>514</v>
      </c>
      <c r="E102" s="779" t="s">
        <v>962</v>
      </c>
      <c r="F102" s="779"/>
      <c r="G102" s="779"/>
      <c r="H102" s="779"/>
      <c r="I102" s="779"/>
      <c r="J102" s="779"/>
      <c r="K102" s="779"/>
      <c r="L102" s="779"/>
      <c r="M102" s="779"/>
      <c r="N102" s="779"/>
      <c r="O102" s="779"/>
      <c r="P102" s="779"/>
      <c r="Q102" s="779"/>
      <c r="R102" s="779"/>
      <c r="S102" s="779"/>
      <c r="T102" s="779"/>
      <c r="U102" s="458"/>
      <c r="V102" s="740"/>
      <c r="W102" s="741"/>
      <c r="X102" s="741"/>
      <c r="Y102" s="742"/>
    </row>
    <row r="103" spans="1:25" s="264" customFormat="1" ht="30" customHeight="1" x14ac:dyDescent="0.4">
      <c r="A103" s="709"/>
      <c r="B103" s="710"/>
      <c r="C103" s="711"/>
      <c r="D103" s="322" t="s">
        <v>641</v>
      </c>
      <c r="E103" s="703" t="s">
        <v>764</v>
      </c>
      <c r="F103" s="704"/>
      <c r="G103" s="704"/>
      <c r="H103" s="704"/>
      <c r="I103" s="704"/>
      <c r="J103" s="704"/>
      <c r="K103" s="704"/>
      <c r="L103" s="704"/>
      <c r="M103" s="704"/>
      <c r="N103" s="704"/>
      <c r="O103" s="704"/>
      <c r="P103" s="704"/>
      <c r="Q103" s="704"/>
      <c r="R103" s="704"/>
      <c r="S103" s="704"/>
      <c r="T103" s="705"/>
      <c r="U103" s="458"/>
      <c r="V103" s="740"/>
      <c r="W103" s="741"/>
      <c r="X103" s="741"/>
      <c r="Y103" s="742"/>
    </row>
    <row r="104" spans="1:25" s="264" customFormat="1" ht="30" customHeight="1" x14ac:dyDescent="0.4">
      <c r="A104" s="709"/>
      <c r="B104" s="710"/>
      <c r="C104" s="711"/>
      <c r="D104" s="322" t="s">
        <v>634</v>
      </c>
      <c r="E104" s="703" t="s">
        <v>640</v>
      </c>
      <c r="F104" s="704"/>
      <c r="G104" s="704"/>
      <c r="H104" s="704"/>
      <c r="I104" s="704"/>
      <c r="J104" s="704"/>
      <c r="K104" s="704"/>
      <c r="L104" s="704"/>
      <c r="M104" s="704"/>
      <c r="N104" s="704"/>
      <c r="O104" s="704"/>
      <c r="P104" s="704"/>
      <c r="Q104" s="704"/>
      <c r="R104" s="704"/>
      <c r="S104" s="704"/>
      <c r="T104" s="705"/>
      <c r="U104" s="458"/>
      <c r="V104" s="740"/>
      <c r="W104" s="741"/>
      <c r="X104" s="741"/>
      <c r="Y104" s="742"/>
    </row>
    <row r="105" spans="1:25" s="264" customFormat="1" ht="60" customHeight="1" x14ac:dyDescent="0.4">
      <c r="A105" s="798"/>
      <c r="B105" s="799"/>
      <c r="C105" s="800"/>
      <c r="D105" s="314" t="s">
        <v>642</v>
      </c>
      <c r="E105" s="866" t="s">
        <v>765</v>
      </c>
      <c r="F105" s="866"/>
      <c r="G105" s="866"/>
      <c r="H105" s="866"/>
      <c r="I105" s="866"/>
      <c r="J105" s="866"/>
      <c r="K105" s="866"/>
      <c r="L105" s="866"/>
      <c r="M105" s="866"/>
      <c r="N105" s="866"/>
      <c r="O105" s="866"/>
      <c r="P105" s="866"/>
      <c r="Q105" s="866"/>
      <c r="R105" s="866"/>
      <c r="S105" s="866"/>
      <c r="T105" s="866"/>
      <c r="U105" s="458"/>
      <c r="V105" s="743"/>
      <c r="W105" s="744"/>
      <c r="X105" s="744"/>
      <c r="Y105" s="745"/>
    </row>
    <row r="106" spans="1:25" ht="30" customHeight="1" x14ac:dyDescent="0.4">
      <c r="A106" s="251" t="s">
        <v>355</v>
      </c>
      <c r="B106" s="252"/>
      <c r="C106" s="253"/>
      <c r="D106" s="254"/>
      <c r="E106" s="325">
        <v>10</v>
      </c>
      <c r="F106" s="254"/>
      <c r="G106" s="254"/>
      <c r="H106" s="254"/>
      <c r="I106" s="254"/>
      <c r="J106" s="254"/>
      <c r="K106" s="255" t="s">
        <v>356</v>
      </c>
      <c r="L106" s="318">
        <f>IF(R106=X106,1,0)</f>
        <v>0</v>
      </c>
      <c r="M106" s="256"/>
      <c r="N106" s="254"/>
      <c r="O106" s="254"/>
      <c r="P106" s="254"/>
      <c r="Q106" s="257" t="s">
        <v>359</v>
      </c>
      <c r="R106" s="318"/>
      <c r="S106" s="258"/>
      <c r="T106" s="254"/>
      <c r="U106" s="254"/>
      <c r="V106" s="318">
        <f>COUNT(U108:U116)</f>
        <v>0</v>
      </c>
      <c r="W106" s="254" t="s">
        <v>358</v>
      </c>
      <c r="X106" s="321">
        <v>9</v>
      </c>
      <c r="Y106" s="259"/>
    </row>
    <row r="107" spans="1:25" s="262" customFormat="1" ht="15" customHeight="1" x14ac:dyDescent="0.4">
      <c r="A107" s="718" t="s">
        <v>362</v>
      </c>
      <c r="B107" s="719"/>
      <c r="C107" s="719"/>
      <c r="D107" s="719" t="s">
        <v>475</v>
      </c>
      <c r="E107" s="719"/>
      <c r="F107" s="719"/>
      <c r="G107" s="719"/>
      <c r="H107" s="719"/>
      <c r="I107" s="719"/>
      <c r="J107" s="719"/>
      <c r="K107" s="719"/>
      <c r="L107" s="719"/>
      <c r="M107" s="719"/>
      <c r="N107" s="719"/>
      <c r="O107" s="719"/>
      <c r="P107" s="719"/>
      <c r="Q107" s="719"/>
      <c r="R107" s="719"/>
      <c r="S107" s="719"/>
      <c r="T107" s="767"/>
      <c r="U107" s="261" t="s">
        <v>363</v>
      </c>
      <c r="V107" s="718" t="s">
        <v>373</v>
      </c>
      <c r="W107" s="719"/>
      <c r="X107" s="719"/>
      <c r="Y107" s="720"/>
    </row>
    <row r="108" spans="1:25" s="264" customFormat="1" ht="45" customHeight="1" x14ac:dyDescent="0.4">
      <c r="A108" s="706" t="s">
        <v>631</v>
      </c>
      <c r="B108" s="707"/>
      <c r="C108" s="708"/>
      <c r="D108" s="314" t="s">
        <v>515</v>
      </c>
      <c r="E108" s="779" t="s">
        <v>963</v>
      </c>
      <c r="F108" s="779"/>
      <c r="G108" s="779"/>
      <c r="H108" s="779"/>
      <c r="I108" s="779"/>
      <c r="J108" s="779"/>
      <c r="K108" s="779"/>
      <c r="L108" s="779"/>
      <c r="M108" s="779"/>
      <c r="N108" s="779"/>
      <c r="O108" s="779"/>
      <c r="P108" s="779"/>
      <c r="Q108" s="779"/>
      <c r="R108" s="779"/>
      <c r="S108" s="779"/>
      <c r="T108" s="779"/>
      <c r="U108" s="458"/>
      <c r="V108" s="725" t="s">
        <v>938</v>
      </c>
      <c r="W108" s="726"/>
      <c r="X108" s="726"/>
      <c r="Y108" s="727"/>
    </row>
    <row r="109" spans="1:25" s="264" customFormat="1" ht="60" customHeight="1" x14ac:dyDescent="0.4">
      <c r="A109" s="709"/>
      <c r="B109" s="710"/>
      <c r="C109" s="711"/>
      <c r="D109" s="314" t="s">
        <v>516</v>
      </c>
      <c r="E109" s="779" t="s">
        <v>964</v>
      </c>
      <c r="F109" s="779"/>
      <c r="G109" s="779"/>
      <c r="H109" s="779"/>
      <c r="I109" s="779"/>
      <c r="J109" s="779"/>
      <c r="K109" s="779"/>
      <c r="L109" s="779"/>
      <c r="M109" s="779"/>
      <c r="N109" s="779"/>
      <c r="O109" s="779"/>
      <c r="P109" s="779"/>
      <c r="Q109" s="779"/>
      <c r="R109" s="779"/>
      <c r="S109" s="779"/>
      <c r="T109" s="779"/>
      <c r="U109" s="458"/>
      <c r="V109" s="740"/>
      <c r="W109" s="741"/>
      <c r="X109" s="741"/>
      <c r="Y109" s="742"/>
    </row>
    <row r="110" spans="1:25" s="264" customFormat="1" ht="45" customHeight="1" x14ac:dyDescent="0.4">
      <c r="A110" s="709"/>
      <c r="B110" s="710"/>
      <c r="C110" s="711"/>
      <c r="D110" s="314" t="s">
        <v>514</v>
      </c>
      <c r="E110" s="779" t="s">
        <v>771</v>
      </c>
      <c r="F110" s="779"/>
      <c r="G110" s="779"/>
      <c r="H110" s="779"/>
      <c r="I110" s="779"/>
      <c r="J110" s="779"/>
      <c r="K110" s="779"/>
      <c r="L110" s="779"/>
      <c r="M110" s="779"/>
      <c r="N110" s="779"/>
      <c r="O110" s="779"/>
      <c r="P110" s="779"/>
      <c r="Q110" s="779"/>
      <c r="R110" s="779"/>
      <c r="S110" s="779"/>
      <c r="T110" s="779"/>
      <c r="U110" s="458"/>
      <c r="V110" s="740"/>
      <c r="W110" s="741"/>
      <c r="X110" s="741"/>
      <c r="Y110" s="742"/>
    </row>
    <row r="111" spans="1:25" s="264" customFormat="1" ht="45" customHeight="1" x14ac:dyDescent="0.4">
      <c r="A111" s="709"/>
      <c r="B111" s="710"/>
      <c r="C111" s="711"/>
      <c r="D111" s="322" t="s">
        <v>633</v>
      </c>
      <c r="E111" s="703" t="s">
        <v>772</v>
      </c>
      <c r="F111" s="704"/>
      <c r="G111" s="704"/>
      <c r="H111" s="704"/>
      <c r="I111" s="704"/>
      <c r="J111" s="704"/>
      <c r="K111" s="704"/>
      <c r="L111" s="704"/>
      <c r="M111" s="704"/>
      <c r="N111" s="704"/>
      <c r="O111" s="704"/>
      <c r="P111" s="704"/>
      <c r="Q111" s="704"/>
      <c r="R111" s="704"/>
      <c r="S111" s="704"/>
      <c r="T111" s="705"/>
      <c r="U111" s="458"/>
      <c r="V111" s="740"/>
      <c r="W111" s="741"/>
      <c r="X111" s="741"/>
      <c r="Y111" s="742"/>
    </row>
    <row r="112" spans="1:25" s="264" customFormat="1" ht="30" customHeight="1" x14ac:dyDescent="0.4">
      <c r="A112" s="709"/>
      <c r="B112" s="710"/>
      <c r="C112" s="711"/>
      <c r="D112" s="322" t="s">
        <v>634</v>
      </c>
      <c r="E112" s="703" t="s">
        <v>632</v>
      </c>
      <c r="F112" s="704"/>
      <c r="G112" s="704"/>
      <c r="H112" s="704"/>
      <c r="I112" s="704"/>
      <c r="J112" s="704"/>
      <c r="K112" s="704"/>
      <c r="L112" s="704"/>
      <c r="M112" s="704"/>
      <c r="N112" s="704"/>
      <c r="O112" s="704"/>
      <c r="P112" s="704"/>
      <c r="Q112" s="704"/>
      <c r="R112" s="704"/>
      <c r="S112" s="704"/>
      <c r="T112" s="705"/>
      <c r="U112" s="458"/>
      <c r="V112" s="740"/>
      <c r="W112" s="741"/>
      <c r="X112" s="741"/>
      <c r="Y112" s="742"/>
    </row>
    <row r="113" spans="1:25" s="264" customFormat="1" ht="45" customHeight="1" x14ac:dyDescent="0.4">
      <c r="A113" s="709"/>
      <c r="B113" s="710"/>
      <c r="C113" s="711"/>
      <c r="D113" s="314" t="s">
        <v>635</v>
      </c>
      <c r="E113" s="779" t="s">
        <v>774</v>
      </c>
      <c r="F113" s="779"/>
      <c r="G113" s="779"/>
      <c r="H113" s="779"/>
      <c r="I113" s="779"/>
      <c r="J113" s="779"/>
      <c r="K113" s="779"/>
      <c r="L113" s="779"/>
      <c r="M113" s="779"/>
      <c r="N113" s="779"/>
      <c r="O113" s="779"/>
      <c r="P113" s="779"/>
      <c r="Q113" s="779"/>
      <c r="R113" s="779"/>
      <c r="S113" s="779"/>
      <c r="T113" s="779"/>
      <c r="U113" s="458"/>
      <c r="V113" s="740"/>
      <c r="W113" s="741"/>
      <c r="X113" s="741"/>
      <c r="Y113" s="742"/>
    </row>
    <row r="114" spans="1:25" s="264" customFormat="1" ht="30" customHeight="1" x14ac:dyDescent="0.4">
      <c r="A114" s="709"/>
      <c r="B114" s="710"/>
      <c r="C114" s="711"/>
      <c r="D114" s="314" t="s">
        <v>636</v>
      </c>
      <c r="E114" s="779" t="s">
        <v>773</v>
      </c>
      <c r="F114" s="779"/>
      <c r="G114" s="779"/>
      <c r="H114" s="779"/>
      <c r="I114" s="779"/>
      <c r="J114" s="779"/>
      <c r="K114" s="779"/>
      <c r="L114" s="779"/>
      <c r="M114" s="779"/>
      <c r="N114" s="779"/>
      <c r="O114" s="779"/>
      <c r="P114" s="779"/>
      <c r="Q114" s="779"/>
      <c r="R114" s="779"/>
      <c r="S114" s="779"/>
      <c r="T114" s="779"/>
      <c r="U114" s="458"/>
      <c r="V114" s="740"/>
      <c r="W114" s="741"/>
      <c r="X114" s="741"/>
      <c r="Y114" s="742"/>
    </row>
    <row r="115" spans="1:25" s="264" customFormat="1" ht="45" customHeight="1" x14ac:dyDescent="0.4">
      <c r="A115" s="709"/>
      <c r="B115" s="710"/>
      <c r="C115" s="711"/>
      <c r="D115" s="314" t="s">
        <v>637</v>
      </c>
      <c r="E115" s="779" t="s">
        <v>775</v>
      </c>
      <c r="F115" s="779"/>
      <c r="G115" s="779"/>
      <c r="H115" s="779"/>
      <c r="I115" s="779"/>
      <c r="J115" s="779"/>
      <c r="K115" s="779"/>
      <c r="L115" s="779"/>
      <c r="M115" s="779"/>
      <c r="N115" s="779"/>
      <c r="O115" s="779"/>
      <c r="P115" s="779"/>
      <c r="Q115" s="779"/>
      <c r="R115" s="779"/>
      <c r="S115" s="779"/>
      <c r="T115" s="779"/>
      <c r="U115" s="458"/>
      <c r="V115" s="740"/>
      <c r="W115" s="741"/>
      <c r="X115" s="741"/>
      <c r="Y115" s="742"/>
    </row>
    <row r="116" spans="1:25" s="264" customFormat="1" ht="75" customHeight="1" x14ac:dyDescent="0.4">
      <c r="A116" s="798"/>
      <c r="B116" s="799"/>
      <c r="C116" s="800"/>
      <c r="D116" s="314" t="s">
        <v>638</v>
      </c>
      <c r="E116" s="778" t="s">
        <v>776</v>
      </c>
      <c r="F116" s="778"/>
      <c r="G116" s="778"/>
      <c r="H116" s="778"/>
      <c r="I116" s="778"/>
      <c r="J116" s="778"/>
      <c r="K116" s="778"/>
      <c r="L116" s="778"/>
      <c r="M116" s="778"/>
      <c r="N116" s="778"/>
      <c r="O116" s="778"/>
      <c r="P116" s="778"/>
      <c r="Q116" s="778"/>
      <c r="R116" s="778"/>
      <c r="S116" s="778"/>
      <c r="T116" s="778"/>
      <c r="U116" s="281"/>
      <c r="V116" s="920"/>
      <c r="W116" s="921"/>
      <c r="X116" s="921"/>
      <c r="Y116" s="922"/>
    </row>
    <row r="117" spans="1:25" ht="30" customHeight="1" x14ac:dyDescent="0.4">
      <c r="A117" s="251" t="s">
        <v>355</v>
      </c>
      <c r="B117" s="252"/>
      <c r="C117" s="253"/>
      <c r="D117" s="254"/>
      <c r="E117" s="321">
        <v>11</v>
      </c>
      <c r="F117" s="254"/>
      <c r="G117" s="254"/>
      <c r="H117" s="254"/>
      <c r="I117" s="254"/>
      <c r="J117" s="254"/>
      <c r="K117" s="255" t="s">
        <v>356</v>
      </c>
      <c r="L117" s="318">
        <f>IF(R117=X117,1,0)</f>
        <v>0</v>
      </c>
      <c r="M117" s="256"/>
      <c r="N117" s="254"/>
      <c r="O117" s="254"/>
      <c r="P117" s="254"/>
      <c r="Q117" s="257" t="s">
        <v>359</v>
      </c>
      <c r="R117" s="318"/>
      <c r="S117" s="258"/>
      <c r="T117" s="254"/>
      <c r="U117" s="254"/>
      <c r="V117" s="318">
        <f>COUNT(U119:U121)</f>
        <v>0</v>
      </c>
      <c r="W117" s="254" t="s">
        <v>358</v>
      </c>
      <c r="X117" s="321">
        <v>3</v>
      </c>
      <c r="Y117" s="259"/>
    </row>
    <row r="118" spans="1:25" s="262" customFormat="1" ht="15" customHeight="1" x14ac:dyDescent="0.4">
      <c r="A118" s="718" t="s">
        <v>362</v>
      </c>
      <c r="B118" s="719"/>
      <c r="C118" s="719"/>
      <c r="D118" s="719" t="s">
        <v>475</v>
      </c>
      <c r="E118" s="719"/>
      <c r="F118" s="719"/>
      <c r="G118" s="719"/>
      <c r="H118" s="719"/>
      <c r="I118" s="719"/>
      <c r="J118" s="719"/>
      <c r="K118" s="719"/>
      <c r="L118" s="719"/>
      <c r="M118" s="719"/>
      <c r="N118" s="719"/>
      <c r="O118" s="719"/>
      <c r="P118" s="719"/>
      <c r="Q118" s="719"/>
      <c r="R118" s="719"/>
      <c r="S118" s="719"/>
      <c r="T118" s="767"/>
      <c r="U118" s="261" t="s">
        <v>363</v>
      </c>
      <c r="V118" s="718" t="s">
        <v>373</v>
      </c>
      <c r="W118" s="719"/>
      <c r="X118" s="719"/>
      <c r="Y118" s="720"/>
    </row>
    <row r="119" spans="1:25" s="264" customFormat="1" ht="45" customHeight="1" x14ac:dyDescent="0.4">
      <c r="A119" s="706" t="s">
        <v>643</v>
      </c>
      <c r="B119" s="707"/>
      <c r="C119" s="708"/>
      <c r="D119" s="314" t="s">
        <v>517</v>
      </c>
      <c r="E119" s="781" t="s">
        <v>318</v>
      </c>
      <c r="F119" s="782"/>
      <c r="G119" s="782"/>
      <c r="H119" s="782"/>
      <c r="I119" s="782"/>
      <c r="J119" s="782"/>
      <c r="K119" s="782"/>
      <c r="L119" s="782"/>
      <c r="M119" s="782"/>
      <c r="N119" s="782"/>
      <c r="O119" s="782"/>
      <c r="P119" s="782"/>
      <c r="Q119" s="782"/>
      <c r="R119" s="782"/>
      <c r="S119" s="782"/>
      <c r="T119" s="782"/>
      <c r="U119" s="276"/>
      <c r="V119" s="725" t="s">
        <v>590</v>
      </c>
      <c r="W119" s="726"/>
      <c r="X119" s="726"/>
      <c r="Y119" s="727"/>
    </row>
    <row r="120" spans="1:25" s="264" customFormat="1" ht="30" customHeight="1" x14ac:dyDescent="0.4">
      <c r="A120" s="709"/>
      <c r="B120" s="710"/>
      <c r="C120" s="711"/>
      <c r="D120" s="314" t="s">
        <v>518</v>
      </c>
      <c r="E120" s="781" t="s">
        <v>766</v>
      </c>
      <c r="F120" s="782"/>
      <c r="G120" s="782"/>
      <c r="H120" s="782"/>
      <c r="I120" s="782"/>
      <c r="J120" s="782"/>
      <c r="K120" s="782"/>
      <c r="L120" s="782"/>
      <c r="M120" s="782"/>
      <c r="N120" s="782"/>
      <c r="O120" s="782"/>
      <c r="P120" s="782"/>
      <c r="Q120" s="782"/>
      <c r="R120" s="782"/>
      <c r="S120" s="782"/>
      <c r="T120" s="782"/>
      <c r="U120" s="276"/>
      <c r="V120" s="740"/>
      <c r="W120" s="741"/>
      <c r="X120" s="741"/>
      <c r="Y120" s="742"/>
    </row>
    <row r="121" spans="1:25" s="264" customFormat="1" ht="30" customHeight="1" x14ac:dyDescent="0.4">
      <c r="A121" s="768"/>
      <c r="B121" s="769"/>
      <c r="C121" s="770"/>
      <c r="D121" s="314" t="s">
        <v>519</v>
      </c>
      <c r="E121" s="781" t="s">
        <v>319</v>
      </c>
      <c r="F121" s="782"/>
      <c r="G121" s="782"/>
      <c r="H121" s="782"/>
      <c r="I121" s="782"/>
      <c r="J121" s="782"/>
      <c r="K121" s="782"/>
      <c r="L121" s="782"/>
      <c r="M121" s="782"/>
      <c r="N121" s="782"/>
      <c r="O121" s="782"/>
      <c r="P121" s="782"/>
      <c r="Q121" s="782"/>
      <c r="R121" s="782"/>
      <c r="S121" s="782"/>
      <c r="T121" s="782"/>
      <c r="U121" s="276"/>
      <c r="V121" s="743"/>
      <c r="W121" s="744"/>
      <c r="X121" s="744"/>
      <c r="Y121" s="745"/>
    </row>
    <row r="122" spans="1:25" ht="30" customHeight="1" x14ac:dyDescent="0.4">
      <c r="A122" s="251" t="s">
        <v>355</v>
      </c>
      <c r="B122" s="252"/>
      <c r="C122" s="253"/>
      <c r="D122" s="254"/>
      <c r="E122" s="321">
        <v>12</v>
      </c>
      <c r="F122" s="254"/>
      <c r="G122" s="254"/>
      <c r="H122" s="254"/>
      <c r="I122" s="254"/>
      <c r="J122" s="254"/>
      <c r="K122" s="255" t="s">
        <v>356</v>
      </c>
      <c r="L122" s="318">
        <f>IF(R122=X122,1,0)</f>
        <v>0</v>
      </c>
      <c r="M122" s="256"/>
      <c r="N122" s="254"/>
      <c r="O122" s="254"/>
      <c r="P122" s="254"/>
      <c r="Q122" s="257" t="s">
        <v>359</v>
      </c>
      <c r="R122" s="318"/>
      <c r="S122" s="258"/>
      <c r="T122" s="254"/>
      <c r="U122" s="254"/>
      <c r="V122" s="318">
        <f>COUNT(U124)</f>
        <v>0</v>
      </c>
      <c r="W122" s="254" t="s">
        <v>358</v>
      </c>
      <c r="X122" s="321">
        <v>1</v>
      </c>
      <c r="Y122" s="259"/>
    </row>
    <row r="123" spans="1:25" s="262" customFormat="1" ht="15" customHeight="1" x14ac:dyDescent="0.4">
      <c r="A123" s="718" t="s">
        <v>362</v>
      </c>
      <c r="B123" s="719"/>
      <c r="C123" s="719"/>
      <c r="D123" s="719" t="s">
        <v>475</v>
      </c>
      <c r="E123" s="719"/>
      <c r="F123" s="719"/>
      <c r="G123" s="719"/>
      <c r="H123" s="719"/>
      <c r="I123" s="719"/>
      <c r="J123" s="719"/>
      <c r="K123" s="719"/>
      <c r="L123" s="719"/>
      <c r="M123" s="719"/>
      <c r="N123" s="719"/>
      <c r="O123" s="719"/>
      <c r="P123" s="719"/>
      <c r="Q123" s="719"/>
      <c r="R123" s="719"/>
      <c r="S123" s="719"/>
      <c r="T123" s="767"/>
      <c r="U123" s="261" t="s">
        <v>363</v>
      </c>
      <c r="V123" s="718" t="s">
        <v>373</v>
      </c>
      <c r="W123" s="719"/>
      <c r="X123" s="719"/>
      <c r="Y123" s="720"/>
    </row>
    <row r="124" spans="1:25" s="264" customFormat="1" ht="60" customHeight="1" x14ac:dyDescent="0.4">
      <c r="A124" s="870" t="s">
        <v>644</v>
      </c>
      <c r="B124" s="871"/>
      <c r="C124" s="872"/>
      <c r="D124" s="314"/>
      <c r="E124" s="861" t="s">
        <v>320</v>
      </c>
      <c r="F124" s="861"/>
      <c r="G124" s="861"/>
      <c r="H124" s="861"/>
      <c r="I124" s="861"/>
      <c r="J124" s="861"/>
      <c r="K124" s="861"/>
      <c r="L124" s="861"/>
      <c r="M124" s="861"/>
      <c r="N124" s="861"/>
      <c r="O124" s="861"/>
      <c r="P124" s="861"/>
      <c r="Q124" s="861"/>
      <c r="R124" s="861"/>
      <c r="S124" s="861"/>
      <c r="T124" s="861"/>
      <c r="U124" s="276"/>
      <c r="V124" s="737" t="s">
        <v>591</v>
      </c>
      <c r="W124" s="738"/>
      <c r="X124" s="738"/>
      <c r="Y124" s="739"/>
    </row>
    <row r="125" spans="1:25" ht="30" customHeight="1" x14ac:dyDescent="0.4">
      <c r="A125" s="251" t="s">
        <v>355</v>
      </c>
      <c r="B125" s="252"/>
      <c r="C125" s="253"/>
      <c r="D125" s="254"/>
      <c r="E125" s="321">
        <v>13</v>
      </c>
      <c r="F125" s="254"/>
      <c r="G125" s="254"/>
      <c r="H125" s="254"/>
      <c r="I125" s="254"/>
      <c r="J125" s="254"/>
      <c r="K125" s="255" t="s">
        <v>356</v>
      </c>
      <c r="L125" s="318">
        <f>IF(R125=X125,1,0)</f>
        <v>0</v>
      </c>
      <c r="M125" s="256"/>
      <c r="N125" s="254"/>
      <c r="O125" s="254"/>
      <c r="P125" s="254"/>
      <c r="Q125" s="257" t="s">
        <v>359</v>
      </c>
      <c r="R125" s="318"/>
      <c r="S125" s="258"/>
      <c r="T125" s="254"/>
      <c r="U125" s="254"/>
      <c r="V125" s="318">
        <f>COUNT(U127)</f>
        <v>0</v>
      </c>
      <c r="W125" s="254" t="s">
        <v>358</v>
      </c>
      <c r="X125" s="321">
        <v>1</v>
      </c>
      <c r="Y125" s="259"/>
    </row>
    <row r="126" spans="1:25" s="262" customFormat="1" ht="15" customHeight="1" x14ac:dyDescent="0.4">
      <c r="A126" s="718" t="s">
        <v>362</v>
      </c>
      <c r="B126" s="719"/>
      <c r="C126" s="719"/>
      <c r="D126" s="719" t="s">
        <v>475</v>
      </c>
      <c r="E126" s="719"/>
      <c r="F126" s="719"/>
      <c r="G126" s="719"/>
      <c r="H126" s="719"/>
      <c r="I126" s="719"/>
      <c r="J126" s="719"/>
      <c r="K126" s="719"/>
      <c r="L126" s="719"/>
      <c r="M126" s="719"/>
      <c r="N126" s="719"/>
      <c r="O126" s="719"/>
      <c r="P126" s="719"/>
      <c r="Q126" s="719"/>
      <c r="R126" s="719"/>
      <c r="S126" s="719"/>
      <c r="T126" s="767"/>
      <c r="U126" s="261" t="s">
        <v>363</v>
      </c>
      <c r="V126" s="718" t="s">
        <v>373</v>
      </c>
      <c r="W126" s="719"/>
      <c r="X126" s="719"/>
      <c r="Y126" s="720"/>
    </row>
    <row r="127" spans="1:25" s="264" customFormat="1" ht="150" customHeight="1" x14ac:dyDescent="0.4">
      <c r="A127" s="940" t="s">
        <v>651</v>
      </c>
      <c r="B127" s="941"/>
      <c r="C127" s="942"/>
      <c r="D127" s="314"/>
      <c r="E127" s="704" t="s">
        <v>650</v>
      </c>
      <c r="F127" s="704"/>
      <c r="G127" s="704"/>
      <c r="H127" s="704"/>
      <c r="I127" s="704"/>
      <c r="J127" s="704"/>
      <c r="K127" s="704"/>
      <c r="L127" s="704"/>
      <c r="M127" s="704"/>
      <c r="N127" s="704"/>
      <c r="O127" s="704"/>
      <c r="P127" s="704"/>
      <c r="Q127" s="704"/>
      <c r="R127" s="704"/>
      <c r="S127" s="704"/>
      <c r="T127" s="704"/>
      <c r="U127" s="276"/>
      <c r="V127" s="737" t="s">
        <v>520</v>
      </c>
      <c r="W127" s="738"/>
      <c r="X127" s="738"/>
      <c r="Y127" s="739"/>
    </row>
    <row r="128" spans="1:25" ht="30" customHeight="1" x14ac:dyDescent="0.4">
      <c r="A128" s="251" t="s">
        <v>355</v>
      </c>
      <c r="B128" s="252"/>
      <c r="C128" s="253"/>
      <c r="D128" s="254"/>
      <c r="E128" s="321">
        <v>14</v>
      </c>
      <c r="F128" s="254"/>
      <c r="G128" s="254"/>
      <c r="H128" s="254"/>
      <c r="I128" s="254"/>
      <c r="J128" s="254"/>
      <c r="K128" s="255" t="s">
        <v>356</v>
      </c>
      <c r="L128" s="318">
        <f>IF(R128=X128,1,0)</f>
        <v>0</v>
      </c>
      <c r="M128" s="256"/>
      <c r="N128" s="254"/>
      <c r="O128" s="254"/>
      <c r="P128" s="254"/>
      <c r="Q128" s="257" t="s">
        <v>359</v>
      </c>
      <c r="R128" s="318"/>
      <c r="S128" s="258"/>
      <c r="T128" s="254"/>
      <c r="U128" s="254"/>
      <c r="V128" s="318">
        <f>COUNT(U130:U137)</f>
        <v>0</v>
      </c>
      <c r="W128" s="254" t="s">
        <v>358</v>
      </c>
      <c r="X128" s="321">
        <v>8</v>
      </c>
      <c r="Y128" s="259"/>
    </row>
    <row r="129" spans="1:25" s="262" customFormat="1" ht="15" customHeight="1" x14ac:dyDescent="0.4">
      <c r="A129" s="718" t="s">
        <v>362</v>
      </c>
      <c r="B129" s="719"/>
      <c r="C129" s="719"/>
      <c r="D129" s="719" t="s">
        <v>475</v>
      </c>
      <c r="E129" s="719"/>
      <c r="F129" s="719"/>
      <c r="G129" s="719"/>
      <c r="H129" s="719"/>
      <c r="I129" s="719"/>
      <c r="J129" s="719"/>
      <c r="K129" s="719"/>
      <c r="L129" s="719"/>
      <c r="M129" s="719"/>
      <c r="N129" s="719"/>
      <c r="O129" s="719"/>
      <c r="P129" s="719"/>
      <c r="Q129" s="719"/>
      <c r="R129" s="719"/>
      <c r="S129" s="719"/>
      <c r="T129" s="767"/>
      <c r="U129" s="261" t="s">
        <v>363</v>
      </c>
      <c r="V129" s="718" t="s">
        <v>373</v>
      </c>
      <c r="W129" s="719"/>
      <c r="X129" s="719"/>
      <c r="Y129" s="720"/>
    </row>
    <row r="130" spans="1:25" s="264" customFormat="1" ht="30" customHeight="1" x14ac:dyDescent="0.4">
      <c r="A130" s="706" t="s">
        <v>652</v>
      </c>
      <c r="B130" s="707"/>
      <c r="C130" s="708"/>
      <c r="D130" s="314" t="s">
        <v>521</v>
      </c>
      <c r="E130" s="779" t="s">
        <v>767</v>
      </c>
      <c r="F130" s="779"/>
      <c r="G130" s="779"/>
      <c r="H130" s="779"/>
      <c r="I130" s="779"/>
      <c r="J130" s="779"/>
      <c r="K130" s="779"/>
      <c r="L130" s="779"/>
      <c r="M130" s="779"/>
      <c r="N130" s="779"/>
      <c r="O130" s="779"/>
      <c r="P130" s="779"/>
      <c r="Q130" s="779"/>
      <c r="R130" s="779"/>
      <c r="S130" s="779"/>
      <c r="T130" s="779"/>
      <c r="U130" s="281"/>
      <c r="V130" s="725" t="s">
        <v>592</v>
      </c>
      <c r="W130" s="726"/>
      <c r="X130" s="726"/>
      <c r="Y130" s="727"/>
    </row>
    <row r="131" spans="1:25" s="264" customFormat="1" ht="45" customHeight="1" x14ac:dyDescent="0.4">
      <c r="A131" s="709"/>
      <c r="B131" s="710"/>
      <c r="C131" s="711"/>
      <c r="D131" s="333" t="s">
        <v>657</v>
      </c>
      <c r="E131" s="703" t="s">
        <v>660</v>
      </c>
      <c r="F131" s="704"/>
      <c r="G131" s="704"/>
      <c r="H131" s="704"/>
      <c r="I131" s="704"/>
      <c r="J131" s="704"/>
      <c r="K131" s="704"/>
      <c r="L131" s="704"/>
      <c r="M131" s="704"/>
      <c r="N131" s="704"/>
      <c r="O131" s="704"/>
      <c r="P131" s="704"/>
      <c r="Q131" s="704"/>
      <c r="R131" s="704"/>
      <c r="S131" s="704"/>
      <c r="T131" s="705"/>
      <c r="U131" s="281"/>
      <c r="V131" s="740"/>
      <c r="W131" s="741"/>
      <c r="X131" s="741"/>
      <c r="Y131" s="742"/>
    </row>
    <row r="132" spans="1:25" s="264" customFormat="1" ht="45" customHeight="1" x14ac:dyDescent="0.4">
      <c r="A132" s="709"/>
      <c r="B132" s="710"/>
      <c r="C132" s="711"/>
      <c r="D132" s="314" t="s">
        <v>522</v>
      </c>
      <c r="E132" s="779" t="s">
        <v>321</v>
      </c>
      <c r="F132" s="779"/>
      <c r="G132" s="779"/>
      <c r="H132" s="779"/>
      <c r="I132" s="779"/>
      <c r="J132" s="779"/>
      <c r="K132" s="779"/>
      <c r="L132" s="779"/>
      <c r="M132" s="779"/>
      <c r="N132" s="779"/>
      <c r="O132" s="779"/>
      <c r="P132" s="779"/>
      <c r="Q132" s="779"/>
      <c r="R132" s="779"/>
      <c r="S132" s="779"/>
      <c r="T132" s="779"/>
      <c r="U132" s="281"/>
      <c r="V132" s="740"/>
      <c r="W132" s="741"/>
      <c r="X132" s="741"/>
      <c r="Y132" s="742"/>
    </row>
    <row r="133" spans="1:25" s="264" customFormat="1" ht="15" customHeight="1" x14ac:dyDescent="0.4">
      <c r="A133" s="867"/>
      <c r="B133" s="868"/>
      <c r="C133" s="869"/>
      <c r="D133" s="314" t="s">
        <v>658</v>
      </c>
      <c r="E133" s="779" t="s">
        <v>656</v>
      </c>
      <c r="F133" s="779"/>
      <c r="G133" s="779"/>
      <c r="H133" s="779"/>
      <c r="I133" s="779"/>
      <c r="J133" s="779"/>
      <c r="K133" s="779"/>
      <c r="L133" s="779"/>
      <c r="M133" s="779"/>
      <c r="N133" s="779"/>
      <c r="O133" s="779"/>
      <c r="P133" s="779"/>
      <c r="Q133" s="779"/>
      <c r="R133" s="779"/>
      <c r="S133" s="779"/>
      <c r="T133" s="779"/>
      <c r="U133" s="281"/>
      <c r="V133" s="740"/>
      <c r="W133" s="741"/>
      <c r="X133" s="741"/>
      <c r="Y133" s="742"/>
    </row>
    <row r="134" spans="1:25" s="264" customFormat="1" ht="60" customHeight="1" x14ac:dyDescent="0.4">
      <c r="A134" s="867"/>
      <c r="B134" s="868"/>
      <c r="C134" s="869"/>
      <c r="D134" s="314" t="s">
        <v>523</v>
      </c>
      <c r="E134" s="866" t="s">
        <v>965</v>
      </c>
      <c r="F134" s="866"/>
      <c r="G134" s="866"/>
      <c r="H134" s="866"/>
      <c r="I134" s="866"/>
      <c r="J134" s="866"/>
      <c r="K134" s="866"/>
      <c r="L134" s="866"/>
      <c r="M134" s="866"/>
      <c r="N134" s="866"/>
      <c r="O134" s="866"/>
      <c r="P134" s="866"/>
      <c r="Q134" s="866"/>
      <c r="R134" s="866"/>
      <c r="S134" s="866"/>
      <c r="T134" s="866"/>
      <c r="U134" s="281"/>
      <c r="V134" s="740"/>
      <c r="W134" s="741"/>
      <c r="X134" s="741"/>
      <c r="Y134" s="742"/>
    </row>
    <row r="135" spans="1:25" s="264" customFormat="1" ht="60" customHeight="1" x14ac:dyDescent="0.4">
      <c r="A135" s="867"/>
      <c r="B135" s="868"/>
      <c r="C135" s="869"/>
      <c r="D135" s="314" t="s">
        <v>524</v>
      </c>
      <c r="E135" s="866" t="s">
        <v>460</v>
      </c>
      <c r="F135" s="866"/>
      <c r="G135" s="866"/>
      <c r="H135" s="866"/>
      <c r="I135" s="866"/>
      <c r="J135" s="866"/>
      <c r="K135" s="866"/>
      <c r="L135" s="866"/>
      <c r="M135" s="866"/>
      <c r="N135" s="866"/>
      <c r="O135" s="866"/>
      <c r="P135" s="866"/>
      <c r="Q135" s="866"/>
      <c r="R135" s="866"/>
      <c r="S135" s="866"/>
      <c r="T135" s="866"/>
      <c r="U135" s="281"/>
      <c r="V135" s="740"/>
      <c r="W135" s="741"/>
      <c r="X135" s="741"/>
      <c r="Y135" s="742"/>
    </row>
    <row r="136" spans="1:25" s="264" customFormat="1" ht="45" customHeight="1" x14ac:dyDescent="0.4">
      <c r="A136" s="752"/>
      <c r="B136" s="753"/>
      <c r="C136" s="754"/>
      <c r="D136" s="314" t="s">
        <v>525</v>
      </c>
      <c r="E136" s="866" t="s">
        <v>653</v>
      </c>
      <c r="F136" s="866"/>
      <c r="G136" s="866"/>
      <c r="H136" s="866"/>
      <c r="I136" s="866"/>
      <c r="J136" s="866"/>
      <c r="K136" s="866"/>
      <c r="L136" s="866"/>
      <c r="M136" s="866"/>
      <c r="N136" s="866"/>
      <c r="O136" s="866"/>
      <c r="P136" s="866"/>
      <c r="Q136" s="866"/>
      <c r="R136" s="866"/>
      <c r="S136" s="866"/>
      <c r="T136" s="866"/>
      <c r="U136" s="281"/>
      <c r="V136" s="752"/>
      <c r="W136" s="753"/>
      <c r="X136" s="753"/>
      <c r="Y136" s="754"/>
    </row>
    <row r="137" spans="1:25" s="264" customFormat="1" ht="45" customHeight="1" x14ac:dyDescent="0.4">
      <c r="A137" s="755"/>
      <c r="B137" s="756"/>
      <c r="C137" s="757"/>
      <c r="D137" s="314" t="s">
        <v>659</v>
      </c>
      <c r="E137" s="866" t="s">
        <v>654</v>
      </c>
      <c r="F137" s="866"/>
      <c r="G137" s="866"/>
      <c r="H137" s="866"/>
      <c r="I137" s="866"/>
      <c r="J137" s="866"/>
      <c r="K137" s="866"/>
      <c r="L137" s="866"/>
      <c r="M137" s="866"/>
      <c r="N137" s="866"/>
      <c r="O137" s="866"/>
      <c r="P137" s="866"/>
      <c r="Q137" s="866"/>
      <c r="R137" s="866"/>
      <c r="S137" s="866"/>
      <c r="T137" s="866"/>
      <c r="U137" s="281"/>
      <c r="V137" s="755"/>
      <c r="W137" s="756"/>
      <c r="X137" s="756"/>
      <c r="Y137" s="757"/>
    </row>
    <row r="138" spans="1:25" ht="30" customHeight="1" x14ac:dyDescent="0.4">
      <c r="A138" s="251" t="s">
        <v>355</v>
      </c>
      <c r="B138" s="252"/>
      <c r="C138" s="253"/>
      <c r="D138" s="254"/>
      <c r="E138" s="321">
        <v>15</v>
      </c>
      <c r="F138" s="254"/>
      <c r="G138" s="254"/>
      <c r="H138" s="254"/>
      <c r="I138" s="254"/>
      <c r="J138" s="254"/>
      <c r="K138" s="255" t="s">
        <v>356</v>
      </c>
      <c r="L138" s="318">
        <f>IF(R138=X138,1,0)</f>
        <v>0</v>
      </c>
      <c r="M138" s="256"/>
      <c r="N138" s="254"/>
      <c r="O138" s="254"/>
      <c r="P138" s="254"/>
      <c r="Q138" s="257" t="s">
        <v>359</v>
      </c>
      <c r="R138" s="318"/>
      <c r="S138" s="258"/>
      <c r="T138" s="254"/>
      <c r="U138" s="254"/>
      <c r="V138" s="318">
        <f>COUNT(U140:U141)</f>
        <v>0</v>
      </c>
      <c r="W138" s="254" t="s">
        <v>358</v>
      </c>
      <c r="X138" s="321">
        <v>2</v>
      </c>
      <c r="Y138" s="259"/>
    </row>
    <row r="139" spans="1:25" s="262" customFormat="1" ht="15" customHeight="1" x14ac:dyDescent="0.4">
      <c r="A139" s="718" t="s">
        <v>362</v>
      </c>
      <c r="B139" s="719"/>
      <c r="C139" s="719"/>
      <c r="D139" s="719" t="s">
        <v>475</v>
      </c>
      <c r="E139" s="719"/>
      <c r="F139" s="719"/>
      <c r="G139" s="719"/>
      <c r="H139" s="719"/>
      <c r="I139" s="719"/>
      <c r="J139" s="719"/>
      <c r="K139" s="719"/>
      <c r="L139" s="719"/>
      <c r="M139" s="719"/>
      <c r="N139" s="719"/>
      <c r="O139" s="719"/>
      <c r="P139" s="719"/>
      <c r="Q139" s="719"/>
      <c r="R139" s="719"/>
      <c r="S139" s="719"/>
      <c r="T139" s="767"/>
      <c r="U139" s="261" t="s">
        <v>363</v>
      </c>
      <c r="V139" s="718" t="s">
        <v>373</v>
      </c>
      <c r="W139" s="719"/>
      <c r="X139" s="719"/>
      <c r="Y139" s="720"/>
    </row>
    <row r="140" spans="1:25" s="264" customFormat="1" ht="15" customHeight="1" x14ac:dyDescent="0.4">
      <c r="A140" s="725" t="s">
        <v>655</v>
      </c>
      <c r="B140" s="726"/>
      <c r="C140" s="727"/>
      <c r="D140" s="324" t="s">
        <v>526</v>
      </c>
      <c r="E140" s="933" t="s">
        <v>322</v>
      </c>
      <c r="F140" s="933"/>
      <c r="G140" s="933"/>
      <c r="H140" s="933"/>
      <c r="I140" s="933"/>
      <c r="J140" s="933"/>
      <c r="K140" s="933"/>
      <c r="L140" s="933"/>
      <c r="M140" s="933"/>
      <c r="N140" s="933"/>
      <c r="O140" s="933"/>
      <c r="P140" s="933"/>
      <c r="Q140" s="933"/>
      <c r="R140" s="933"/>
      <c r="S140" s="933"/>
      <c r="T140" s="933"/>
      <c r="U140" s="286"/>
      <c r="V140" s="848" t="s">
        <v>593</v>
      </c>
      <c r="W140" s="849"/>
      <c r="X140" s="849"/>
      <c r="Y140" s="850"/>
    </row>
    <row r="141" spans="1:25" s="264" customFormat="1" ht="45" customHeight="1" x14ac:dyDescent="0.4">
      <c r="A141" s="743"/>
      <c r="B141" s="744"/>
      <c r="C141" s="745"/>
      <c r="D141" s="324" t="s">
        <v>527</v>
      </c>
      <c r="E141" s="933" t="s">
        <v>582</v>
      </c>
      <c r="F141" s="933"/>
      <c r="G141" s="933"/>
      <c r="H141" s="933"/>
      <c r="I141" s="933"/>
      <c r="J141" s="933"/>
      <c r="K141" s="933"/>
      <c r="L141" s="933"/>
      <c r="M141" s="933"/>
      <c r="N141" s="933"/>
      <c r="O141" s="933"/>
      <c r="P141" s="933"/>
      <c r="Q141" s="933"/>
      <c r="R141" s="933"/>
      <c r="S141" s="933"/>
      <c r="T141" s="933"/>
      <c r="U141" s="286"/>
      <c r="V141" s="851"/>
      <c r="W141" s="852"/>
      <c r="X141" s="852"/>
      <c r="Y141" s="853"/>
    </row>
    <row r="142" spans="1:25" ht="30" customHeight="1" x14ac:dyDescent="0.4">
      <c r="A142" s="265" t="s">
        <v>355</v>
      </c>
      <c r="B142" s="266"/>
      <c r="C142" s="267"/>
      <c r="D142" s="268"/>
      <c r="E142" s="315">
        <v>16</v>
      </c>
      <c r="F142" s="268"/>
      <c r="G142" s="268"/>
      <c r="H142" s="268"/>
      <c r="I142" s="268"/>
      <c r="J142" s="268"/>
      <c r="K142" s="269" t="s">
        <v>356</v>
      </c>
      <c r="L142" s="316">
        <f>IF(R142=X142,1,0)</f>
        <v>0</v>
      </c>
      <c r="M142" s="270"/>
      <c r="N142" s="268"/>
      <c r="O142" s="268"/>
      <c r="P142" s="268"/>
      <c r="Q142" s="271" t="s">
        <v>357</v>
      </c>
      <c r="R142" s="316"/>
      <c r="S142" s="268"/>
      <c r="T142" s="268"/>
      <c r="V142" s="316">
        <f>COUNT(U144:U150)</f>
        <v>0</v>
      </c>
      <c r="W142" s="268" t="s">
        <v>377</v>
      </c>
      <c r="X142" s="315">
        <v>3</v>
      </c>
      <c r="Y142" s="274"/>
    </row>
    <row r="143" spans="1:25" s="262" customFormat="1" ht="15" customHeight="1" x14ac:dyDescent="0.4">
      <c r="A143" s="718" t="s">
        <v>362</v>
      </c>
      <c r="B143" s="719"/>
      <c r="C143" s="719"/>
      <c r="D143" s="719" t="s">
        <v>528</v>
      </c>
      <c r="E143" s="719"/>
      <c r="F143" s="719"/>
      <c r="G143" s="719"/>
      <c r="H143" s="719"/>
      <c r="I143" s="719"/>
      <c r="J143" s="719"/>
      <c r="K143" s="719"/>
      <c r="L143" s="719"/>
      <c r="M143" s="719"/>
      <c r="N143" s="719"/>
      <c r="O143" s="719"/>
      <c r="P143" s="719"/>
      <c r="Q143" s="719"/>
      <c r="R143" s="719"/>
      <c r="S143" s="719"/>
      <c r="T143" s="767"/>
      <c r="U143" s="275" t="s">
        <v>378</v>
      </c>
      <c r="V143" s="718" t="s">
        <v>373</v>
      </c>
      <c r="W143" s="719"/>
      <c r="X143" s="719"/>
      <c r="Y143" s="720"/>
    </row>
    <row r="144" spans="1:25" s="284" customFormat="1" ht="50.1" customHeight="1" x14ac:dyDescent="0.4">
      <c r="A144" s="725" t="s">
        <v>661</v>
      </c>
      <c r="B144" s="726"/>
      <c r="C144" s="727"/>
      <c r="D144" s="335" t="s">
        <v>529</v>
      </c>
      <c r="E144" s="828" t="s">
        <v>943</v>
      </c>
      <c r="F144" s="829"/>
      <c r="G144" s="829"/>
      <c r="H144" s="829"/>
      <c r="I144" s="829"/>
      <c r="J144" s="829"/>
      <c r="K144" s="829"/>
      <c r="L144" s="829"/>
      <c r="M144" s="829"/>
      <c r="N144" s="829"/>
      <c r="O144" s="829"/>
      <c r="P144" s="829"/>
      <c r="Q144" s="829"/>
      <c r="R144" s="829"/>
      <c r="S144" s="829"/>
      <c r="T144" s="830"/>
      <c r="U144" s="771"/>
      <c r="V144" s="725" t="s">
        <v>594</v>
      </c>
      <c r="W144" s="726"/>
      <c r="X144" s="726"/>
      <c r="Y144" s="727"/>
    </row>
    <row r="145" spans="1:25" s="284" customFormat="1" ht="50.1" customHeight="1" x14ac:dyDescent="0.4">
      <c r="A145" s="740"/>
      <c r="B145" s="741"/>
      <c r="C145" s="742"/>
      <c r="D145" s="336"/>
      <c r="E145" s="831"/>
      <c r="F145" s="832"/>
      <c r="G145" s="832"/>
      <c r="H145" s="832"/>
      <c r="I145" s="832"/>
      <c r="J145" s="832"/>
      <c r="K145" s="832"/>
      <c r="L145" s="832"/>
      <c r="M145" s="832"/>
      <c r="N145" s="832"/>
      <c r="O145" s="832"/>
      <c r="P145" s="832"/>
      <c r="Q145" s="832"/>
      <c r="R145" s="832"/>
      <c r="S145" s="832"/>
      <c r="T145" s="833"/>
      <c r="U145" s="771"/>
      <c r="V145" s="740"/>
      <c r="W145" s="741"/>
      <c r="X145" s="741"/>
      <c r="Y145" s="742"/>
    </row>
    <row r="146" spans="1:25" s="284" customFormat="1" ht="50.1" customHeight="1" x14ac:dyDescent="0.4">
      <c r="A146" s="740"/>
      <c r="B146" s="741"/>
      <c r="C146" s="742"/>
      <c r="D146" s="336"/>
      <c r="E146" s="831"/>
      <c r="F146" s="832"/>
      <c r="G146" s="832"/>
      <c r="H146" s="832"/>
      <c r="I146" s="832"/>
      <c r="J146" s="832"/>
      <c r="K146" s="832"/>
      <c r="L146" s="832"/>
      <c r="M146" s="832"/>
      <c r="N146" s="832"/>
      <c r="O146" s="832"/>
      <c r="P146" s="832"/>
      <c r="Q146" s="832"/>
      <c r="R146" s="832"/>
      <c r="S146" s="832"/>
      <c r="T146" s="833"/>
      <c r="U146" s="771"/>
      <c r="V146" s="740"/>
      <c r="W146" s="741"/>
      <c r="X146" s="741"/>
      <c r="Y146" s="742"/>
    </row>
    <row r="147" spans="1:25" s="284" customFormat="1" ht="50.1" customHeight="1" x14ac:dyDescent="0.4">
      <c r="A147" s="740"/>
      <c r="B147" s="741"/>
      <c r="C147" s="742"/>
      <c r="D147" s="336"/>
      <c r="E147" s="831"/>
      <c r="F147" s="832"/>
      <c r="G147" s="832"/>
      <c r="H147" s="832"/>
      <c r="I147" s="832"/>
      <c r="J147" s="832"/>
      <c r="K147" s="832"/>
      <c r="L147" s="832"/>
      <c r="M147" s="832"/>
      <c r="N147" s="832"/>
      <c r="O147" s="832"/>
      <c r="P147" s="832"/>
      <c r="Q147" s="832"/>
      <c r="R147" s="832"/>
      <c r="S147" s="832"/>
      <c r="T147" s="833"/>
      <c r="U147" s="771"/>
      <c r="V147" s="740"/>
      <c r="W147" s="741"/>
      <c r="X147" s="741"/>
      <c r="Y147" s="742"/>
    </row>
    <row r="148" spans="1:25" s="284" customFormat="1" ht="50.1" customHeight="1" x14ac:dyDescent="0.4">
      <c r="A148" s="740"/>
      <c r="B148" s="741"/>
      <c r="C148" s="742"/>
      <c r="D148" s="337"/>
      <c r="E148" s="856"/>
      <c r="F148" s="857"/>
      <c r="G148" s="857"/>
      <c r="H148" s="857"/>
      <c r="I148" s="857"/>
      <c r="J148" s="857"/>
      <c r="K148" s="857"/>
      <c r="L148" s="857"/>
      <c r="M148" s="857"/>
      <c r="N148" s="857"/>
      <c r="O148" s="857"/>
      <c r="P148" s="857"/>
      <c r="Q148" s="857"/>
      <c r="R148" s="857"/>
      <c r="S148" s="857"/>
      <c r="T148" s="858"/>
      <c r="U148" s="771"/>
      <c r="V148" s="740"/>
      <c r="W148" s="741"/>
      <c r="X148" s="741"/>
      <c r="Y148" s="742"/>
    </row>
    <row r="149" spans="1:25" s="264" customFormat="1" ht="30" customHeight="1" x14ac:dyDescent="0.4">
      <c r="A149" s="947"/>
      <c r="B149" s="948"/>
      <c r="C149" s="949"/>
      <c r="D149" s="326" t="s">
        <v>530</v>
      </c>
      <c r="E149" s="866" t="s">
        <v>986</v>
      </c>
      <c r="F149" s="866"/>
      <c r="G149" s="866"/>
      <c r="H149" s="866"/>
      <c r="I149" s="866"/>
      <c r="J149" s="866"/>
      <c r="K149" s="866"/>
      <c r="L149" s="866"/>
      <c r="M149" s="866"/>
      <c r="N149" s="866"/>
      <c r="O149" s="866"/>
      <c r="P149" s="866"/>
      <c r="Q149" s="866"/>
      <c r="R149" s="866"/>
      <c r="S149" s="866"/>
      <c r="T149" s="866"/>
      <c r="U149" s="281"/>
      <c r="V149" s="749"/>
      <c r="W149" s="750"/>
      <c r="X149" s="750"/>
      <c r="Y149" s="751"/>
    </row>
    <row r="150" spans="1:25" s="264" customFormat="1" ht="30" customHeight="1" x14ac:dyDescent="0.4">
      <c r="A150" s="746"/>
      <c r="B150" s="747"/>
      <c r="C150" s="748"/>
      <c r="D150" s="326" t="s">
        <v>531</v>
      </c>
      <c r="E150" s="866" t="s">
        <v>768</v>
      </c>
      <c r="F150" s="866"/>
      <c r="G150" s="866"/>
      <c r="H150" s="866"/>
      <c r="I150" s="866"/>
      <c r="J150" s="866"/>
      <c r="K150" s="866"/>
      <c r="L150" s="866"/>
      <c r="M150" s="866"/>
      <c r="N150" s="866"/>
      <c r="O150" s="866"/>
      <c r="P150" s="866"/>
      <c r="Q150" s="866"/>
      <c r="R150" s="866"/>
      <c r="S150" s="866"/>
      <c r="T150" s="866"/>
      <c r="U150" s="281"/>
      <c r="V150" s="746"/>
      <c r="W150" s="747"/>
      <c r="X150" s="747"/>
      <c r="Y150" s="748"/>
    </row>
    <row r="151" spans="1:25" ht="30" customHeight="1" x14ac:dyDescent="0.4">
      <c r="A151" s="251" t="s">
        <v>355</v>
      </c>
      <c r="B151" s="252"/>
      <c r="C151" s="253"/>
      <c r="D151" s="254"/>
      <c r="E151" s="321">
        <v>17</v>
      </c>
      <c r="F151" s="254"/>
      <c r="G151" s="254"/>
      <c r="H151" s="254"/>
      <c r="I151" s="254"/>
      <c r="J151" s="254"/>
      <c r="K151" s="255" t="s">
        <v>356</v>
      </c>
      <c r="L151" s="318">
        <f>IF(R151=X151,1,0)</f>
        <v>0</v>
      </c>
      <c r="M151" s="256"/>
      <c r="N151" s="254"/>
      <c r="O151" s="254"/>
      <c r="P151" s="254"/>
      <c r="Q151" s="257" t="s">
        <v>359</v>
      </c>
      <c r="R151" s="318"/>
      <c r="S151" s="258"/>
      <c r="T151" s="254"/>
      <c r="U151" s="254"/>
      <c r="V151" s="318">
        <f>COUNT(U153:U154)</f>
        <v>0</v>
      </c>
      <c r="W151" s="254" t="s">
        <v>358</v>
      </c>
      <c r="X151" s="321">
        <v>2</v>
      </c>
      <c r="Y151" s="259"/>
    </row>
    <row r="152" spans="1:25" s="262" customFormat="1" ht="15" customHeight="1" x14ac:dyDescent="0.4">
      <c r="A152" s="718" t="s">
        <v>362</v>
      </c>
      <c r="B152" s="719"/>
      <c r="C152" s="719"/>
      <c r="D152" s="719" t="s">
        <v>475</v>
      </c>
      <c r="E152" s="719"/>
      <c r="F152" s="719"/>
      <c r="G152" s="719"/>
      <c r="H152" s="719"/>
      <c r="I152" s="719"/>
      <c r="J152" s="719"/>
      <c r="K152" s="719"/>
      <c r="L152" s="719"/>
      <c r="M152" s="719"/>
      <c r="N152" s="719"/>
      <c r="O152" s="719"/>
      <c r="P152" s="719"/>
      <c r="Q152" s="719"/>
      <c r="R152" s="719"/>
      <c r="S152" s="719"/>
      <c r="T152" s="767"/>
      <c r="U152" s="261" t="s">
        <v>363</v>
      </c>
      <c r="V152" s="718" t="s">
        <v>373</v>
      </c>
      <c r="W152" s="719"/>
      <c r="X152" s="719"/>
      <c r="Y152" s="720"/>
    </row>
    <row r="153" spans="1:25" s="264" customFormat="1" ht="150" customHeight="1" x14ac:dyDescent="0.4">
      <c r="A153" s="706" t="s">
        <v>662</v>
      </c>
      <c r="B153" s="707"/>
      <c r="C153" s="708"/>
      <c r="D153" s="314" t="s">
        <v>532</v>
      </c>
      <c r="E153" s="724" t="s">
        <v>966</v>
      </c>
      <c r="F153" s="724"/>
      <c r="G153" s="724"/>
      <c r="H153" s="724"/>
      <c r="I153" s="724"/>
      <c r="J153" s="724"/>
      <c r="K153" s="724"/>
      <c r="L153" s="724"/>
      <c r="M153" s="724"/>
      <c r="N153" s="724"/>
      <c r="O153" s="724"/>
      <c r="P153" s="724"/>
      <c r="Q153" s="724"/>
      <c r="R153" s="724"/>
      <c r="S153" s="724"/>
      <c r="T153" s="724"/>
      <c r="U153" s="263"/>
      <c r="V153" s="721" t="s">
        <v>595</v>
      </c>
      <c r="W153" s="722"/>
      <c r="X153" s="722"/>
      <c r="Y153" s="723"/>
    </row>
    <row r="154" spans="1:25" s="264" customFormat="1" ht="15" customHeight="1" x14ac:dyDescent="0.4">
      <c r="A154" s="798"/>
      <c r="B154" s="799"/>
      <c r="C154" s="800"/>
      <c r="D154" s="323" t="s">
        <v>533</v>
      </c>
      <c r="E154" s="780" t="s">
        <v>953</v>
      </c>
      <c r="F154" s="724"/>
      <c r="G154" s="724"/>
      <c r="H154" s="724"/>
      <c r="I154" s="724"/>
      <c r="J154" s="724"/>
      <c r="K154" s="724"/>
      <c r="L154" s="724"/>
      <c r="M154" s="724"/>
      <c r="N154" s="724"/>
      <c r="O154" s="724"/>
      <c r="P154" s="724"/>
      <c r="Q154" s="724"/>
      <c r="R154" s="724"/>
      <c r="S154" s="724"/>
      <c r="T154" s="724"/>
      <c r="U154" s="263"/>
      <c r="V154" s="764"/>
      <c r="W154" s="765"/>
      <c r="X154" s="765"/>
      <c r="Y154" s="766"/>
    </row>
    <row r="155" spans="1:25" ht="30" customHeight="1" x14ac:dyDescent="0.4">
      <c r="A155" s="251" t="s">
        <v>355</v>
      </c>
      <c r="B155" s="252"/>
      <c r="C155" s="253"/>
      <c r="D155" s="254"/>
      <c r="E155" s="321">
        <v>18</v>
      </c>
      <c r="F155" s="254"/>
      <c r="G155" s="254"/>
      <c r="H155" s="254"/>
      <c r="I155" s="254"/>
      <c r="J155" s="254"/>
      <c r="K155" s="255" t="s">
        <v>356</v>
      </c>
      <c r="L155" s="318">
        <f>IF(R155=X155,1,0)</f>
        <v>0</v>
      </c>
      <c r="M155" s="256"/>
      <c r="N155" s="254"/>
      <c r="O155" s="254"/>
      <c r="P155" s="254"/>
      <c r="Q155" s="257" t="s">
        <v>359</v>
      </c>
      <c r="R155" s="318"/>
      <c r="S155" s="258"/>
      <c r="T155" s="254"/>
      <c r="U155" s="254"/>
      <c r="V155" s="318">
        <f>COUNT(U157:U157)</f>
        <v>0</v>
      </c>
      <c r="W155" s="254" t="s">
        <v>358</v>
      </c>
      <c r="X155" s="321">
        <v>1</v>
      </c>
      <c r="Y155" s="259"/>
    </row>
    <row r="156" spans="1:25" s="262" customFormat="1" ht="15" customHeight="1" x14ac:dyDescent="0.4">
      <c r="A156" s="718" t="s">
        <v>362</v>
      </c>
      <c r="B156" s="719"/>
      <c r="C156" s="719"/>
      <c r="D156" s="719" t="s">
        <v>475</v>
      </c>
      <c r="E156" s="719"/>
      <c r="F156" s="719"/>
      <c r="G156" s="719"/>
      <c r="H156" s="719"/>
      <c r="I156" s="719"/>
      <c r="J156" s="719"/>
      <c r="K156" s="719"/>
      <c r="L156" s="719"/>
      <c r="M156" s="719"/>
      <c r="N156" s="719"/>
      <c r="O156" s="719"/>
      <c r="P156" s="719"/>
      <c r="Q156" s="719"/>
      <c r="R156" s="719"/>
      <c r="S156" s="719"/>
      <c r="T156" s="767"/>
      <c r="U156" s="261" t="s">
        <v>363</v>
      </c>
      <c r="V156" s="718" t="s">
        <v>373</v>
      </c>
      <c r="W156" s="719"/>
      <c r="X156" s="719"/>
      <c r="Y156" s="720"/>
    </row>
    <row r="157" spans="1:25" s="264" customFormat="1" ht="105" customHeight="1" x14ac:dyDescent="0.4">
      <c r="A157" s="721" t="s">
        <v>967</v>
      </c>
      <c r="B157" s="722"/>
      <c r="C157" s="723"/>
      <c r="D157" s="314"/>
      <c r="E157" s="724" t="s">
        <v>944</v>
      </c>
      <c r="F157" s="724"/>
      <c r="G157" s="724"/>
      <c r="H157" s="724"/>
      <c r="I157" s="724"/>
      <c r="J157" s="724"/>
      <c r="K157" s="724"/>
      <c r="L157" s="724"/>
      <c r="M157" s="724"/>
      <c r="N157" s="724"/>
      <c r="O157" s="724"/>
      <c r="P157" s="724"/>
      <c r="Q157" s="724"/>
      <c r="R157" s="724"/>
      <c r="S157" s="724"/>
      <c r="T157" s="724"/>
      <c r="U157" s="263"/>
      <c r="V157" s="725" t="s">
        <v>596</v>
      </c>
      <c r="W157" s="726"/>
      <c r="X157" s="726"/>
      <c r="Y157" s="727"/>
    </row>
    <row r="158" spans="1:25" ht="30" customHeight="1" x14ac:dyDescent="0.4">
      <c r="A158" s="251" t="s">
        <v>355</v>
      </c>
      <c r="B158" s="252"/>
      <c r="C158" s="253"/>
      <c r="D158" s="254"/>
      <c r="E158" s="321">
        <v>19</v>
      </c>
      <c r="F158" s="254"/>
      <c r="G158" s="254"/>
      <c r="H158" s="254"/>
      <c r="I158" s="254"/>
      <c r="J158" s="254"/>
      <c r="K158" s="255" t="s">
        <v>356</v>
      </c>
      <c r="L158" s="318">
        <f>IF(R158=X158,1,0)</f>
        <v>0</v>
      </c>
      <c r="M158" s="256"/>
      <c r="N158" s="254"/>
      <c r="O158" s="254"/>
      <c r="P158" s="254"/>
      <c r="Q158" s="257" t="s">
        <v>359</v>
      </c>
      <c r="R158" s="318"/>
      <c r="S158" s="258"/>
      <c r="T158" s="254"/>
      <c r="U158" s="254"/>
      <c r="V158" s="318">
        <f>COUNT(U160:U170)</f>
        <v>0</v>
      </c>
      <c r="W158" s="254" t="s">
        <v>358</v>
      </c>
      <c r="X158" s="321">
        <v>8</v>
      </c>
      <c r="Y158" s="259"/>
    </row>
    <row r="159" spans="1:25" s="262" customFormat="1" ht="15" customHeight="1" x14ac:dyDescent="0.4">
      <c r="A159" s="718" t="s">
        <v>362</v>
      </c>
      <c r="B159" s="719"/>
      <c r="C159" s="719"/>
      <c r="D159" s="719" t="s">
        <v>475</v>
      </c>
      <c r="E159" s="719"/>
      <c r="F159" s="719"/>
      <c r="G159" s="719"/>
      <c r="H159" s="719"/>
      <c r="I159" s="719"/>
      <c r="J159" s="719"/>
      <c r="K159" s="719"/>
      <c r="L159" s="719"/>
      <c r="M159" s="719"/>
      <c r="N159" s="719"/>
      <c r="O159" s="719"/>
      <c r="P159" s="719"/>
      <c r="Q159" s="719"/>
      <c r="R159" s="719"/>
      <c r="S159" s="719"/>
      <c r="T159" s="767"/>
      <c r="U159" s="261" t="s">
        <v>363</v>
      </c>
      <c r="V159" s="718" t="s">
        <v>373</v>
      </c>
      <c r="W159" s="719"/>
      <c r="X159" s="719"/>
      <c r="Y159" s="720"/>
    </row>
    <row r="160" spans="1:25" s="264" customFormat="1" ht="30" customHeight="1" x14ac:dyDescent="0.4">
      <c r="A160" s="706" t="s">
        <v>676</v>
      </c>
      <c r="B160" s="707"/>
      <c r="C160" s="708"/>
      <c r="D160" s="314" t="s">
        <v>679</v>
      </c>
      <c r="E160" s="779" t="s">
        <v>769</v>
      </c>
      <c r="F160" s="779"/>
      <c r="G160" s="779"/>
      <c r="H160" s="779"/>
      <c r="I160" s="779"/>
      <c r="J160" s="779"/>
      <c r="K160" s="779"/>
      <c r="L160" s="779"/>
      <c r="M160" s="779"/>
      <c r="N160" s="779"/>
      <c r="O160" s="779"/>
      <c r="P160" s="779"/>
      <c r="Q160" s="779"/>
      <c r="R160" s="779"/>
      <c r="S160" s="779"/>
      <c r="T160" s="779"/>
      <c r="U160" s="458"/>
      <c r="V160" s="725" t="s">
        <v>934</v>
      </c>
      <c r="W160" s="726"/>
      <c r="X160" s="726"/>
      <c r="Y160" s="727"/>
    </row>
    <row r="161" spans="1:25" s="264" customFormat="1" ht="45" customHeight="1" x14ac:dyDescent="0.4">
      <c r="A161" s="709"/>
      <c r="B161" s="710"/>
      <c r="C161" s="711"/>
      <c r="D161" s="314" t="s">
        <v>534</v>
      </c>
      <c r="E161" s="855" t="s">
        <v>456</v>
      </c>
      <c r="F161" s="855"/>
      <c r="G161" s="855"/>
      <c r="H161" s="855"/>
      <c r="I161" s="855"/>
      <c r="J161" s="855"/>
      <c r="K161" s="855"/>
      <c r="L161" s="855"/>
      <c r="M161" s="855"/>
      <c r="N161" s="855"/>
      <c r="O161" s="855"/>
      <c r="P161" s="855"/>
      <c r="Q161" s="855"/>
      <c r="R161" s="855"/>
      <c r="S161" s="855"/>
      <c r="T161" s="834"/>
      <c r="U161" s="458"/>
      <c r="V161" s="740"/>
      <c r="W161" s="741"/>
      <c r="X161" s="741"/>
      <c r="Y161" s="742"/>
    </row>
    <row r="162" spans="1:25" s="264" customFormat="1" ht="60" customHeight="1" x14ac:dyDescent="0.4">
      <c r="A162" s="709"/>
      <c r="B162" s="710"/>
      <c r="C162" s="711"/>
      <c r="D162" s="314" t="s">
        <v>680</v>
      </c>
      <c r="E162" s="834" t="s">
        <v>968</v>
      </c>
      <c r="F162" s="835"/>
      <c r="G162" s="835"/>
      <c r="H162" s="835"/>
      <c r="I162" s="835"/>
      <c r="J162" s="835"/>
      <c r="K162" s="835"/>
      <c r="L162" s="835"/>
      <c r="M162" s="835"/>
      <c r="N162" s="835"/>
      <c r="O162" s="835"/>
      <c r="P162" s="835"/>
      <c r="Q162" s="835"/>
      <c r="R162" s="835"/>
      <c r="S162" s="835"/>
      <c r="T162" s="835"/>
      <c r="U162" s="458"/>
      <c r="V162" s="740"/>
      <c r="W162" s="741"/>
      <c r="X162" s="741"/>
      <c r="Y162" s="742"/>
    </row>
    <row r="163" spans="1:25" s="264" customFormat="1" ht="30" customHeight="1" x14ac:dyDescent="0.4">
      <c r="A163" s="709"/>
      <c r="B163" s="710"/>
      <c r="C163" s="711"/>
      <c r="D163" s="314" t="s">
        <v>681</v>
      </c>
      <c r="E163" s="779" t="s">
        <v>663</v>
      </c>
      <c r="F163" s="779"/>
      <c r="G163" s="779"/>
      <c r="H163" s="779"/>
      <c r="I163" s="779"/>
      <c r="J163" s="779"/>
      <c r="K163" s="779"/>
      <c r="L163" s="779"/>
      <c r="M163" s="779"/>
      <c r="N163" s="779"/>
      <c r="O163" s="779"/>
      <c r="P163" s="779"/>
      <c r="Q163" s="779"/>
      <c r="R163" s="779"/>
      <c r="S163" s="779"/>
      <c r="T163" s="779"/>
      <c r="U163" s="458"/>
      <c r="V163" s="740"/>
      <c r="W163" s="741"/>
      <c r="X163" s="741"/>
      <c r="Y163" s="742"/>
    </row>
    <row r="164" spans="1:25" s="264" customFormat="1" ht="45" customHeight="1" x14ac:dyDescent="0.4">
      <c r="A164" s="709"/>
      <c r="B164" s="710"/>
      <c r="C164" s="711"/>
      <c r="D164" s="314" t="s">
        <v>682</v>
      </c>
      <c r="E164" s="866" t="s">
        <v>664</v>
      </c>
      <c r="F164" s="866"/>
      <c r="G164" s="866"/>
      <c r="H164" s="866"/>
      <c r="I164" s="866"/>
      <c r="J164" s="866"/>
      <c r="K164" s="866"/>
      <c r="L164" s="866"/>
      <c r="M164" s="866"/>
      <c r="N164" s="866"/>
      <c r="O164" s="866"/>
      <c r="P164" s="866"/>
      <c r="Q164" s="866"/>
      <c r="R164" s="866"/>
      <c r="S164" s="866"/>
      <c r="T164" s="866"/>
      <c r="U164" s="458"/>
      <c r="V164" s="740"/>
      <c r="W164" s="741"/>
      <c r="X164" s="741"/>
      <c r="Y164" s="742"/>
    </row>
    <row r="165" spans="1:25" s="264" customFormat="1" ht="30" customHeight="1" x14ac:dyDescent="0.4">
      <c r="A165" s="709"/>
      <c r="B165" s="710"/>
      <c r="C165" s="711"/>
      <c r="D165" s="314" t="s">
        <v>683</v>
      </c>
      <c r="E165" s="836" t="s">
        <v>547</v>
      </c>
      <c r="F165" s="836"/>
      <c r="G165" s="836"/>
      <c r="H165" s="836"/>
      <c r="I165" s="836"/>
      <c r="J165" s="836"/>
      <c r="K165" s="836"/>
      <c r="L165" s="836"/>
      <c r="M165" s="836"/>
      <c r="N165" s="836"/>
      <c r="O165" s="836"/>
      <c r="P165" s="836"/>
      <c r="Q165" s="836"/>
      <c r="R165" s="836"/>
      <c r="S165" s="836"/>
      <c r="T165" s="837"/>
      <c r="U165" s="459"/>
      <c r="V165" s="740"/>
      <c r="W165" s="741"/>
      <c r="X165" s="741"/>
      <c r="Y165" s="742"/>
    </row>
    <row r="166" spans="1:25" s="264" customFormat="1" ht="45" customHeight="1" x14ac:dyDescent="0.4">
      <c r="A166" s="709"/>
      <c r="B166" s="710"/>
      <c r="C166" s="711"/>
      <c r="D166" s="865" t="s">
        <v>684</v>
      </c>
      <c r="E166" s="828" t="s">
        <v>969</v>
      </c>
      <c r="F166" s="829"/>
      <c r="G166" s="829"/>
      <c r="H166" s="829"/>
      <c r="I166" s="829"/>
      <c r="J166" s="829"/>
      <c r="K166" s="829"/>
      <c r="L166" s="829"/>
      <c r="M166" s="829"/>
      <c r="N166" s="829"/>
      <c r="O166" s="829"/>
      <c r="P166" s="829"/>
      <c r="Q166" s="829"/>
      <c r="R166" s="829"/>
      <c r="S166" s="829"/>
      <c r="T166" s="830"/>
      <c r="U166" s="845"/>
      <c r="V166" s="740"/>
      <c r="W166" s="741"/>
      <c r="X166" s="741"/>
      <c r="Y166" s="742"/>
    </row>
    <row r="167" spans="1:25" s="264" customFormat="1" ht="45" customHeight="1" x14ac:dyDescent="0.4">
      <c r="A167" s="709"/>
      <c r="B167" s="710"/>
      <c r="C167" s="711"/>
      <c r="D167" s="865"/>
      <c r="E167" s="831"/>
      <c r="F167" s="832"/>
      <c r="G167" s="832"/>
      <c r="H167" s="832"/>
      <c r="I167" s="832"/>
      <c r="J167" s="832"/>
      <c r="K167" s="832"/>
      <c r="L167" s="832"/>
      <c r="M167" s="832"/>
      <c r="N167" s="832"/>
      <c r="O167" s="832"/>
      <c r="P167" s="832"/>
      <c r="Q167" s="832"/>
      <c r="R167" s="832"/>
      <c r="S167" s="832"/>
      <c r="T167" s="833"/>
      <c r="U167" s="846"/>
      <c r="V167" s="740"/>
      <c r="W167" s="741"/>
      <c r="X167" s="741"/>
      <c r="Y167" s="742"/>
    </row>
    <row r="168" spans="1:25" s="264" customFormat="1" ht="45" customHeight="1" x14ac:dyDescent="0.4">
      <c r="A168" s="709"/>
      <c r="B168" s="710"/>
      <c r="C168" s="711"/>
      <c r="D168" s="865"/>
      <c r="E168" s="831"/>
      <c r="F168" s="832"/>
      <c r="G168" s="832"/>
      <c r="H168" s="832"/>
      <c r="I168" s="832"/>
      <c r="J168" s="832"/>
      <c r="K168" s="832"/>
      <c r="L168" s="832"/>
      <c r="M168" s="832"/>
      <c r="N168" s="832"/>
      <c r="O168" s="832"/>
      <c r="P168" s="832"/>
      <c r="Q168" s="832"/>
      <c r="R168" s="832"/>
      <c r="S168" s="832"/>
      <c r="T168" s="833"/>
      <c r="U168" s="846"/>
      <c r="V168" s="740"/>
      <c r="W168" s="741"/>
      <c r="X168" s="741"/>
      <c r="Y168" s="742"/>
    </row>
    <row r="169" spans="1:25" s="264" customFormat="1" ht="45" customHeight="1" x14ac:dyDescent="0.4">
      <c r="A169" s="709"/>
      <c r="B169" s="710"/>
      <c r="C169" s="711"/>
      <c r="D169" s="865"/>
      <c r="E169" s="856"/>
      <c r="F169" s="857"/>
      <c r="G169" s="857"/>
      <c r="H169" s="857"/>
      <c r="I169" s="857"/>
      <c r="J169" s="857"/>
      <c r="K169" s="857"/>
      <c r="L169" s="857"/>
      <c r="M169" s="857"/>
      <c r="N169" s="857"/>
      <c r="O169" s="857"/>
      <c r="P169" s="857"/>
      <c r="Q169" s="857"/>
      <c r="R169" s="857"/>
      <c r="S169" s="857"/>
      <c r="T169" s="858"/>
      <c r="U169" s="847"/>
      <c r="V169" s="740"/>
      <c r="W169" s="741"/>
      <c r="X169" s="741"/>
      <c r="Y169" s="742"/>
    </row>
    <row r="170" spans="1:25" s="264" customFormat="1" ht="45" customHeight="1" x14ac:dyDescent="0.4">
      <c r="A170" s="755"/>
      <c r="B170" s="756"/>
      <c r="C170" s="757"/>
      <c r="D170" s="314" t="s">
        <v>685</v>
      </c>
      <c r="E170" s="866" t="s">
        <v>970</v>
      </c>
      <c r="F170" s="866"/>
      <c r="G170" s="866"/>
      <c r="H170" s="866"/>
      <c r="I170" s="866"/>
      <c r="J170" s="866"/>
      <c r="K170" s="866"/>
      <c r="L170" s="866"/>
      <c r="M170" s="866"/>
      <c r="N170" s="866"/>
      <c r="O170" s="866"/>
      <c r="P170" s="866"/>
      <c r="Q170" s="866"/>
      <c r="R170" s="866"/>
      <c r="S170" s="866"/>
      <c r="T170" s="866"/>
      <c r="U170" s="281"/>
      <c r="V170" s="755"/>
      <c r="W170" s="756"/>
      <c r="X170" s="756"/>
      <c r="Y170" s="757"/>
    </row>
    <row r="171" spans="1:25" ht="30" customHeight="1" x14ac:dyDescent="0.4">
      <c r="A171" s="251" t="s">
        <v>355</v>
      </c>
      <c r="B171" s="252"/>
      <c r="C171" s="253"/>
      <c r="D171" s="254"/>
      <c r="E171" s="321">
        <v>20</v>
      </c>
      <c r="F171" s="254"/>
      <c r="G171" s="254"/>
      <c r="H171" s="254"/>
      <c r="I171" s="254"/>
      <c r="J171" s="254"/>
      <c r="K171" s="255" t="s">
        <v>356</v>
      </c>
      <c r="L171" s="318">
        <f>IF(R171=X171,1,0)</f>
        <v>0</v>
      </c>
      <c r="M171" s="256"/>
      <c r="N171" s="254"/>
      <c r="O171" s="254"/>
      <c r="P171" s="254"/>
      <c r="Q171" s="257" t="s">
        <v>359</v>
      </c>
      <c r="R171" s="318"/>
      <c r="S171" s="258"/>
      <c r="T171" s="254"/>
      <c r="U171" s="254"/>
      <c r="V171" s="318">
        <f>COUNT(U173:U175)</f>
        <v>0</v>
      </c>
      <c r="W171" s="254" t="s">
        <v>358</v>
      </c>
      <c r="X171" s="321">
        <v>3</v>
      </c>
      <c r="Y171" s="259"/>
    </row>
    <row r="172" spans="1:25" s="262" customFormat="1" ht="15" customHeight="1" x14ac:dyDescent="0.4">
      <c r="A172" s="718" t="s">
        <v>362</v>
      </c>
      <c r="B172" s="719"/>
      <c r="C172" s="719"/>
      <c r="D172" s="719" t="s">
        <v>475</v>
      </c>
      <c r="E172" s="719"/>
      <c r="F172" s="719"/>
      <c r="G172" s="719"/>
      <c r="H172" s="719"/>
      <c r="I172" s="719"/>
      <c r="J172" s="719"/>
      <c r="K172" s="719"/>
      <c r="L172" s="719"/>
      <c r="M172" s="719"/>
      <c r="N172" s="719"/>
      <c r="O172" s="719"/>
      <c r="P172" s="719"/>
      <c r="Q172" s="719"/>
      <c r="R172" s="719"/>
      <c r="S172" s="719"/>
      <c r="T172" s="767"/>
      <c r="U172" s="261" t="s">
        <v>363</v>
      </c>
      <c r="V172" s="718" t="s">
        <v>373</v>
      </c>
      <c r="W172" s="719"/>
      <c r="X172" s="719"/>
      <c r="Y172" s="720"/>
    </row>
    <row r="173" spans="1:25" s="264" customFormat="1" ht="30" customHeight="1" x14ac:dyDescent="0.4">
      <c r="A173" s="772" t="s">
        <v>675</v>
      </c>
      <c r="B173" s="773"/>
      <c r="C173" s="774"/>
      <c r="D173" s="314" t="s">
        <v>686</v>
      </c>
      <c r="E173" s="880" t="s">
        <v>971</v>
      </c>
      <c r="F173" s="880"/>
      <c r="G173" s="880"/>
      <c r="H173" s="880"/>
      <c r="I173" s="880"/>
      <c r="J173" s="880"/>
      <c r="K173" s="880"/>
      <c r="L173" s="880"/>
      <c r="M173" s="880"/>
      <c r="N173" s="880"/>
      <c r="O173" s="880"/>
      <c r="P173" s="880"/>
      <c r="Q173" s="880"/>
      <c r="R173" s="880"/>
      <c r="S173" s="880"/>
      <c r="T173" s="880"/>
      <c r="U173" s="276"/>
      <c r="V173" s="706" t="s">
        <v>935</v>
      </c>
      <c r="W173" s="707"/>
      <c r="X173" s="707"/>
      <c r="Y173" s="708"/>
    </row>
    <row r="174" spans="1:25" s="264" customFormat="1" ht="45" customHeight="1" x14ac:dyDescent="0.4">
      <c r="A174" s="943"/>
      <c r="B174" s="944"/>
      <c r="C174" s="945"/>
      <c r="D174" s="314" t="s">
        <v>687</v>
      </c>
      <c r="E174" s="881" t="s">
        <v>583</v>
      </c>
      <c r="F174" s="861"/>
      <c r="G174" s="861"/>
      <c r="H174" s="861"/>
      <c r="I174" s="861"/>
      <c r="J174" s="861"/>
      <c r="K174" s="861"/>
      <c r="L174" s="861"/>
      <c r="M174" s="861"/>
      <c r="N174" s="861"/>
      <c r="O174" s="861"/>
      <c r="P174" s="861"/>
      <c r="Q174" s="861"/>
      <c r="R174" s="861"/>
      <c r="S174" s="861"/>
      <c r="T174" s="861"/>
      <c r="U174" s="276"/>
      <c r="V174" s="709"/>
      <c r="W174" s="710"/>
      <c r="X174" s="710"/>
      <c r="Y174" s="711"/>
    </row>
    <row r="175" spans="1:25" s="264" customFormat="1" ht="45" customHeight="1" x14ac:dyDescent="0.4">
      <c r="A175" s="775"/>
      <c r="B175" s="776"/>
      <c r="C175" s="777"/>
      <c r="D175" s="314" t="s">
        <v>688</v>
      </c>
      <c r="E175" s="781" t="s">
        <v>584</v>
      </c>
      <c r="F175" s="782"/>
      <c r="G175" s="782"/>
      <c r="H175" s="782"/>
      <c r="I175" s="782"/>
      <c r="J175" s="782"/>
      <c r="K175" s="782"/>
      <c r="L175" s="782"/>
      <c r="M175" s="782"/>
      <c r="N175" s="782"/>
      <c r="O175" s="782"/>
      <c r="P175" s="782"/>
      <c r="Q175" s="782"/>
      <c r="R175" s="782"/>
      <c r="S175" s="782"/>
      <c r="T175" s="782"/>
      <c r="U175" s="276"/>
      <c r="V175" s="768"/>
      <c r="W175" s="769"/>
      <c r="X175" s="769"/>
      <c r="Y175" s="770"/>
    </row>
    <row r="176" spans="1:25" ht="30" customHeight="1" x14ac:dyDescent="0.4">
      <c r="A176" s="251" t="s">
        <v>355</v>
      </c>
      <c r="B176" s="252"/>
      <c r="C176" s="253"/>
      <c r="D176" s="254"/>
      <c r="E176" s="321">
        <v>21</v>
      </c>
      <c r="F176" s="254"/>
      <c r="G176" s="254"/>
      <c r="H176" s="254"/>
      <c r="I176" s="254"/>
      <c r="J176" s="254"/>
      <c r="K176" s="255" t="s">
        <v>356</v>
      </c>
      <c r="L176" s="318">
        <f>IF(R176=X176,1,0)</f>
        <v>0</v>
      </c>
      <c r="M176" s="256"/>
      <c r="N176" s="254"/>
      <c r="O176" s="254"/>
      <c r="P176" s="254"/>
      <c r="Q176" s="257" t="s">
        <v>359</v>
      </c>
      <c r="R176" s="318"/>
      <c r="S176" s="258"/>
      <c r="T176" s="254"/>
      <c r="U176" s="254"/>
      <c r="V176" s="318">
        <f>COUNT(U178)</f>
        <v>0</v>
      </c>
      <c r="W176" s="254" t="s">
        <v>358</v>
      </c>
      <c r="X176" s="321">
        <v>1</v>
      </c>
      <c r="Y176" s="259"/>
    </row>
    <row r="177" spans="1:25" s="262" customFormat="1" ht="15" customHeight="1" x14ac:dyDescent="0.4">
      <c r="A177" s="718" t="s">
        <v>362</v>
      </c>
      <c r="B177" s="719"/>
      <c r="C177" s="719"/>
      <c r="D177" s="719" t="s">
        <v>475</v>
      </c>
      <c r="E177" s="719"/>
      <c r="F177" s="719"/>
      <c r="G177" s="719"/>
      <c r="H177" s="719"/>
      <c r="I177" s="719"/>
      <c r="J177" s="719"/>
      <c r="K177" s="719"/>
      <c r="L177" s="719"/>
      <c r="M177" s="719"/>
      <c r="N177" s="719"/>
      <c r="O177" s="719"/>
      <c r="P177" s="719"/>
      <c r="Q177" s="719"/>
      <c r="R177" s="719"/>
      <c r="S177" s="719"/>
      <c r="T177" s="767"/>
      <c r="U177" s="261" t="s">
        <v>363</v>
      </c>
      <c r="V177" s="718" t="s">
        <v>373</v>
      </c>
      <c r="W177" s="719"/>
      <c r="X177" s="719"/>
      <c r="Y177" s="720"/>
    </row>
    <row r="178" spans="1:25" s="264" customFormat="1" ht="45" customHeight="1" x14ac:dyDescent="0.4">
      <c r="A178" s="870" t="s">
        <v>678</v>
      </c>
      <c r="B178" s="871"/>
      <c r="C178" s="872"/>
      <c r="D178" s="314"/>
      <c r="E178" s="861" t="s">
        <v>59</v>
      </c>
      <c r="F178" s="861"/>
      <c r="G178" s="861"/>
      <c r="H178" s="861"/>
      <c r="I178" s="861"/>
      <c r="J178" s="861"/>
      <c r="K178" s="861"/>
      <c r="L178" s="861"/>
      <c r="M178" s="861"/>
      <c r="N178" s="861"/>
      <c r="O178" s="861"/>
      <c r="P178" s="861"/>
      <c r="Q178" s="861"/>
      <c r="R178" s="861"/>
      <c r="S178" s="861"/>
      <c r="T178" s="861"/>
      <c r="U178" s="276"/>
      <c r="V178" s="801" t="s">
        <v>972</v>
      </c>
      <c r="W178" s="802"/>
      <c r="X178" s="802"/>
      <c r="Y178" s="803"/>
    </row>
    <row r="179" spans="1:25" ht="30" customHeight="1" x14ac:dyDescent="0.4">
      <c r="A179" s="251" t="s">
        <v>355</v>
      </c>
      <c r="B179" s="252"/>
      <c r="C179" s="253"/>
      <c r="D179" s="254"/>
      <c r="E179" s="321">
        <v>22</v>
      </c>
      <c r="F179" s="254"/>
      <c r="G179" s="254"/>
      <c r="H179" s="254"/>
      <c r="I179" s="254"/>
      <c r="J179" s="254"/>
      <c r="K179" s="255" t="s">
        <v>356</v>
      </c>
      <c r="L179" s="318">
        <f>IF(R179=X179,1,0)</f>
        <v>0</v>
      </c>
      <c r="M179" s="256"/>
      <c r="N179" s="254"/>
      <c r="O179" s="254"/>
      <c r="P179" s="254"/>
      <c r="Q179" s="257" t="s">
        <v>359</v>
      </c>
      <c r="R179" s="318"/>
      <c r="S179" s="258"/>
      <c r="T179" s="254"/>
      <c r="U179" s="254"/>
      <c r="V179" s="318">
        <f>COUNT(U181:U188)</f>
        <v>0</v>
      </c>
      <c r="W179" s="254" t="s">
        <v>358</v>
      </c>
      <c r="X179" s="321">
        <v>7</v>
      </c>
      <c r="Y179" s="259"/>
    </row>
    <row r="180" spans="1:25" s="262" customFormat="1" ht="15" customHeight="1" x14ac:dyDescent="0.4">
      <c r="A180" s="718" t="s">
        <v>362</v>
      </c>
      <c r="B180" s="719"/>
      <c r="C180" s="719"/>
      <c r="D180" s="719" t="s">
        <v>475</v>
      </c>
      <c r="E180" s="719"/>
      <c r="F180" s="719"/>
      <c r="G180" s="719"/>
      <c r="H180" s="719"/>
      <c r="I180" s="719"/>
      <c r="J180" s="719"/>
      <c r="K180" s="719"/>
      <c r="L180" s="719"/>
      <c r="M180" s="719"/>
      <c r="N180" s="719"/>
      <c r="O180" s="719"/>
      <c r="P180" s="719"/>
      <c r="Q180" s="719"/>
      <c r="R180" s="719"/>
      <c r="S180" s="719"/>
      <c r="T180" s="767"/>
      <c r="U180" s="261" t="s">
        <v>363</v>
      </c>
      <c r="V180" s="718" t="s">
        <v>373</v>
      </c>
      <c r="W180" s="719"/>
      <c r="X180" s="719"/>
      <c r="Y180" s="720"/>
    </row>
    <row r="181" spans="1:25" s="264" customFormat="1" ht="30" customHeight="1" x14ac:dyDescent="0.4">
      <c r="A181" s="772" t="s">
        <v>735</v>
      </c>
      <c r="B181" s="773"/>
      <c r="C181" s="774"/>
      <c r="D181" s="859" t="s">
        <v>689</v>
      </c>
      <c r="E181" s="862" t="s">
        <v>733</v>
      </c>
      <c r="F181" s="863"/>
      <c r="G181" s="863"/>
      <c r="H181" s="863"/>
      <c r="I181" s="863"/>
      <c r="J181" s="863"/>
      <c r="K181" s="863"/>
      <c r="L181" s="863"/>
      <c r="M181" s="863"/>
      <c r="N181" s="863"/>
      <c r="O181" s="863"/>
      <c r="P181" s="863"/>
      <c r="Q181" s="863"/>
      <c r="R181" s="863"/>
      <c r="S181" s="863"/>
      <c r="T181" s="864"/>
      <c r="U181" s="701"/>
      <c r="V181" s="706" t="s">
        <v>597</v>
      </c>
      <c r="W181" s="707"/>
      <c r="X181" s="707"/>
      <c r="Y181" s="708"/>
    </row>
    <row r="182" spans="1:25" s="264" customFormat="1" ht="90" customHeight="1" x14ac:dyDescent="0.4">
      <c r="A182" s="943"/>
      <c r="B182" s="944"/>
      <c r="C182" s="945"/>
      <c r="D182" s="860"/>
      <c r="E182" s="856" t="s">
        <v>973</v>
      </c>
      <c r="F182" s="857"/>
      <c r="G182" s="857"/>
      <c r="H182" s="857"/>
      <c r="I182" s="857"/>
      <c r="J182" s="857"/>
      <c r="K182" s="857"/>
      <c r="L182" s="857"/>
      <c r="M182" s="857"/>
      <c r="N182" s="857"/>
      <c r="O182" s="857"/>
      <c r="P182" s="857"/>
      <c r="Q182" s="857"/>
      <c r="R182" s="857"/>
      <c r="S182" s="857"/>
      <c r="T182" s="858"/>
      <c r="U182" s="702"/>
      <c r="V182" s="709"/>
      <c r="W182" s="710"/>
      <c r="X182" s="710"/>
      <c r="Y182" s="711"/>
    </row>
    <row r="183" spans="1:25" s="264" customFormat="1" ht="30" customHeight="1" x14ac:dyDescent="0.4">
      <c r="A183" s="943"/>
      <c r="B183" s="944"/>
      <c r="C183" s="945"/>
      <c r="D183" s="314" t="s">
        <v>690</v>
      </c>
      <c r="E183" s="780" t="s">
        <v>974</v>
      </c>
      <c r="F183" s="724"/>
      <c r="G183" s="724"/>
      <c r="H183" s="724"/>
      <c r="I183" s="724"/>
      <c r="J183" s="724"/>
      <c r="K183" s="724"/>
      <c r="L183" s="724"/>
      <c r="M183" s="724"/>
      <c r="N183" s="724"/>
      <c r="O183" s="724"/>
      <c r="P183" s="724"/>
      <c r="Q183" s="724"/>
      <c r="R183" s="724"/>
      <c r="S183" s="724"/>
      <c r="T183" s="724"/>
      <c r="U183" s="276"/>
      <c r="V183" s="709"/>
      <c r="W183" s="710"/>
      <c r="X183" s="710"/>
      <c r="Y183" s="711"/>
    </row>
    <row r="184" spans="1:25" s="264" customFormat="1" ht="45" customHeight="1" x14ac:dyDescent="0.4">
      <c r="A184" s="712"/>
      <c r="B184" s="713"/>
      <c r="C184" s="714"/>
      <c r="D184" s="314" t="s">
        <v>535</v>
      </c>
      <c r="E184" s="780" t="s">
        <v>323</v>
      </c>
      <c r="F184" s="724"/>
      <c r="G184" s="724"/>
      <c r="H184" s="724"/>
      <c r="I184" s="724"/>
      <c r="J184" s="724"/>
      <c r="K184" s="724"/>
      <c r="L184" s="724"/>
      <c r="M184" s="724"/>
      <c r="N184" s="724"/>
      <c r="O184" s="724"/>
      <c r="P184" s="724"/>
      <c r="Q184" s="724"/>
      <c r="R184" s="724"/>
      <c r="S184" s="724"/>
      <c r="T184" s="724"/>
      <c r="U184" s="276"/>
      <c r="V184" s="712"/>
      <c r="W184" s="713"/>
      <c r="X184" s="713"/>
      <c r="Y184" s="714"/>
    </row>
    <row r="185" spans="1:25" s="264" customFormat="1" ht="90" customHeight="1" x14ac:dyDescent="0.4">
      <c r="A185" s="712"/>
      <c r="B185" s="713"/>
      <c r="C185" s="714"/>
      <c r="D185" s="314" t="s">
        <v>691</v>
      </c>
      <c r="E185" s="780" t="s">
        <v>975</v>
      </c>
      <c r="F185" s="724"/>
      <c r="G185" s="724"/>
      <c r="H185" s="724"/>
      <c r="I185" s="724"/>
      <c r="J185" s="724"/>
      <c r="K185" s="724"/>
      <c r="L185" s="724"/>
      <c r="M185" s="724"/>
      <c r="N185" s="724"/>
      <c r="O185" s="724"/>
      <c r="P185" s="724"/>
      <c r="Q185" s="724"/>
      <c r="R185" s="724"/>
      <c r="S185" s="724"/>
      <c r="T185" s="724"/>
      <c r="U185" s="276"/>
      <c r="V185" s="712"/>
      <c r="W185" s="713"/>
      <c r="X185" s="713"/>
      <c r="Y185" s="714"/>
    </row>
    <row r="186" spans="1:25" s="264" customFormat="1" ht="15" customHeight="1" x14ac:dyDescent="0.4">
      <c r="A186" s="712"/>
      <c r="B186" s="713"/>
      <c r="C186" s="714"/>
      <c r="D186" s="314" t="s">
        <v>692</v>
      </c>
      <c r="E186" s="780" t="s">
        <v>734</v>
      </c>
      <c r="F186" s="724"/>
      <c r="G186" s="724"/>
      <c r="H186" s="724"/>
      <c r="I186" s="724"/>
      <c r="J186" s="724"/>
      <c r="K186" s="724"/>
      <c r="L186" s="724"/>
      <c r="M186" s="724"/>
      <c r="N186" s="724"/>
      <c r="O186" s="724"/>
      <c r="P186" s="724"/>
      <c r="Q186" s="724"/>
      <c r="R186" s="724"/>
      <c r="S186" s="724"/>
      <c r="T186" s="724"/>
      <c r="U186" s="276"/>
      <c r="V186" s="712"/>
      <c r="W186" s="713"/>
      <c r="X186" s="713"/>
      <c r="Y186" s="714"/>
    </row>
    <row r="187" spans="1:25" s="264" customFormat="1" ht="60" customHeight="1" x14ac:dyDescent="0.4">
      <c r="A187" s="712"/>
      <c r="B187" s="713"/>
      <c r="C187" s="714"/>
      <c r="D187" s="314" t="s">
        <v>693</v>
      </c>
      <c r="E187" s="780" t="s">
        <v>976</v>
      </c>
      <c r="F187" s="724"/>
      <c r="G187" s="724"/>
      <c r="H187" s="724"/>
      <c r="I187" s="724"/>
      <c r="J187" s="724"/>
      <c r="K187" s="724"/>
      <c r="L187" s="724"/>
      <c r="M187" s="724"/>
      <c r="N187" s="724"/>
      <c r="O187" s="724"/>
      <c r="P187" s="724"/>
      <c r="Q187" s="724"/>
      <c r="R187" s="724"/>
      <c r="S187" s="724"/>
      <c r="T187" s="724"/>
      <c r="U187" s="276"/>
      <c r="V187" s="712"/>
      <c r="W187" s="713"/>
      <c r="X187" s="713"/>
      <c r="Y187" s="714"/>
    </row>
    <row r="188" spans="1:25" s="264" customFormat="1" ht="30" customHeight="1" x14ac:dyDescent="0.4">
      <c r="A188" s="798"/>
      <c r="B188" s="799"/>
      <c r="C188" s="800"/>
      <c r="D188" s="314" t="s">
        <v>694</v>
      </c>
      <c r="E188" s="780" t="s">
        <v>548</v>
      </c>
      <c r="F188" s="724"/>
      <c r="G188" s="724"/>
      <c r="H188" s="724"/>
      <c r="I188" s="724"/>
      <c r="J188" s="724"/>
      <c r="K188" s="724"/>
      <c r="L188" s="724"/>
      <c r="M188" s="724"/>
      <c r="N188" s="724"/>
      <c r="O188" s="724"/>
      <c r="P188" s="724"/>
      <c r="Q188" s="724"/>
      <c r="R188" s="724"/>
      <c r="S188" s="724"/>
      <c r="T188" s="724"/>
      <c r="U188" s="276"/>
      <c r="V188" s="798"/>
      <c r="W188" s="799"/>
      <c r="X188" s="799"/>
      <c r="Y188" s="800"/>
    </row>
    <row r="189" spans="1:25" ht="30" customHeight="1" x14ac:dyDescent="0.4">
      <c r="A189" s="251" t="s">
        <v>355</v>
      </c>
      <c r="B189" s="252"/>
      <c r="C189" s="253"/>
      <c r="D189" s="254"/>
      <c r="E189" s="321">
        <v>23</v>
      </c>
      <c r="F189" s="254"/>
      <c r="G189" s="254"/>
      <c r="H189" s="254"/>
      <c r="I189" s="254"/>
      <c r="J189" s="254"/>
      <c r="K189" s="255" t="s">
        <v>356</v>
      </c>
      <c r="L189" s="318">
        <f>IF(R189=X189,1,0)</f>
        <v>0</v>
      </c>
      <c r="M189" s="256"/>
      <c r="N189" s="254"/>
      <c r="O189" s="254"/>
      <c r="P189" s="254"/>
      <c r="Q189" s="257" t="s">
        <v>359</v>
      </c>
      <c r="R189" s="318"/>
      <c r="S189" s="258"/>
      <c r="T189" s="254"/>
      <c r="U189" s="254"/>
      <c r="V189" s="318">
        <f>COUNT(U191:U196)</f>
        <v>0</v>
      </c>
      <c r="W189" s="254" t="s">
        <v>358</v>
      </c>
      <c r="X189" s="321">
        <v>6</v>
      </c>
      <c r="Y189" s="259"/>
    </row>
    <row r="190" spans="1:25" s="262" customFormat="1" ht="15" customHeight="1" x14ac:dyDescent="0.4">
      <c r="A190" s="718" t="s">
        <v>362</v>
      </c>
      <c r="B190" s="719"/>
      <c r="C190" s="719"/>
      <c r="D190" s="719" t="s">
        <v>475</v>
      </c>
      <c r="E190" s="719"/>
      <c r="F190" s="719"/>
      <c r="G190" s="719"/>
      <c r="H190" s="719"/>
      <c r="I190" s="719"/>
      <c r="J190" s="719"/>
      <c r="K190" s="719"/>
      <c r="L190" s="719"/>
      <c r="M190" s="719"/>
      <c r="N190" s="719"/>
      <c r="O190" s="719"/>
      <c r="P190" s="719"/>
      <c r="Q190" s="719"/>
      <c r="R190" s="719"/>
      <c r="S190" s="719"/>
      <c r="T190" s="767"/>
      <c r="U190" s="261" t="s">
        <v>363</v>
      </c>
      <c r="V190" s="718" t="s">
        <v>373</v>
      </c>
      <c r="W190" s="719"/>
      <c r="X190" s="719"/>
      <c r="Y190" s="720"/>
    </row>
    <row r="191" spans="1:25" s="264" customFormat="1" ht="75" customHeight="1" x14ac:dyDescent="0.4">
      <c r="A191" s="706" t="s">
        <v>736</v>
      </c>
      <c r="B191" s="707"/>
      <c r="C191" s="708"/>
      <c r="D191" s="314" t="s">
        <v>695</v>
      </c>
      <c r="E191" s="854" t="s">
        <v>977</v>
      </c>
      <c r="F191" s="855"/>
      <c r="G191" s="855"/>
      <c r="H191" s="855"/>
      <c r="I191" s="855"/>
      <c r="J191" s="855"/>
      <c r="K191" s="855"/>
      <c r="L191" s="855"/>
      <c r="M191" s="855"/>
      <c r="N191" s="855"/>
      <c r="O191" s="855"/>
      <c r="P191" s="855"/>
      <c r="Q191" s="855"/>
      <c r="R191" s="855"/>
      <c r="S191" s="855"/>
      <c r="T191" s="834"/>
      <c r="U191" s="281"/>
      <c r="V191" s="706" t="s">
        <v>7</v>
      </c>
      <c r="W191" s="707"/>
      <c r="X191" s="707"/>
      <c r="Y191" s="708"/>
    </row>
    <row r="192" spans="1:25" s="264" customFormat="1" ht="60" customHeight="1" x14ac:dyDescent="0.4">
      <c r="A192" s="709"/>
      <c r="B192" s="710"/>
      <c r="C192" s="711"/>
      <c r="D192" s="314" t="s">
        <v>536</v>
      </c>
      <c r="E192" s="780" t="s">
        <v>945</v>
      </c>
      <c r="F192" s="724"/>
      <c r="G192" s="724"/>
      <c r="H192" s="724"/>
      <c r="I192" s="724"/>
      <c r="J192" s="724"/>
      <c r="K192" s="724"/>
      <c r="L192" s="724"/>
      <c r="M192" s="724"/>
      <c r="N192" s="724"/>
      <c r="O192" s="724"/>
      <c r="P192" s="724"/>
      <c r="Q192" s="724"/>
      <c r="R192" s="724"/>
      <c r="S192" s="724"/>
      <c r="T192" s="724"/>
      <c r="U192" s="276"/>
      <c r="V192" s="712"/>
      <c r="W192" s="713"/>
      <c r="X192" s="713"/>
      <c r="Y192" s="714"/>
    </row>
    <row r="193" spans="1:25" s="284" customFormat="1" ht="105" customHeight="1" x14ac:dyDescent="0.4">
      <c r="A193" s="709"/>
      <c r="B193" s="710"/>
      <c r="C193" s="711"/>
      <c r="D193" s="335" t="s">
        <v>537</v>
      </c>
      <c r="E193" s="861" t="s">
        <v>740</v>
      </c>
      <c r="F193" s="861"/>
      <c r="G193" s="861"/>
      <c r="H193" s="861"/>
      <c r="I193" s="861"/>
      <c r="J193" s="861"/>
      <c r="K193" s="861"/>
      <c r="L193" s="861"/>
      <c r="M193" s="861"/>
      <c r="N193" s="861"/>
      <c r="O193" s="861"/>
      <c r="P193" s="861"/>
      <c r="Q193" s="861"/>
      <c r="R193" s="861"/>
      <c r="S193" s="861"/>
      <c r="T193" s="861"/>
      <c r="U193" s="287"/>
      <c r="V193" s="712"/>
      <c r="W193" s="713"/>
      <c r="X193" s="713"/>
      <c r="Y193" s="714"/>
    </row>
    <row r="194" spans="1:25" s="264" customFormat="1" ht="30" customHeight="1" x14ac:dyDescent="0.4">
      <c r="A194" s="709"/>
      <c r="B194" s="710"/>
      <c r="C194" s="711"/>
      <c r="D194" s="314" t="s">
        <v>737</v>
      </c>
      <c r="E194" s="781" t="s">
        <v>741</v>
      </c>
      <c r="F194" s="782"/>
      <c r="G194" s="782"/>
      <c r="H194" s="782"/>
      <c r="I194" s="782"/>
      <c r="J194" s="782"/>
      <c r="K194" s="782"/>
      <c r="L194" s="782"/>
      <c r="M194" s="782"/>
      <c r="N194" s="782"/>
      <c r="O194" s="782"/>
      <c r="P194" s="782"/>
      <c r="Q194" s="782"/>
      <c r="R194" s="782"/>
      <c r="S194" s="782"/>
      <c r="T194" s="782"/>
      <c r="U194" s="276"/>
      <c r="V194" s="712"/>
      <c r="W194" s="713"/>
      <c r="X194" s="713"/>
      <c r="Y194" s="714"/>
    </row>
    <row r="195" spans="1:25" s="264" customFormat="1" ht="30" customHeight="1" x14ac:dyDescent="0.4">
      <c r="A195" s="934"/>
      <c r="B195" s="935"/>
      <c r="C195" s="936"/>
      <c r="D195" s="314" t="s">
        <v>738</v>
      </c>
      <c r="E195" s="781" t="s">
        <v>324</v>
      </c>
      <c r="F195" s="782"/>
      <c r="G195" s="782"/>
      <c r="H195" s="782"/>
      <c r="I195" s="782"/>
      <c r="J195" s="782"/>
      <c r="K195" s="782"/>
      <c r="L195" s="782"/>
      <c r="M195" s="782"/>
      <c r="N195" s="782"/>
      <c r="O195" s="782"/>
      <c r="P195" s="782"/>
      <c r="Q195" s="782"/>
      <c r="R195" s="782"/>
      <c r="S195" s="782"/>
      <c r="T195" s="782"/>
      <c r="U195" s="276"/>
      <c r="V195" s="712"/>
      <c r="W195" s="713"/>
      <c r="X195" s="713"/>
      <c r="Y195" s="714"/>
    </row>
    <row r="196" spans="1:25" s="264" customFormat="1" ht="45" customHeight="1" x14ac:dyDescent="0.4">
      <c r="A196" s="937"/>
      <c r="B196" s="938"/>
      <c r="C196" s="939"/>
      <c r="D196" s="314" t="s">
        <v>739</v>
      </c>
      <c r="E196" s="780" t="s">
        <v>978</v>
      </c>
      <c r="F196" s="724"/>
      <c r="G196" s="724"/>
      <c r="H196" s="724"/>
      <c r="I196" s="724"/>
      <c r="J196" s="724"/>
      <c r="K196" s="724"/>
      <c r="L196" s="724"/>
      <c r="M196" s="724"/>
      <c r="N196" s="724"/>
      <c r="O196" s="724"/>
      <c r="P196" s="724"/>
      <c r="Q196" s="724"/>
      <c r="R196" s="724"/>
      <c r="S196" s="724"/>
      <c r="T196" s="724"/>
      <c r="U196" s="276"/>
      <c r="V196" s="798"/>
      <c r="W196" s="799"/>
      <c r="X196" s="799"/>
      <c r="Y196" s="800"/>
    </row>
    <row r="197" spans="1:25" ht="30" customHeight="1" x14ac:dyDescent="0.4">
      <c r="A197" s="251" t="s">
        <v>355</v>
      </c>
      <c r="B197" s="252"/>
      <c r="C197" s="253"/>
      <c r="D197" s="254"/>
      <c r="E197" s="321">
        <v>24</v>
      </c>
      <c r="F197" s="254"/>
      <c r="G197" s="254"/>
      <c r="H197" s="254"/>
      <c r="I197" s="254"/>
      <c r="J197" s="254"/>
      <c r="K197" s="255" t="s">
        <v>356</v>
      </c>
      <c r="L197" s="318">
        <f>IF(R197=X197,1,0)</f>
        <v>0</v>
      </c>
      <c r="M197" s="256"/>
      <c r="N197" s="254"/>
      <c r="O197" s="254"/>
      <c r="P197" s="254"/>
      <c r="Q197" s="257" t="s">
        <v>359</v>
      </c>
      <c r="R197" s="318"/>
      <c r="S197" s="258"/>
      <c r="T197" s="254"/>
      <c r="U197" s="254"/>
      <c r="V197" s="318">
        <f>COUNT(U199:U202)</f>
        <v>0</v>
      </c>
      <c r="W197" s="254" t="s">
        <v>358</v>
      </c>
      <c r="X197" s="321">
        <v>4</v>
      </c>
      <c r="Y197" s="259"/>
    </row>
    <row r="198" spans="1:25" s="262" customFormat="1" ht="15" customHeight="1" x14ac:dyDescent="0.4">
      <c r="A198" s="718" t="s">
        <v>362</v>
      </c>
      <c r="B198" s="719"/>
      <c r="C198" s="719"/>
      <c r="D198" s="719" t="s">
        <v>475</v>
      </c>
      <c r="E198" s="719"/>
      <c r="F198" s="719"/>
      <c r="G198" s="719"/>
      <c r="H198" s="719"/>
      <c r="I198" s="719"/>
      <c r="J198" s="719"/>
      <c r="K198" s="719"/>
      <c r="L198" s="719"/>
      <c r="M198" s="719"/>
      <c r="N198" s="719"/>
      <c r="O198" s="719"/>
      <c r="P198" s="719"/>
      <c r="Q198" s="719"/>
      <c r="R198" s="719"/>
      <c r="S198" s="719"/>
      <c r="T198" s="767"/>
      <c r="U198" s="261" t="s">
        <v>363</v>
      </c>
      <c r="V198" s="718" t="s">
        <v>373</v>
      </c>
      <c r="W198" s="719"/>
      <c r="X198" s="719"/>
      <c r="Y198" s="720"/>
    </row>
    <row r="199" spans="1:25" s="264" customFormat="1" ht="90" customHeight="1" x14ac:dyDescent="0.4">
      <c r="A199" s="772" t="s">
        <v>742</v>
      </c>
      <c r="B199" s="773"/>
      <c r="C199" s="774"/>
      <c r="D199" s="314" t="s">
        <v>696</v>
      </c>
      <c r="E199" s="780" t="s">
        <v>979</v>
      </c>
      <c r="F199" s="724"/>
      <c r="G199" s="724"/>
      <c r="H199" s="724"/>
      <c r="I199" s="724"/>
      <c r="J199" s="724"/>
      <c r="K199" s="724"/>
      <c r="L199" s="724"/>
      <c r="M199" s="724"/>
      <c r="N199" s="724"/>
      <c r="O199" s="724"/>
      <c r="P199" s="724"/>
      <c r="Q199" s="724"/>
      <c r="R199" s="724"/>
      <c r="S199" s="724"/>
      <c r="T199" s="724"/>
      <c r="U199" s="263"/>
      <c r="V199" s="789" t="s">
        <v>598</v>
      </c>
      <c r="W199" s="790"/>
      <c r="X199" s="790"/>
      <c r="Y199" s="791"/>
    </row>
    <row r="200" spans="1:25" s="264" customFormat="1" ht="30" customHeight="1" x14ac:dyDescent="0.4">
      <c r="A200" s="943"/>
      <c r="B200" s="944"/>
      <c r="C200" s="945"/>
      <c r="D200" s="314" t="s">
        <v>697</v>
      </c>
      <c r="E200" s="780" t="s">
        <v>980</v>
      </c>
      <c r="F200" s="724"/>
      <c r="G200" s="724"/>
      <c r="H200" s="724"/>
      <c r="I200" s="724"/>
      <c r="J200" s="724"/>
      <c r="K200" s="724"/>
      <c r="L200" s="724"/>
      <c r="M200" s="724"/>
      <c r="N200" s="724"/>
      <c r="O200" s="724"/>
      <c r="P200" s="724"/>
      <c r="Q200" s="724"/>
      <c r="R200" s="724"/>
      <c r="S200" s="724"/>
      <c r="T200" s="724"/>
      <c r="U200" s="263"/>
      <c r="V200" s="792"/>
      <c r="W200" s="793"/>
      <c r="X200" s="793"/>
      <c r="Y200" s="794"/>
    </row>
    <row r="201" spans="1:25" s="264" customFormat="1" ht="30" customHeight="1" x14ac:dyDescent="0.4">
      <c r="A201" s="943"/>
      <c r="B201" s="944"/>
      <c r="C201" s="945"/>
      <c r="D201" s="314" t="s">
        <v>698</v>
      </c>
      <c r="E201" s="780" t="s">
        <v>981</v>
      </c>
      <c r="F201" s="724"/>
      <c r="G201" s="724"/>
      <c r="H201" s="724"/>
      <c r="I201" s="724"/>
      <c r="J201" s="724"/>
      <c r="K201" s="724"/>
      <c r="L201" s="724"/>
      <c r="M201" s="724"/>
      <c r="N201" s="724"/>
      <c r="O201" s="724"/>
      <c r="P201" s="724"/>
      <c r="Q201" s="724"/>
      <c r="R201" s="724"/>
      <c r="S201" s="724"/>
      <c r="T201" s="724"/>
      <c r="U201" s="263"/>
      <c r="V201" s="792"/>
      <c r="W201" s="793"/>
      <c r="X201" s="793"/>
      <c r="Y201" s="794"/>
    </row>
    <row r="202" spans="1:25" s="264" customFormat="1" ht="45" customHeight="1" x14ac:dyDescent="0.4">
      <c r="A202" s="775"/>
      <c r="B202" s="776"/>
      <c r="C202" s="777"/>
      <c r="D202" s="314" t="s">
        <v>538</v>
      </c>
      <c r="E202" s="780" t="s">
        <v>325</v>
      </c>
      <c r="F202" s="724"/>
      <c r="G202" s="724"/>
      <c r="H202" s="724"/>
      <c r="I202" s="724"/>
      <c r="J202" s="724"/>
      <c r="K202" s="724"/>
      <c r="L202" s="724"/>
      <c r="M202" s="724"/>
      <c r="N202" s="724"/>
      <c r="O202" s="724"/>
      <c r="P202" s="724"/>
      <c r="Q202" s="724"/>
      <c r="R202" s="724"/>
      <c r="S202" s="724"/>
      <c r="T202" s="724"/>
      <c r="U202" s="263"/>
      <c r="V202" s="795"/>
      <c r="W202" s="796"/>
      <c r="X202" s="796"/>
      <c r="Y202" s="797"/>
    </row>
    <row r="203" spans="1:25" ht="30" customHeight="1" x14ac:dyDescent="0.4">
      <c r="A203" s="265" t="s">
        <v>355</v>
      </c>
      <c r="B203" s="266"/>
      <c r="C203" s="267"/>
      <c r="D203" s="268"/>
      <c r="E203" s="315">
        <v>25</v>
      </c>
      <c r="F203" s="268"/>
      <c r="G203" s="268"/>
      <c r="H203" s="268"/>
      <c r="I203" s="268"/>
      <c r="J203" s="268"/>
      <c r="K203" s="269" t="s">
        <v>356</v>
      </c>
      <c r="L203" s="316">
        <f>IF(R203=X203,1,0)</f>
        <v>0</v>
      </c>
      <c r="M203" s="270"/>
      <c r="N203" s="268"/>
      <c r="O203" s="268"/>
      <c r="P203" s="268"/>
      <c r="Q203" s="271" t="s">
        <v>357</v>
      </c>
      <c r="R203" s="316"/>
      <c r="S203" s="272"/>
      <c r="T203" s="268"/>
      <c r="U203" s="273"/>
      <c r="V203" s="316">
        <f>COUNT(U205:U216)</f>
        <v>0</v>
      </c>
      <c r="W203" s="268" t="s">
        <v>379</v>
      </c>
      <c r="X203" s="315">
        <v>5</v>
      </c>
      <c r="Y203" s="274"/>
    </row>
    <row r="204" spans="1:25" s="262" customFormat="1" ht="15" customHeight="1" x14ac:dyDescent="0.4">
      <c r="A204" s="718" t="s">
        <v>362</v>
      </c>
      <c r="B204" s="719"/>
      <c r="C204" s="719"/>
      <c r="D204" s="719" t="s">
        <v>549</v>
      </c>
      <c r="E204" s="719"/>
      <c r="F204" s="719"/>
      <c r="G204" s="719"/>
      <c r="H204" s="719"/>
      <c r="I204" s="719"/>
      <c r="J204" s="719"/>
      <c r="K204" s="719"/>
      <c r="L204" s="719"/>
      <c r="M204" s="719"/>
      <c r="N204" s="719"/>
      <c r="O204" s="719"/>
      <c r="P204" s="719"/>
      <c r="Q204" s="719"/>
      <c r="R204" s="719"/>
      <c r="S204" s="719"/>
      <c r="T204" s="767"/>
      <c r="U204" s="275" t="s">
        <v>545</v>
      </c>
      <c r="V204" s="718" t="s">
        <v>373</v>
      </c>
      <c r="W204" s="719"/>
      <c r="X204" s="719"/>
      <c r="Y204" s="720"/>
    </row>
    <row r="205" spans="1:25" s="264" customFormat="1" ht="42.95" customHeight="1" x14ac:dyDescent="0.4">
      <c r="A205" s="725" t="s">
        <v>743</v>
      </c>
      <c r="B205" s="726"/>
      <c r="C205" s="727"/>
      <c r="D205" s="838" t="s">
        <v>699</v>
      </c>
      <c r="E205" s="839" t="s">
        <v>982</v>
      </c>
      <c r="F205" s="839"/>
      <c r="G205" s="839"/>
      <c r="H205" s="839"/>
      <c r="I205" s="839"/>
      <c r="J205" s="839"/>
      <c r="K205" s="839"/>
      <c r="L205" s="839"/>
      <c r="M205" s="839"/>
      <c r="N205" s="839"/>
      <c r="O205" s="839"/>
      <c r="P205" s="839"/>
      <c r="Q205" s="839"/>
      <c r="R205" s="839"/>
      <c r="S205" s="839"/>
      <c r="T205" s="840"/>
      <c r="U205" s="845"/>
      <c r="V205" s="725" t="s">
        <v>599</v>
      </c>
      <c r="W205" s="726"/>
      <c r="X205" s="726"/>
      <c r="Y205" s="727"/>
    </row>
    <row r="206" spans="1:25" s="264" customFormat="1" ht="42.95" customHeight="1" x14ac:dyDescent="0.4">
      <c r="A206" s="740"/>
      <c r="B206" s="741"/>
      <c r="C206" s="742"/>
      <c r="D206" s="838"/>
      <c r="E206" s="841"/>
      <c r="F206" s="841"/>
      <c r="G206" s="841"/>
      <c r="H206" s="841"/>
      <c r="I206" s="841"/>
      <c r="J206" s="841"/>
      <c r="K206" s="841"/>
      <c r="L206" s="841"/>
      <c r="M206" s="841"/>
      <c r="N206" s="841"/>
      <c r="O206" s="841"/>
      <c r="P206" s="841"/>
      <c r="Q206" s="841"/>
      <c r="R206" s="841"/>
      <c r="S206" s="841"/>
      <c r="T206" s="842"/>
      <c r="U206" s="846"/>
      <c r="V206" s="740"/>
      <c r="W206" s="741"/>
      <c r="X206" s="741"/>
      <c r="Y206" s="742"/>
    </row>
    <row r="207" spans="1:25" s="264" customFormat="1" ht="42.95" customHeight="1" x14ac:dyDescent="0.4">
      <c r="A207" s="740"/>
      <c r="B207" s="741"/>
      <c r="C207" s="742"/>
      <c r="D207" s="838"/>
      <c r="E207" s="841"/>
      <c r="F207" s="841"/>
      <c r="G207" s="841"/>
      <c r="H207" s="841"/>
      <c r="I207" s="841"/>
      <c r="J207" s="841"/>
      <c r="K207" s="841"/>
      <c r="L207" s="841"/>
      <c r="M207" s="841"/>
      <c r="N207" s="841"/>
      <c r="O207" s="841"/>
      <c r="P207" s="841"/>
      <c r="Q207" s="841"/>
      <c r="R207" s="841"/>
      <c r="S207" s="841"/>
      <c r="T207" s="842"/>
      <c r="U207" s="846"/>
      <c r="V207" s="740"/>
      <c r="W207" s="741"/>
      <c r="X207" s="741"/>
      <c r="Y207" s="742"/>
    </row>
    <row r="208" spans="1:25" s="264" customFormat="1" ht="42.95" customHeight="1" x14ac:dyDescent="0.4">
      <c r="A208" s="740"/>
      <c r="B208" s="741"/>
      <c r="C208" s="742"/>
      <c r="D208" s="838"/>
      <c r="E208" s="841"/>
      <c r="F208" s="841"/>
      <c r="G208" s="841"/>
      <c r="H208" s="841"/>
      <c r="I208" s="841"/>
      <c r="J208" s="841"/>
      <c r="K208" s="841"/>
      <c r="L208" s="841"/>
      <c r="M208" s="841"/>
      <c r="N208" s="841"/>
      <c r="O208" s="841"/>
      <c r="P208" s="841"/>
      <c r="Q208" s="841"/>
      <c r="R208" s="841"/>
      <c r="S208" s="841"/>
      <c r="T208" s="842"/>
      <c r="U208" s="846"/>
      <c r="V208" s="740"/>
      <c r="W208" s="741"/>
      <c r="X208" s="741"/>
      <c r="Y208" s="742"/>
    </row>
    <row r="209" spans="1:25" s="264" customFormat="1" ht="42.95" customHeight="1" x14ac:dyDescent="0.4">
      <c r="A209" s="740"/>
      <c r="B209" s="741"/>
      <c r="C209" s="742"/>
      <c r="D209" s="838"/>
      <c r="E209" s="843"/>
      <c r="F209" s="843"/>
      <c r="G209" s="843"/>
      <c r="H209" s="843"/>
      <c r="I209" s="843"/>
      <c r="J209" s="843"/>
      <c r="K209" s="843"/>
      <c r="L209" s="843"/>
      <c r="M209" s="843"/>
      <c r="N209" s="843"/>
      <c r="O209" s="843"/>
      <c r="P209" s="843"/>
      <c r="Q209" s="843"/>
      <c r="R209" s="843"/>
      <c r="S209" s="843"/>
      <c r="T209" s="844"/>
      <c r="U209" s="847"/>
      <c r="V209" s="740"/>
      <c r="W209" s="741"/>
      <c r="X209" s="741"/>
      <c r="Y209" s="742"/>
    </row>
    <row r="210" spans="1:25" s="264" customFormat="1" ht="45.95" customHeight="1" x14ac:dyDescent="0.4">
      <c r="A210" s="816"/>
      <c r="B210" s="817"/>
      <c r="C210" s="818"/>
      <c r="D210" s="838" t="s">
        <v>700</v>
      </c>
      <c r="E210" s="828" t="s">
        <v>983</v>
      </c>
      <c r="F210" s="829"/>
      <c r="G210" s="829"/>
      <c r="H210" s="829"/>
      <c r="I210" s="829"/>
      <c r="J210" s="829"/>
      <c r="K210" s="829"/>
      <c r="L210" s="829"/>
      <c r="M210" s="829"/>
      <c r="N210" s="829"/>
      <c r="O210" s="829"/>
      <c r="P210" s="829"/>
      <c r="Q210" s="829"/>
      <c r="R210" s="829"/>
      <c r="S210" s="829"/>
      <c r="T210" s="830"/>
      <c r="U210" s="701"/>
      <c r="V210" s="783"/>
      <c r="W210" s="784"/>
      <c r="X210" s="784"/>
      <c r="Y210" s="785"/>
    </row>
    <row r="211" spans="1:25" s="264" customFormat="1" ht="45.95" customHeight="1" x14ac:dyDescent="0.4">
      <c r="A211" s="816"/>
      <c r="B211" s="817"/>
      <c r="C211" s="818"/>
      <c r="D211" s="838"/>
      <c r="E211" s="831"/>
      <c r="F211" s="832"/>
      <c r="G211" s="832"/>
      <c r="H211" s="832"/>
      <c r="I211" s="832"/>
      <c r="J211" s="832"/>
      <c r="K211" s="832"/>
      <c r="L211" s="832"/>
      <c r="M211" s="832"/>
      <c r="N211" s="832"/>
      <c r="O211" s="832"/>
      <c r="P211" s="832"/>
      <c r="Q211" s="832"/>
      <c r="R211" s="832"/>
      <c r="S211" s="832"/>
      <c r="T211" s="833"/>
      <c r="U211" s="874"/>
      <c r="V211" s="783"/>
      <c r="W211" s="784"/>
      <c r="X211" s="784"/>
      <c r="Y211" s="785"/>
    </row>
    <row r="212" spans="1:25" s="264" customFormat="1" ht="45.95" customHeight="1" x14ac:dyDescent="0.4">
      <c r="A212" s="816"/>
      <c r="B212" s="817"/>
      <c r="C212" s="818"/>
      <c r="D212" s="838"/>
      <c r="E212" s="831"/>
      <c r="F212" s="832"/>
      <c r="G212" s="832"/>
      <c r="H212" s="832"/>
      <c r="I212" s="832"/>
      <c r="J212" s="832"/>
      <c r="K212" s="832"/>
      <c r="L212" s="832"/>
      <c r="M212" s="832"/>
      <c r="N212" s="832"/>
      <c r="O212" s="832"/>
      <c r="P212" s="832"/>
      <c r="Q212" s="832"/>
      <c r="R212" s="832"/>
      <c r="S212" s="832"/>
      <c r="T212" s="833"/>
      <c r="U212" s="874"/>
      <c r="V212" s="783"/>
      <c r="W212" s="784"/>
      <c r="X212" s="784"/>
      <c r="Y212" s="785"/>
    </row>
    <row r="213" spans="1:25" s="264" customFormat="1" ht="45.95" customHeight="1" x14ac:dyDescent="0.4">
      <c r="A213" s="816"/>
      <c r="B213" s="817"/>
      <c r="C213" s="818"/>
      <c r="D213" s="838"/>
      <c r="E213" s="831"/>
      <c r="F213" s="832"/>
      <c r="G213" s="832"/>
      <c r="H213" s="832"/>
      <c r="I213" s="832"/>
      <c r="J213" s="832"/>
      <c r="K213" s="832"/>
      <c r="L213" s="832"/>
      <c r="M213" s="832"/>
      <c r="N213" s="832"/>
      <c r="O213" s="832"/>
      <c r="P213" s="832"/>
      <c r="Q213" s="832"/>
      <c r="R213" s="832"/>
      <c r="S213" s="832"/>
      <c r="T213" s="833"/>
      <c r="U213" s="874"/>
      <c r="V213" s="783"/>
      <c r="W213" s="784"/>
      <c r="X213" s="784"/>
      <c r="Y213" s="785"/>
    </row>
    <row r="214" spans="1:25" s="264" customFormat="1" ht="45" customHeight="1" x14ac:dyDescent="0.4">
      <c r="A214" s="816"/>
      <c r="B214" s="817"/>
      <c r="C214" s="818"/>
      <c r="D214" s="326" t="s">
        <v>701</v>
      </c>
      <c r="E214" s="705" t="s">
        <v>744</v>
      </c>
      <c r="F214" s="866"/>
      <c r="G214" s="866"/>
      <c r="H214" s="866"/>
      <c r="I214" s="866"/>
      <c r="J214" s="866"/>
      <c r="K214" s="866"/>
      <c r="L214" s="866"/>
      <c r="M214" s="866"/>
      <c r="N214" s="866"/>
      <c r="O214" s="866"/>
      <c r="P214" s="866"/>
      <c r="Q214" s="866"/>
      <c r="R214" s="866"/>
      <c r="S214" s="866"/>
      <c r="T214" s="866"/>
      <c r="U214" s="276"/>
      <c r="V214" s="783"/>
      <c r="W214" s="784"/>
      <c r="X214" s="784"/>
      <c r="Y214" s="785"/>
    </row>
    <row r="215" spans="1:25" s="264" customFormat="1" ht="30" customHeight="1" x14ac:dyDescent="0.4">
      <c r="A215" s="816"/>
      <c r="B215" s="817"/>
      <c r="C215" s="818"/>
      <c r="D215" s="326" t="s">
        <v>702</v>
      </c>
      <c r="E215" s="705" t="s">
        <v>585</v>
      </c>
      <c r="F215" s="866"/>
      <c r="G215" s="866"/>
      <c r="H215" s="866"/>
      <c r="I215" s="866"/>
      <c r="J215" s="866"/>
      <c r="K215" s="866"/>
      <c r="L215" s="866"/>
      <c r="M215" s="866"/>
      <c r="N215" s="866"/>
      <c r="O215" s="866"/>
      <c r="P215" s="866"/>
      <c r="Q215" s="866"/>
      <c r="R215" s="866"/>
      <c r="S215" s="866"/>
      <c r="T215" s="866"/>
      <c r="U215" s="276"/>
      <c r="V215" s="783"/>
      <c r="W215" s="784"/>
      <c r="X215" s="784"/>
      <c r="Y215" s="785"/>
    </row>
    <row r="216" spans="1:25" s="264" customFormat="1" ht="15" customHeight="1" x14ac:dyDescent="0.4">
      <c r="A216" s="819"/>
      <c r="B216" s="820"/>
      <c r="C216" s="821"/>
      <c r="D216" s="326" t="s">
        <v>703</v>
      </c>
      <c r="E216" s="705" t="s">
        <v>946</v>
      </c>
      <c r="F216" s="866"/>
      <c r="G216" s="866"/>
      <c r="H216" s="866"/>
      <c r="I216" s="866"/>
      <c r="J216" s="866"/>
      <c r="K216" s="866"/>
      <c r="L216" s="866"/>
      <c r="M216" s="866"/>
      <c r="N216" s="866"/>
      <c r="O216" s="866"/>
      <c r="P216" s="866"/>
      <c r="Q216" s="866"/>
      <c r="R216" s="866"/>
      <c r="S216" s="866"/>
      <c r="T216" s="866"/>
      <c r="U216" s="276"/>
      <c r="V216" s="786"/>
      <c r="W216" s="787"/>
      <c r="X216" s="787"/>
      <c r="Y216" s="788"/>
    </row>
    <row r="217" spans="1:25" ht="15" customHeight="1" x14ac:dyDescent="0.15">
      <c r="A217" s="247" t="s">
        <v>326</v>
      </c>
      <c r="B217" s="288"/>
    </row>
    <row r="218" spans="1:25" ht="30" customHeight="1" x14ac:dyDescent="0.4">
      <c r="A218" s="265" t="s">
        <v>355</v>
      </c>
      <c r="B218" s="266"/>
      <c r="C218" s="267"/>
      <c r="D218" s="268"/>
      <c r="E218" s="315">
        <v>26</v>
      </c>
      <c r="F218" s="268"/>
      <c r="G218" s="268"/>
      <c r="H218" s="268"/>
      <c r="I218" s="268"/>
      <c r="J218" s="268"/>
      <c r="K218" s="269" t="s">
        <v>356</v>
      </c>
      <c r="L218" s="316">
        <f>IF(R218=X218,1,0)</f>
        <v>0</v>
      </c>
      <c r="M218" s="270"/>
      <c r="N218" s="268"/>
      <c r="O218" s="268"/>
      <c r="P218" s="268"/>
      <c r="Q218" s="271" t="s">
        <v>357</v>
      </c>
      <c r="R218" s="316"/>
      <c r="S218" s="272"/>
      <c r="T218" s="268"/>
      <c r="U218" s="273"/>
      <c r="V218" s="318">
        <f>COUNT(U220)</f>
        <v>0</v>
      </c>
      <c r="W218" s="268" t="s">
        <v>369</v>
      </c>
      <c r="X218" s="315">
        <v>1</v>
      </c>
      <c r="Y218" s="274"/>
    </row>
    <row r="219" spans="1:25" s="262" customFormat="1" ht="15" customHeight="1" x14ac:dyDescent="0.4">
      <c r="A219" s="718" t="s">
        <v>362</v>
      </c>
      <c r="B219" s="719"/>
      <c r="C219" s="719"/>
      <c r="D219" s="719" t="s">
        <v>544</v>
      </c>
      <c r="E219" s="719"/>
      <c r="F219" s="719"/>
      <c r="G219" s="719"/>
      <c r="H219" s="719"/>
      <c r="I219" s="719"/>
      <c r="J219" s="719"/>
      <c r="K219" s="719"/>
      <c r="L219" s="719"/>
      <c r="M219" s="719"/>
      <c r="N219" s="719"/>
      <c r="O219" s="719"/>
      <c r="P219" s="719"/>
      <c r="Q219" s="719"/>
      <c r="R219" s="719"/>
      <c r="S219" s="719"/>
      <c r="T219" s="767"/>
      <c r="U219" s="275" t="s">
        <v>545</v>
      </c>
      <c r="V219" s="718" t="s">
        <v>373</v>
      </c>
      <c r="W219" s="719"/>
      <c r="X219" s="719"/>
      <c r="Y219" s="720"/>
    </row>
    <row r="220" spans="1:25" s="264" customFormat="1" ht="45" customHeight="1" x14ac:dyDescent="0.4">
      <c r="A220" s="870" t="s">
        <v>745</v>
      </c>
      <c r="B220" s="871"/>
      <c r="C220" s="872"/>
      <c r="D220" s="314"/>
      <c r="E220" s="875" t="s">
        <v>746</v>
      </c>
      <c r="F220" s="875"/>
      <c r="G220" s="875"/>
      <c r="H220" s="875"/>
      <c r="I220" s="875"/>
      <c r="J220" s="875"/>
      <c r="K220" s="875"/>
      <c r="L220" s="875"/>
      <c r="M220" s="875"/>
      <c r="N220" s="875"/>
      <c r="O220" s="875"/>
      <c r="P220" s="875"/>
      <c r="Q220" s="875"/>
      <c r="R220" s="875"/>
      <c r="S220" s="875"/>
      <c r="T220" s="875"/>
      <c r="U220" s="281"/>
      <c r="V220" s="825"/>
      <c r="W220" s="826"/>
      <c r="X220" s="826"/>
      <c r="Y220" s="827"/>
    </row>
    <row r="221" spans="1:25" ht="30" customHeight="1" x14ac:dyDescent="0.4">
      <c r="A221" s="265" t="s">
        <v>355</v>
      </c>
      <c r="B221" s="266"/>
      <c r="C221" s="267"/>
      <c r="D221" s="268"/>
      <c r="E221" s="320">
        <v>26</v>
      </c>
      <c r="F221" s="268"/>
      <c r="G221" s="268"/>
      <c r="H221" s="268"/>
      <c r="I221" s="268"/>
      <c r="J221" s="268"/>
      <c r="K221" s="269" t="s">
        <v>356</v>
      </c>
      <c r="L221" s="316">
        <f>IF(R221=X221,1,0)</f>
        <v>0</v>
      </c>
      <c r="M221" s="270"/>
      <c r="N221" s="268"/>
      <c r="O221" s="268"/>
      <c r="P221" s="268"/>
      <c r="Q221" s="271" t="s">
        <v>357</v>
      </c>
      <c r="R221" s="316"/>
      <c r="S221" s="272"/>
      <c r="T221" s="268"/>
      <c r="U221" s="291"/>
      <c r="V221" s="318">
        <f>COUNT(U223)</f>
        <v>0</v>
      </c>
      <c r="W221" s="268" t="s">
        <v>369</v>
      </c>
      <c r="X221" s="315">
        <v>1</v>
      </c>
      <c r="Y221" s="274"/>
    </row>
    <row r="222" spans="1:25" s="262" customFormat="1" ht="15" customHeight="1" x14ac:dyDescent="0.4">
      <c r="A222" s="718" t="s">
        <v>362</v>
      </c>
      <c r="B222" s="719"/>
      <c r="C222" s="719"/>
      <c r="D222" s="719" t="s">
        <v>544</v>
      </c>
      <c r="E222" s="719"/>
      <c r="F222" s="719"/>
      <c r="G222" s="719"/>
      <c r="H222" s="719"/>
      <c r="I222" s="719"/>
      <c r="J222" s="719"/>
      <c r="K222" s="719"/>
      <c r="L222" s="719"/>
      <c r="M222" s="719"/>
      <c r="N222" s="719"/>
      <c r="O222" s="719"/>
      <c r="P222" s="719"/>
      <c r="Q222" s="719"/>
      <c r="R222" s="719"/>
      <c r="S222" s="719"/>
      <c r="T222" s="767"/>
      <c r="U222" s="275" t="s">
        <v>545</v>
      </c>
      <c r="V222" s="718" t="s">
        <v>373</v>
      </c>
      <c r="W222" s="719"/>
      <c r="X222" s="719"/>
      <c r="Y222" s="720"/>
    </row>
    <row r="223" spans="1:25" s="264" customFormat="1" ht="45" customHeight="1" x14ac:dyDescent="0.4">
      <c r="A223" s="870" t="s">
        <v>747</v>
      </c>
      <c r="B223" s="871"/>
      <c r="C223" s="872"/>
      <c r="D223" s="314"/>
      <c r="E223" s="875" t="s">
        <v>748</v>
      </c>
      <c r="F223" s="875"/>
      <c r="G223" s="875"/>
      <c r="H223" s="875"/>
      <c r="I223" s="875"/>
      <c r="J223" s="875"/>
      <c r="K223" s="875"/>
      <c r="L223" s="875"/>
      <c r="M223" s="875"/>
      <c r="N223" s="875"/>
      <c r="O223" s="875"/>
      <c r="P223" s="875"/>
      <c r="Q223" s="875"/>
      <c r="R223" s="875"/>
      <c r="S223" s="875"/>
      <c r="T223" s="875"/>
      <c r="U223" s="281"/>
      <c r="V223" s="825"/>
      <c r="W223" s="826"/>
      <c r="X223" s="826"/>
      <c r="Y223" s="827"/>
    </row>
    <row r="224" spans="1:25" ht="30" customHeight="1" x14ac:dyDescent="0.4">
      <c r="A224" s="265" t="s">
        <v>355</v>
      </c>
      <c r="B224" s="266"/>
      <c r="C224" s="267"/>
      <c r="D224" s="268"/>
      <c r="E224" s="315">
        <v>27</v>
      </c>
      <c r="F224" s="268"/>
      <c r="G224" s="268"/>
      <c r="H224" s="268"/>
      <c r="I224" s="268"/>
      <c r="J224" s="268"/>
      <c r="K224" s="269" t="s">
        <v>356</v>
      </c>
      <c r="L224" s="316">
        <f>IF(R224=X224,1,0)</f>
        <v>0</v>
      </c>
      <c r="M224" s="270"/>
      <c r="N224" s="268"/>
      <c r="O224" s="268"/>
      <c r="P224" s="268"/>
      <c r="Q224" s="271" t="s">
        <v>357</v>
      </c>
      <c r="R224" s="316"/>
      <c r="S224" s="272"/>
      <c r="T224" s="268"/>
      <c r="U224" s="273"/>
      <c r="V224" s="318">
        <f>COUNT(U226:U229)</f>
        <v>0</v>
      </c>
      <c r="W224" s="268" t="s">
        <v>369</v>
      </c>
      <c r="X224" s="315">
        <v>4</v>
      </c>
      <c r="Y224" s="274"/>
    </row>
    <row r="225" spans="1:25" s="262" customFormat="1" ht="15" customHeight="1" x14ac:dyDescent="0.4">
      <c r="A225" s="718" t="s">
        <v>362</v>
      </c>
      <c r="B225" s="719"/>
      <c r="C225" s="719"/>
      <c r="D225" s="719" t="s">
        <v>544</v>
      </c>
      <c r="E225" s="719"/>
      <c r="F225" s="719"/>
      <c r="G225" s="719"/>
      <c r="H225" s="719"/>
      <c r="I225" s="719"/>
      <c r="J225" s="719"/>
      <c r="K225" s="719"/>
      <c r="L225" s="719"/>
      <c r="M225" s="719"/>
      <c r="N225" s="719"/>
      <c r="O225" s="719"/>
      <c r="P225" s="719"/>
      <c r="Q225" s="719"/>
      <c r="R225" s="719"/>
      <c r="S225" s="719"/>
      <c r="T225" s="767"/>
      <c r="U225" s="275" t="s">
        <v>545</v>
      </c>
      <c r="V225" s="718" t="s">
        <v>373</v>
      </c>
      <c r="W225" s="719"/>
      <c r="X225" s="719"/>
      <c r="Y225" s="720"/>
    </row>
    <row r="226" spans="1:25" s="264" customFormat="1" ht="45" customHeight="1" x14ac:dyDescent="0.4">
      <c r="A226" s="914" t="s">
        <v>370</v>
      </c>
      <c r="B226" s="915"/>
      <c r="C226" s="916"/>
      <c r="D226" s="314" t="s">
        <v>704</v>
      </c>
      <c r="E226" s="875" t="s">
        <v>807</v>
      </c>
      <c r="F226" s="875"/>
      <c r="G226" s="875"/>
      <c r="H226" s="875"/>
      <c r="I226" s="875"/>
      <c r="J226" s="875"/>
      <c r="K226" s="875"/>
      <c r="L226" s="875"/>
      <c r="M226" s="875"/>
      <c r="N226" s="875"/>
      <c r="O226" s="875"/>
      <c r="P226" s="875"/>
      <c r="Q226" s="875"/>
      <c r="R226" s="875"/>
      <c r="S226" s="875"/>
      <c r="T226" s="875"/>
      <c r="U226" s="281"/>
      <c r="V226" s="804"/>
      <c r="W226" s="805"/>
      <c r="X226" s="805"/>
      <c r="Y226" s="806"/>
    </row>
    <row r="227" spans="1:25" s="264" customFormat="1" ht="15" customHeight="1" x14ac:dyDescent="0.4">
      <c r="A227" s="877"/>
      <c r="B227" s="878"/>
      <c r="C227" s="879"/>
      <c r="D227" s="314" t="s">
        <v>817</v>
      </c>
      <c r="E227" s="875" t="s">
        <v>808</v>
      </c>
      <c r="F227" s="875"/>
      <c r="G227" s="875"/>
      <c r="H227" s="875"/>
      <c r="I227" s="875"/>
      <c r="J227" s="875"/>
      <c r="K227" s="875"/>
      <c r="L227" s="875"/>
      <c r="M227" s="875"/>
      <c r="N227" s="875"/>
      <c r="O227" s="875"/>
      <c r="P227" s="875"/>
      <c r="Q227" s="875"/>
      <c r="R227" s="875"/>
      <c r="S227" s="875"/>
      <c r="T227" s="875"/>
      <c r="U227" s="281"/>
      <c r="V227" s="712"/>
      <c r="W227" s="713"/>
      <c r="X227" s="713"/>
      <c r="Y227" s="714"/>
    </row>
    <row r="228" spans="1:25" s="264" customFormat="1" ht="30" customHeight="1" x14ac:dyDescent="0.4">
      <c r="A228" s="877"/>
      <c r="B228" s="878"/>
      <c r="C228" s="879"/>
      <c r="D228" s="314" t="s">
        <v>705</v>
      </c>
      <c r="E228" s="875" t="s">
        <v>809</v>
      </c>
      <c r="F228" s="875"/>
      <c r="G228" s="875"/>
      <c r="H228" s="875"/>
      <c r="I228" s="875"/>
      <c r="J228" s="875"/>
      <c r="K228" s="875"/>
      <c r="L228" s="875"/>
      <c r="M228" s="875"/>
      <c r="N228" s="875"/>
      <c r="O228" s="875"/>
      <c r="P228" s="875"/>
      <c r="Q228" s="875"/>
      <c r="R228" s="875"/>
      <c r="S228" s="875"/>
      <c r="T228" s="875"/>
      <c r="U228" s="281"/>
      <c r="V228" s="712"/>
      <c r="W228" s="713"/>
      <c r="X228" s="713"/>
      <c r="Y228" s="714"/>
    </row>
    <row r="229" spans="1:25" s="264" customFormat="1" ht="15" customHeight="1" x14ac:dyDescent="0.4">
      <c r="A229" s="910"/>
      <c r="B229" s="911"/>
      <c r="C229" s="912"/>
      <c r="D229" s="314" t="s">
        <v>818</v>
      </c>
      <c r="E229" s="913" t="s">
        <v>810</v>
      </c>
      <c r="F229" s="913"/>
      <c r="G229" s="913"/>
      <c r="H229" s="913"/>
      <c r="I229" s="913"/>
      <c r="J229" s="913"/>
      <c r="K229" s="913"/>
      <c r="L229" s="913"/>
      <c r="M229" s="913"/>
      <c r="N229" s="913"/>
      <c r="O229" s="913"/>
      <c r="P229" s="913"/>
      <c r="Q229" s="913"/>
      <c r="R229" s="913"/>
      <c r="S229" s="913"/>
      <c r="T229" s="913"/>
      <c r="U229" s="281"/>
      <c r="V229" s="798"/>
      <c r="W229" s="799"/>
      <c r="X229" s="799"/>
      <c r="Y229" s="800"/>
    </row>
    <row r="230" spans="1:25" ht="18" customHeight="1" x14ac:dyDescent="0.4">
      <c r="A230" s="292"/>
      <c r="B230" s="292"/>
      <c r="C230" s="292"/>
      <c r="D230" s="293"/>
      <c r="E230" s="294"/>
      <c r="F230" s="294"/>
      <c r="G230" s="294"/>
      <c r="H230" s="294"/>
      <c r="I230" s="294"/>
      <c r="J230" s="294"/>
      <c r="K230" s="294"/>
      <c r="L230" s="294"/>
      <c r="M230" s="294"/>
      <c r="N230" s="294"/>
      <c r="O230" s="294"/>
      <c r="P230" s="294"/>
      <c r="Q230" s="295"/>
      <c r="R230" s="294"/>
      <c r="S230" s="294"/>
      <c r="T230" s="294"/>
      <c r="U230" s="294"/>
      <c r="V230" s="294"/>
      <c r="W230" s="294"/>
      <c r="X230" s="294"/>
      <c r="Y230" s="294"/>
    </row>
    <row r="231" spans="1:25" ht="15" customHeight="1" x14ac:dyDescent="0.15">
      <c r="A231" s="247" t="s">
        <v>327</v>
      </c>
    </row>
    <row r="232" spans="1:25" ht="30" customHeight="1" x14ac:dyDescent="0.4">
      <c r="A232" s="265" t="s">
        <v>355</v>
      </c>
      <c r="B232" s="266"/>
      <c r="C232" s="267"/>
      <c r="D232" s="268"/>
      <c r="E232" s="315">
        <v>28</v>
      </c>
      <c r="F232" s="268"/>
      <c r="G232" s="268"/>
      <c r="H232" s="268"/>
      <c r="I232" s="268"/>
      <c r="J232" s="268"/>
      <c r="K232" s="269" t="s">
        <v>356</v>
      </c>
      <c r="L232" s="316">
        <f>IF(R232=X232,1,0)</f>
        <v>0</v>
      </c>
      <c r="M232" s="270"/>
      <c r="N232" s="268"/>
      <c r="O232" s="268"/>
      <c r="P232" s="268"/>
      <c r="Q232" s="271" t="s">
        <v>357</v>
      </c>
      <c r="R232" s="316"/>
      <c r="S232" s="272"/>
      <c r="T232" s="268"/>
      <c r="U232" s="273"/>
      <c r="V232" s="318">
        <f>COUNT(U234)</f>
        <v>0</v>
      </c>
      <c r="W232" s="268" t="s">
        <v>371</v>
      </c>
      <c r="X232" s="315">
        <v>1</v>
      </c>
      <c r="Y232" s="274"/>
    </row>
    <row r="233" spans="1:25" s="262" customFormat="1" ht="15" customHeight="1" x14ac:dyDescent="0.4">
      <c r="A233" s="718" t="s">
        <v>362</v>
      </c>
      <c r="B233" s="719"/>
      <c r="C233" s="719"/>
      <c r="D233" s="719" t="s">
        <v>544</v>
      </c>
      <c r="E233" s="719"/>
      <c r="F233" s="719"/>
      <c r="G233" s="719"/>
      <c r="H233" s="719"/>
      <c r="I233" s="719"/>
      <c r="J233" s="719"/>
      <c r="K233" s="719"/>
      <c r="L233" s="719"/>
      <c r="M233" s="719"/>
      <c r="N233" s="719"/>
      <c r="O233" s="719"/>
      <c r="P233" s="719"/>
      <c r="Q233" s="719"/>
      <c r="R233" s="719"/>
      <c r="S233" s="719"/>
      <c r="T233" s="767"/>
      <c r="U233" s="275" t="s">
        <v>545</v>
      </c>
      <c r="V233" s="718" t="s">
        <v>546</v>
      </c>
      <c r="W233" s="719"/>
      <c r="X233" s="719"/>
      <c r="Y233" s="720"/>
    </row>
    <row r="234" spans="1:25" s="264" customFormat="1" ht="60" customHeight="1" x14ac:dyDescent="0.4">
      <c r="A234" s="737" t="s">
        <v>603</v>
      </c>
      <c r="B234" s="738"/>
      <c r="C234" s="739"/>
      <c r="D234" s="319"/>
      <c r="E234" s="902" t="s">
        <v>374</v>
      </c>
      <c r="F234" s="902"/>
      <c r="G234" s="902"/>
      <c r="H234" s="902"/>
      <c r="I234" s="902"/>
      <c r="J234" s="902"/>
      <c r="K234" s="902"/>
      <c r="L234" s="902"/>
      <c r="M234" s="902"/>
      <c r="N234" s="902"/>
      <c r="O234" s="902"/>
      <c r="P234" s="902"/>
      <c r="Q234" s="902"/>
      <c r="R234" s="902"/>
      <c r="S234" s="902"/>
      <c r="T234" s="902"/>
      <c r="U234" s="296"/>
      <c r="V234" s="822"/>
      <c r="W234" s="823"/>
      <c r="X234" s="823"/>
      <c r="Y234" s="824"/>
    </row>
    <row r="235" spans="1:25" ht="30" customHeight="1" x14ac:dyDescent="0.4">
      <c r="A235" s="265" t="s">
        <v>355</v>
      </c>
      <c r="B235" s="266"/>
      <c r="C235" s="267"/>
      <c r="D235" s="268"/>
      <c r="E235" s="320">
        <v>28</v>
      </c>
      <c r="F235" s="268"/>
      <c r="G235" s="268"/>
      <c r="H235" s="268"/>
      <c r="I235" s="268"/>
      <c r="J235" s="268"/>
      <c r="K235" s="269" t="s">
        <v>356</v>
      </c>
      <c r="L235" s="316">
        <f>IF(R235=X235,1,0)</f>
        <v>0</v>
      </c>
      <c r="M235" s="270"/>
      <c r="N235" s="268"/>
      <c r="O235" s="268"/>
      <c r="P235" s="268"/>
      <c r="Q235" s="271" t="s">
        <v>357</v>
      </c>
      <c r="R235" s="316"/>
      <c r="S235" s="272"/>
      <c r="T235" s="268"/>
      <c r="U235" s="273"/>
      <c r="V235" s="318">
        <f>COUNT(U237)</f>
        <v>0</v>
      </c>
      <c r="W235" s="268" t="s">
        <v>371</v>
      </c>
      <c r="X235" s="315">
        <v>1</v>
      </c>
      <c r="Y235" s="274"/>
    </row>
    <row r="236" spans="1:25" s="262" customFormat="1" ht="15" customHeight="1" x14ac:dyDescent="0.4">
      <c r="A236" s="718" t="s">
        <v>362</v>
      </c>
      <c r="B236" s="719"/>
      <c r="C236" s="719"/>
      <c r="D236" s="719" t="s">
        <v>544</v>
      </c>
      <c r="E236" s="719"/>
      <c r="F236" s="719"/>
      <c r="G236" s="719"/>
      <c r="H236" s="719"/>
      <c r="I236" s="719"/>
      <c r="J236" s="719"/>
      <c r="K236" s="719"/>
      <c r="L236" s="719"/>
      <c r="M236" s="719"/>
      <c r="N236" s="719"/>
      <c r="O236" s="719"/>
      <c r="P236" s="719"/>
      <c r="Q236" s="719"/>
      <c r="R236" s="719"/>
      <c r="S236" s="719"/>
      <c r="T236" s="767"/>
      <c r="U236" s="275" t="s">
        <v>545</v>
      </c>
      <c r="V236" s="718" t="s">
        <v>546</v>
      </c>
      <c r="W236" s="719"/>
      <c r="X236" s="719"/>
      <c r="Y236" s="720"/>
    </row>
    <row r="237" spans="1:25" s="264" customFormat="1" ht="60" customHeight="1" x14ac:dyDescent="0.4">
      <c r="A237" s="737" t="s">
        <v>749</v>
      </c>
      <c r="B237" s="738"/>
      <c r="C237" s="739"/>
      <c r="D237" s="319"/>
      <c r="E237" s="902" t="s">
        <v>375</v>
      </c>
      <c r="F237" s="902"/>
      <c r="G237" s="902"/>
      <c r="H237" s="902"/>
      <c r="I237" s="902"/>
      <c r="J237" s="902"/>
      <c r="K237" s="902"/>
      <c r="L237" s="902"/>
      <c r="M237" s="902"/>
      <c r="N237" s="902"/>
      <c r="O237" s="902"/>
      <c r="P237" s="902"/>
      <c r="Q237" s="902"/>
      <c r="R237" s="902"/>
      <c r="S237" s="902"/>
      <c r="T237" s="902"/>
      <c r="U237" s="296"/>
      <c r="V237" s="822"/>
      <c r="W237" s="823"/>
      <c r="X237" s="823"/>
      <c r="Y237" s="824"/>
    </row>
    <row r="238" spans="1:25" s="264" customFormat="1" ht="15" customHeight="1" x14ac:dyDescent="0.15">
      <c r="A238" s="277" t="s">
        <v>296</v>
      </c>
      <c r="D238" s="297"/>
      <c r="Q238" s="298"/>
    </row>
    <row r="239" spans="1:25" ht="30" customHeight="1" x14ac:dyDescent="0.4">
      <c r="A239" s="265" t="s">
        <v>355</v>
      </c>
      <c r="B239" s="266"/>
      <c r="C239" s="267"/>
      <c r="D239" s="268"/>
      <c r="E239" s="315">
        <v>29</v>
      </c>
      <c r="F239" s="268"/>
      <c r="G239" s="268"/>
      <c r="H239" s="268"/>
      <c r="I239" s="268"/>
      <c r="J239" s="268"/>
      <c r="K239" s="269" t="s">
        <v>356</v>
      </c>
      <c r="L239" s="316">
        <f>IF(R239=X239,1,0)</f>
        <v>0</v>
      </c>
      <c r="M239" s="270"/>
      <c r="N239" s="268"/>
      <c r="O239" s="268"/>
      <c r="P239" s="268"/>
      <c r="Q239" s="271" t="s">
        <v>357</v>
      </c>
      <c r="R239" s="316"/>
      <c r="S239" s="272"/>
      <c r="T239" s="268"/>
      <c r="U239" s="273"/>
      <c r="V239" s="318">
        <f>COUNT(U241:U242)</f>
        <v>0</v>
      </c>
      <c r="W239" s="268" t="s">
        <v>371</v>
      </c>
      <c r="X239" s="315">
        <v>2</v>
      </c>
      <c r="Y239" s="274"/>
    </row>
    <row r="240" spans="1:25" s="262" customFormat="1" ht="15" customHeight="1" x14ac:dyDescent="0.4">
      <c r="A240" s="718" t="s">
        <v>362</v>
      </c>
      <c r="B240" s="719"/>
      <c r="C240" s="719"/>
      <c r="D240" s="719" t="s">
        <v>544</v>
      </c>
      <c r="E240" s="719"/>
      <c r="F240" s="719"/>
      <c r="G240" s="719"/>
      <c r="H240" s="719"/>
      <c r="I240" s="719"/>
      <c r="J240" s="719"/>
      <c r="K240" s="719"/>
      <c r="L240" s="719"/>
      <c r="M240" s="719"/>
      <c r="N240" s="719"/>
      <c r="O240" s="719"/>
      <c r="P240" s="719"/>
      <c r="Q240" s="719"/>
      <c r="R240" s="719"/>
      <c r="S240" s="719"/>
      <c r="T240" s="767"/>
      <c r="U240" s="275" t="s">
        <v>545</v>
      </c>
      <c r="V240" s="718" t="s">
        <v>546</v>
      </c>
      <c r="W240" s="719"/>
      <c r="X240" s="719"/>
      <c r="Y240" s="720"/>
    </row>
    <row r="241" spans="1:25" s="264" customFormat="1" ht="45" customHeight="1" x14ac:dyDescent="0.4">
      <c r="A241" s="706" t="s">
        <v>604</v>
      </c>
      <c r="B241" s="707"/>
      <c r="C241" s="708"/>
      <c r="D241" s="314" t="s">
        <v>706</v>
      </c>
      <c r="E241" s="781" t="s">
        <v>947</v>
      </c>
      <c r="F241" s="782"/>
      <c r="G241" s="782"/>
      <c r="H241" s="782"/>
      <c r="I241" s="782"/>
      <c r="J241" s="782"/>
      <c r="K241" s="782"/>
      <c r="L241" s="782"/>
      <c r="M241" s="782"/>
      <c r="N241" s="782"/>
      <c r="O241" s="782"/>
      <c r="P241" s="782"/>
      <c r="Q241" s="782"/>
      <c r="R241" s="782"/>
      <c r="S241" s="782"/>
      <c r="T241" s="782"/>
      <c r="U241" s="276"/>
      <c r="V241" s="813"/>
      <c r="W241" s="814"/>
      <c r="X241" s="814"/>
      <c r="Y241" s="815"/>
    </row>
    <row r="242" spans="1:25" s="264" customFormat="1" ht="30" customHeight="1" x14ac:dyDescent="0.4">
      <c r="A242" s="768"/>
      <c r="B242" s="769"/>
      <c r="C242" s="770"/>
      <c r="D242" s="314" t="s">
        <v>707</v>
      </c>
      <c r="E242" s="781" t="s">
        <v>761</v>
      </c>
      <c r="F242" s="782"/>
      <c r="G242" s="782"/>
      <c r="H242" s="782"/>
      <c r="I242" s="782"/>
      <c r="J242" s="782"/>
      <c r="K242" s="782"/>
      <c r="L242" s="782"/>
      <c r="M242" s="782"/>
      <c r="N242" s="782"/>
      <c r="O242" s="782"/>
      <c r="P242" s="782"/>
      <c r="Q242" s="782"/>
      <c r="R242" s="782"/>
      <c r="S242" s="782"/>
      <c r="T242" s="782"/>
      <c r="U242" s="276"/>
      <c r="V242" s="819"/>
      <c r="W242" s="820"/>
      <c r="X242" s="820"/>
      <c r="Y242" s="821"/>
    </row>
    <row r="243" spans="1:25" s="278" customFormat="1" ht="15" customHeight="1" x14ac:dyDescent="0.15">
      <c r="A243" s="277" t="s">
        <v>304</v>
      </c>
      <c r="D243" s="279"/>
      <c r="Q243" s="280"/>
    </row>
    <row r="244" spans="1:25" ht="30" customHeight="1" x14ac:dyDescent="0.4">
      <c r="A244" s="265" t="s">
        <v>355</v>
      </c>
      <c r="B244" s="266"/>
      <c r="C244" s="267"/>
      <c r="D244" s="268"/>
      <c r="E244" s="315">
        <v>30</v>
      </c>
      <c r="F244" s="268"/>
      <c r="G244" s="268"/>
      <c r="H244" s="268"/>
      <c r="I244" s="268"/>
      <c r="J244" s="268"/>
      <c r="K244" s="269" t="s">
        <v>356</v>
      </c>
      <c r="L244" s="316">
        <f>IF(R244=X244,1,0)</f>
        <v>0</v>
      </c>
      <c r="M244" s="270"/>
      <c r="N244" s="268"/>
      <c r="O244" s="268"/>
      <c r="P244" s="268"/>
      <c r="Q244" s="271" t="s">
        <v>357</v>
      </c>
      <c r="R244" s="316"/>
      <c r="S244" s="272"/>
      <c r="T244" s="268"/>
      <c r="U244" s="273"/>
      <c r="V244" s="318">
        <f>COUNT(U246)</f>
        <v>0</v>
      </c>
      <c r="W244" s="268" t="s">
        <v>371</v>
      </c>
      <c r="X244" s="315">
        <v>1</v>
      </c>
      <c r="Y244" s="274"/>
    </row>
    <row r="245" spans="1:25" s="262" customFormat="1" ht="15" customHeight="1" x14ac:dyDescent="0.4">
      <c r="A245" s="718" t="s">
        <v>362</v>
      </c>
      <c r="B245" s="719"/>
      <c r="C245" s="719"/>
      <c r="D245" s="719" t="s">
        <v>544</v>
      </c>
      <c r="E245" s="719"/>
      <c r="F245" s="719"/>
      <c r="G245" s="719"/>
      <c r="H245" s="719"/>
      <c r="I245" s="719"/>
      <c r="J245" s="719"/>
      <c r="K245" s="719"/>
      <c r="L245" s="719"/>
      <c r="M245" s="719"/>
      <c r="N245" s="719"/>
      <c r="O245" s="719"/>
      <c r="P245" s="719"/>
      <c r="Q245" s="719"/>
      <c r="R245" s="719"/>
      <c r="S245" s="719"/>
      <c r="T245" s="767"/>
      <c r="U245" s="275" t="s">
        <v>545</v>
      </c>
      <c r="V245" s="718" t="s">
        <v>546</v>
      </c>
      <c r="W245" s="719"/>
      <c r="X245" s="719"/>
      <c r="Y245" s="720"/>
    </row>
    <row r="246" spans="1:25" s="264" customFormat="1" ht="54.95" customHeight="1" x14ac:dyDescent="0.4">
      <c r="A246" s="876" t="s">
        <v>612</v>
      </c>
      <c r="B246" s="876"/>
      <c r="C246" s="876"/>
      <c r="D246" s="314"/>
      <c r="E246" s="875" t="s">
        <v>762</v>
      </c>
      <c r="F246" s="875"/>
      <c r="G246" s="875"/>
      <c r="H246" s="875"/>
      <c r="I246" s="875"/>
      <c r="J246" s="875"/>
      <c r="K246" s="875"/>
      <c r="L246" s="875"/>
      <c r="M246" s="875"/>
      <c r="N246" s="875"/>
      <c r="O246" s="875"/>
      <c r="P246" s="875"/>
      <c r="Q246" s="875"/>
      <c r="R246" s="875"/>
      <c r="S246" s="875"/>
      <c r="T246" s="875"/>
      <c r="U246" s="281"/>
      <c r="V246" s="889"/>
      <c r="W246" s="890"/>
      <c r="X246" s="890"/>
      <c r="Y246" s="891"/>
    </row>
    <row r="247" spans="1:25" ht="30" customHeight="1" x14ac:dyDescent="0.4">
      <c r="A247" s="265" t="s">
        <v>355</v>
      </c>
      <c r="B247" s="266"/>
      <c r="C247" s="267"/>
      <c r="D247" s="268"/>
      <c r="E247" s="315">
        <v>31</v>
      </c>
      <c r="F247" s="268"/>
      <c r="G247" s="268"/>
      <c r="H247" s="268"/>
      <c r="I247" s="268"/>
      <c r="J247" s="268"/>
      <c r="K247" s="269" t="s">
        <v>356</v>
      </c>
      <c r="L247" s="316">
        <f>IF(R247=X247,1,0)</f>
        <v>0</v>
      </c>
      <c r="M247" s="270"/>
      <c r="N247" s="268"/>
      <c r="O247" s="268"/>
      <c r="P247" s="268"/>
      <c r="Q247" s="271" t="s">
        <v>357</v>
      </c>
      <c r="R247" s="316"/>
      <c r="S247" s="272"/>
      <c r="T247" s="268"/>
      <c r="U247" s="273"/>
      <c r="V247" s="318">
        <f>COUNT(U249:U251)</f>
        <v>0</v>
      </c>
      <c r="W247" s="268" t="s">
        <v>371</v>
      </c>
      <c r="X247" s="315">
        <v>3</v>
      </c>
      <c r="Y247" s="274"/>
    </row>
    <row r="248" spans="1:25" s="262" customFormat="1" ht="15" customHeight="1" x14ac:dyDescent="0.4">
      <c r="A248" s="718" t="s">
        <v>362</v>
      </c>
      <c r="B248" s="719"/>
      <c r="C248" s="719"/>
      <c r="D248" s="719" t="s">
        <v>544</v>
      </c>
      <c r="E248" s="719"/>
      <c r="F248" s="719"/>
      <c r="G248" s="719"/>
      <c r="H248" s="719"/>
      <c r="I248" s="719"/>
      <c r="J248" s="719"/>
      <c r="K248" s="719"/>
      <c r="L248" s="719"/>
      <c r="M248" s="719"/>
      <c r="N248" s="719"/>
      <c r="O248" s="719"/>
      <c r="P248" s="719"/>
      <c r="Q248" s="719"/>
      <c r="R248" s="719"/>
      <c r="S248" s="719"/>
      <c r="T248" s="767"/>
      <c r="U248" s="275" t="s">
        <v>545</v>
      </c>
      <c r="V248" s="718" t="s">
        <v>546</v>
      </c>
      <c r="W248" s="719"/>
      <c r="X248" s="719"/>
      <c r="Y248" s="720"/>
    </row>
    <row r="249" spans="1:25" s="264" customFormat="1" ht="30" customHeight="1" x14ac:dyDescent="0.4">
      <c r="A249" s="876" t="s">
        <v>629</v>
      </c>
      <c r="B249" s="876"/>
      <c r="C249" s="876"/>
      <c r="D249" s="314" t="s">
        <v>708</v>
      </c>
      <c r="E249" s="778" t="s">
        <v>628</v>
      </c>
      <c r="F249" s="778"/>
      <c r="G249" s="778"/>
      <c r="H249" s="778"/>
      <c r="I249" s="778"/>
      <c r="J249" s="778"/>
      <c r="K249" s="778"/>
      <c r="L249" s="778"/>
      <c r="M249" s="778"/>
      <c r="N249" s="778"/>
      <c r="O249" s="778"/>
      <c r="P249" s="778"/>
      <c r="Q249" s="778"/>
      <c r="R249" s="778"/>
      <c r="S249" s="778"/>
      <c r="T249" s="778"/>
      <c r="U249" s="281"/>
      <c r="V249" s="813"/>
      <c r="W249" s="814"/>
      <c r="X249" s="814"/>
      <c r="Y249" s="815"/>
    </row>
    <row r="250" spans="1:25" s="264" customFormat="1" ht="30" customHeight="1" x14ac:dyDescent="0.4">
      <c r="A250" s="876"/>
      <c r="B250" s="876"/>
      <c r="C250" s="876"/>
      <c r="D250" s="314" t="s">
        <v>709</v>
      </c>
      <c r="E250" s="778" t="s">
        <v>333</v>
      </c>
      <c r="F250" s="778"/>
      <c r="G250" s="778"/>
      <c r="H250" s="778"/>
      <c r="I250" s="778"/>
      <c r="J250" s="778"/>
      <c r="K250" s="778"/>
      <c r="L250" s="778"/>
      <c r="M250" s="778"/>
      <c r="N250" s="778"/>
      <c r="O250" s="778"/>
      <c r="P250" s="778"/>
      <c r="Q250" s="778"/>
      <c r="R250" s="778"/>
      <c r="S250" s="778"/>
      <c r="T250" s="778"/>
      <c r="U250" s="281"/>
      <c r="V250" s="816"/>
      <c r="W250" s="817"/>
      <c r="X250" s="817"/>
      <c r="Y250" s="818"/>
    </row>
    <row r="251" spans="1:25" s="264" customFormat="1" ht="30" customHeight="1" x14ac:dyDescent="0.4">
      <c r="A251" s="876"/>
      <c r="B251" s="876"/>
      <c r="C251" s="876"/>
      <c r="D251" s="314" t="s">
        <v>710</v>
      </c>
      <c r="E251" s="778" t="s">
        <v>328</v>
      </c>
      <c r="F251" s="778"/>
      <c r="G251" s="778"/>
      <c r="H251" s="778"/>
      <c r="I251" s="778"/>
      <c r="J251" s="778"/>
      <c r="K251" s="778"/>
      <c r="L251" s="778"/>
      <c r="M251" s="778"/>
      <c r="N251" s="778"/>
      <c r="O251" s="778"/>
      <c r="P251" s="778"/>
      <c r="Q251" s="778"/>
      <c r="R251" s="778"/>
      <c r="S251" s="778"/>
      <c r="T251" s="778"/>
      <c r="U251" s="281"/>
      <c r="V251" s="819"/>
      <c r="W251" s="820"/>
      <c r="X251" s="820"/>
      <c r="Y251" s="821"/>
    </row>
    <row r="252" spans="1:25" ht="30" customHeight="1" x14ac:dyDescent="0.4">
      <c r="A252" s="265" t="s">
        <v>355</v>
      </c>
      <c r="B252" s="266"/>
      <c r="C252" s="267"/>
      <c r="D252" s="268"/>
      <c r="E252" s="315">
        <v>32</v>
      </c>
      <c r="F252" s="268"/>
      <c r="G252" s="268"/>
      <c r="H252" s="268"/>
      <c r="I252" s="268"/>
      <c r="J252" s="268"/>
      <c r="K252" s="269" t="s">
        <v>356</v>
      </c>
      <c r="L252" s="316">
        <f>IF(R252=X252,1,0)</f>
        <v>0</v>
      </c>
      <c r="M252" s="270"/>
      <c r="N252" s="268"/>
      <c r="O252" s="268"/>
      <c r="P252" s="268"/>
      <c r="Q252" s="271" t="s">
        <v>357</v>
      </c>
      <c r="R252" s="316"/>
      <c r="S252" s="272"/>
      <c r="T252" s="268"/>
      <c r="U252" s="273"/>
      <c r="V252" s="318">
        <f>COUNT(U254)</f>
        <v>0</v>
      </c>
      <c r="W252" s="268" t="s">
        <v>371</v>
      </c>
      <c r="X252" s="315">
        <v>1</v>
      </c>
      <c r="Y252" s="274"/>
    </row>
    <row r="253" spans="1:25" s="262" customFormat="1" ht="15" customHeight="1" x14ac:dyDescent="0.4">
      <c r="A253" s="718" t="s">
        <v>362</v>
      </c>
      <c r="B253" s="719"/>
      <c r="C253" s="719"/>
      <c r="D253" s="719" t="s">
        <v>544</v>
      </c>
      <c r="E253" s="719"/>
      <c r="F253" s="719"/>
      <c r="G253" s="719"/>
      <c r="H253" s="719"/>
      <c r="I253" s="719"/>
      <c r="J253" s="719"/>
      <c r="K253" s="719"/>
      <c r="L253" s="719"/>
      <c r="M253" s="719"/>
      <c r="N253" s="719"/>
      <c r="O253" s="719"/>
      <c r="P253" s="719"/>
      <c r="Q253" s="719"/>
      <c r="R253" s="719"/>
      <c r="S253" s="719"/>
      <c r="T253" s="767"/>
      <c r="U253" s="275" t="s">
        <v>545</v>
      </c>
      <c r="V253" s="718" t="s">
        <v>546</v>
      </c>
      <c r="W253" s="719"/>
      <c r="X253" s="719"/>
      <c r="Y253" s="720"/>
    </row>
    <row r="254" spans="1:25" s="264" customFormat="1" ht="75" customHeight="1" x14ac:dyDescent="0.4">
      <c r="A254" s="907" t="s">
        <v>627</v>
      </c>
      <c r="B254" s="908"/>
      <c r="C254" s="909"/>
      <c r="D254" s="317"/>
      <c r="E254" s="898" t="s">
        <v>376</v>
      </c>
      <c r="F254" s="898"/>
      <c r="G254" s="898"/>
      <c r="H254" s="898"/>
      <c r="I254" s="898"/>
      <c r="J254" s="898"/>
      <c r="K254" s="898"/>
      <c r="L254" s="898"/>
      <c r="M254" s="898"/>
      <c r="N254" s="898"/>
      <c r="O254" s="898"/>
      <c r="P254" s="898"/>
      <c r="Q254" s="898"/>
      <c r="R254" s="898"/>
      <c r="S254" s="898"/>
      <c r="T254" s="898"/>
      <c r="U254" s="276"/>
      <c r="V254" s="899"/>
      <c r="W254" s="900"/>
      <c r="X254" s="900"/>
      <c r="Y254" s="901"/>
    </row>
    <row r="255" spans="1:25" ht="30" customHeight="1" x14ac:dyDescent="0.4">
      <c r="A255" s="265" t="s">
        <v>355</v>
      </c>
      <c r="B255" s="266"/>
      <c r="C255" s="267"/>
      <c r="D255" s="268"/>
      <c r="E255" s="315">
        <v>33</v>
      </c>
      <c r="F255" s="268"/>
      <c r="G255" s="268"/>
      <c r="H255" s="268"/>
      <c r="I255" s="268"/>
      <c r="J255" s="268"/>
      <c r="K255" s="269" t="s">
        <v>356</v>
      </c>
      <c r="L255" s="316">
        <f>IF(R255=X255,1,0)</f>
        <v>0</v>
      </c>
      <c r="M255" s="270"/>
      <c r="N255" s="268"/>
      <c r="O255" s="268"/>
      <c r="P255" s="268"/>
      <c r="Q255" s="271" t="s">
        <v>357</v>
      </c>
      <c r="R255" s="316"/>
      <c r="S255" s="272"/>
      <c r="T255" s="268"/>
      <c r="U255" s="273"/>
      <c r="V255" s="318">
        <f>COUNT(U257:U259)</f>
        <v>0</v>
      </c>
      <c r="W255" s="268" t="s">
        <v>371</v>
      </c>
      <c r="X255" s="315">
        <v>3</v>
      </c>
      <c r="Y255" s="274"/>
    </row>
    <row r="256" spans="1:25" s="262" customFormat="1" ht="15" customHeight="1" x14ac:dyDescent="0.4">
      <c r="A256" s="718" t="s">
        <v>362</v>
      </c>
      <c r="B256" s="719"/>
      <c r="C256" s="719"/>
      <c r="D256" s="719" t="s">
        <v>544</v>
      </c>
      <c r="E256" s="719"/>
      <c r="F256" s="719"/>
      <c r="G256" s="719"/>
      <c r="H256" s="719"/>
      <c r="I256" s="719"/>
      <c r="J256" s="719"/>
      <c r="K256" s="719"/>
      <c r="L256" s="719"/>
      <c r="M256" s="719"/>
      <c r="N256" s="719"/>
      <c r="O256" s="719"/>
      <c r="P256" s="719"/>
      <c r="Q256" s="719"/>
      <c r="R256" s="719"/>
      <c r="S256" s="719"/>
      <c r="T256" s="767"/>
      <c r="U256" s="275" t="s">
        <v>545</v>
      </c>
      <c r="V256" s="718" t="s">
        <v>546</v>
      </c>
      <c r="W256" s="719"/>
      <c r="X256" s="719"/>
      <c r="Y256" s="720"/>
    </row>
    <row r="257" spans="1:25" s="264" customFormat="1" ht="15" customHeight="1" x14ac:dyDescent="0.4">
      <c r="A257" s="706" t="s">
        <v>645</v>
      </c>
      <c r="B257" s="707"/>
      <c r="C257" s="708"/>
      <c r="D257" s="314" t="s">
        <v>711</v>
      </c>
      <c r="E257" s="781" t="s">
        <v>329</v>
      </c>
      <c r="F257" s="782"/>
      <c r="G257" s="782"/>
      <c r="H257" s="782"/>
      <c r="I257" s="782"/>
      <c r="J257" s="782"/>
      <c r="K257" s="782"/>
      <c r="L257" s="782"/>
      <c r="M257" s="782"/>
      <c r="N257" s="782"/>
      <c r="O257" s="782"/>
      <c r="P257" s="782"/>
      <c r="Q257" s="782"/>
      <c r="R257" s="782"/>
      <c r="S257" s="782"/>
      <c r="T257" s="782"/>
      <c r="U257" s="276"/>
      <c r="V257" s="804"/>
      <c r="W257" s="805"/>
      <c r="X257" s="805"/>
      <c r="Y257" s="806"/>
    </row>
    <row r="258" spans="1:25" s="264" customFormat="1" ht="30" customHeight="1" x14ac:dyDescent="0.4">
      <c r="A258" s="709"/>
      <c r="B258" s="710"/>
      <c r="C258" s="711"/>
      <c r="D258" s="314" t="s">
        <v>712</v>
      </c>
      <c r="E258" s="781" t="s">
        <v>334</v>
      </c>
      <c r="F258" s="782"/>
      <c r="G258" s="782"/>
      <c r="H258" s="782"/>
      <c r="I258" s="782"/>
      <c r="J258" s="782"/>
      <c r="K258" s="782"/>
      <c r="L258" s="782"/>
      <c r="M258" s="782"/>
      <c r="N258" s="782"/>
      <c r="O258" s="782"/>
      <c r="P258" s="782"/>
      <c r="Q258" s="782"/>
      <c r="R258" s="782"/>
      <c r="S258" s="782"/>
      <c r="T258" s="782"/>
      <c r="U258" s="276"/>
      <c r="V258" s="712"/>
      <c r="W258" s="713"/>
      <c r="X258" s="713"/>
      <c r="Y258" s="714"/>
    </row>
    <row r="259" spans="1:25" s="264" customFormat="1" ht="30" customHeight="1" x14ac:dyDescent="0.4">
      <c r="A259" s="768"/>
      <c r="B259" s="769"/>
      <c r="C259" s="770"/>
      <c r="D259" s="314" t="s">
        <v>713</v>
      </c>
      <c r="E259" s="781" t="s">
        <v>335</v>
      </c>
      <c r="F259" s="782"/>
      <c r="G259" s="782"/>
      <c r="H259" s="782"/>
      <c r="I259" s="782"/>
      <c r="J259" s="782"/>
      <c r="K259" s="782"/>
      <c r="L259" s="782"/>
      <c r="M259" s="782"/>
      <c r="N259" s="782"/>
      <c r="O259" s="782"/>
      <c r="P259" s="782"/>
      <c r="Q259" s="782"/>
      <c r="R259" s="782"/>
      <c r="S259" s="782"/>
      <c r="T259" s="782"/>
      <c r="U259" s="276"/>
      <c r="V259" s="798"/>
      <c r="W259" s="799"/>
      <c r="X259" s="799"/>
      <c r="Y259" s="800"/>
    </row>
    <row r="260" spans="1:25" ht="30" customHeight="1" x14ac:dyDescent="0.4">
      <c r="A260" s="265" t="s">
        <v>355</v>
      </c>
      <c r="B260" s="266"/>
      <c r="C260" s="267"/>
      <c r="D260" s="268"/>
      <c r="E260" s="315">
        <v>34</v>
      </c>
      <c r="F260" s="268"/>
      <c r="G260" s="268"/>
      <c r="H260" s="268"/>
      <c r="I260" s="268"/>
      <c r="J260" s="268"/>
      <c r="K260" s="269" t="s">
        <v>356</v>
      </c>
      <c r="L260" s="316">
        <f>IF(R260=X260,1,0)</f>
        <v>0</v>
      </c>
      <c r="M260" s="270"/>
      <c r="N260" s="268"/>
      <c r="O260" s="268"/>
      <c r="P260" s="268"/>
      <c r="Q260" s="271" t="s">
        <v>357</v>
      </c>
      <c r="R260" s="316"/>
      <c r="S260" s="272"/>
      <c r="T260" s="268"/>
      <c r="U260" s="273"/>
      <c r="V260" s="318">
        <f>COUNT(U262:U262)</f>
        <v>0</v>
      </c>
      <c r="W260" s="268" t="s">
        <v>371</v>
      </c>
      <c r="X260" s="315">
        <v>1</v>
      </c>
      <c r="Y260" s="274"/>
    </row>
    <row r="261" spans="1:25" s="262" customFormat="1" ht="15" customHeight="1" x14ac:dyDescent="0.4">
      <c r="A261" s="718" t="s">
        <v>362</v>
      </c>
      <c r="B261" s="719"/>
      <c r="C261" s="719"/>
      <c r="D261" s="719" t="s">
        <v>544</v>
      </c>
      <c r="E261" s="719"/>
      <c r="F261" s="719"/>
      <c r="G261" s="719"/>
      <c r="H261" s="719"/>
      <c r="I261" s="719"/>
      <c r="J261" s="719"/>
      <c r="K261" s="719"/>
      <c r="L261" s="719"/>
      <c r="M261" s="719"/>
      <c r="N261" s="719"/>
      <c r="O261" s="719"/>
      <c r="P261" s="719"/>
      <c r="Q261" s="719"/>
      <c r="R261" s="719"/>
      <c r="S261" s="719"/>
      <c r="T261" s="767"/>
      <c r="U261" s="275" t="s">
        <v>545</v>
      </c>
      <c r="V261" s="718" t="s">
        <v>546</v>
      </c>
      <c r="W261" s="719"/>
      <c r="X261" s="719"/>
      <c r="Y261" s="720"/>
    </row>
    <row r="262" spans="1:25" s="264" customFormat="1" ht="90" customHeight="1" x14ac:dyDescent="0.4">
      <c r="A262" s="772" t="s">
        <v>646</v>
      </c>
      <c r="B262" s="773"/>
      <c r="C262" s="774"/>
      <c r="D262" s="314"/>
      <c r="E262" s="780" t="s">
        <v>984</v>
      </c>
      <c r="F262" s="724"/>
      <c r="G262" s="724"/>
      <c r="H262" s="724"/>
      <c r="I262" s="724"/>
      <c r="J262" s="724"/>
      <c r="K262" s="724"/>
      <c r="L262" s="724"/>
      <c r="M262" s="724"/>
      <c r="N262" s="724"/>
      <c r="O262" s="724"/>
      <c r="P262" s="724"/>
      <c r="Q262" s="724"/>
      <c r="R262" s="724"/>
      <c r="S262" s="724"/>
      <c r="T262" s="724"/>
      <c r="U262" s="276"/>
      <c r="V262" s="804"/>
      <c r="W262" s="805"/>
      <c r="X262" s="805"/>
      <c r="Y262" s="806"/>
    </row>
    <row r="263" spans="1:25" ht="30" customHeight="1" x14ac:dyDescent="0.4">
      <c r="A263" s="265" t="s">
        <v>355</v>
      </c>
      <c r="B263" s="266"/>
      <c r="C263" s="267"/>
      <c r="D263" s="268"/>
      <c r="E263" s="315">
        <v>35</v>
      </c>
      <c r="F263" s="268"/>
      <c r="G263" s="268"/>
      <c r="H263" s="268"/>
      <c r="I263" s="268"/>
      <c r="J263" s="268"/>
      <c r="K263" s="269" t="s">
        <v>356</v>
      </c>
      <c r="L263" s="316">
        <f>IF(R263=X263,1,0)</f>
        <v>0</v>
      </c>
      <c r="M263" s="270"/>
      <c r="N263" s="268"/>
      <c r="O263" s="268"/>
      <c r="P263" s="268"/>
      <c r="Q263" s="271" t="s">
        <v>357</v>
      </c>
      <c r="R263" s="316"/>
      <c r="S263" s="272"/>
      <c r="T263" s="268"/>
      <c r="U263" s="273"/>
      <c r="V263" s="318">
        <f>COUNT(U265:U266)</f>
        <v>0</v>
      </c>
      <c r="W263" s="268" t="s">
        <v>371</v>
      </c>
      <c r="X263" s="315">
        <v>2</v>
      </c>
      <c r="Y263" s="274"/>
    </row>
    <row r="264" spans="1:25" s="262" customFormat="1" ht="15" customHeight="1" x14ac:dyDescent="0.4">
      <c r="A264" s="718" t="s">
        <v>362</v>
      </c>
      <c r="B264" s="719"/>
      <c r="C264" s="719"/>
      <c r="D264" s="719" t="s">
        <v>544</v>
      </c>
      <c r="E264" s="719"/>
      <c r="F264" s="719"/>
      <c r="G264" s="719"/>
      <c r="H264" s="719"/>
      <c r="I264" s="719"/>
      <c r="J264" s="719"/>
      <c r="K264" s="719"/>
      <c r="L264" s="719"/>
      <c r="M264" s="719"/>
      <c r="N264" s="719"/>
      <c r="O264" s="719"/>
      <c r="P264" s="719"/>
      <c r="Q264" s="719"/>
      <c r="R264" s="719"/>
      <c r="S264" s="719"/>
      <c r="T264" s="767"/>
      <c r="U264" s="275" t="s">
        <v>545</v>
      </c>
      <c r="V264" s="718" t="s">
        <v>546</v>
      </c>
      <c r="W264" s="719"/>
      <c r="X264" s="719"/>
      <c r="Y264" s="720"/>
    </row>
    <row r="265" spans="1:25" s="264" customFormat="1" ht="30" customHeight="1" x14ac:dyDescent="0.4">
      <c r="A265" s="772" t="s">
        <v>647</v>
      </c>
      <c r="B265" s="773"/>
      <c r="C265" s="774"/>
      <c r="D265" s="314" t="s">
        <v>714</v>
      </c>
      <c r="E265" s="781" t="s">
        <v>336</v>
      </c>
      <c r="F265" s="782"/>
      <c r="G265" s="782"/>
      <c r="H265" s="782"/>
      <c r="I265" s="782"/>
      <c r="J265" s="782"/>
      <c r="K265" s="782"/>
      <c r="L265" s="782"/>
      <c r="M265" s="782"/>
      <c r="N265" s="782"/>
      <c r="O265" s="782"/>
      <c r="P265" s="782"/>
      <c r="Q265" s="782"/>
      <c r="R265" s="782"/>
      <c r="S265" s="782"/>
      <c r="T265" s="782"/>
      <c r="U265" s="276"/>
      <c r="V265" s="807"/>
      <c r="W265" s="808"/>
      <c r="X265" s="808"/>
      <c r="Y265" s="809"/>
    </row>
    <row r="266" spans="1:25" s="264" customFormat="1" ht="30" customHeight="1" x14ac:dyDescent="0.4">
      <c r="A266" s="775"/>
      <c r="B266" s="776"/>
      <c r="C266" s="777"/>
      <c r="D266" s="314" t="s">
        <v>715</v>
      </c>
      <c r="E266" s="781" t="s">
        <v>543</v>
      </c>
      <c r="F266" s="782"/>
      <c r="G266" s="782"/>
      <c r="H266" s="782"/>
      <c r="I266" s="782"/>
      <c r="J266" s="782"/>
      <c r="K266" s="782"/>
      <c r="L266" s="782"/>
      <c r="M266" s="782"/>
      <c r="N266" s="782"/>
      <c r="O266" s="782"/>
      <c r="P266" s="782"/>
      <c r="Q266" s="782"/>
      <c r="R266" s="782"/>
      <c r="S266" s="782"/>
      <c r="T266" s="782"/>
      <c r="U266" s="276"/>
      <c r="V266" s="810"/>
      <c r="W266" s="811"/>
      <c r="X266" s="811"/>
      <c r="Y266" s="812"/>
    </row>
    <row r="267" spans="1:25" ht="30" customHeight="1" x14ac:dyDescent="0.4">
      <c r="A267" s="265" t="s">
        <v>355</v>
      </c>
      <c r="B267" s="266"/>
      <c r="C267" s="267"/>
      <c r="D267" s="268"/>
      <c r="E267" s="315">
        <v>36</v>
      </c>
      <c r="F267" s="268"/>
      <c r="G267" s="268"/>
      <c r="H267" s="268"/>
      <c r="I267" s="268"/>
      <c r="J267" s="268"/>
      <c r="K267" s="269" t="s">
        <v>356</v>
      </c>
      <c r="L267" s="316">
        <f>IF(R267=X267,1,0)</f>
        <v>0</v>
      </c>
      <c r="M267" s="270"/>
      <c r="N267" s="268"/>
      <c r="O267" s="268"/>
      <c r="P267" s="268"/>
      <c r="Q267" s="271" t="s">
        <v>357</v>
      </c>
      <c r="R267" s="316"/>
      <c r="S267" s="272"/>
      <c r="T267" s="268"/>
      <c r="U267" s="273"/>
      <c r="V267" s="318">
        <f>COUNT(U269)</f>
        <v>0</v>
      </c>
      <c r="W267" s="268" t="s">
        <v>371</v>
      </c>
      <c r="X267" s="315">
        <v>1</v>
      </c>
      <c r="Y267" s="274"/>
    </row>
    <row r="268" spans="1:25" s="262" customFormat="1" ht="15" customHeight="1" x14ac:dyDescent="0.4">
      <c r="A268" s="718" t="s">
        <v>362</v>
      </c>
      <c r="B268" s="719"/>
      <c r="C268" s="719"/>
      <c r="D268" s="719" t="s">
        <v>544</v>
      </c>
      <c r="E268" s="719"/>
      <c r="F268" s="719"/>
      <c r="G268" s="719"/>
      <c r="H268" s="719"/>
      <c r="I268" s="719"/>
      <c r="J268" s="719"/>
      <c r="K268" s="719"/>
      <c r="L268" s="719"/>
      <c r="M268" s="719"/>
      <c r="N268" s="719"/>
      <c r="O268" s="719"/>
      <c r="P268" s="719"/>
      <c r="Q268" s="719"/>
      <c r="R268" s="719"/>
      <c r="S268" s="719"/>
      <c r="T268" s="767"/>
      <c r="U268" s="275" t="s">
        <v>545</v>
      </c>
      <c r="V268" s="718" t="s">
        <v>546</v>
      </c>
      <c r="W268" s="719"/>
      <c r="X268" s="719"/>
      <c r="Y268" s="720"/>
    </row>
    <row r="269" spans="1:25" s="264" customFormat="1" ht="60" customHeight="1" x14ac:dyDescent="0.4">
      <c r="A269" s="895" t="s">
        <v>648</v>
      </c>
      <c r="B269" s="896"/>
      <c r="C269" s="897"/>
      <c r="D269" s="317"/>
      <c r="E269" s="881" t="s">
        <v>649</v>
      </c>
      <c r="F269" s="861"/>
      <c r="G269" s="861"/>
      <c r="H269" s="861"/>
      <c r="I269" s="861"/>
      <c r="J269" s="861"/>
      <c r="K269" s="861"/>
      <c r="L269" s="861"/>
      <c r="M269" s="861"/>
      <c r="N269" s="861"/>
      <c r="O269" s="861"/>
      <c r="P269" s="861"/>
      <c r="Q269" s="861"/>
      <c r="R269" s="861"/>
      <c r="S269" s="861"/>
      <c r="T269" s="882"/>
      <c r="U269" s="276"/>
      <c r="V269" s="892"/>
      <c r="W269" s="893"/>
      <c r="X269" s="893"/>
      <c r="Y269" s="894"/>
    </row>
    <row r="270" spans="1:25" ht="30" customHeight="1" x14ac:dyDescent="0.4">
      <c r="A270" s="265" t="s">
        <v>355</v>
      </c>
      <c r="B270" s="266"/>
      <c r="C270" s="267"/>
      <c r="D270" s="268"/>
      <c r="E270" s="315">
        <v>37</v>
      </c>
      <c r="F270" s="268"/>
      <c r="G270" s="268"/>
      <c r="H270" s="268"/>
      <c r="I270" s="268"/>
      <c r="J270" s="268"/>
      <c r="K270" s="269" t="s">
        <v>356</v>
      </c>
      <c r="L270" s="316">
        <f>IF(R270=X270,1,0)</f>
        <v>0</v>
      </c>
      <c r="M270" s="270"/>
      <c r="N270" s="268"/>
      <c r="O270" s="268"/>
      <c r="P270" s="268"/>
      <c r="Q270" s="271" t="s">
        <v>357</v>
      </c>
      <c r="R270" s="316"/>
      <c r="S270" s="272"/>
      <c r="T270" s="268"/>
      <c r="U270" s="273"/>
      <c r="V270" s="316">
        <f>COUNT(U272:U282)</f>
        <v>0</v>
      </c>
      <c r="W270" s="268" t="s">
        <v>379</v>
      </c>
      <c r="X270" s="315">
        <v>10</v>
      </c>
      <c r="Y270" s="274"/>
    </row>
    <row r="271" spans="1:25" s="262" customFormat="1" ht="15" customHeight="1" x14ac:dyDescent="0.4">
      <c r="A271" s="718" t="s">
        <v>362</v>
      </c>
      <c r="B271" s="719"/>
      <c r="C271" s="719"/>
      <c r="D271" s="719" t="s">
        <v>544</v>
      </c>
      <c r="E271" s="719"/>
      <c r="F271" s="719"/>
      <c r="G271" s="719"/>
      <c r="H271" s="719"/>
      <c r="I271" s="719"/>
      <c r="J271" s="719"/>
      <c r="K271" s="719"/>
      <c r="L271" s="719"/>
      <c r="M271" s="719"/>
      <c r="N271" s="719"/>
      <c r="O271" s="719"/>
      <c r="P271" s="719"/>
      <c r="Q271" s="719"/>
      <c r="R271" s="719"/>
      <c r="S271" s="719"/>
      <c r="T271" s="767"/>
      <c r="U271" s="275" t="s">
        <v>545</v>
      </c>
      <c r="V271" s="718" t="s">
        <v>546</v>
      </c>
      <c r="W271" s="719"/>
      <c r="X271" s="719"/>
      <c r="Y271" s="720"/>
    </row>
    <row r="272" spans="1:25" s="264" customFormat="1" ht="30" customHeight="1" x14ac:dyDescent="0.4">
      <c r="A272" s="706" t="s">
        <v>665</v>
      </c>
      <c r="B272" s="707"/>
      <c r="C272" s="708"/>
      <c r="D272" s="314" t="s">
        <v>716</v>
      </c>
      <c r="E272" s="778" t="s">
        <v>337</v>
      </c>
      <c r="F272" s="778"/>
      <c r="G272" s="778"/>
      <c r="H272" s="778"/>
      <c r="I272" s="778"/>
      <c r="J272" s="778"/>
      <c r="K272" s="778"/>
      <c r="L272" s="778"/>
      <c r="M272" s="778"/>
      <c r="N272" s="778"/>
      <c r="O272" s="778"/>
      <c r="P272" s="778"/>
      <c r="Q272" s="778"/>
      <c r="R272" s="778"/>
      <c r="S272" s="778"/>
      <c r="T272" s="778"/>
      <c r="U272" s="276"/>
      <c r="V272" s="804"/>
      <c r="W272" s="805"/>
      <c r="X272" s="805"/>
      <c r="Y272" s="806"/>
    </row>
    <row r="273" spans="1:25" s="264" customFormat="1" ht="105" customHeight="1" x14ac:dyDescent="0.4">
      <c r="A273" s="709"/>
      <c r="B273" s="710"/>
      <c r="C273" s="711"/>
      <c r="D273" s="859" t="s">
        <v>717</v>
      </c>
      <c r="E273" s="903" t="s">
        <v>666</v>
      </c>
      <c r="F273" s="904"/>
      <c r="G273" s="904"/>
      <c r="H273" s="904"/>
      <c r="I273" s="904"/>
      <c r="J273" s="904"/>
      <c r="K273" s="904"/>
      <c r="L273" s="904"/>
      <c r="M273" s="904"/>
      <c r="N273" s="904"/>
      <c r="O273" s="904"/>
      <c r="P273" s="904"/>
      <c r="Q273" s="904"/>
      <c r="R273" s="904"/>
      <c r="S273" s="904"/>
      <c r="T273" s="905"/>
      <c r="U273" s="701"/>
      <c r="V273" s="712"/>
      <c r="W273" s="713"/>
      <c r="X273" s="713"/>
      <c r="Y273" s="714"/>
    </row>
    <row r="274" spans="1:25" s="264" customFormat="1" ht="45" customHeight="1" x14ac:dyDescent="0.4">
      <c r="A274" s="715"/>
      <c r="B274" s="716"/>
      <c r="C274" s="717"/>
      <c r="D274" s="860"/>
      <c r="E274" s="856" t="s">
        <v>667</v>
      </c>
      <c r="F274" s="857"/>
      <c r="G274" s="857"/>
      <c r="H274" s="857"/>
      <c r="I274" s="857"/>
      <c r="J274" s="857"/>
      <c r="K274" s="857"/>
      <c r="L274" s="857"/>
      <c r="M274" s="857"/>
      <c r="N274" s="857"/>
      <c r="O274" s="857"/>
      <c r="P274" s="857"/>
      <c r="Q274" s="857"/>
      <c r="R274" s="857"/>
      <c r="S274" s="857"/>
      <c r="T274" s="858"/>
      <c r="U274" s="702"/>
      <c r="V274" s="712"/>
      <c r="W274" s="713"/>
      <c r="X274" s="713"/>
      <c r="Y274" s="714"/>
    </row>
    <row r="275" spans="1:25" s="264" customFormat="1" ht="45" customHeight="1" x14ac:dyDescent="0.4">
      <c r="A275" s="715"/>
      <c r="B275" s="716"/>
      <c r="C275" s="717"/>
      <c r="D275" s="333" t="s">
        <v>718</v>
      </c>
      <c r="E275" s="703" t="s">
        <v>668</v>
      </c>
      <c r="F275" s="704"/>
      <c r="G275" s="704"/>
      <c r="H275" s="704"/>
      <c r="I275" s="704"/>
      <c r="J275" s="704"/>
      <c r="K275" s="704"/>
      <c r="L275" s="704"/>
      <c r="M275" s="704"/>
      <c r="N275" s="704"/>
      <c r="O275" s="704"/>
      <c r="P275" s="704"/>
      <c r="Q275" s="704"/>
      <c r="R275" s="704"/>
      <c r="S275" s="704"/>
      <c r="T275" s="705"/>
      <c r="U275" s="334"/>
      <c r="V275" s="712"/>
      <c r="W275" s="713"/>
      <c r="X275" s="713"/>
      <c r="Y275" s="714"/>
    </row>
    <row r="276" spans="1:25" s="264" customFormat="1" ht="45" customHeight="1" x14ac:dyDescent="0.4">
      <c r="A276" s="715"/>
      <c r="B276" s="716"/>
      <c r="C276" s="717"/>
      <c r="D276" s="333" t="s">
        <v>719</v>
      </c>
      <c r="E276" s="703" t="s">
        <v>669</v>
      </c>
      <c r="F276" s="704"/>
      <c r="G276" s="704"/>
      <c r="H276" s="704"/>
      <c r="I276" s="704"/>
      <c r="J276" s="704"/>
      <c r="K276" s="704"/>
      <c r="L276" s="704"/>
      <c r="M276" s="704"/>
      <c r="N276" s="704"/>
      <c r="O276" s="704"/>
      <c r="P276" s="704"/>
      <c r="Q276" s="704"/>
      <c r="R276" s="704"/>
      <c r="S276" s="704"/>
      <c r="T276" s="705"/>
      <c r="U276" s="334"/>
      <c r="V276" s="712"/>
      <c r="W276" s="713"/>
      <c r="X276" s="713"/>
      <c r="Y276" s="714"/>
    </row>
    <row r="277" spans="1:25" s="264" customFormat="1" ht="60" customHeight="1" x14ac:dyDescent="0.4">
      <c r="A277" s="715"/>
      <c r="B277" s="716"/>
      <c r="C277" s="717"/>
      <c r="D277" s="333" t="s">
        <v>720</v>
      </c>
      <c r="E277" s="703" t="s">
        <v>671</v>
      </c>
      <c r="F277" s="704"/>
      <c r="G277" s="704"/>
      <c r="H277" s="704"/>
      <c r="I277" s="704"/>
      <c r="J277" s="704"/>
      <c r="K277" s="704"/>
      <c r="L277" s="704"/>
      <c r="M277" s="704"/>
      <c r="N277" s="704"/>
      <c r="O277" s="704"/>
      <c r="P277" s="704"/>
      <c r="Q277" s="704"/>
      <c r="R277" s="704"/>
      <c r="S277" s="704"/>
      <c r="T277" s="705"/>
      <c r="U277" s="334"/>
      <c r="V277" s="712"/>
      <c r="W277" s="713"/>
      <c r="X277" s="713"/>
      <c r="Y277" s="714"/>
    </row>
    <row r="278" spans="1:25" s="264" customFormat="1" ht="45" customHeight="1" x14ac:dyDescent="0.4">
      <c r="A278" s="715"/>
      <c r="B278" s="716"/>
      <c r="C278" s="717"/>
      <c r="D278" s="333" t="s">
        <v>721</v>
      </c>
      <c r="E278" s="703" t="s">
        <v>670</v>
      </c>
      <c r="F278" s="704"/>
      <c r="G278" s="704"/>
      <c r="H278" s="704"/>
      <c r="I278" s="704"/>
      <c r="J278" s="704"/>
      <c r="K278" s="704"/>
      <c r="L278" s="704"/>
      <c r="M278" s="704"/>
      <c r="N278" s="704"/>
      <c r="O278" s="704"/>
      <c r="P278" s="704"/>
      <c r="Q278" s="704"/>
      <c r="R278" s="704"/>
      <c r="S278" s="704"/>
      <c r="T278" s="705"/>
      <c r="U278" s="334"/>
      <c r="V278" s="712"/>
      <c r="W278" s="713"/>
      <c r="X278" s="713"/>
      <c r="Y278" s="714"/>
    </row>
    <row r="279" spans="1:25" s="264" customFormat="1" ht="45" customHeight="1" x14ac:dyDescent="0.4">
      <c r="A279" s="715"/>
      <c r="B279" s="716"/>
      <c r="C279" s="717"/>
      <c r="D279" s="333" t="s">
        <v>722</v>
      </c>
      <c r="E279" s="703" t="s">
        <v>673</v>
      </c>
      <c r="F279" s="704"/>
      <c r="G279" s="704"/>
      <c r="H279" s="704"/>
      <c r="I279" s="704"/>
      <c r="J279" s="704"/>
      <c r="K279" s="704"/>
      <c r="L279" s="704"/>
      <c r="M279" s="704"/>
      <c r="N279" s="704"/>
      <c r="O279" s="704"/>
      <c r="P279" s="704"/>
      <c r="Q279" s="704"/>
      <c r="R279" s="704"/>
      <c r="S279" s="704"/>
      <c r="T279" s="705"/>
      <c r="U279" s="334"/>
      <c r="V279" s="712"/>
      <c r="W279" s="713"/>
      <c r="X279" s="713"/>
      <c r="Y279" s="714"/>
    </row>
    <row r="280" spans="1:25" s="264" customFormat="1" ht="15" customHeight="1" x14ac:dyDescent="0.4">
      <c r="A280" s="715"/>
      <c r="B280" s="716"/>
      <c r="C280" s="717"/>
      <c r="D280" s="333" t="s">
        <v>723</v>
      </c>
      <c r="E280" s="703" t="s">
        <v>672</v>
      </c>
      <c r="F280" s="704"/>
      <c r="G280" s="704"/>
      <c r="H280" s="704"/>
      <c r="I280" s="704"/>
      <c r="J280" s="704"/>
      <c r="K280" s="704"/>
      <c r="L280" s="704"/>
      <c r="M280" s="704"/>
      <c r="N280" s="704"/>
      <c r="O280" s="704"/>
      <c r="P280" s="704"/>
      <c r="Q280" s="704"/>
      <c r="R280" s="704"/>
      <c r="S280" s="704"/>
      <c r="T280" s="705"/>
      <c r="U280" s="334"/>
      <c r="V280" s="712"/>
      <c r="W280" s="713"/>
      <c r="X280" s="713"/>
      <c r="Y280" s="714"/>
    </row>
    <row r="281" spans="1:25" s="264" customFormat="1" ht="45" customHeight="1" x14ac:dyDescent="0.4">
      <c r="A281" s="712"/>
      <c r="B281" s="713"/>
      <c r="C281" s="714"/>
      <c r="D281" s="314" t="s">
        <v>724</v>
      </c>
      <c r="E281" s="724" t="s">
        <v>338</v>
      </c>
      <c r="F281" s="724"/>
      <c r="G281" s="724"/>
      <c r="H281" s="724"/>
      <c r="I281" s="724"/>
      <c r="J281" s="724"/>
      <c r="K281" s="724"/>
      <c r="L281" s="724"/>
      <c r="M281" s="724"/>
      <c r="N281" s="724"/>
      <c r="O281" s="724"/>
      <c r="P281" s="724"/>
      <c r="Q281" s="724"/>
      <c r="R281" s="724"/>
      <c r="S281" s="724"/>
      <c r="T281" s="724"/>
      <c r="U281" s="276"/>
      <c r="V281" s="712"/>
      <c r="W281" s="713"/>
      <c r="X281" s="713"/>
      <c r="Y281" s="714"/>
    </row>
    <row r="282" spans="1:25" s="264" customFormat="1" ht="45" customHeight="1" x14ac:dyDescent="0.4">
      <c r="A282" s="798"/>
      <c r="B282" s="799"/>
      <c r="C282" s="800"/>
      <c r="D282" s="327" t="s">
        <v>725</v>
      </c>
      <c r="E282" s="724" t="s">
        <v>339</v>
      </c>
      <c r="F282" s="724"/>
      <c r="G282" s="724"/>
      <c r="H282" s="724"/>
      <c r="I282" s="724"/>
      <c r="J282" s="724"/>
      <c r="K282" s="724"/>
      <c r="L282" s="724"/>
      <c r="M282" s="724"/>
      <c r="N282" s="724"/>
      <c r="O282" s="724"/>
      <c r="P282" s="724"/>
      <c r="Q282" s="724"/>
      <c r="R282" s="724"/>
      <c r="S282" s="724"/>
      <c r="T282" s="724"/>
      <c r="U282" s="276"/>
      <c r="V282" s="798"/>
      <c r="W282" s="799"/>
      <c r="X282" s="799"/>
      <c r="Y282" s="800"/>
    </row>
    <row r="283" spans="1:25" ht="30" customHeight="1" x14ac:dyDescent="0.4">
      <c r="A283" s="265" t="s">
        <v>355</v>
      </c>
      <c r="B283" s="266"/>
      <c r="C283" s="267"/>
      <c r="D283" s="268"/>
      <c r="E283" s="315">
        <v>38</v>
      </c>
      <c r="F283" s="268"/>
      <c r="G283" s="268"/>
      <c r="H283" s="268"/>
      <c r="I283" s="268"/>
      <c r="J283" s="268"/>
      <c r="K283" s="269" t="s">
        <v>356</v>
      </c>
      <c r="L283" s="316">
        <f>IF(R283=X283,1,0)</f>
        <v>0</v>
      </c>
      <c r="M283" s="270"/>
      <c r="N283" s="268"/>
      <c r="O283" s="268"/>
      <c r="P283" s="268"/>
      <c r="Q283" s="271" t="s">
        <v>357</v>
      </c>
      <c r="R283" s="316"/>
      <c r="S283" s="272"/>
      <c r="T283" s="268"/>
      <c r="U283" s="273"/>
      <c r="V283" s="316">
        <f>COUNT(U285)</f>
        <v>0</v>
      </c>
      <c r="W283" s="268" t="s">
        <v>379</v>
      </c>
      <c r="X283" s="315">
        <v>2</v>
      </c>
      <c r="Y283" s="274"/>
    </row>
    <row r="284" spans="1:25" s="262" customFormat="1" ht="15" customHeight="1" x14ac:dyDescent="0.4">
      <c r="A284" s="718" t="s">
        <v>362</v>
      </c>
      <c r="B284" s="719"/>
      <c r="C284" s="719"/>
      <c r="D284" s="719" t="s">
        <v>544</v>
      </c>
      <c r="E284" s="719"/>
      <c r="F284" s="719"/>
      <c r="G284" s="719"/>
      <c r="H284" s="719"/>
      <c r="I284" s="719"/>
      <c r="J284" s="719"/>
      <c r="K284" s="719"/>
      <c r="L284" s="719"/>
      <c r="M284" s="719"/>
      <c r="N284" s="719"/>
      <c r="O284" s="719"/>
      <c r="P284" s="719"/>
      <c r="Q284" s="719"/>
      <c r="R284" s="719"/>
      <c r="S284" s="719"/>
      <c r="T284" s="767"/>
      <c r="U284" s="275" t="s">
        <v>545</v>
      </c>
      <c r="V284" s="718" t="s">
        <v>546</v>
      </c>
      <c r="W284" s="719"/>
      <c r="X284" s="719"/>
      <c r="Y284" s="720"/>
    </row>
    <row r="285" spans="1:25" s="264" customFormat="1" ht="60" customHeight="1" x14ac:dyDescent="0.4">
      <c r="A285" s="772" t="s">
        <v>677</v>
      </c>
      <c r="B285" s="773"/>
      <c r="C285" s="774"/>
      <c r="D285" s="333" t="s">
        <v>726</v>
      </c>
      <c r="E285" s="866" t="s">
        <v>985</v>
      </c>
      <c r="F285" s="866"/>
      <c r="G285" s="866"/>
      <c r="H285" s="866"/>
      <c r="I285" s="866"/>
      <c r="J285" s="866"/>
      <c r="K285" s="866"/>
      <c r="L285" s="866"/>
      <c r="M285" s="866"/>
      <c r="N285" s="866"/>
      <c r="O285" s="866"/>
      <c r="P285" s="866"/>
      <c r="Q285" s="866"/>
      <c r="R285" s="866"/>
      <c r="S285" s="866"/>
      <c r="T285" s="866"/>
      <c r="U285" s="281"/>
      <c r="V285" s="906"/>
      <c r="W285" s="906"/>
      <c r="X285" s="906"/>
      <c r="Y285" s="906"/>
    </row>
    <row r="286" spans="1:25" s="264" customFormat="1" ht="30" customHeight="1" x14ac:dyDescent="0.4">
      <c r="A286" s="775"/>
      <c r="B286" s="776"/>
      <c r="C286" s="777"/>
      <c r="D286" s="333" t="s">
        <v>727</v>
      </c>
      <c r="E286" s="866" t="s">
        <v>674</v>
      </c>
      <c r="F286" s="866"/>
      <c r="G286" s="866"/>
      <c r="H286" s="866"/>
      <c r="I286" s="866"/>
      <c r="J286" s="866"/>
      <c r="K286" s="866"/>
      <c r="L286" s="866"/>
      <c r="M286" s="866"/>
      <c r="N286" s="866"/>
      <c r="O286" s="866"/>
      <c r="P286" s="866"/>
      <c r="Q286" s="866"/>
      <c r="R286" s="866"/>
      <c r="S286" s="866"/>
      <c r="T286" s="866"/>
      <c r="U286" s="281"/>
      <c r="V286" s="702"/>
      <c r="W286" s="702"/>
      <c r="X286" s="702"/>
      <c r="Y286" s="702"/>
    </row>
    <row r="287" spans="1:25" ht="30" customHeight="1" x14ac:dyDescent="0.4">
      <c r="A287" s="265" t="s">
        <v>355</v>
      </c>
      <c r="B287" s="266"/>
      <c r="C287" s="267"/>
      <c r="D287" s="268"/>
      <c r="E287" s="315">
        <v>39</v>
      </c>
      <c r="F287" s="268"/>
      <c r="G287" s="268"/>
      <c r="H287" s="268"/>
      <c r="I287" s="268"/>
      <c r="J287" s="268"/>
      <c r="K287" s="269" t="s">
        <v>356</v>
      </c>
      <c r="L287" s="316">
        <f>IF(R287=X287,1,0)</f>
        <v>0</v>
      </c>
      <c r="M287" s="270"/>
      <c r="N287" s="268"/>
      <c r="O287" s="268"/>
      <c r="P287" s="268"/>
      <c r="Q287" s="271" t="s">
        <v>357</v>
      </c>
      <c r="R287" s="316"/>
      <c r="S287" s="272"/>
      <c r="T287" s="268"/>
      <c r="U287" s="273"/>
      <c r="V287" s="316">
        <f>COUNT(U289:U290)</f>
        <v>0</v>
      </c>
      <c r="W287" s="268" t="s">
        <v>379</v>
      </c>
      <c r="X287" s="315">
        <v>2</v>
      </c>
      <c r="Y287" s="274"/>
    </row>
    <row r="288" spans="1:25" s="262" customFormat="1" ht="15" customHeight="1" x14ac:dyDescent="0.4">
      <c r="A288" s="718" t="s">
        <v>362</v>
      </c>
      <c r="B288" s="719"/>
      <c r="C288" s="719"/>
      <c r="D288" s="719" t="s">
        <v>544</v>
      </c>
      <c r="E288" s="719"/>
      <c r="F288" s="719"/>
      <c r="G288" s="719"/>
      <c r="H288" s="719"/>
      <c r="I288" s="719"/>
      <c r="J288" s="719"/>
      <c r="K288" s="719"/>
      <c r="L288" s="719"/>
      <c r="M288" s="719"/>
      <c r="N288" s="719"/>
      <c r="O288" s="719"/>
      <c r="P288" s="719"/>
      <c r="Q288" s="719"/>
      <c r="R288" s="719"/>
      <c r="S288" s="719"/>
      <c r="T288" s="767"/>
      <c r="U288" s="275" t="s">
        <v>545</v>
      </c>
      <c r="V288" s="718" t="s">
        <v>546</v>
      </c>
      <c r="W288" s="719"/>
      <c r="X288" s="719"/>
      <c r="Y288" s="720"/>
    </row>
    <row r="289" spans="1:25" s="264" customFormat="1" ht="45" customHeight="1" x14ac:dyDescent="0.4">
      <c r="A289" s="706" t="s">
        <v>732</v>
      </c>
      <c r="B289" s="707"/>
      <c r="C289" s="708"/>
      <c r="D289" s="314" t="s">
        <v>728</v>
      </c>
      <c r="E289" s="781" t="s">
        <v>340</v>
      </c>
      <c r="F289" s="782"/>
      <c r="G289" s="782"/>
      <c r="H289" s="782"/>
      <c r="I289" s="782"/>
      <c r="J289" s="782"/>
      <c r="K289" s="782"/>
      <c r="L289" s="782"/>
      <c r="M289" s="782"/>
      <c r="N289" s="782"/>
      <c r="O289" s="782"/>
      <c r="P289" s="782"/>
      <c r="Q289" s="782"/>
      <c r="R289" s="782"/>
      <c r="S289" s="782"/>
      <c r="T289" s="782"/>
      <c r="U289" s="276"/>
      <c r="V289" s="804"/>
      <c r="W289" s="805"/>
      <c r="X289" s="805"/>
      <c r="Y289" s="806"/>
    </row>
    <row r="290" spans="1:25" s="264" customFormat="1" ht="45" customHeight="1" x14ac:dyDescent="0.4">
      <c r="A290" s="768"/>
      <c r="B290" s="769"/>
      <c r="C290" s="770"/>
      <c r="D290" s="314" t="s">
        <v>729</v>
      </c>
      <c r="E290" s="781" t="s">
        <v>341</v>
      </c>
      <c r="F290" s="782"/>
      <c r="G290" s="782"/>
      <c r="H290" s="782"/>
      <c r="I290" s="782"/>
      <c r="J290" s="782"/>
      <c r="K290" s="782"/>
      <c r="L290" s="782"/>
      <c r="M290" s="782"/>
      <c r="N290" s="782"/>
      <c r="O290" s="782"/>
      <c r="P290" s="782"/>
      <c r="Q290" s="782"/>
      <c r="R290" s="782"/>
      <c r="S290" s="782"/>
      <c r="T290" s="782"/>
      <c r="U290" s="276"/>
      <c r="V290" s="798"/>
      <c r="W290" s="799"/>
      <c r="X290" s="799"/>
      <c r="Y290" s="800"/>
    </row>
    <row r="291" spans="1:25" ht="30" customHeight="1" x14ac:dyDescent="0.4">
      <c r="A291" s="265" t="s">
        <v>355</v>
      </c>
      <c r="B291" s="266"/>
      <c r="C291" s="267"/>
      <c r="D291" s="268"/>
      <c r="E291" s="315">
        <v>40</v>
      </c>
      <c r="F291" s="268"/>
      <c r="G291" s="268"/>
      <c r="H291" s="268"/>
      <c r="I291" s="268"/>
      <c r="J291" s="268"/>
      <c r="K291" s="269" t="s">
        <v>356</v>
      </c>
      <c r="L291" s="316">
        <f>IF(R291=X291,1,0)</f>
        <v>0</v>
      </c>
      <c r="M291" s="270"/>
      <c r="N291" s="268"/>
      <c r="O291" s="268"/>
      <c r="P291" s="268"/>
      <c r="Q291" s="271" t="s">
        <v>357</v>
      </c>
      <c r="R291" s="316"/>
      <c r="S291" s="272"/>
      <c r="T291" s="268"/>
      <c r="U291" s="273"/>
      <c r="V291" s="316">
        <f>COUNT(U293)</f>
        <v>0</v>
      </c>
      <c r="W291" s="268" t="s">
        <v>379</v>
      </c>
      <c r="X291" s="315">
        <v>1</v>
      </c>
      <c r="Y291" s="274"/>
    </row>
    <row r="292" spans="1:25" s="262" customFormat="1" ht="15" customHeight="1" x14ac:dyDescent="0.4">
      <c r="A292" s="718" t="s">
        <v>362</v>
      </c>
      <c r="B292" s="719"/>
      <c r="C292" s="719"/>
      <c r="D292" s="719" t="s">
        <v>544</v>
      </c>
      <c r="E292" s="719"/>
      <c r="F292" s="719"/>
      <c r="G292" s="719"/>
      <c r="H292" s="719"/>
      <c r="I292" s="719"/>
      <c r="J292" s="719"/>
      <c r="K292" s="719"/>
      <c r="L292" s="719"/>
      <c r="M292" s="719"/>
      <c r="N292" s="719"/>
      <c r="O292" s="719"/>
      <c r="P292" s="719"/>
      <c r="Q292" s="719"/>
      <c r="R292" s="719"/>
      <c r="S292" s="719"/>
      <c r="T292" s="767"/>
      <c r="U292" s="275" t="s">
        <v>545</v>
      </c>
      <c r="V292" s="718" t="s">
        <v>546</v>
      </c>
      <c r="W292" s="719"/>
      <c r="X292" s="719"/>
      <c r="Y292" s="720"/>
    </row>
    <row r="293" spans="1:25" s="264" customFormat="1" ht="60" customHeight="1" x14ac:dyDescent="0.4">
      <c r="A293" s="870" t="s">
        <v>750</v>
      </c>
      <c r="B293" s="871"/>
      <c r="C293" s="872"/>
      <c r="D293" s="314"/>
      <c r="E293" s="861" t="s">
        <v>342</v>
      </c>
      <c r="F293" s="861"/>
      <c r="G293" s="861"/>
      <c r="H293" s="861"/>
      <c r="I293" s="861"/>
      <c r="J293" s="861"/>
      <c r="K293" s="861"/>
      <c r="L293" s="861"/>
      <c r="M293" s="861"/>
      <c r="N293" s="861"/>
      <c r="O293" s="861"/>
      <c r="P293" s="861"/>
      <c r="Q293" s="861"/>
      <c r="R293" s="861"/>
      <c r="S293" s="861"/>
      <c r="T293" s="861"/>
      <c r="U293" s="276"/>
      <c r="V293" s="889"/>
      <c r="W293" s="890"/>
      <c r="X293" s="890"/>
      <c r="Y293" s="891"/>
    </row>
    <row r="294" spans="1:25" ht="30" customHeight="1" x14ac:dyDescent="0.4">
      <c r="A294" s="265" t="s">
        <v>355</v>
      </c>
      <c r="B294" s="266"/>
      <c r="C294" s="267"/>
      <c r="D294" s="268"/>
      <c r="E294" s="315">
        <v>41</v>
      </c>
      <c r="F294" s="268"/>
      <c r="G294" s="268"/>
      <c r="H294" s="268"/>
      <c r="I294" s="268"/>
      <c r="J294" s="268"/>
      <c r="K294" s="269" t="s">
        <v>356</v>
      </c>
      <c r="L294" s="316">
        <f>IF(R294=X294,1,0)</f>
        <v>0</v>
      </c>
      <c r="M294" s="270"/>
      <c r="N294" s="268"/>
      <c r="O294" s="268"/>
      <c r="P294" s="268"/>
      <c r="Q294" s="271" t="s">
        <v>357</v>
      </c>
      <c r="R294" s="316"/>
      <c r="S294" s="272"/>
      <c r="T294" s="268"/>
      <c r="U294" s="273"/>
      <c r="V294" s="316">
        <f>COUNT(U296:U297)</f>
        <v>0</v>
      </c>
      <c r="W294" s="268" t="s">
        <v>379</v>
      </c>
      <c r="X294" s="315">
        <v>2</v>
      </c>
      <c r="Y294" s="274"/>
    </row>
    <row r="295" spans="1:25" s="262" customFormat="1" ht="15" customHeight="1" x14ac:dyDescent="0.4">
      <c r="A295" s="718" t="s">
        <v>362</v>
      </c>
      <c r="B295" s="719"/>
      <c r="C295" s="719"/>
      <c r="D295" s="719" t="s">
        <v>544</v>
      </c>
      <c r="E295" s="719"/>
      <c r="F295" s="719"/>
      <c r="G295" s="719"/>
      <c r="H295" s="719"/>
      <c r="I295" s="719"/>
      <c r="J295" s="719"/>
      <c r="K295" s="719"/>
      <c r="L295" s="719"/>
      <c r="M295" s="719"/>
      <c r="N295" s="719"/>
      <c r="O295" s="719"/>
      <c r="P295" s="719"/>
      <c r="Q295" s="719"/>
      <c r="R295" s="719"/>
      <c r="S295" s="719"/>
      <c r="T295" s="767"/>
      <c r="U295" s="275" t="s">
        <v>545</v>
      </c>
      <c r="V295" s="718" t="s">
        <v>546</v>
      </c>
      <c r="W295" s="719"/>
      <c r="X295" s="719"/>
      <c r="Y295" s="720"/>
    </row>
    <row r="296" spans="1:25" s="264" customFormat="1" ht="30" customHeight="1" x14ac:dyDescent="0.4">
      <c r="A296" s="772" t="s">
        <v>751</v>
      </c>
      <c r="B296" s="773"/>
      <c r="C296" s="774"/>
      <c r="D296" s="314" t="s">
        <v>540</v>
      </c>
      <c r="E296" s="781" t="s">
        <v>577</v>
      </c>
      <c r="F296" s="782"/>
      <c r="G296" s="782"/>
      <c r="H296" s="782"/>
      <c r="I296" s="782"/>
      <c r="J296" s="782"/>
      <c r="K296" s="782"/>
      <c r="L296" s="782"/>
      <c r="M296" s="782"/>
      <c r="N296" s="782"/>
      <c r="O296" s="782"/>
      <c r="P296" s="782"/>
      <c r="Q296" s="782"/>
      <c r="R296" s="782"/>
      <c r="S296" s="782"/>
      <c r="T296" s="782"/>
      <c r="U296" s="276"/>
      <c r="V296" s="813"/>
      <c r="W296" s="814"/>
      <c r="X296" s="814"/>
      <c r="Y296" s="815"/>
    </row>
    <row r="297" spans="1:25" s="264" customFormat="1" ht="75" customHeight="1" x14ac:dyDescent="0.4">
      <c r="A297" s="775"/>
      <c r="B297" s="776"/>
      <c r="C297" s="777"/>
      <c r="D297" s="314" t="s">
        <v>541</v>
      </c>
      <c r="E297" s="781" t="s">
        <v>539</v>
      </c>
      <c r="F297" s="782"/>
      <c r="G297" s="782"/>
      <c r="H297" s="782"/>
      <c r="I297" s="782"/>
      <c r="J297" s="782"/>
      <c r="K297" s="782"/>
      <c r="L297" s="782"/>
      <c r="M297" s="782"/>
      <c r="N297" s="782"/>
      <c r="O297" s="782"/>
      <c r="P297" s="782"/>
      <c r="Q297" s="782"/>
      <c r="R297" s="782"/>
      <c r="S297" s="782"/>
      <c r="T297" s="782"/>
      <c r="U297" s="276"/>
      <c r="V297" s="819"/>
      <c r="W297" s="820"/>
      <c r="X297" s="820"/>
      <c r="Y297" s="821"/>
    </row>
    <row r="298" spans="1:25" ht="30" customHeight="1" x14ac:dyDescent="0.4">
      <c r="A298" s="265" t="s">
        <v>355</v>
      </c>
      <c r="B298" s="266"/>
      <c r="C298" s="267"/>
      <c r="D298" s="268"/>
      <c r="E298" s="315">
        <v>42</v>
      </c>
      <c r="F298" s="268"/>
      <c r="G298" s="268"/>
      <c r="H298" s="268"/>
      <c r="I298" s="268"/>
      <c r="J298" s="268"/>
      <c r="K298" s="269" t="s">
        <v>356</v>
      </c>
      <c r="L298" s="316">
        <f>IF(R298=X298,1,0)</f>
        <v>0</v>
      </c>
      <c r="M298" s="270"/>
      <c r="N298" s="268"/>
      <c r="O298" s="268"/>
      <c r="P298" s="268"/>
      <c r="Q298" s="271" t="s">
        <v>357</v>
      </c>
      <c r="R298" s="316"/>
      <c r="S298" s="272"/>
      <c r="T298" s="268"/>
      <c r="U298" s="273"/>
      <c r="V298" s="316">
        <f>COUNT(U300:U301)</f>
        <v>0</v>
      </c>
      <c r="W298" s="268" t="s">
        <v>461</v>
      </c>
      <c r="X298" s="315">
        <v>2</v>
      </c>
      <c r="Y298" s="274"/>
    </row>
    <row r="299" spans="1:25" s="262" customFormat="1" ht="15" customHeight="1" x14ac:dyDescent="0.4">
      <c r="A299" s="718" t="s">
        <v>362</v>
      </c>
      <c r="B299" s="719"/>
      <c r="C299" s="719"/>
      <c r="D299" s="719" t="s">
        <v>544</v>
      </c>
      <c r="E299" s="719"/>
      <c r="F299" s="719"/>
      <c r="G299" s="719"/>
      <c r="H299" s="719"/>
      <c r="I299" s="719"/>
      <c r="J299" s="719"/>
      <c r="K299" s="719"/>
      <c r="L299" s="719"/>
      <c r="M299" s="719"/>
      <c r="N299" s="719"/>
      <c r="O299" s="719"/>
      <c r="P299" s="719"/>
      <c r="Q299" s="719"/>
      <c r="R299" s="719"/>
      <c r="S299" s="719"/>
      <c r="T299" s="767"/>
      <c r="U299" s="275" t="s">
        <v>545</v>
      </c>
      <c r="V299" s="718" t="s">
        <v>546</v>
      </c>
      <c r="W299" s="719"/>
      <c r="X299" s="719"/>
      <c r="Y299" s="720"/>
    </row>
    <row r="300" spans="1:25" s="264" customFormat="1" ht="15" customHeight="1" x14ac:dyDescent="0.4">
      <c r="A300" s="706" t="s">
        <v>777</v>
      </c>
      <c r="B300" s="707"/>
      <c r="C300" s="708"/>
      <c r="D300" s="314" t="s">
        <v>730</v>
      </c>
      <c r="E300" s="781" t="s">
        <v>940</v>
      </c>
      <c r="F300" s="782"/>
      <c r="G300" s="782"/>
      <c r="H300" s="782"/>
      <c r="I300" s="782"/>
      <c r="J300" s="782"/>
      <c r="K300" s="782"/>
      <c r="L300" s="782"/>
      <c r="M300" s="782"/>
      <c r="N300" s="782"/>
      <c r="O300" s="782"/>
      <c r="P300" s="782"/>
      <c r="Q300" s="782"/>
      <c r="R300" s="782"/>
      <c r="S300" s="782"/>
      <c r="T300" s="782"/>
      <c r="U300" s="276"/>
      <c r="V300" s="804"/>
      <c r="W300" s="805"/>
      <c r="X300" s="805"/>
      <c r="Y300" s="806"/>
    </row>
    <row r="301" spans="1:25" s="264" customFormat="1" ht="150" customHeight="1" x14ac:dyDescent="0.4">
      <c r="A301" s="768"/>
      <c r="B301" s="769"/>
      <c r="C301" s="770"/>
      <c r="D301" s="314" t="s">
        <v>731</v>
      </c>
      <c r="E301" s="781" t="s">
        <v>752</v>
      </c>
      <c r="F301" s="782"/>
      <c r="G301" s="782"/>
      <c r="H301" s="782"/>
      <c r="I301" s="782"/>
      <c r="J301" s="782"/>
      <c r="K301" s="782"/>
      <c r="L301" s="782"/>
      <c r="M301" s="782"/>
      <c r="N301" s="782"/>
      <c r="O301" s="782"/>
      <c r="P301" s="782"/>
      <c r="Q301" s="782"/>
      <c r="R301" s="782"/>
      <c r="S301" s="782"/>
      <c r="T301" s="782"/>
      <c r="U301" s="276"/>
      <c r="V301" s="798"/>
      <c r="W301" s="799"/>
      <c r="X301" s="799"/>
      <c r="Y301" s="800"/>
    </row>
    <row r="302" spans="1:25" ht="22.5" customHeight="1" x14ac:dyDescent="0.4">
      <c r="A302" s="265" t="s">
        <v>355</v>
      </c>
      <c r="B302" s="299"/>
      <c r="C302" s="267"/>
      <c r="D302" s="268"/>
      <c r="E302" s="268" t="s">
        <v>380</v>
      </c>
      <c r="F302" s="268"/>
      <c r="G302" s="268"/>
      <c r="H302" s="268"/>
      <c r="I302" s="268"/>
      <c r="J302" s="268"/>
      <c r="K302" s="300" t="s">
        <v>383</v>
      </c>
      <c r="L302" s="329">
        <f>SUM(L14:L67,L98,L117:L218,L224:L232,L239:L298)</f>
        <v>0</v>
      </c>
      <c r="M302" s="330" t="s">
        <v>941</v>
      </c>
      <c r="N302" s="873">
        <f>L302/42</f>
        <v>0</v>
      </c>
      <c r="O302" s="873"/>
      <c r="P302" s="268"/>
      <c r="Q302" s="301"/>
      <c r="R302" s="300" t="s">
        <v>381</v>
      </c>
      <c r="S302" s="329">
        <f>SUM(R14:R67,R98,R117:R218,R224:R232,R239:R298)</f>
        <v>0</v>
      </c>
      <c r="T302" s="272"/>
      <c r="U302" s="302"/>
      <c r="V302" s="273"/>
      <c r="W302" s="329">
        <f>SUM(V14:V67,V98,V117:V218,V224:V232,V239:V298)</f>
        <v>0</v>
      </c>
      <c r="X302" s="268" t="s">
        <v>382</v>
      </c>
      <c r="Y302" s="331">
        <f>SUM(X14:X67,X98,X117:X218,X224:X232,X239:X298)</f>
        <v>144</v>
      </c>
    </row>
    <row r="303" spans="1:25" ht="22.5" customHeight="1" x14ac:dyDescent="0.4">
      <c r="A303" s="265" t="s">
        <v>355</v>
      </c>
      <c r="B303" s="299"/>
      <c r="C303" s="267"/>
      <c r="D303" s="268"/>
      <c r="E303" s="268" t="s">
        <v>380</v>
      </c>
      <c r="F303" s="268"/>
      <c r="G303" s="268"/>
      <c r="H303" s="268"/>
      <c r="I303" s="268"/>
      <c r="J303" s="268"/>
      <c r="K303" s="300" t="s">
        <v>384</v>
      </c>
      <c r="L303" s="329">
        <f>SUM(L14:L58,L90,L106:L203,L221:L224,L235:L298)</f>
        <v>0</v>
      </c>
      <c r="M303" s="330" t="s">
        <v>753</v>
      </c>
      <c r="N303" s="873">
        <f>L303/42</f>
        <v>0</v>
      </c>
      <c r="O303" s="873"/>
      <c r="P303" s="268"/>
      <c r="Q303" s="301"/>
      <c r="R303" s="300" t="s">
        <v>381</v>
      </c>
      <c r="S303" s="329">
        <f>SUM(R14:R58,R90,R106:R203,R221:R224,R235:R299)</f>
        <v>0</v>
      </c>
      <c r="T303" s="272"/>
      <c r="U303" s="302"/>
      <c r="V303" s="273"/>
      <c r="W303" s="329">
        <f>SUM(V14:V58,V90,V106:V203,V221:V224,V235:V298)</f>
        <v>0</v>
      </c>
      <c r="X303" s="268" t="s">
        <v>382</v>
      </c>
      <c r="Y303" s="331">
        <f>SUM(X14:X58,X90,X106:X203,X221:X224,X235:X298)</f>
        <v>143</v>
      </c>
    </row>
    <row r="304" spans="1:25" ht="30" customHeight="1" x14ac:dyDescent="0.4">
      <c r="A304" s="303"/>
      <c r="B304" s="304"/>
      <c r="C304" s="305"/>
      <c r="D304" s="306"/>
      <c r="E304" s="306"/>
      <c r="F304" s="306"/>
      <c r="G304" s="306"/>
      <c r="H304" s="306"/>
      <c r="I304" s="306"/>
      <c r="J304" s="306"/>
      <c r="K304" s="307"/>
      <c r="L304" s="306"/>
      <c r="M304" s="308"/>
      <c r="N304" s="309"/>
      <c r="O304" s="309"/>
      <c r="P304" s="306"/>
      <c r="Q304" s="310"/>
      <c r="R304" s="311"/>
      <c r="S304" s="312"/>
      <c r="T304" s="306"/>
      <c r="U304" s="294"/>
      <c r="V304" s="294"/>
      <c r="W304" s="313"/>
      <c r="X304" s="306"/>
      <c r="Y304" s="313"/>
    </row>
  </sheetData>
  <mergeCells count="497">
    <mergeCell ref="D26:D27"/>
    <mergeCell ref="U26:U27"/>
    <mergeCell ref="A33:C35"/>
    <mergeCell ref="A39:C41"/>
    <mergeCell ref="V39:Y41"/>
    <mergeCell ref="A73:C73"/>
    <mergeCell ref="D73:T73"/>
    <mergeCell ref="V73:Y73"/>
    <mergeCell ref="V69:Y72"/>
    <mergeCell ref="E28:T28"/>
    <mergeCell ref="E27:T27"/>
    <mergeCell ref="A32:C32"/>
    <mergeCell ref="D32:T32"/>
    <mergeCell ref="V32:Y32"/>
    <mergeCell ref="V60:Y61"/>
    <mergeCell ref="E60:T60"/>
    <mergeCell ref="A60:C61"/>
    <mergeCell ref="E48:T48"/>
    <mergeCell ref="E44:T44"/>
    <mergeCell ref="E26:T26"/>
    <mergeCell ref="E41:T41"/>
    <mergeCell ref="E40:T40"/>
    <mergeCell ref="E39:T39"/>
    <mergeCell ref="A26:C29"/>
    <mergeCell ref="A65:C65"/>
    <mergeCell ref="A64:C64"/>
    <mergeCell ref="A63:C63"/>
    <mergeCell ref="E110:T110"/>
    <mergeCell ref="A100:C102"/>
    <mergeCell ref="A105:C105"/>
    <mergeCell ref="E89:T89"/>
    <mergeCell ref="A92:C94"/>
    <mergeCell ref="D99:T99"/>
    <mergeCell ref="E71:T71"/>
    <mergeCell ref="E74:T74"/>
    <mergeCell ref="E69:T69"/>
    <mergeCell ref="E65:T65"/>
    <mergeCell ref="E63:T63"/>
    <mergeCell ref="E70:T70"/>
    <mergeCell ref="A69:C72"/>
    <mergeCell ref="A74:C75"/>
    <mergeCell ref="D82:D87"/>
    <mergeCell ref="A108:C115"/>
    <mergeCell ref="E109:T109"/>
    <mergeCell ref="A95:C96"/>
    <mergeCell ref="E96:T96"/>
    <mergeCell ref="E100:T100"/>
    <mergeCell ref="E105:T105"/>
    <mergeCell ref="U210:U213"/>
    <mergeCell ref="A149:C149"/>
    <mergeCell ref="A135:C135"/>
    <mergeCell ref="A134:C134"/>
    <mergeCell ref="A133:C133"/>
    <mergeCell ref="E124:T124"/>
    <mergeCell ref="A172:C172"/>
    <mergeCell ref="A181:C183"/>
    <mergeCell ref="E130:T130"/>
    <mergeCell ref="A170:C170"/>
    <mergeCell ref="E132:T132"/>
    <mergeCell ref="E170:T170"/>
    <mergeCell ref="E174:T174"/>
    <mergeCell ref="E160:T160"/>
    <mergeCell ref="E183:T183"/>
    <mergeCell ref="A154:C154"/>
    <mergeCell ref="A205:C209"/>
    <mergeCell ref="A177:C177"/>
    <mergeCell ref="D177:T177"/>
    <mergeCell ref="A180:C180"/>
    <mergeCell ref="D180:T180"/>
    <mergeCell ref="A190:C190"/>
    <mergeCell ref="A199:C202"/>
    <mergeCell ref="D210:D213"/>
    <mergeCell ref="D139:T139"/>
    <mergeCell ref="E133:T133"/>
    <mergeCell ref="E134:T134"/>
    <mergeCell ref="E33:T33"/>
    <mergeCell ref="E34:T34"/>
    <mergeCell ref="E35:T35"/>
    <mergeCell ref="A198:C198"/>
    <mergeCell ref="D198:T198"/>
    <mergeCell ref="V198:Y198"/>
    <mergeCell ref="A68:C68"/>
    <mergeCell ref="D68:T68"/>
    <mergeCell ref="E93:T93"/>
    <mergeCell ref="E92:T92"/>
    <mergeCell ref="D38:T38"/>
    <mergeCell ref="A38:C38"/>
    <mergeCell ref="V38:Y38"/>
    <mergeCell ref="A43:C43"/>
    <mergeCell ref="D43:T43"/>
    <mergeCell ref="V43:Y43"/>
    <mergeCell ref="A191:C194"/>
    <mergeCell ref="V63:Y65"/>
    <mergeCell ref="A91:C91"/>
    <mergeCell ref="E127:T127"/>
    <mergeCell ref="E153:T153"/>
    <mergeCell ref="E140:T140"/>
    <mergeCell ref="A119:C121"/>
    <mergeCell ref="A152:C152"/>
    <mergeCell ref="A136:C137"/>
    <mergeCell ref="A123:C123"/>
    <mergeCell ref="D123:T123"/>
    <mergeCell ref="E121:T121"/>
    <mergeCell ref="E144:T148"/>
    <mergeCell ref="A195:C196"/>
    <mergeCell ref="A127:C127"/>
    <mergeCell ref="D126:T126"/>
    <mergeCell ref="E137:T137"/>
    <mergeCell ref="A178:C178"/>
    <mergeCell ref="E184:T184"/>
    <mergeCell ref="E185:T185"/>
    <mergeCell ref="A173:C175"/>
    <mergeCell ref="E196:T196"/>
    <mergeCell ref="A186:C186"/>
    <mergeCell ref="A160:C169"/>
    <mergeCell ref="A159:C159"/>
    <mergeCell ref="D159:T159"/>
    <mergeCell ref="A150:C150"/>
    <mergeCell ref="E150:T150"/>
    <mergeCell ref="E141:T141"/>
    <mergeCell ref="V66:Y66"/>
    <mergeCell ref="A99:C99"/>
    <mergeCell ref="A82:C89"/>
    <mergeCell ref="D91:T91"/>
    <mergeCell ref="E104:T104"/>
    <mergeCell ref="A104:C104"/>
    <mergeCell ref="A103:C103"/>
    <mergeCell ref="A97:C97"/>
    <mergeCell ref="E97:T97"/>
    <mergeCell ref="E101:T101"/>
    <mergeCell ref="E102:T102"/>
    <mergeCell ref="E103:T103"/>
    <mergeCell ref="E72:T72"/>
    <mergeCell ref="E82:T87"/>
    <mergeCell ref="E88:T88"/>
    <mergeCell ref="E94:T94"/>
    <mergeCell ref="V74:Y81"/>
    <mergeCell ref="V82:Y89"/>
    <mergeCell ref="U76:U81"/>
    <mergeCell ref="A66:C66"/>
    <mergeCell ref="D76:D81"/>
    <mergeCell ref="A76:C81"/>
    <mergeCell ref="V108:Y115"/>
    <mergeCell ref="V116:Y116"/>
    <mergeCell ref="E113:T113"/>
    <mergeCell ref="E115:T115"/>
    <mergeCell ref="D118:T118"/>
    <mergeCell ref="D107:T107"/>
    <mergeCell ref="V100:Y105"/>
    <mergeCell ref="V92:Y97"/>
    <mergeCell ref="E112:T112"/>
    <mergeCell ref="E114:T114"/>
    <mergeCell ref="E116:T116"/>
    <mergeCell ref="E111:T111"/>
    <mergeCell ref="A1:Y1"/>
    <mergeCell ref="A16:C23"/>
    <mergeCell ref="V15:Y15"/>
    <mergeCell ref="E23:T23"/>
    <mergeCell ref="E21:T21"/>
    <mergeCell ref="E19:T19"/>
    <mergeCell ref="E20:T20"/>
    <mergeCell ref="E18:T18"/>
    <mergeCell ref="E16:T16"/>
    <mergeCell ref="E17:T17"/>
    <mergeCell ref="V16:Y23"/>
    <mergeCell ref="E22:T22"/>
    <mergeCell ref="A3:Y3"/>
    <mergeCell ref="A5:Y5"/>
    <mergeCell ref="A6:Y6"/>
    <mergeCell ref="A9:Y9"/>
    <mergeCell ref="A10:Y10"/>
    <mergeCell ref="A11:Y11"/>
    <mergeCell ref="A7:Y7"/>
    <mergeCell ref="A15:C15"/>
    <mergeCell ref="D15:T15"/>
    <mergeCell ref="A257:C259"/>
    <mergeCell ref="A254:C254"/>
    <mergeCell ref="A228:C228"/>
    <mergeCell ref="A229:C229"/>
    <mergeCell ref="A233:C233"/>
    <mergeCell ref="E229:T229"/>
    <mergeCell ref="A234:C234"/>
    <mergeCell ref="A226:C226"/>
    <mergeCell ref="E241:T241"/>
    <mergeCell ref="D233:T233"/>
    <mergeCell ref="A241:C242"/>
    <mergeCell ref="A237:C237"/>
    <mergeCell ref="D222:T222"/>
    <mergeCell ref="V300:Y301"/>
    <mergeCell ref="V296:Y297"/>
    <mergeCell ref="V285:Y285"/>
    <mergeCell ref="E289:T289"/>
    <mergeCell ref="E285:T285"/>
    <mergeCell ref="A289:C290"/>
    <mergeCell ref="V289:Y290"/>
    <mergeCell ref="E300:T300"/>
    <mergeCell ref="V293:Y293"/>
    <mergeCell ref="E293:T293"/>
    <mergeCell ref="E296:T296"/>
    <mergeCell ref="E290:T290"/>
    <mergeCell ref="A296:C297"/>
    <mergeCell ref="A293:C293"/>
    <mergeCell ref="E301:T301"/>
    <mergeCell ref="A300:C301"/>
    <mergeCell ref="V288:Y288"/>
    <mergeCell ref="A295:C295"/>
    <mergeCell ref="D295:T295"/>
    <mergeCell ref="V292:Y292"/>
    <mergeCell ref="E286:T286"/>
    <mergeCell ref="A285:C286"/>
    <mergeCell ref="D284:T284"/>
    <mergeCell ref="E216:T216"/>
    <mergeCell ref="E214:T214"/>
    <mergeCell ref="A222:C222"/>
    <mergeCell ref="A223:C223"/>
    <mergeCell ref="A210:C216"/>
    <mergeCell ref="A220:C220"/>
    <mergeCell ref="E237:T237"/>
    <mergeCell ref="A282:C282"/>
    <mergeCell ref="E242:T242"/>
    <mergeCell ref="E276:T276"/>
    <mergeCell ref="E275:T275"/>
    <mergeCell ref="E274:T274"/>
    <mergeCell ref="E273:T273"/>
    <mergeCell ref="A246:C246"/>
    <mergeCell ref="E215:T215"/>
    <mergeCell ref="A219:C219"/>
    <mergeCell ref="D219:T219"/>
    <mergeCell ref="A225:C225"/>
    <mergeCell ref="D225:T225"/>
    <mergeCell ref="E220:T220"/>
    <mergeCell ref="E234:T234"/>
    <mergeCell ref="A236:C236"/>
    <mergeCell ref="E227:T227"/>
    <mergeCell ref="E226:T226"/>
    <mergeCell ref="E266:T266"/>
    <mergeCell ref="A268:C268"/>
    <mergeCell ref="D271:T271"/>
    <mergeCell ref="E272:T272"/>
    <mergeCell ref="A261:C261"/>
    <mergeCell ref="D261:T261"/>
    <mergeCell ref="A284:C284"/>
    <mergeCell ref="A264:C264"/>
    <mergeCell ref="D264:T264"/>
    <mergeCell ref="E262:T262"/>
    <mergeCell ref="D273:D274"/>
    <mergeCell ref="E265:T265"/>
    <mergeCell ref="A265:C266"/>
    <mergeCell ref="E282:T282"/>
    <mergeCell ref="E281:T281"/>
    <mergeCell ref="A281:C281"/>
    <mergeCell ref="V222:Y222"/>
    <mergeCell ref="D268:T268"/>
    <mergeCell ref="V268:Y268"/>
    <mergeCell ref="E257:T257"/>
    <mergeCell ref="V246:Y246"/>
    <mergeCell ref="V269:Y269"/>
    <mergeCell ref="A269:C269"/>
    <mergeCell ref="E249:T249"/>
    <mergeCell ref="E254:T254"/>
    <mergeCell ref="A248:C248"/>
    <mergeCell ref="D248:T248"/>
    <mergeCell ref="V248:Y248"/>
    <mergeCell ref="A253:C253"/>
    <mergeCell ref="D253:T253"/>
    <mergeCell ref="V253:Y253"/>
    <mergeCell ref="E259:T259"/>
    <mergeCell ref="E258:T258"/>
    <mergeCell ref="V262:Y262"/>
    <mergeCell ref="V254:Y254"/>
    <mergeCell ref="V261:Y261"/>
    <mergeCell ref="A262:C262"/>
    <mergeCell ref="E251:T251"/>
    <mergeCell ref="E250:T250"/>
    <mergeCell ref="E228:T228"/>
    <mergeCell ref="V44:Y45"/>
    <mergeCell ref="E45:T45"/>
    <mergeCell ref="V48:Y53"/>
    <mergeCell ref="E49:T49"/>
    <mergeCell ref="E50:T50"/>
    <mergeCell ref="V47:Y47"/>
    <mergeCell ref="V55:Y55"/>
    <mergeCell ref="V59:Y59"/>
    <mergeCell ref="E53:T53"/>
    <mergeCell ref="E51:T51"/>
    <mergeCell ref="E56:T56"/>
    <mergeCell ref="V56:Y57"/>
    <mergeCell ref="E52:T52"/>
    <mergeCell ref="D55:T55"/>
    <mergeCell ref="D59:T59"/>
    <mergeCell ref="E57:T57"/>
    <mergeCell ref="N302:O302"/>
    <mergeCell ref="N303:O303"/>
    <mergeCell ref="U82:U87"/>
    <mergeCell ref="A299:C299"/>
    <mergeCell ref="D299:T299"/>
    <mergeCell ref="A292:C292"/>
    <mergeCell ref="D292:T292"/>
    <mergeCell ref="E246:T246"/>
    <mergeCell ref="A249:C251"/>
    <mergeCell ref="A256:C256"/>
    <mergeCell ref="D256:T256"/>
    <mergeCell ref="A227:C227"/>
    <mergeCell ref="A187:C187"/>
    <mergeCell ref="A188:C188"/>
    <mergeCell ref="E297:T297"/>
    <mergeCell ref="A204:C204"/>
    <mergeCell ref="D204:T204"/>
    <mergeCell ref="A271:C271"/>
    <mergeCell ref="E178:T178"/>
    <mergeCell ref="E173:T173"/>
    <mergeCell ref="D172:T172"/>
    <mergeCell ref="E223:T223"/>
    <mergeCell ref="U205:U209"/>
    <mergeCell ref="E269:T269"/>
    <mergeCell ref="A62:C62"/>
    <mergeCell ref="A107:C107"/>
    <mergeCell ref="E120:T120"/>
    <mergeCell ref="E95:T95"/>
    <mergeCell ref="E161:T161"/>
    <mergeCell ref="A118:C118"/>
    <mergeCell ref="A139:C139"/>
    <mergeCell ref="A153:C153"/>
    <mergeCell ref="E154:T154"/>
    <mergeCell ref="E136:T136"/>
    <mergeCell ref="E135:T135"/>
    <mergeCell ref="E149:T149"/>
    <mergeCell ref="A143:C143"/>
    <mergeCell ref="D152:T152"/>
    <mergeCell ref="D143:T143"/>
    <mergeCell ref="A116:C116"/>
    <mergeCell ref="E62:T62"/>
    <mergeCell ref="E119:T119"/>
    <mergeCell ref="E75:T75"/>
    <mergeCell ref="E66:T66"/>
    <mergeCell ref="A124:C124"/>
    <mergeCell ref="A129:C129"/>
    <mergeCell ref="D129:T129"/>
    <mergeCell ref="A126:C126"/>
    <mergeCell ref="E210:T213"/>
    <mergeCell ref="D156:T156"/>
    <mergeCell ref="E187:T187"/>
    <mergeCell ref="E188:T188"/>
    <mergeCell ref="E195:T195"/>
    <mergeCell ref="E200:T200"/>
    <mergeCell ref="E201:T201"/>
    <mergeCell ref="E202:T202"/>
    <mergeCell ref="E194:T194"/>
    <mergeCell ref="E192:T192"/>
    <mergeCell ref="E191:T191"/>
    <mergeCell ref="E186:T186"/>
    <mergeCell ref="E182:T182"/>
    <mergeCell ref="D181:D182"/>
    <mergeCell ref="E193:T193"/>
    <mergeCell ref="E181:T181"/>
    <mergeCell ref="E163:T163"/>
    <mergeCell ref="E166:T169"/>
    <mergeCell ref="D166:D169"/>
    <mergeCell ref="E164:T164"/>
    <mergeCell ref="E175:T175"/>
    <mergeCell ref="D190:T190"/>
    <mergeCell ref="V223:Y223"/>
    <mergeCell ref="V220:Y220"/>
    <mergeCell ref="V219:Y219"/>
    <mergeCell ref="E76:T81"/>
    <mergeCell ref="A288:C288"/>
    <mergeCell ref="D288:T288"/>
    <mergeCell ref="E162:T162"/>
    <mergeCell ref="E165:T165"/>
    <mergeCell ref="A184:C184"/>
    <mergeCell ref="A185:C185"/>
    <mergeCell ref="A240:C240"/>
    <mergeCell ref="D240:T240"/>
    <mergeCell ref="A245:C245"/>
    <mergeCell ref="D245:T245"/>
    <mergeCell ref="D205:D209"/>
    <mergeCell ref="E205:T209"/>
    <mergeCell ref="A140:C141"/>
    <mergeCell ref="E199:T199"/>
    <mergeCell ref="D236:T236"/>
    <mergeCell ref="U166:U169"/>
    <mergeCell ref="V140:Y141"/>
    <mergeCell ref="V204:Y204"/>
    <mergeCell ref="V144:Y148"/>
    <mergeCell ref="V205:Y209"/>
    <mergeCell ref="V225:Y225"/>
    <mergeCell ref="V299:Y299"/>
    <mergeCell ref="V295:Y295"/>
    <mergeCell ref="V284:Y284"/>
    <mergeCell ref="V281:Y281"/>
    <mergeCell ref="V272:Y272"/>
    <mergeCell ref="V271:Y271"/>
    <mergeCell ref="V265:Y266"/>
    <mergeCell ref="V264:Y264"/>
    <mergeCell ref="V257:Y259"/>
    <mergeCell ref="V256:Y256"/>
    <mergeCell ref="V249:Y251"/>
    <mergeCell ref="V245:Y245"/>
    <mergeCell ref="V241:Y242"/>
    <mergeCell ref="V240:Y240"/>
    <mergeCell ref="V237:Y237"/>
    <mergeCell ref="V236:Y236"/>
    <mergeCell ref="V234:Y234"/>
    <mergeCell ref="V233:Y233"/>
    <mergeCell ref="V226:Y229"/>
    <mergeCell ref="V286:Y286"/>
    <mergeCell ref="V282:Y282"/>
    <mergeCell ref="V181:Y183"/>
    <mergeCell ref="V180:Y180"/>
    <mergeCell ref="V177:Y177"/>
    <mergeCell ref="V172:Y172"/>
    <mergeCell ref="V160:Y169"/>
    <mergeCell ref="V159:Y159"/>
    <mergeCell ref="V210:Y216"/>
    <mergeCell ref="V199:Y202"/>
    <mergeCell ref="V195:Y196"/>
    <mergeCell ref="V192:Y194"/>
    <mergeCell ref="V191:Y191"/>
    <mergeCell ref="V190:Y190"/>
    <mergeCell ref="V188:Y188"/>
    <mergeCell ref="V187:Y187"/>
    <mergeCell ref="V186:Y186"/>
    <mergeCell ref="V173:Y175"/>
    <mergeCell ref="V170:Y170"/>
    <mergeCell ref="V178:Y178"/>
    <mergeCell ref="V25:Y25"/>
    <mergeCell ref="A12:Y12"/>
    <mergeCell ref="A8:Y8"/>
    <mergeCell ref="A4:Y4"/>
    <mergeCell ref="V130:Y135"/>
    <mergeCell ref="V153:Y154"/>
    <mergeCell ref="V68:Y68"/>
    <mergeCell ref="V33:Y35"/>
    <mergeCell ref="V107:Y107"/>
    <mergeCell ref="V99:Y99"/>
    <mergeCell ref="V91:Y91"/>
    <mergeCell ref="A25:C25"/>
    <mergeCell ref="D25:T25"/>
    <mergeCell ref="A144:C148"/>
    <mergeCell ref="A59:C59"/>
    <mergeCell ref="A48:C53"/>
    <mergeCell ref="U144:U148"/>
    <mergeCell ref="A44:C45"/>
    <mergeCell ref="A56:C57"/>
    <mergeCell ref="E61:T61"/>
    <mergeCell ref="D47:T47"/>
    <mergeCell ref="E108:T108"/>
    <mergeCell ref="E29:T29"/>
    <mergeCell ref="E64:T64"/>
    <mergeCell ref="V156:Y156"/>
    <mergeCell ref="A157:C157"/>
    <mergeCell ref="E157:T157"/>
    <mergeCell ref="V157:Y157"/>
    <mergeCell ref="V26:Y29"/>
    <mergeCell ref="V129:Y129"/>
    <mergeCell ref="V127:Y127"/>
    <mergeCell ref="V126:Y126"/>
    <mergeCell ref="V124:Y124"/>
    <mergeCell ref="V123:Y123"/>
    <mergeCell ref="V119:Y121"/>
    <mergeCell ref="V118:Y118"/>
    <mergeCell ref="V152:Y152"/>
    <mergeCell ref="V150:Y150"/>
    <mergeCell ref="V149:Y149"/>
    <mergeCell ref="V143:Y143"/>
    <mergeCell ref="V139:Y139"/>
    <mergeCell ref="V136:Y137"/>
    <mergeCell ref="V62:Y62"/>
    <mergeCell ref="A130:C132"/>
    <mergeCell ref="E131:T131"/>
    <mergeCell ref="A47:C47"/>
    <mergeCell ref="A55:C55"/>
    <mergeCell ref="A156:C156"/>
    <mergeCell ref="U181:U182"/>
    <mergeCell ref="U273:U274"/>
    <mergeCell ref="E277:T277"/>
    <mergeCell ref="E278:T278"/>
    <mergeCell ref="E279:T279"/>
    <mergeCell ref="E280:T280"/>
    <mergeCell ref="A272:C273"/>
    <mergeCell ref="V279:Y279"/>
    <mergeCell ref="A279:C279"/>
    <mergeCell ref="A278:C278"/>
    <mergeCell ref="A277:C277"/>
    <mergeCell ref="A276:C276"/>
    <mergeCell ref="A275:C275"/>
    <mergeCell ref="A274:C274"/>
    <mergeCell ref="V278:Y278"/>
    <mergeCell ref="V277:Y277"/>
    <mergeCell ref="V276:Y276"/>
    <mergeCell ref="V275:Y275"/>
    <mergeCell ref="V274:Y274"/>
    <mergeCell ref="V273:Y273"/>
    <mergeCell ref="A280:C280"/>
    <mergeCell ref="V280:Y280"/>
    <mergeCell ref="V185:Y185"/>
    <mergeCell ref="V184:Y184"/>
  </mergeCells>
  <phoneticPr fontId="2"/>
  <printOptions horizontalCentered="1"/>
  <pageMargins left="0.25" right="0.25" top="0.75" bottom="0.75" header="0.3" footer="0.3"/>
  <pageSetup paperSize="9" scale="99" fitToHeight="0" orientation="portrait" horizontalDpi="300" verticalDpi="300" r:id="rId1"/>
  <headerFooter>
    <oddFooter>&amp;R　　　　　　　&amp;A（&amp;P/&amp;N）</oddFooter>
  </headerFooter>
  <rowBreaks count="15" manualBreakCount="15">
    <brk id="29" max="24" man="1"/>
    <brk id="53" max="24" man="1"/>
    <brk id="72" max="24" man="1"/>
    <brk id="89" max="24" man="1"/>
    <brk id="105" max="24" man="1"/>
    <brk id="121" max="24" man="1"/>
    <brk id="137" max="24" man="1"/>
    <brk id="154" max="24" man="1"/>
    <brk id="170" max="24" man="1"/>
    <brk id="188" max="24" man="1"/>
    <brk id="202" max="24" man="1"/>
    <brk id="223" max="24" man="1"/>
    <brk id="246" max="24" man="1"/>
    <brk id="269" max="24" man="1"/>
    <brk id="286" max="24"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206"/>
  <sheetViews>
    <sheetView view="pageBreakPreview" zoomScale="98" zoomScaleNormal="100" zoomScaleSheetLayoutView="98" workbookViewId="0">
      <selection activeCell="AD9" sqref="AD9"/>
    </sheetView>
  </sheetViews>
  <sheetFormatPr defaultRowHeight="18.75" customHeight="1" x14ac:dyDescent="0.4"/>
  <cols>
    <col min="1" max="5" width="3.625" style="341" customWidth="1"/>
    <col min="6" max="6" width="3.625" style="359" customWidth="1"/>
    <col min="7" max="7" width="3.625" style="341" customWidth="1"/>
    <col min="8" max="25" width="3.625" style="342" customWidth="1"/>
    <col min="26" max="26" width="3.625" style="338" customWidth="1"/>
    <col min="27" max="16384" width="9" style="338"/>
  </cols>
  <sheetData>
    <row r="1" spans="1:25" ht="21" customHeight="1" x14ac:dyDescent="0.4">
      <c r="A1" s="1024" t="s">
        <v>60</v>
      </c>
      <c r="B1" s="1025"/>
      <c r="C1" s="1025"/>
      <c r="D1" s="1025"/>
      <c r="E1" s="1025"/>
      <c r="F1" s="1025"/>
      <c r="G1" s="1025"/>
      <c r="H1" s="1025"/>
      <c r="I1" s="1025"/>
      <c r="J1" s="1025"/>
      <c r="K1" s="1025"/>
      <c r="L1" s="1025"/>
      <c r="M1" s="1025"/>
      <c r="N1" s="1025"/>
      <c r="O1" s="1025"/>
      <c r="P1" s="1025"/>
      <c r="Q1" s="1025"/>
      <c r="R1" s="1025"/>
      <c r="S1" s="1025"/>
      <c r="T1" s="1025"/>
      <c r="U1" s="1025"/>
      <c r="V1" s="1025"/>
      <c r="W1" s="1025"/>
      <c r="X1" s="1025"/>
      <c r="Y1" s="1025"/>
    </row>
    <row r="2" spans="1:25" s="339" customFormat="1" ht="45" customHeight="1" x14ac:dyDescent="0.4">
      <c r="A2" s="1026" t="s">
        <v>917</v>
      </c>
      <c r="B2" s="1026"/>
      <c r="C2" s="1026"/>
      <c r="D2" s="1026"/>
      <c r="E2" s="1026"/>
      <c r="F2" s="1026"/>
      <c r="G2" s="1026"/>
      <c r="H2" s="1026"/>
      <c r="I2" s="1026"/>
      <c r="J2" s="1026"/>
      <c r="K2" s="1026"/>
      <c r="L2" s="1026"/>
      <c r="M2" s="1026"/>
      <c r="N2" s="1026"/>
      <c r="O2" s="1026"/>
      <c r="P2" s="1026"/>
      <c r="Q2" s="1026"/>
      <c r="R2" s="1026"/>
      <c r="S2" s="1026"/>
      <c r="T2" s="1026"/>
      <c r="U2" s="1026"/>
      <c r="V2" s="1026"/>
      <c r="W2" s="1026"/>
      <c r="X2" s="1026"/>
      <c r="Y2" s="1026"/>
    </row>
    <row r="3" spans="1:25" s="339" customFormat="1" ht="15" customHeight="1" x14ac:dyDescent="0.4">
      <c r="A3" s="1027" t="s">
        <v>385</v>
      </c>
      <c r="B3" s="1027"/>
      <c r="C3" s="1027"/>
      <c r="D3" s="1027"/>
      <c r="E3" s="1027"/>
      <c r="F3" s="1027"/>
      <c r="G3" s="1027"/>
      <c r="H3" s="1027"/>
      <c r="I3" s="1027"/>
      <c r="J3" s="1027"/>
      <c r="K3" s="1027"/>
      <c r="L3" s="1027"/>
      <c r="M3" s="1027"/>
      <c r="N3" s="1027"/>
      <c r="O3" s="1027"/>
      <c r="P3" s="1027"/>
      <c r="Q3" s="1027"/>
      <c r="R3" s="1027"/>
      <c r="S3" s="1027"/>
      <c r="T3" s="1027"/>
      <c r="U3" s="1027"/>
      <c r="V3" s="1027"/>
      <c r="W3" s="1027"/>
      <c r="X3" s="1027"/>
    </row>
    <row r="4" spans="1:25" s="340" customFormat="1" ht="15" customHeight="1" x14ac:dyDescent="0.4">
      <c r="A4" s="1028" t="s">
        <v>462</v>
      </c>
      <c r="B4" s="1028"/>
      <c r="C4" s="1028"/>
      <c r="D4" s="1028"/>
      <c r="E4" s="1028"/>
      <c r="F4" s="1028"/>
      <c r="G4" s="1028"/>
      <c r="H4" s="1028"/>
      <c r="I4" s="1028"/>
      <c r="J4" s="1028"/>
      <c r="K4" s="1028"/>
      <c r="L4" s="1028"/>
      <c r="M4" s="1028"/>
      <c r="N4" s="1028"/>
      <c r="O4" s="1028"/>
      <c r="P4" s="1028"/>
      <c r="Q4" s="1028"/>
      <c r="R4" s="1028"/>
      <c r="S4" s="1028"/>
      <c r="T4" s="1028"/>
      <c r="U4" s="1028"/>
      <c r="V4" s="1028"/>
      <c r="W4" s="1028"/>
      <c r="X4" s="1028"/>
      <c r="Y4" s="1028"/>
    </row>
    <row r="5" spans="1:25" s="340" customFormat="1" ht="45" customHeight="1" x14ac:dyDescent="0.4">
      <c r="A5" s="1028" t="s">
        <v>386</v>
      </c>
      <c r="B5" s="1028"/>
      <c r="C5" s="1028"/>
      <c r="D5" s="1028"/>
      <c r="E5" s="1028"/>
      <c r="F5" s="1028"/>
      <c r="G5" s="1028"/>
      <c r="H5" s="1028"/>
      <c r="I5" s="1028"/>
      <c r="J5" s="1028"/>
      <c r="K5" s="1028"/>
      <c r="L5" s="1028"/>
      <c r="M5" s="1028"/>
      <c r="N5" s="1028"/>
      <c r="O5" s="1028"/>
      <c r="P5" s="1028"/>
      <c r="Q5" s="1028"/>
      <c r="R5" s="1028"/>
      <c r="S5" s="1028"/>
      <c r="T5" s="1028"/>
      <c r="U5" s="1028"/>
      <c r="V5" s="1028"/>
      <c r="W5" s="1028"/>
      <c r="X5" s="1028"/>
      <c r="Y5" s="1028"/>
    </row>
    <row r="6" spans="1:25" ht="12" customHeight="1" x14ac:dyDescent="0.4"/>
    <row r="7" spans="1:25" s="344" customFormat="1" ht="14.25" customHeight="1" x14ac:dyDescent="0.4">
      <c r="A7" s="1002" t="s">
        <v>56</v>
      </c>
      <c r="B7" s="1002"/>
      <c r="C7" s="1002"/>
      <c r="D7" s="1002"/>
      <c r="E7" s="365" t="s">
        <v>916</v>
      </c>
      <c r="F7" s="356"/>
      <c r="G7" s="1003" t="s">
        <v>57</v>
      </c>
      <c r="H7" s="1003"/>
      <c r="I7" s="1003"/>
      <c r="J7" s="1003"/>
      <c r="K7" s="1003"/>
      <c r="L7" s="1003"/>
      <c r="M7" s="1003"/>
      <c r="N7" s="1003"/>
      <c r="O7" s="1003"/>
      <c r="P7" s="1003"/>
      <c r="Q7" s="1003"/>
      <c r="R7" s="1003"/>
      <c r="S7" s="1003"/>
      <c r="T7" s="1003"/>
      <c r="U7" s="1003"/>
      <c r="V7" s="1003"/>
      <c r="W7" s="1003"/>
      <c r="X7" s="1003"/>
      <c r="Y7" s="343" t="s">
        <v>58</v>
      </c>
    </row>
    <row r="8" spans="1:25" s="284" customFormat="1" ht="30" customHeight="1" x14ac:dyDescent="0.4">
      <c r="A8" s="828" t="s">
        <v>802</v>
      </c>
      <c r="B8" s="829"/>
      <c r="C8" s="829"/>
      <c r="D8" s="830"/>
      <c r="E8" s="992"/>
      <c r="F8" s="470">
        <v>1</v>
      </c>
      <c r="G8" s="779" t="s">
        <v>804</v>
      </c>
      <c r="H8" s="779"/>
      <c r="I8" s="779"/>
      <c r="J8" s="779"/>
      <c r="K8" s="779"/>
      <c r="L8" s="779"/>
      <c r="M8" s="779"/>
      <c r="N8" s="779"/>
      <c r="O8" s="779"/>
      <c r="P8" s="779"/>
      <c r="Q8" s="779"/>
      <c r="R8" s="779"/>
      <c r="S8" s="779"/>
      <c r="T8" s="779"/>
      <c r="U8" s="779"/>
      <c r="V8" s="779"/>
      <c r="W8" s="779"/>
      <c r="X8" s="779"/>
      <c r="Y8" s="471"/>
    </row>
    <row r="9" spans="1:25" s="284" customFormat="1" ht="15" customHeight="1" x14ac:dyDescent="0.4">
      <c r="A9" s="856"/>
      <c r="B9" s="857"/>
      <c r="C9" s="857"/>
      <c r="D9" s="858"/>
      <c r="E9" s="993"/>
      <c r="F9" s="470">
        <v>2</v>
      </c>
      <c r="G9" s="779" t="s">
        <v>388</v>
      </c>
      <c r="H9" s="779"/>
      <c r="I9" s="779"/>
      <c r="J9" s="779"/>
      <c r="K9" s="779"/>
      <c r="L9" s="779"/>
      <c r="M9" s="779"/>
      <c r="N9" s="779"/>
      <c r="O9" s="779"/>
      <c r="P9" s="779"/>
      <c r="Q9" s="779"/>
      <c r="R9" s="779"/>
      <c r="S9" s="779"/>
      <c r="T9" s="779"/>
      <c r="U9" s="779"/>
      <c r="V9" s="779"/>
      <c r="W9" s="779"/>
      <c r="X9" s="779"/>
      <c r="Y9" s="471"/>
    </row>
    <row r="10" spans="1:25" s="284" customFormat="1" ht="45" customHeight="1" x14ac:dyDescent="0.4">
      <c r="A10" s="828" t="s">
        <v>820</v>
      </c>
      <c r="B10" s="829"/>
      <c r="C10" s="829"/>
      <c r="D10" s="830"/>
      <c r="E10" s="992"/>
      <c r="F10" s="472">
        <v>1</v>
      </c>
      <c r="G10" s="1012" t="s">
        <v>389</v>
      </c>
      <c r="H10" s="1012"/>
      <c r="I10" s="1012"/>
      <c r="J10" s="1012"/>
      <c r="K10" s="1012"/>
      <c r="L10" s="1012"/>
      <c r="M10" s="1012"/>
      <c r="N10" s="1012"/>
      <c r="O10" s="1012"/>
      <c r="P10" s="1012"/>
      <c r="Q10" s="1012"/>
      <c r="R10" s="1012"/>
      <c r="S10" s="1012"/>
      <c r="T10" s="1012"/>
      <c r="U10" s="1012"/>
      <c r="V10" s="1012"/>
      <c r="W10" s="1012"/>
      <c r="X10" s="1012"/>
      <c r="Y10" s="473"/>
    </row>
    <row r="11" spans="1:25" s="284" customFormat="1" ht="30" customHeight="1" x14ac:dyDescent="0.4">
      <c r="A11" s="856"/>
      <c r="B11" s="857"/>
      <c r="C11" s="857"/>
      <c r="D11" s="858"/>
      <c r="E11" s="993"/>
      <c r="F11" s="474">
        <v>2</v>
      </c>
      <c r="G11" s="1012" t="s">
        <v>803</v>
      </c>
      <c r="H11" s="1012"/>
      <c r="I11" s="1012"/>
      <c r="J11" s="1012"/>
      <c r="K11" s="1012"/>
      <c r="L11" s="1012"/>
      <c r="M11" s="1012"/>
      <c r="N11" s="1012"/>
      <c r="O11" s="1012"/>
      <c r="P11" s="1012"/>
      <c r="Q11" s="1012"/>
      <c r="R11" s="1012"/>
      <c r="S11" s="1012"/>
      <c r="T11" s="1012"/>
      <c r="U11" s="1012"/>
      <c r="V11" s="1012"/>
      <c r="W11" s="1012"/>
      <c r="X11" s="1012"/>
      <c r="Y11" s="471"/>
    </row>
    <row r="12" spans="1:25" s="284" customFormat="1" ht="45" customHeight="1" x14ac:dyDescent="0.4">
      <c r="A12" s="1013" t="s">
        <v>948</v>
      </c>
      <c r="B12" s="1013"/>
      <c r="C12" s="1013"/>
      <c r="D12" s="1013"/>
      <c r="E12" s="475"/>
      <c r="F12" s="470">
        <v>1</v>
      </c>
      <c r="G12" s="866" t="s">
        <v>987</v>
      </c>
      <c r="H12" s="866"/>
      <c r="I12" s="866"/>
      <c r="J12" s="866"/>
      <c r="K12" s="866"/>
      <c r="L12" s="866"/>
      <c r="M12" s="866"/>
      <c r="N12" s="866"/>
      <c r="O12" s="866"/>
      <c r="P12" s="866"/>
      <c r="Q12" s="866"/>
      <c r="R12" s="866"/>
      <c r="S12" s="866"/>
      <c r="T12" s="866"/>
      <c r="U12" s="866"/>
      <c r="V12" s="866"/>
      <c r="W12" s="866"/>
      <c r="X12" s="866"/>
      <c r="Y12" s="471"/>
    </row>
    <row r="13" spans="1:25" s="284" customFormat="1" ht="45" customHeight="1" x14ac:dyDescent="0.4">
      <c r="A13" s="866" t="s">
        <v>805</v>
      </c>
      <c r="B13" s="866"/>
      <c r="C13" s="866"/>
      <c r="D13" s="866"/>
      <c r="E13" s="461"/>
      <c r="F13" s="470">
        <v>1</v>
      </c>
      <c r="G13" s="866" t="s">
        <v>919</v>
      </c>
      <c r="H13" s="866"/>
      <c r="I13" s="866"/>
      <c r="J13" s="866"/>
      <c r="K13" s="866"/>
      <c r="L13" s="866"/>
      <c r="M13" s="866"/>
      <c r="N13" s="866"/>
      <c r="O13" s="866"/>
      <c r="P13" s="866"/>
      <c r="Q13" s="866"/>
      <c r="R13" s="866"/>
      <c r="S13" s="866"/>
      <c r="T13" s="866"/>
      <c r="U13" s="866"/>
      <c r="V13" s="866"/>
      <c r="W13" s="866"/>
      <c r="X13" s="866"/>
      <c r="Y13" s="471"/>
    </row>
    <row r="14" spans="1:25" s="284" customFormat="1" ht="30" customHeight="1" x14ac:dyDescent="0.4">
      <c r="A14" s="866" t="s">
        <v>806</v>
      </c>
      <c r="B14" s="866"/>
      <c r="C14" s="866"/>
      <c r="D14" s="866"/>
      <c r="E14" s="461"/>
      <c r="F14" s="470">
        <v>1</v>
      </c>
      <c r="G14" s="866" t="s">
        <v>925</v>
      </c>
      <c r="H14" s="866"/>
      <c r="I14" s="866"/>
      <c r="J14" s="866"/>
      <c r="K14" s="866"/>
      <c r="L14" s="866"/>
      <c r="M14" s="866"/>
      <c r="N14" s="866"/>
      <c r="O14" s="866"/>
      <c r="P14" s="866"/>
      <c r="Q14" s="866"/>
      <c r="R14" s="866"/>
      <c r="S14" s="866"/>
      <c r="T14" s="866"/>
      <c r="U14" s="866"/>
      <c r="V14" s="866"/>
      <c r="W14" s="866"/>
      <c r="X14" s="866"/>
      <c r="Y14" s="471"/>
    </row>
    <row r="15" spans="1:25" s="284" customFormat="1" ht="30" customHeight="1" x14ac:dyDescent="0.4">
      <c r="A15" s="828" t="s">
        <v>819</v>
      </c>
      <c r="B15" s="829"/>
      <c r="C15" s="829"/>
      <c r="D15" s="830"/>
      <c r="E15" s="992"/>
      <c r="F15" s="470">
        <v>1</v>
      </c>
      <c r="G15" s="703" t="s">
        <v>811</v>
      </c>
      <c r="H15" s="704"/>
      <c r="I15" s="704"/>
      <c r="J15" s="704"/>
      <c r="K15" s="704"/>
      <c r="L15" s="704"/>
      <c r="M15" s="704"/>
      <c r="N15" s="704"/>
      <c r="O15" s="704"/>
      <c r="P15" s="704"/>
      <c r="Q15" s="704"/>
      <c r="R15" s="704"/>
      <c r="S15" s="704"/>
      <c r="T15" s="704"/>
      <c r="U15" s="704"/>
      <c r="V15" s="704"/>
      <c r="W15" s="704"/>
      <c r="X15" s="705"/>
      <c r="Y15" s="471"/>
    </row>
    <row r="16" spans="1:25" s="284" customFormat="1" ht="45" customHeight="1" x14ac:dyDescent="0.4">
      <c r="A16" s="831"/>
      <c r="B16" s="832"/>
      <c r="C16" s="832"/>
      <c r="D16" s="833"/>
      <c r="E16" s="994"/>
      <c r="F16" s="470">
        <v>2</v>
      </c>
      <c r="G16" s="703" t="s">
        <v>812</v>
      </c>
      <c r="H16" s="704"/>
      <c r="I16" s="704"/>
      <c r="J16" s="704"/>
      <c r="K16" s="704"/>
      <c r="L16" s="704"/>
      <c r="M16" s="704"/>
      <c r="N16" s="704"/>
      <c r="O16" s="704"/>
      <c r="P16" s="704"/>
      <c r="Q16" s="704"/>
      <c r="R16" s="704"/>
      <c r="S16" s="704"/>
      <c r="T16" s="704"/>
      <c r="U16" s="704"/>
      <c r="V16" s="704"/>
      <c r="W16" s="704"/>
      <c r="X16" s="705"/>
      <c r="Y16" s="471"/>
    </row>
    <row r="17" spans="1:25" s="284" customFormat="1" ht="15" customHeight="1" x14ac:dyDescent="0.4">
      <c r="A17" s="831"/>
      <c r="B17" s="832"/>
      <c r="C17" s="832"/>
      <c r="D17" s="833"/>
      <c r="E17" s="994"/>
      <c r="F17" s="470">
        <v>3</v>
      </c>
      <c r="G17" s="703" t="s">
        <v>813</v>
      </c>
      <c r="H17" s="704"/>
      <c r="I17" s="704"/>
      <c r="J17" s="704"/>
      <c r="K17" s="704"/>
      <c r="L17" s="704"/>
      <c r="M17" s="704"/>
      <c r="N17" s="704"/>
      <c r="O17" s="704"/>
      <c r="P17" s="704"/>
      <c r="Q17" s="704"/>
      <c r="R17" s="704"/>
      <c r="S17" s="704"/>
      <c r="T17" s="704"/>
      <c r="U17" s="704"/>
      <c r="V17" s="704"/>
      <c r="W17" s="704"/>
      <c r="X17" s="705"/>
      <c r="Y17" s="471"/>
    </row>
    <row r="18" spans="1:25" s="284" customFormat="1" ht="30" customHeight="1" x14ac:dyDescent="0.4">
      <c r="A18" s="831"/>
      <c r="B18" s="832"/>
      <c r="C18" s="832"/>
      <c r="D18" s="833"/>
      <c r="E18" s="994"/>
      <c r="F18" s="470">
        <v>4</v>
      </c>
      <c r="G18" s="703" t="s">
        <v>814</v>
      </c>
      <c r="H18" s="704"/>
      <c r="I18" s="704"/>
      <c r="J18" s="704"/>
      <c r="K18" s="704"/>
      <c r="L18" s="704"/>
      <c r="M18" s="704"/>
      <c r="N18" s="704"/>
      <c r="O18" s="704"/>
      <c r="P18" s="704"/>
      <c r="Q18" s="704"/>
      <c r="R18" s="704"/>
      <c r="S18" s="704"/>
      <c r="T18" s="704"/>
      <c r="U18" s="704"/>
      <c r="V18" s="704"/>
      <c r="W18" s="704"/>
      <c r="X18" s="705"/>
      <c r="Y18" s="471"/>
    </row>
    <row r="19" spans="1:25" s="284" customFormat="1" ht="15" customHeight="1" x14ac:dyDescent="0.4">
      <c r="A19" s="831"/>
      <c r="B19" s="832"/>
      <c r="C19" s="832"/>
      <c r="D19" s="833"/>
      <c r="E19" s="994"/>
      <c r="F19" s="470">
        <v>5</v>
      </c>
      <c r="G19" s="703" t="s">
        <v>815</v>
      </c>
      <c r="H19" s="704"/>
      <c r="I19" s="704"/>
      <c r="J19" s="704"/>
      <c r="K19" s="704"/>
      <c r="L19" s="704"/>
      <c r="M19" s="704"/>
      <c r="N19" s="704"/>
      <c r="O19" s="704"/>
      <c r="P19" s="704"/>
      <c r="Q19" s="704"/>
      <c r="R19" s="704"/>
      <c r="S19" s="704"/>
      <c r="T19" s="704"/>
      <c r="U19" s="704"/>
      <c r="V19" s="704"/>
      <c r="W19" s="704"/>
      <c r="X19" s="705"/>
      <c r="Y19" s="471"/>
    </row>
    <row r="20" spans="1:25" s="284" customFormat="1" ht="45" customHeight="1" x14ac:dyDescent="0.4">
      <c r="A20" s="831"/>
      <c r="B20" s="832"/>
      <c r="C20" s="832"/>
      <c r="D20" s="833"/>
      <c r="E20" s="994"/>
      <c r="F20" s="470">
        <v>6</v>
      </c>
      <c r="G20" s="703" t="s">
        <v>816</v>
      </c>
      <c r="H20" s="704"/>
      <c r="I20" s="704"/>
      <c r="J20" s="704"/>
      <c r="K20" s="704"/>
      <c r="L20" s="704"/>
      <c r="M20" s="704"/>
      <c r="N20" s="704"/>
      <c r="O20" s="704"/>
      <c r="P20" s="704"/>
      <c r="Q20" s="704"/>
      <c r="R20" s="704"/>
      <c r="S20" s="704"/>
      <c r="T20" s="704"/>
      <c r="U20" s="704"/>
      <c r="V20" s="704"/>
      <c r="W20" s="704"/>
      <c r="X20" s="705"/>
      <c r="Y20" s="471"/>
    </row>
    <row r="21" spans="1:25" s="284" customFormat="1" ht="30" customHeight="1" x14ac:dyDescent="0.4">
      <c r="A21" s="856"/>
      <c r="B21" s="857"/>
      <c r="C21" s="857"/>
      <c r="D21" s="858"/>
      <c r="E21" s="993"/>
      <c r="F21" s="470">
        <v>7</v>
      </c>
      <c r="G21" s="703" t="s">
        <v>920</v>
      </c>
      <c r="H21" s="704"/>
      <c r="I21" s="704"/>
      <c r="J21" s="704"/>
      <c r="K21" s="704"/>
      <c r="L21" s="704"/>
      <c r="M21" s="704"/>
      <c r="N21" s="704"/>
      <c r="O21" s="704"/>
      <c r="P21" s="704"/>
      <c r="Q21" s="704"/>
      <c r="R21" s="704"/>
      <c r="S21" s="704"/>
      <c r="T21" s="704"/>
      <c r="U21" s="704"/>
      <c r="V21" s="704"/>
      <c r="W21" s="704"/>
      <c r="X21" s="705"/>
      <c r="Y21" s="471"/>
    </row>
    <row r="22" spans="1:25" s="344" customFormat="1" ht="14.25" customHeight="1" x14ac:dyDescent="0.4">
      <c r="A22" s="1002" t="s">
        <v>56</v>
      </c>
      <c r="B22" s="1002"/>
      <c r="C22" s="1002"/>
      <c r="D22" s="1002"/>
      <c r="E22" s="463"/>
      <c r="F22" s="367"/>
      <c r="G22" s="1003" t="s">
        <v>57</v>
      </c>
      <c r="H22" s="1003"/>
      <c r="I22" s="1003"/>
      <c r="J22" s="1003"/>
      <c r="K22" s="1003"/>
      <c r="L22" s="1003"/>
      <c r="M22" s="1003"/>
      <c r="N22" s="1003"/>
      <c r="O22" s="1003"/>
      <c r="P22" s="1003"/>
      <c r="Q22" s="1003"/>
      <c r="R22" s="1003"/>
      <c r="S22" s="1003"/>
      <c r="T22" s="1003"/>
      <c r="U22" s="1003"/>
      <c r="V22" s="1003"/>
      <c r="W22" s="1003"/>
      <c r="X22" s="1003"/>
      <c r="Y22" s="464" t="s">
        <v>58</v>
      </c>
    </row>
    <row r="23" spans="1:25" s="346" customFormat="1" ht="15.95" customHeight="1" x14ac:dyDescent="0.4">
      <c r="A23" s="1010" t="s">
        <v>826</v>
      </c>
      <c r="B23" s="1011"/>
      <c r="C23" s="1011"/>
      <c r="D23" s="1029"/>
      <c r="E23" s="989"/>
      <c r="F23" s="368"/>
      <c r="G23" s="1018" t="s">
        <v>827</v>
      </c>
      <c r="H23" s="1019"/>
      <c r="I23" s="1019"/>
      <c r="J23" s="1019"/>
      <c r="K23" s="1019"/>
      <c r="L23" s="1019"/>
      <c r="M23" s="1019"/>
      <c r="N23" s="1019"/>
      <c r="O23" s="1019"/>
      <c r="P23" s="1019"/>
      <c r="Q23" s="1019"/>
      <c r="R23" s="1019"/>
      <c r="S23" s="1019"/>
      <c r="T23" s="1019"/>
      <c r="U23" s="1019"/>
      <c r="V23" s="1019"/>
      <c r="W23" s="1019"/>
      <c r="X23" s="1020"/>
      <c r="Y23" s="345"/>
    </row>
    <row r="24" spans="1:25" s="346" customFormat="1" ht="30" customHeight="1" x14ac:dyDescent="0.4">
      <c r="A24" s="1010"/>
      <c r="B24" s="1011"/>
      <c r="C24" s="1011"/>
      <c r="D24" s="1029"/>
      <c r="E24" s="990"/>
      <c r="F24" s="368">
        <v>1</v>
      </c>
      <c r="G24" s="967" t="s">
        <v>823</v>
      </c>
      <c r="H24" s="968"/>
      <c r="I24" s="968"/>
      <c r="J24" s="968"/>
      <c r="K24" s="968"/>
      <c r="L24" s="968"/>
      <c r="M24" s="968"/>
      <c r="N24" s="968"/>
      <c r="O24" s="968"/>
      <c r="P24" s="968"/>
      <c r="Q24" s="968"/>
      <c r="R24" s="968"/>
      <c r="S24" s="968"/>
      <c r="T24" s="968"/>
      <c r="U24" s="968"/>
      <c r="V24" s="968"/>
      <c r="W24" s="968"/>
      <c r="X24" s="969"/>
      <c r="Y24" s="345"/>
    </row>
    <row r="25" spans="1:25" s="346" customFormat="1" ht="30" customHeight="1" x14ac:dyDescent="0.4">
      <c r="A25" s="1010"/>
      <c r="B25" s="1011"/>
      <c r="C25" s="1011"/>
      <c r="D25" s="1029"/>
      <c r="E25" s="990"/>
      <c r="F25" s="1021">
        <v>2</v>
      </c>
      <c r="G25" s="1004" t="s">
        <v>824</v>
      </c>
      <c r="H25" s="1005"/>
      <c r="I25" s="1005"/>
      <c r="J25" s="1005"/>
      <c r="K25" s="1005"/>
      <c r="L25" s="1005"/>
      <c r="M25" s="1005"/>
      <c r="N25" s="1005"/>
      <c r="O25" s="1005"/>
      <c r="P25" s="1005"/>
      <c r="Q25" s="1005"/>
      <c r="R25" s="1005"/>
      <c r="S25" s="1005"/>
      <c r="T25" s="1005"/>
      <c r="U25" s="1005"/>
      <c r="V25" s="1005"/>
      <c r="W25" s="1005"/>
      <c r="X25" s="1006"/>
      <c r="Y25" s="362"/>
    </row>
    <row r="26" spans="1:25" s="346" customFormat="1" ht="30" customHeight="1" x14ac:dyDescent="0.4">
      <c r="A26" s="1010"/>
      <c r="B26" s="1011"/>
      <c r="C26" s="1011"/>
      <c r="D26" s="1029"/>
      <c r="E26" s="990"/>
      <c r="F26" s="1022"/>
      <c r="G26" s="1015" t="s">
        <v>821</v>
      </c>
      <c r="H26" s="1016"/>
      <c r="I26" s="1016"/>
      <c r="J26" s="1016"/>
      <c r="K26" s="1016"/>
      <c r="L26" s="1016"/>
      <c r="M26" s="1016"/>
      <c r="N26" s="1016"/>
      <c r="O26" s="1016"/>
      <c r="P26" s="1016"/>
      <c r="Q26" s="1016"/>
      <c r="R26" s="1016"/>
      <c r="S26" s="1016"/>
      <c r="T26" s="1016"/>
      <c r="U26" s="1016"/>
      <c r="V26" s="1016"/>
      <c r="W26" s="1016"/>
      <c r="X26" s="1017"/>
      <c r="Y26" s="361"/>
    </row>
    <row r="27" spans="1:25" s="346" customFormat="1" ht="30" customHeight="1" x14ac:dyDescent="0.4">
      <c r="A27" s="1010"/>
      <c r="B27" s="1011"/>
      <c r="C27" s="1011"/>
      <c r="D27" s="1029"/>
      <c r="E27" s="990"/>
      <c r="F27" s="1023"/>
      <c r="G27" s="1007" t="s">
        <v>822</v>
      </c>
      <c r="H27" s="1008"/>
      <c r="I27" s="1008"/>
      <c r="J27" s="1008"/>
      <c r="K27" s="1008"/>
      <c r="L27" s="1008"/>
      <c r="M27" s="1008"/>
      <c r="N27" s="1008"/>
      <c r="O27" s="1008"/>
      <c r="P27" s="1008"/>
      <c r="Q27" s="1008"/>
      <c r="R27" s="1008"/>
      <c r="S27" s="1008"/>
      <c r="T27" s="1008"/>
      <c r="U27" s="1008"/>
      <c r="V27" s="1008"/>
      <c r="W27" s="1008"/>
      <c r="X27" s="1009"/>
      <c r="Y27" s="360"/>
    </row>
    <row r="28" spans="1:25" s="346" customFormat="1" ht="30" customHeight="1" x14ac:dyDescent="0.4">
      <c r="A28" s="1010"/>
      <c r="B28" s="1011"/>
      <c r="C28" s="1011"/>
      <c r="D28" s="1029"/>
      <c r="E28" s="990"/>
      <c r="F28" s="468">
        <v>3</v>
      </c>
      <c r="G28" s="967" t="s">
        <v>828</v>
      </c>
      <c r="H28" s="968"/>
      <c r="I28" s="968"/>
      <c r="J28" s="968"/>
      <c r="K28" s="968"/>
      <c r="L28" s="968"/>
      <c r="M28" s="968"/>
      <c r="N28" s="968"/>
      <c r="O28" s="968"/>
      <c r="P28" s="968"/>
      <c r="Q28" s="968"/>
      <c r="R28" s="968"/>
      <c r="S28" s="968"/>
      <c r="T28" s="968"/>
      <c r="U28" s="968"/>
      <c r="V28" s="968"/>
      <c r="W28" s="968"/>
      <c r="X28" s="969"/>
      <c r="Y28" s="363"/>
    </row>
    <row r="29" spans="1:25" s="346" customFormat="1" ht="15" customHeight="1" x14ac:dyDescent="0.4">
      <c r="A29" s="1010"/>
      <c r="B29" s="1011"/>
      <c r="C29" s="1011"/>
      <c r="D29" s="1029"/>
      <c r="E29" s="990"/>
      <c r="F29" s="368">
        <v>4</v>
      </c>
      <c r="G29" s="982" t="s">
        <v>390</v>
      </c>
      <c r="H29" s="982"/>
      <c r="I29" s="982"/>
      <c r="J29" s="982"/>
      <c r="K29" s="982"/>
      <c r="L29" s="982"/>
      <c r="M29" s="982"/>
      <c r="N29" s="982"/>
      <c r="O29" s="982"/>
      <c r="P29" s="982"/>
      <c r="Q29" s="982"/>
      <c r="R29" s="982"/>
      <c r="S29" s="982"/>
      <c r="T29" s="982"/>
      <c r="U29" s="982"/>
      <c r="V29" s="982"/>
      <c r="W29" s="982"/>
      <c r="X29" s="982"/>
      <c r="Y29" s="345"/>
    </row>
    <row r="30" spans="1:25" s="346" customFormat="1" ht="15" customHeight="1" x14ac:dyDescent="0.4">
      <c r="A30" s="1007"/>
      <c r="B30" s="1008"/>
      <c r="C30" s="1008"/>
      <c r="D30" s="1009"/>
      <c r="E30" s="991"/>
      <c r="F30" s="368">
        <v>5</v>
      </c>
      <c r="G30" s="983" t="s">
        <v>825</v>
      </c>
      <c r="H30" s="983"/>
      <c r="I30" s="983"/>
      <c r="J30" s="983"/>
      <c r="K30" s="983"/>
      <c r="L30" s="983"/>
      <c r="M30" s="983"/>
      <c r="N30" s="983"/>
      <c r="O30" s="983"/>
      <c r="P30" s="983"/>
      <c r="Q30" s="983"/>
      <c r="R30" s="983"/>
      <c r="S30" s="983"/>
      <c r="T30" s="983"/>
      <c r="U30" s="983"/>
      <c r="V30" s="983"/>
      <c r="W30" s="983"/>
      <c r="X30" s="983"/>
      <c r="Y30" s="345"/>
    </row>
    <row r="31" spans="1:25" s="346" customFormat="1" ht="45" customHeight="1" x14ac:dyDescent="0.4">
      <c r="A31" s="1004" t="s">
        <v>391</v>
      </c>
      <c r="B31" s="1005"/>
      <c r="C31" s="1005"/>
      <c r="D31" s="1006"/>
      <c r="E31" s="989"/>
      <c r="F31" s="367">
        <v>1</v>
      </c>
      <c r="G31" s="988" t="s">
        <v>926</v>
      </c>
      <c r="H31" s="988"/>
      <c r="I31" s="988"/>
      <c r="J31" s="988"/>
      <c r="K31" s="988"/>
      <c r="L31" s="988"/>
      <c r="M31" s="988"/>
      <c r="N31" s="988"/>
      <c r="O31" s="988"/>
      <c r="P31" s="988"/>
      <c r="Q31" s="988"/>
      <c r="R31" s="988"/>
      <c r="S31" s="988"/>
      <c r="T31" s="988"/>
      <c r="U31" s="988"/>
      <c r="V31" s="988"/>
      <c r="W31" s="988"/>
      <c r="X31" s="988"/>
      <c r="Y31" s="345"/>
    </row>
    <row r="32" spans="1:25" s="346" customFormat="1" ht="15" customHeight="1" x14ac:dyDescent="0.4">
      <c r="A32" s="1010"/>
      <c r="B32" s="1011"/>
      <c r="C32" s="1011"/>
      <c r="D32" s="1029"/>
      <c r="E32" s="990"/>
      <c r="F32" s="367">
        <v>2</v>
      </c>
      <c r="G32" s="988" t="s">
        <v>394</v>
      </c>
      <c r="H32" s="988"/>
      <c r="I32" s="988"/>
      <c r="J32" s="988"/>
      <c r="K32" s="988"/>
      <c r="L32" s="988"/>
      <c r="M32" s="988"/>
      <c r="N32" s="988"/>
      <c r="O32" s="988"/>
      <c r="P32" s="988"/>
      <c r="Q32" s="988"/>
      <c r="R32" s="988"/>
      <c r="S32" s="988"/>
      <c r="T32" s="988"/>
      <c r="U32" s="988"/>
      <c r="V32" s="988"/>
      <c r="W32" s="988"/>
      <c r="X32" s="988"/>
      <c r="Y32" s="345"/>
    </row>
    <row r="33" spans="1:25" s="346" customFormat="1" ht="75" customHeight="1" x14ac:dyDescent="0.4">
      <c r="A33" s="1010"/>
      <c r="B33" s="1011"/>
      <c r="C33" s="1011"/>
      <c r="D33" s="1029"/>
      <c r="E33" s="990"/>
      <c r="F33" s="367">
        <v>3</v>
      </c>
      <c r="G33" s="988" t="s">
        <v>392</v>
      </c>
      <c r="H33" s="988"/>
      <c r="I33" s="988"/>
      <c r="J33" s="988"/>
      <c r="K33" s="988"/>
      <c r="L33" s="988"/>
      <c r="M33" s="988"/>
      <c r="N33" s="988"/>
      <c r="O33" s="988"/>
      <c r="P33" s="988"/>
      <c r="Q33" s="988"/>
      <c r="R33" s="988"/>
      <c r="S33" s="988"/>
      <c r="T33" s="988"/>
      <c r="U33" s="988"/>
      <c r="V33" s="988"/>
      <c r="W33" s="988"/>
      <c r="X33" s="988"/>
      <c r="Y33" s="345"/>
    </row>
    <row r="34" spans="1:25" s="346" customFormat="1" ht="30" customHeight="1" x14ac:dyDescent="0.4">
      <c r="A34" s="1010"/>
      <c r="B34" s="1011"/>
      <c r="C34" s="1011"/>
      <c r="D34" s="1029"/>
      <c r="E34" s="990"/>
      <c r="F34" s="367">
        <v>4</v>
      </c>
      <c r="G34" s="988" t="s">
        <v>393</v>
      </c>
      <c r="H34" s="988"/>
      <c r="I34" s="988"/>
      <c r="J34" s="988"/>
      <c r="K34" s="988"/>
      <c r="L34" s="988"/>
      <c r="M34" s="988"/>
      <c r="N34" s="988"/>
      <c r="O34" s="988"/>
      <c r="P34" s="988"/>
      <c r="Q34" s="988"/>
      <c r="R34" s="988"/>
      <c r="S34" s="988"/>
      <c r="T34" s="988"/>
      <c r="U34" s="988"/>
      <c r="V34" s="988"/>
      <c r="W34" s="988"/>
      <c r="X34" s="988"/>
      <c r="Y34" s="345"/>
    </row>
    <row r="35" spans="1:25" s="348" customFormat="1" ht="15.95" customHeight="1" x14ac:dyDescent="0.4">
      <c r="A35" s="1007"/>
      <c r="B35" s="1008"/>
      <c r="C35" s="1008"/>
      <c r="D35" s="1009"/>
      <c r="E35" s="991"/>
      <c r="F35" s="367">
        <v>5</v>
      </c>
      <c r="G35" s="988" t="s">
        <v>400</v>
      </c>
      <c r="H35" s="988"/>
      <c r="I35" s="988"/>
      <c r="J35" s="988"/>
      <c r="K35" s="988"/>
      <c r="L35" s="988"/>
      <c r="M35" s="988"/>
      <c r="N35" s="988"/>
      <c r="O35" s="988"/>
      <c r="P35" s="988"/>
      <c r="Q35" s="988"/>
      <c r="R35" s="988"/>
      <c r="S35" s="988"/>
      <c r="T35" s="988"/>
      <c r="U35" s="988"/>
      <c r="V35" s="988"/>
      <c r="W35" s="988"/>
      <c r="X35" s="988"/>
      <c r="Y35" s="347"/>
    </row>
    <row r="36" spans="1:25" s="346" customFormat="1" ht="15" customHeight="1" x14ac:dyDescent="0.4">
      <c r="A36" s="984" t="s">
        <v>395</v>
      </c>
      <c r="B36" s="984"/>
      <c r="C36" s="984"/>
      <c r="D36" s="984"/>
      <c r="E36" s="979"/>
      <c r="F36" s="369">
        <v>1</v>
      </c>
      <c r="G36" s="1014" t="s">
        <v>396</v>
      </c>
      <c r="H36" s="1014"/>
      <c r="I36" s="1014"/>
      <c r="J36" s="1014"/>
      <c r="K36" s="1014"/>
      <c r="L36" s="1014"/>
      <c r="M36" s="1014"/>
      <c r="N36" s="1014"/>
      <c r="O36" s="1014"/>
      <c r="P36" s="1014"/>
      <c r="Q36" s="1014"/>
      <c r="R36" s="1014"/>
      <c r="S36" s="1014"/>
      <c r="T36" s="1014"/>
      <c r="U36" s="1014"/>
      <c r="V36" s="1014"/>
      <c r="W36" s="1014"/>
      <c r="X36" s="1014"/>
      <c r="Y36" s="345"/>
    </row>
    <row r="37" spans="1:25" s="346" customFormat="1" ht="15" customHeight="1" x14ac:dyDescent="0.4">
      <c r="A37" s="984"/>
      <c r="B37" s="984"/>
      <c r="C37" s="984"/>
      <c r="D37" s="984"/>
      <c r="E37" s="981"/>
      <c r="F37" s="369">
        <v>2</v>
      </c>
      <c r="G37" s="988" t="s">
        <v>397</v>
      </c>
      <c r="H37" s="988"/>
      <c r="I37" s="988"/>
      <c r="J37" s="988"/>
      <c r="K37" s="988"/>
      <c r="L37" s="988"/>
      <c r="M37" s="988"/>
      <c r="N37" s="988"/>
      <c r="O37" s="988"/>
      <c r="P37" s="988"/>
      <c r="Q37" s="988"/>
      <c r="R37" s="988"/>
      <c r="S37" s="988"/>
      <c r="T37" s="988"/>
      <c r="U37" s="988"/>
      <c r="V37" s="988"/>
      <c r="W37" s="988"/>
      <c r="X37" s="988"/>
      <c r="Y37" s="345"/>
    </row>
    <row r="38" spans="1:25" s="346" customFormat="1" ht="15" customHeight="1" x14ac:dyDescent="0.4">
      <c r="A38" s="970" t="s">
        <v>398</v>
      </c>
      <c r="B38" s="971"/>
      <c r="C38" s="971"/>
      <c r="D38" s="971"/>
      <c r="E38" s="995"/>
      <c r="F38" s="369">
        <v>1</v>
      </c>
      <c r="G38" s="1014" t="s">
        <v>401</v>
      </c>
      <c r="H38" s="1014"/>
      <c r="I38" s="1014"/>
      <c r="J38" s="1014"/>
      <c r="K38" s="1014"/>
      <c r="L38" s="1014"/>
      <c r="M38" s="1014"/>
      <c r="N38" s="1014"/>
      <c r="O38" s="1014"/>
      <c r="P38" s="1014"/>
      <c r="Q38" s="1014"/>
      <c r="R38" s="1014"/>
      <c r="S38" s="1014"/>
      <c r="T38" s="1014"/>
      <c r="U38" s="1014"/>
      <c r="V38" s="1014"/>
      <c r="W38" s="1014"/>
      <c r="X38" s="1014"/>
      <c r="Y38" s="345"/>
    </row>
    <row r="39" spans="1:25" s="350" customFormat="1" ht="45" customHeight="1" x14ac:dyDescent="0.4">
      <c r="A39" s="976"/>
      <c r="B39" s="977"/>
      <c r="C39" s="977"/>
      <c r="D39" s="977"/>
      <c r="E39" s="995"/>
      <c r="F39" s="369">
        <v>2</v>
      </c>
      <c r="G39" s="984" t="s">
        <v>988</v>
      </c>
      <c r="H39" s="984"/>
      <c r="I39" s="984"/>
      <c r="J39" s="984"/>
      <c r="K39" s="984"/>
      <c r="L39" s="984"/>
      <c r="M39" s="984"/>
      <c r="N39" s="984"/>
      <c r="O39" s="984"/>
      <c r="P39" s="984"/>
      <c r="Q39" s="984"/>
      <c r="R39" s="984"/>
      <c r="S39" s="984"/>
      <c r="T39" s="984"/>
      <c r="U39" s="984"/>
      <c r="V39" s="984"/>
      <c r="W39" s="984"/>
      <c r="X39" s="984"/>
      <c r="Y39" s="349"/>
    </row>
    <row r="40" spans="1:25" s="350" customFormat="1" ht="15" customHeight="1" x14ac:dyDescent="0.4">
      <c r="A40" s="976"/>
      <c r="B40" s="977"/>
      <c r="C40" s="977"/>
      <c r="D40" s="977"/>
      <c r="E40" s="995"/>
      <c r="F40" s="369">
        <v>3</v>
      </c>
      <c r="G40" s="984" t="s">
        <v>830</v>
      </c>
      <c r="H40" s="984"/>
      <c r="I40" s="984"/>
      <c r="J40" s="984"/>
      <c r="K40" s="984"/>
      <c r="L40" s="984"/>
      <c r="M40" s="984"/>
      <c r="N40" s="984"/>
      <c r="O40" s="984"/>
      <c r="P40" s="984"/>
      <c r="Q40" s="984"/>
      <c r="R40" s="984"/>
      <c r="S40" s="984"/>
      <c r="T40" s="984"/>
      <c r="U40" s="984"/>
      <c r="V40" s="984"/>
      <c r="W40" s="984"/>
      <c r="X40" s="984"/>
      <c r="Y40" s="349"/>
    </row>
    <row r="41" spans="1:25" s="346" customFormat="1" ht="15.95" customHeight="1" x14ac:dyDescent="0.4">
      <c r="A41" s="973"/>
      <c r="B41" s="974"/>
      <c r="C41" s="974"/>
      <c r="D41" s="974"/>
      <c r="E41" s="995"/>
      <c r="F41" s="369">
        <v>4</v>
      </c>
      <c r="G41" s="967" t="s">
        <v>399</v>
      </c>
      <c r="H41" s="968"/>
      <c r="I41" s="968"/>
      <c r="J41" s="968"/>
      <c r="K41" s="968"/>
      <c r="L41" s="968"/>
      <c r="M41" s="968"/>
      <c r="N41" s="968"/>
      <c r="O41" s="968"/>
      <c r="P41" s="968"/>
      <c r="Q41" s="968"/>
      <c r="R41" s="968"/>
      <c r="S41" s="968"/>
      <c r="T41" s="968"/>
      <c r="U41" s="968"/>
      <c r="V41" s="968"/>
      <c r="W41" s="968"/>
      <c r="X41" s="969"/>
      <c r="Y41" s="345"/>
    </row>
    <row r="42" spans="1:25" s="346" customFormat="1" ht="15" customHeight="1" x14ac:dyDescent="0.4">
      <c r="A42" s="970" t="s">
        <v>839</v>
      </c>
      <c r="B42" s="971"/>
      <c r="C42" s="971"/>
      <c r="D42" s="972"/>
      <c r="E42" s="996"/>
      <c r="F42" s="368">
        <v>1</v>
      </c>
      <c r="G42" s="988" t="s">
        <v>404</v>
      </c>
      <c r="H42" s="988"/>
      <c r="I42" s="988"/>
      <c r="J42" s="988"/>
      <c r="K42" s="988"/>
      <c r="L42" s="988"/>
      <c r="M42" s="988"/>
      <c r="N42" s="988"/>
      <c r="O42" s="988"/>
      <c r="P42" s="988"/>
      <c r="Q42" s="988"/>
      <c r="R42" s="988"/>
      <c r="S42" s="988"/>
      <c r="T42" s="988"/>
      <c r="U42" s="988"/>
      <c r="V42" s="988"/>
      <c r="W42" s="988"/>
      <c r="X42" s="988"/>
      <c r="Y42" s="351"/>
    </row>
    <row r="43" spans="1:25" s="346" customFormat="1" ht="15" customHeight="1" x14ac:dyDescent="0.4">
      <c r="A43" s="976"/>
      <c r="B43" s="977"/>
      <c r="C43" s="977"/>
      <c r="D43" s="978"/>
      <c r="E43" s="997"/>
      <c r="F43" s="370" t="s">
        <v>835</v>
      </c>
      <c r="G43" s="988" t="s">
        <v>402</v>
      </c>
      <c r="H43" s="988"/>
      <c r="I43" s="988"/>
      <c r="J43" s="988"/>
      <c r="K43" s="988"/>
      <c r="L43" s="988"/>
      <c r="M43" s="988"/>
      <c r="N43" s="988"/>
      <c r="O43" s="988"/>
      <c r="P43" s="988"/>
      <c r="Q43" s="988"/>
      <c r="R43" s="988"/>
      <c r="S43" s="988"/>
      <c r="T43" s="988"/>
      <c r="U43" s="988"/>
      <c r="V43" s="988"/>
      <c r="W43" s="988"/>
      <c r="X43" s="988"/>
      <c r="Y43" s="345"/>
    </row>
    <row r="44" spans="1:25" s="346" customFormat="1" ht="45" customHeight="1" x14ac:dyDescent="0.4">
      <c r="A44" s="976"/>
      <c r="B44" s="977"/>
      <c r="C44" s="977"/>
      <c r="D44" s="978"/>
      <c r="E44" s="997"/>
      <c r="F44" s="370" t="s">
        <v>836</v>
      </c>
      <c r="G44" s="988" t="s">
        <v>831</v>
      </c>
      <c r="H44" s="988"/>
      <c r="I44" s="988"/>
      <c r="J44" s="988"/>
      <c r="K44" s="988"/>
      <c r="L44" s="988"/>
      <c r="M44" s="988"/>
      <c r="N44" s="988"/>
      <c r="O44" s="988"/>
      <c r="P44" s="988"/>
      <c r="Q44" s="988"/>
      <c r="R44" s="988"/>
      <c r="S44" s="988"/>
      <c r="T44" s="988"/>
      <c r="U44" s="988"/>
      <c r="V44" s="988"/>
      <c r="W44" s="988"/>
      <c r="X44" s="988"/>
      <c r="Y44" s="345"/>
    </row>
    <row r="45" spans="1:25" s="346" customFormat="1" ht="45" customHeight="1" x14ac:dyDescent="0.4">
      <c r="A45" s="976"/>
      <c r="B45" s="977"/>
      <c r="C45" s="977"/>
      <c r="D45" s="978"/>
      <c r="E45" s="997"/>
      <c r="F45" s="370" t="s">
        <v>837</v>
      </c>
      <c r="G45" s="988" t="s">
        <v>405</v>
      </c>
      <c r="H45" s="988"/>
      <c r="I45" s="988"/>
      <c r="J45" s="988"/>
      <c r="K45" s="988"/>
      <c r="L45" s="988"/>
      <c r="M45" s="988"/>
      <c r="N45" s="988"/>
      <c r="O45" s="988"/>
      <c r="P45" s="988"/>
      <c r="Q45" s="988"/>
      <c r="R45" s="988"/>
      <c r="S45" s="988"/>
      <c r="T45" s="988"/>
      <c r="U45" s="988"/>
      <c r="V45" s="988"/>
      <c r="W45" s="988"/>
      <c r="X45" s="988"/>
      <c r="Y45" s="345"/>
    </row>
    <row r="46" spans="1:25" s="346" customFormat="1" ht="30" customHeight="1" x14ac:dyDescent="0.4">
      <c r="A46" s="976"/>
      <c r="B46" s="977"/>
      <c r="C46" s="977"/>
      <c r="D46" s="978"/>
      <c r="E46" s="997"/>
      <c r="F46" s="368">
        <v>2</v>
      </c>
      <c r="G46" s="988" t="s">
        <v>950</v>
      </c>
      <c r="H46" s="988"/>
      <c r="I46" s="988"/>
      <c r="J46" s="988"/>
      <c r="K46" s="988"/>
      <c r="L46" s="988"/>
      <c r="M46" s="988"/>
      <c r="N46" s="988"/>
      <c r="O46" s="988"/>
      <c r="P46" s="988"/>
      <c r="Q46" s="988"/>
      <c r="R46" s="988"/>
      <c r="S46" s="988"/>
      <c r="T46" s="988"/>
      <c r="U46" s="988"/>
      <c r="V46" s="988"/>
      <c r="W46" s="988"/>
      <c r="X46" s="988"/>
      <c r="Y46" s="345"/>
    </row>
    <row r="47" spans="1:25" s="346" customFormat="1" ht="30" customHeight="1" x14ac:dyDescent="0.4">
      <c r="A47" s="973"/>
      <c r="B47" s="974"/>
      <c r="C47" s="974"/>
      <c r="D47" s="975"/>
      <c r="E47" s="998"/>
      <c r="F47" s="368">
        <v>3</v>
      </c>
      <c r="G47" s="988" t="s">
        <v>403</v>
      </c>
      <c r="H47" s="988"/>
      <c r="I47" s="988"/>
      <c r="J47" s="988"/>
      <c r="K47" s="988"/>
      <c r="L47" s="988"/>
      <c r="M47" s="988"/>
      <c r="N47" s="988"/>
      <c r="O47" s="988"/>
      <c r="P47" s="988"/>
      <c r="Q47" s="988"/>
      <c r="R47" s="988"/>
      <c r="S47" s="988"/>
      <c r="T47" s="988"/>
      <c r="U47" s="988"/>
      <c r="V47" s="988"/>
      <c r="W47" s="988"/>
      <c r="X47" s="988"/>
      <c r="Y47" s="345"/>
    </row>
    <row r="48" spans="1:25" s="344" customFormat="1" ht="14.25" customHeight="1" x14ac:dyDescent="0.4">
      <c r="A48" s="1002" t="s">
        <v>56</v>
      </c>
      <c r="B48" s="1002"/>
      <c r="C48" s="1002"/>
      <c r="D48" s="1002"/>
      <c r="E48" s="463"/>
      <c r="F48" s="367"/>
      <c r="G48" s="1003" t="s">
        <v>57</v>
      </c>
      <c r="H48" s="1003"/>
      <c r="I48" s="1003"/>
      <c r="J48" s="1003"/>
      <c r="K48" s="1003"/>
      <c r="L48" s="1003"/>
      <c r="M48" s="1003"/>
      <c r="N48" s="1003"/>
      <c r="O48" s="1003"/>
      <c r="P48" s="1003"/>
      <c r="Q48" s="1003"/>
      <c r="R48" s="1003"/>
      <c r="S48" s="1003"/>
      <c r="T48" s="1003"/>
      <c r="U48" s="1003"/>
      <c r="V48" s="1003"/>
      <c r="W48" s="1003"/>
      <c r="X48" s="1003"/>
      <c r="Y48" s="464" t="s">
        <v>58</v>
      </c>
    </row>
    <row r="49" spans="1:25" s="346" customFormat="1" ht="150" customHeight="1" x14ac:dyDescent="0.4">
      <c r="A49" s="970" t="s">
        <v>575</v>
      </c>
      <c r="B49" s="971"/>
      <c r="C49" s="971"/>
      <c r="D49" s="972"/>
      <c r="E49" s="996"/>
      <c r="F49" s="368">
        <v>4</v>
      </c>
      <c r="G49" s="967" t="s">
        <v>833</v>
      </c>
      <c r="H49" s="968"/>
      <c r="I49" s="968"/>
      <c r="J49" s="968"/>
      <c r="K49" s="968"/>
      <c r="L49" s="968"/>
      <c r="M49" s="968"/>
      <c r="N49" s="968"/>
      <c r="O49" s="968"/>
      <c r="P49" s="968"/>
      <c r="Q49" s="968"/>
      <c r="R49" s="968"/>
      <c r="S49" s="968"/>
      <c r="T49" s="968"/>
      <c r="U49" s="968"/>
      <c r="V49" s="968"/>
      <c r="W49" s="968"/>
      <c r="X49" s="969"/>
      <c r="Y49" s="345"/>
    </row>
    <row r="50" spans="1:25" s="346" customFormat="1" ht="15" customHeight="1" x14ac:dyDescent="0.4">
      <c r="A50" s="976"/>
      <c r="B50" s="977"/>
      <c r="C50" s="977"/>
      <c r="D50" s="978"/>
      <c r="E50" s="997"/>
      <c r="F50" s="368">
        <v>5</v>
      </c>
      <c r="G50" s="988" t="s">
        <v>834</v>
      </c>
      <c r="H50" s="988"/>
      <c r="I50" s="988"/>
      <c r="J50" s="988"/>
      <c r="K50" s="988"/>
      <c r="L50" s="988"/>
      <c r="M50" s="988"/>
      <c r="N50" s="988"/>
      <c r="O50" s="988"/>
      <c r="P50" s="988"/>
      <c r="Q50" s="988"/>
      <c r="R50" s="988"/>
      <c r="S50" s="988"/>
      <c r="T50" s="988"/>
      <c r="U50" s="988"/>
      <c r="V50" s="988"/>
      <c r="W50" s="988"/>
      <c r="X50" s="988"/>
      <c r="Y50" s="345"/>
    </row>
    <row r="51" spans="1:25" s="346" customFormat="1" ht="45" customHeight="1" x14ac:dyDescent="0.4">
      <c r="A51" s="976"/>
      <c r="B51" s="977"/>
      <c r="C51" s="977"/>
      <c r="D51" s="978"/>
      <c r="E51" s="997"/>
      <c r="F51" s="368">
        <v>6</v>
      </c>
      <c r="G51" s="988" t="s">
        <v>412</v>
      </c>
      <c r="H51" s="988"/>
      <c r="I51" s="988"/>
      <c r="J51" s="988"/>
      <c r="K51" s="988"/>
      <c r="L51" s="988"/>
      <c r="M51" s="988"/>
      <c r="N51" s="988"/>
      <c r="O51" s="988"/>
      <c r="P51" s="988"/>
      <c r="Q51" s="988"/>
      <c r="R51" s="988"/>
      <c r="S51" s="988"/>
      <c r="T51" s="988"/>
      <c r="U51" s="988"/>
      <c r="V51" s="988"/>
      <c r="W51" s="988"/>
      <c r="X51" s="988"/>
      <c r="Y51" s="345"/>
    </row>
    <row r="52" spans="1:25" s="346" customFormat="1" ht="75" customHeight="1" x14ac:dyDescent="0.4">
      <c r="A52" s="976"/>
      <c r="B52" s="977"/>
      <c r="C52" s="977"/>
      <c r="D52" s="978"/>
      <c r="E52" s="997"/>
      <c r="F52" s="368">
        <v>7</v>
      </c>
      <c r="G52" s="988" t="s">
        <v>832</v>
      </c>
      <c r="H52" s="988"/>
      <c r="I52" s="988"/>
      <c r="J52" s="988"/>
      <c r="K52" s="988"/>
      <c r="L52" s="988"/>
      <c r="M52" s="988"/>
      <c r="N52" s="988"/>
      <c r="O52" s="988"/>
      <c r="P52" s="988"/>
      <c r="Q52" s="988"/>
      <c r="R52" s="988"/>
      <c r="S52" s="988"/>
      <c r="T52" s="988"/>
      <c r="U52" s="988"/>
      <c r="V52" s="988"/>
      <c r="W52" s="988"/>
      <c r="X52" s="988"/>
      <c r="Y52" s="345"/>
    </row>
    <row r="53" spans="1:25" s="346" customFormat="1" ht="105" customHeight="1" x14ac:dyDescent="0.4">
      <c r="A53" s="976"/>
      <c r="B53" s="977"/>
      <c r="C53" s="977"/>
      <c r="D53" s="978"/>
      <c r="E53" s="997"/>
      <c r="F53" s="368">
        <v>8</v>
      </c>
      <c r="G53" s="988" t="s">
        <v>838</v>
      </c>
      <c r="H53" s="988"/>
      <c r="I53" s="988"/>
      <c r="J53" s="988"/>
      <c r="K53" s="988"/>
      <c r="L53" s="988"/>
      <c r="M53" s="988"/>
      <c r="N53" s="988"/>
      <c r="O53" s="988"/>
      <c r="P53" s="988"/>
      <c r="Q53" s="988"/>
      <c r="R53" s="988"/>
      <c r="S53" s="988"/>
      <c r="T53" s="988"/>
      <c r="U53" s="988"/>
      <c r="V53" s="988"/>
      <c r="W53" s="988"/>
      <c r="X53" s="988"/>
      <c r="Y53" s="345"/>
    </row>
    <row r="54" spans="1:25" s="346" customFormat="1" ht="30" customHeight="1" x14ac:dyDescent="0.4">
      <c r="A54" s="976"/>
      <c r="B54" s="977"/>
      <c r="C54" s="977"/>
      <c r="D54" s="978"/>
      <c r="E54" s="997"/>
      <c r="F54" s="368">
        <v>9</v>
      </c>
      <c r="G54" s="988" t="s">
        <v>408</v>
      </c>
      <c r="H54" s="988"/>
      <c r="I54" s="988"/>
      <c r="J54" s="988"/>
      <c r="K54" s="988"/>
      <c r="L54" s="988"/>
      <c r="M54" s="988"/>
      <c r="N54" s="988"/>
      <c r="O54" s="988"/>
      <c r="P54" s="988"/>
      <c r="Q54" s="988"/>
      <c r="R54" s="988"/>
      <c r="S54" s="988"/>
      <c r="T54" s="988"/>
      <c r="U54" s="988"/>
      <c r="V54" s="988"/>
      <c r="W54" s="988"/>
      <c r="X54" s="988"/>
      <c r="Y54" s="345"/>
    </row>
    <row r="55" spans="1:25" s="346" customFormat="1" ht="45" customHeight="1" x14ac:dyDescent="0.4">
      <c r="A55" s="976"/>
      <c r="B55" s="977"/>
      <c r="C55" s="977"/>
      <c r="D55" s="978"/>
      <c r="E55" s="997"/>
      <c r="F55" s="368">
        <v>10</v>
      </c>
      <c r="G55" s="988" t="s">
        <v>409</v>
      </c>
      <c r="H55" s="988"/>
      <c r="I55" s="988"/>
      <c r="J55" s="988"/>
      <c r="K55" s="988"/>
      <c r="L55" s="988"/>
      <c r="M55" s="988"/>
      <c r="N55" s="988"/>
      <c r="O55" s="988"/>
      <c r="P55" s="988"/>
      <c r="Q55" s="988"/>
      <c r="R55" s="988"/>
      <c r="S55" s="988"/>
      <c r="T55" s="988"/>
      <c r="U55" s="988"/>
      <c r="V55" s="988"/>
      <c r="W55" s="988"/>
      <c r="X55" s="988"/>
      <c r="Y55" s="345"/>
    </row>
    <row r="56" spans="1:25" s="346" customFormat="1" ht="30" customHeight="1" x14ac:dyDescent="0.4">
      <c r="A56" s="976"/>
      <c r="B56" s="977"/>
      <c r="C56" s="977"/>
      <c r="D56" s="978"/>
      <c r="E56" s="997"/>
      <c r="F56" s="368">
        <v>11</v>
      </c>
      <c r="G56" s="988" t="s">
        <v>410</v>
      </c>
      <c r="H56" s="988"/>
      <c r="I56" s="988"/>
      <c r="J56" s="988"/>
      <c r="K56" s="988"/>
      <c r="L56" s="988"/>
      <c r="M56" s="988"/>
      <c r="N56" s="988"/>
      <c r="O56" s="988"/>
      <c r="P56" s="988"/>
      <c r="Q56" s="988"/>
      <c r="R56" s="988"/>
      <c r="S56" s="988"/>
      <c r="T56" s="988"/>
      <c r="U56" s="988"/>
      <c r="V56" s="988"/>
      <c r="W56" s="988"/>
      <c r="X56" s="988"/>
      <c r="Y56" s="345"/>
    </row>
    <row r="57" spans="1:25" s="346" customFormat="1" ht="45" customHeight="1" x14ac:dyDescent="0.4">
      <c r="A57" s="976"/>
      <c r="B57" s="977"/>
      <c r="C57" s="977"/>
      <c r="D57" s="978"/>
      <c r="E57" s="997"/>
      <c r="F57" s="368">
        <v>12</v>
      </c>
      <c r="G57" s="988" t="s">
        <v>411</v>
      </c>
      <c r="H57" s="988"/>
      <c r="I57" s="988"/>
      <c r="J57" s="988"/>
      <c r="K57" s="988"/>
      <c r="L57" s="988"/>
      <c r="M57" s="988"/>
      <c r="N57" s="988"/>
      <c r="O57" s="988"/>
      <c r="P57" s="988"/>
      <c r="Q57" s="988"/>
      <c r="R57" s="988"/>
      <c r="S57" s="988"/>
      <c r="T57" s="988"/>
      <c r="U57" s="988"/>
      <c r="V57" s="988"/>
      <c r="W57" s="988"/>
      <c r="X57" s="988"/>
      <c r="Y57" s="345"/>
    </row>
    <row r="58" spans="1:25" s="346" customFormat="1" ht="15" customHeight="1" x14ac:dyDescent="0.4">
      <c r="A58" s="976"/>
      <c r="B58" s="977"/>
      <c r="C58" s="977"/>
      <c r="D58" s="978"/>
      <c r="E58" s="997"/>
      <c r="F58" s="368">
        <v>13</v>
      </c>
      <c r="G58" s="967" t="s">
        <v>406</v>
      </c>
      <c r="H58" s="968"/>
      <c r="I58" s="968"/>
      <c r="J58" s="968"/>
      <c r="K58" s="968"/>
      <c r="L58" s="968"/>
      <c r="M58" s="968"/>
      <c r="N58" s="968"/>
      <c r="O58" s="968"/>
      <c r="P58" s="968"/>
      <c r="Q58" s="968"/>
      <c r="R58" s="968"/>
      <c r="S58" s="968"/>
      <c r="T58" s="968"/>
      <c r="U58" s="968"/>
      <c r="V58" s="968"/>
      <c r="W58" s="968"/>
      <c r="X58" s="969"/>
      <c r="Y58" s="345"/>
    </row>
    <row r="59" spans="1:25" s="346" customFormat="1" ht="15" customHeight="1" x14ac:dyDescent="0.4">
      <c r="A59" s="973"/>
      <c r="B59" s="974"/>
      <c r="C59" s="974"/>
      <c r="D59" s="975"/>
      <c r="E59" s="998"/>
      <c r="F59" s="368">
        <v>14</v>
      </c>
      <c r="G59" s="988" t="s">
        <v>407</v>
      </c>
      <c r="H59" s="988"/>
      <c r="I59" s="988"/>
      <c r="J59" s="988"/>
      <c r="K59" s="988"/>
      <c r="L59" s="988"/>
      <c r="M59" s="988"/>
      <c r="N59" s="988"/>
      <c r="O59" s="988"/>
      <c r="P59" s="988"/>
      <c r="Q59" s="988"/>
      <c r="R59" s="988"/>
      <c r="S59" s="988"/>
      <c r="T59" s="988"/>
      <c r="U59" s="988"/>
      <c r="V59" s="988"/>
      <c r="W59" s="988"/>
      <c r="X59" s="988"/>
      <c r="Y59" s="345"/>
    </row>
    <row r="60" spans="1:25" ht="15" customHeight="1" x14ac:dyDescent="0.4">
      <c r="A60" s="1004" t="s">
        <v>413</v>
      </c>
      <c r="B60" s="1005"/>
      <c r="C60" s="1005"/>
      <c r="D60" s="1005"/>
      <c r="E60" s="995"/>
      <c r="F60" s="371">
        <v>1</v>
      </c>
      <c r="G60" s="988" t="s">
        <v>471</v>
      </c>
      <c r="H60" s="988"/>
      <c r="I60" s="988"/>
      <c r="J60" s="988"/>
      <c r="K60" s="988"/>
      <c r="L60" s="988"/>
      <c r="M60" s="988"/>
      <c r="N60" s="988"/>
      <c r="O60" s="988"/>
      <c r="P60" s="988"/>
      <c r="Q60" s="988"/>
      <c r="R60" s="988"/>
      <c r="S60" s="988"/>
      <c r="T60" s="988"/>
      <c r="U60" s="988"/>
      <c r="V60" s="988"/>
      <c r="W60" s="988"/>
      <c r="X60" s="988"/>
      <c r="Y60" s="352"/>
    </row>
    <row r="61" spans="1:25" s="354" customFormat="1" ht="15" customHeight="1" x14ac:dyDescent="0.4">
      <c r="A61" s="1010"/>
      <c r="B61" s="1011"/>
      <c r="C61" s="1011"/>
      <c r="D61" s="1011"/>
      <c r="E61" s="995"/>
      <c r="F61" s="371">
        <v>2</v>
      </c>
      <c r="G61" s="988" t="s">
        <v>415</v>
      </c>
      <c r="H61" s="988"/>
      <c r="I61" s="988"/>
      <c r="J61" s="988"/>
      <c r="K61" s="988"/>
      <c r="L61" s="988"/>
      <c r="M61" s="988"/>
      <c r="N61" s="988"/>
      <c r="O61" s="988"/>
      <c r="P61" s="988"/>
      <c r="Q61" s="988"/>
      <c r="R61" s="988"/>
      <c r="S61" s="988"/>
      <c r="T61" s="988"/>
      <c r="U61" s="988"/>
      <c r="V61" s="988"/>
      <c r="W61" s="988"/>
      <c r="X61" s="988"/>
      <c r="Y61" s="353"/>
    </row>
    <row r="62" spans="1:25" s="346" customFormat="1" ht="30" customHeight="1" x14ac:dyDescent="0.4">
      <c r="A62" s="1010"/>
      <c r="B62" s="1011"/>
      <c r="C62" s="1011"/>
      <c r="D62" s="1011"/>
      <c r="E62" s="995"/>
      <c r="F62" s="371">
        <v>3</v>
      </c>
      <c r="G62" s="988" t="s">
        <v>470</v>
      </c>
      <c r="H62" s="988"/>
      <c r="I62" s="988"/>
      <c r="J62" s="988"/>
      <c r="K62" s="988"/>
      <c r="L62" s="988"/>
      <c r="M62" s="988"/>
      <c r="N62" s="988"/>
      <c r="O62" s="988"/>
      <c r="P62" s="988"/>
      <c r="Q62" s="988"/>
      <c r="R62" s="988"/>
      <c r="S62" s="988"/>
      <c r="T62" s="988"/>
      <c r="U62" s="988"/>
      <c r="V62" s="988"/>
      <c r="W62" s="988"/>
      <c r="X62" s="988"/>
      <c r="Y62" s="345"/>
    </row>
    <row r="63" spans="1:25" s="346" customFormat="1" ht="15" customHeight="1" x14ac:dyDescent="0.4">
      <c r="A63" s="1007"/>
      <c r="B63" s="1008"/>
      <c r="C63" s="1008"/>
      <c r="D63" s="1008"/>
      <c r="E63" s="995"/>
      <c r="F63" s="371">
        <v>4</v>
      </c>
      <c r="G63" s="988" t="s">
        <v>414</v>
      </c>
      <c r="H63" s="988"/>
      <c r="I63" s="988"/>
      <c r="J63" s="988"/>
      <c r="K63" s="988"/>
      <c r="L63" s="988"/>
      <c r="M63" s="988"/>
      <c r="N63" s="988"/>
      <c r="O63" s="988"/>
      <c r="P63" s="988"/>
      <c r="Q63" s="988"/>
      <c r="R63" s="988"/>
      <c r="S63" s="988"/>
      <c r="T63" s="988"/>
      <c r="U63" s="988"/>
      <c r="V63" s="988"/>
      <c r="W63" s="988"/>
      <c r="X63" s="988"/>
      <c r="Y63" s="345"/>
    </row>
    <row r="64" spans="1:25" s="344" customFormat="1" ht="14.25" customHeight="1" x14ac:dyDescent="0.4">
      <c r="A64" s="1002" t="s">
        <v>56</v>
      </c>
      <c r="B64" s="1002"/>
      <c r="C64" s="1002"/>
      <c r="D64" s="1002"/>
      <c r="E64" s="463"/>
      <c r="F64" s="367"/>
      <c r="G64" s="1003" t="s">
        <v>57</v>
      </c>
      <c r="H64" s="1003"/>
      <c r="I64" s="1003"/>
      <c r="J64" s="1003"/>
      <c r="K64" s="1003"/>
      <c r="L64" s="1003"/>
      <c r="M64" s="1003"/>
      <c r="N64" s="1003"/>
      <c r="O64" s="1003"/>
      <c r="P64" s="1003"/>
      <c r="Q64" s="1003"/>
      <c r="R64" s="1003"/>
      <c r="S64" s="1003"/>
      <c r="T64" s="1003"/>
      <c r="U64" s="1003"/>
      <c r="V64" s="1003"/>
      <c r="W64" s="1003"/>
      <c r="X64" s="1003"/>
      <c r="Y64" s="464" t="s">
        <v>58</v>
      </c>
    </row>
    <row r="65" spans="1:25" s="344" customFormat="1" ht="45" customHeight="1" x14ac:dyDescent="0.4">
      <c r="A65" s="1004" t="s">
        <v>842</v>
      </c>
      <c r="B65" s="1005"/>
      <c r="C65" s="1005"/>
      <c r="D65" s="1006"/>
      <c r="E65" s="999"/>
      <c r="F65" s="367">
        <v>1</v>
      </c>
      <c r="G65" s="866" t="s">
        <v>840</v>
      </c>
      <c r="H65" s="866"/>
      <c r="I65" s="866"/>
      <c r="J65" s="866"/>
      <c r="K65" s="866"/>
      <c r="L65" s="866"/>
      <c r="M65" s="866"/>
      <c r="N65" s="866"/>
      <c r="O65" s="866"/>
      <c r="P65" s="866"/>
      <c r="Q65" s="866"/>
      <c r="R65" s="866"/>
      <c r="S65" s="866"/>
      <c r="T65" s="866"/>
      <c r="U65" s="866"/>
      <c r="V65" s="866"/>
      <c r="W65" s="866"/>
      <c r="X65" s="866"/>
      <c r="Y65" s="464"/>
    </row>
    <row r="66" spans="1:25" s="344" customFormat="1" ht="15" customHeight="1" x14ac:dyDescent="0.4">
      <c r="A66" s="1010"/>
      <c r="B66" s="1011"/>
      <c r="C66" s="1011"/>
      <c r="D66" s="1029"/>
      <c r="E66" s="999"/>
      <c r="F66" s="367">
        <v>2</v>
      </c>
      <c r="G66" s="1032" t="s">
        <v>841</v>
      </c>
      <c r="H66" s="1030"/>
      <c r="I66" s="1030"/>
      <c r="J66" s="1030"/>
      <c r="K66" s="1030"/>
      <c r="L66" s="1030"/>
      <c r="M66" s="1030"/>
      <c r="N66" s="1030"/>
      <c r="O66" s="1030"/>
      <c r="P66" s="1030"/>
      <c r="Q66" s="1030"/>
      <c r="R66" s="1030"/>
      <c r="S66" s="1030"/>
      <c r="T66" s="1030"/>
      <c r="U66" s="1030"/>
      <c r="V66" s="1030"/>
      <c r="W66" s="1030"/>
      <c r="X66" s="1031"/>
      <c r="Y66" s="464"/>
    </row>
    <row r="67" spans="1:25" s="344" customFormat="1" ht="14.25" customHeight="1" x14ac:dyDescent="0.4">
      <c r="A67" s="1010"/>
      <c r="B67" s="1011"/>
      <c r="C67" s="1011"/>
      <c r="D67" s="1029"/>
      <c r="E67" s="999"/>
      <c r="F67" s="372">
        <v>3</v>
      </c>
      <c r="G67" s="1004" t="s">
        <v>949</v>
      </c>
      <c r="H67" s="1005"/>
      <c r="I67" s="1005"/>
      <c r="J67" s="1005"/>
      <c r="K67" s="1005"/>
      <c r="L67" s="1005"/>
      <c r="M67" s="1005"/>
      <c r="N67" s="1005"/>
      <c r="O67" s="1005"/>
      <c r="P67" s="1005"/>
      <c r="Q67" s="1005"/>
      <c r="R67" s="1005"/>
      <c r="S67" s="1005"/>
      <c r="T67" s="1005"/>
      <c r="U67" s="1005"/>
      <c r="V67" s="1005"/>
      <c r="W67" s="1005"/>
      <c r="X67" s="1006"/>
      <c r="Y67" s="364"/>
    </row>
    <row r="68" spans="1:25" s="344" customFormat="1" ht="45" customHeight="1" x14ac:dyDescent="0.4">
      <c r="A68" s="1004" t="s">
        <v>850</v>
      </c>
      <c r="B68" s="1005"/>
      <c r="C68" s="1005"/>
      <c r="D68" s="1006"/>
      <c r="E68" s="1000"/>
      <c r="F68" s="367">
        <v>1</v>
      </c>
      <c r="G68" s="988" t="s">
        <v>845</v>
      </c>
      <c r="H68" s="988"/>
      <c r="I68" s="988"/>
      <c r="J68" s="988"/>
      <c r="K68" s="988"/>
      <c r="L68" s="988"/>
      <c r="M68" s="988"/>
      <c r="N68" s="988"/>
      <c r="O68" s="988"/>
      <c r="P68" s="988"/>
      <c r="Q68" s="988"/>
      <c r="R68" s="988"/>
      <c r="S68" s="988"/>
      <c r="T68" s="988"/>
      <c r="U68" s="988"/>
      <c r="V68" s="988"/>
      <c r="W68" s="988"/>
      <c r="X68" s="988"/>
      <c r="Y68" s="464"/>
    </row>
    <row r="69" spans="1:25" s="344" customFormat="1" ht="14.25" customHeight="1" x14ac:dyDescent="0.4">
      <c r="A69" s="1007"/>
      <c r="B69" s="1008"/>
      <c r="C69" s="1008"/>
      <c r="D69" s="1009"/>
      <c r="E69" s="1001"/>
      <c r="F69" s="367">
        <v>2</v>
      </c>
      <c r="G69" s="988" t="s">
        <v>989</v>
      </c>
      <c r="H69" s="988"/>
      <c r="I69" s="988"/>
      <c r="J69" s="988"/>
      <c r="K69" s="988"/>
      <c r="L69" s="988"/>
      <c r="M69" s="988"/>
      <c r="N69" s="988"/>
      <c r="O69" s="988"/>
      <c r="P69" s="988"/>
      <c r="Q69" s="988"/>
      <c r="R69" s="988"/>
      <c r="S69" s="988"/>
      <c r="T69" s="988"/>
      <c r="U69" s="988"/>
      <c r="V69" s="988"/>
      <c r="W69" s="988"/>
      <c r="X69" s="988"/>
      <c r="Y69" s="464"/>
    </row>
    <row r="70" spans="1:25" s="346" customFormat="1" ht="15" customHeight="1" x14ac:dyDescent="0.4">
      <c r="A70" s="970" t="s">
        <v>849</v>
      </c>
      <c r="B70" s="971"/>
      <c r="C70" s="971"/>
      <c r="D70" s="972"/>
      <c r="E70" s="996"/>
      <c r="F70" s="373">
        <v>1</v>
      </c>
      <c r="G70" s="988" t="s">
        <v>843</v>
      </c>
      <c r="H70" s="988"/>
      <c r="I70" s="988"/>
      <c r="J70" s="988"/>
      <c r="K70" s="988"/>
      <c r="L70" s="988"/>
      <c r="M70" s="988"/>
      <c r="N70" s="988"/>
      <c r="O70" s="988"/>
      <c r="P70" s="988"/>
      <c r="Q70" s="988"/>
      <c r="R70" s="988"/>
      <c r="S70" s="988"/>
      <c r="T70" s="988"/>
      <c r="U70" s="988"/>
      <c r="V70" s="988"/>
      <c r="W70" s="988"/>
      <c r="X70" s="988"/>
      <c r="Y70" s="347"/>
    </row>
    <row r="71" spans="1:25" s="346" customFormat="1" ht="30" customHeight="1" x14ac:dyDescent="0.4">
      <c r="A71" s="973"/>
      <c r="B71" s="974"/>
      <c r="C71" s="974"/>
      <c r="D71" s="975"/>
      <c r="E71" s="998"/>
      <c r="F71" s="373">
        <v>2</v>
      </c>
      <c r="G71" s="988" t="s">
        <v>844</v>
      </c>
      <c r="H71" s="988"/>
      <c r="I71" s="988"/>
      <c r="J71" s="988"/>
      <c r="K71" s="988"/>
      <c r="L71" s="988"/>
      <c r="M71" s="988"/>
      <c r="N71" s="988"/>
      <c r="O71" s="988"/>
      <c r="P71" s="988"/>
      <c r="Q71" s="988"/>
      <c r="R71" s="988"/>
      <c r="S71" s="988"/>
      <c r="T71" s="988"/>
      <c r="U71" s="988"/>
      <c r="V71" s="988"/>
      <c r="W71" s="988"/>
      <c r="X71" s="988"/>
      <c r="Y71" s="345"/>
    </row>
    <row r="72" spans="1:25" s="346" customFormat="1" ht="15" customHeight="1" x14ac:dyDescent="0.4">
      <c r="A72" s="970" t="s">
        <v>846</v>
      </c>
      <c r="B72" s="971"/>
      <c r="C72" s="971"/>
      <c r="D72" s="972"/>
      <c r="E72" s="996"/>
      <c r="F72" s="373">
        <v>1</v>
      </c>
      <c r="G72" s="988" t="s">
        <v>847</v>
      </c>
      <c r="H72" s="988"/>
      <c r="I72" s="988"/>
      <c r="J72" s="988"/>
      <c r="K72" s="988"/>
      <c r="L72" s="988"/>
      <c r="M72" s="988"/>
      <c r="N72" s="988"/>
      <c r="O72" s="988"/>
      <c r="P72" s="988"/>
      <c r="Q72" s="988"/>
      <c r="R72" s="988"/>
      <c r="S72" s="988"/>
      <c r="T72" s="988"/>
      <c r="U72" s="988"/>
      <c r="V72" s="988"/>
      <c r="W72" s="988"/>
      <c r="X72" s="988"/>
      <c r="Y72" s="347"/>
    </row>
    <row r="73" spans="1:25" s="346" customFormat="1" ht="45" customHeight="1" x14ac:dyDescent="0.4">
      <c r="A73" s="973"/>
      <c r="B73" s="974"/>
      <c r="C73" s="974"/>
      <c r="D73" s="975"/>
      <c r="E73" s="998"/>
      <c r="F73" s="373">
        <v>2</v>
      </c>
      <c r="G73" s="988" t="s">
        <v>848</v>
      </c>
      <c r="H73" s="988"/>
      <c r="I73" s="988"/>
      <c r="J73" s="988"/>
      <c r="K73" s="988"/>
      <c r="L73" s="988"/>
      <c r="M73" s="988"/>
      <c r="N73" s="988"/>
      <c r="O73" s="988"/>
      <c r="P73" s="988"/>
      <c r="Q73" s="988"/>
      <c r="R73" s="988"/>
      <c r="S73" s="988"/>
      <c r="T73" s="988"/>
      <c r="U73" s="988"/>
      <c r="V73" s="988"/>
      <c r="W73" s="988"/>
      <c r="X73" s="988"/>
      <c r="Y73" s="345"/>
    </row>
    <row r="74" spans="1:25" s="346" customFormat="1" ht="30" customHeight="1" x14ac:dyDescent="0.4">
      <c r="A74" s="970" t="s">
        <v>851</v>
      </c>
      <c r="B74" s="971"/>
      <c r="C74" s="971"/>
      <c r="D74" s="972"/>
      <c r="E74" s="996"/>
      <c r="F74" s="373">
        <v>1</v>
      </c>
      <c r="G74" s="967" t="s">
        <v>852</v>
      </c>
      <c r="H74" s="968"/>
      <c r="I74" s="968"/>
      <c r="J74" s="968"/>
      <c r="K74" s="968"/>
      <c r="L74" s="968"/>
      <c r="M74" s="968"/>
      <c r="N74" s="968"/>
      <c r="O74" s="968"/>
      <c r="P74" s="968"/>
      <c r="Q74" s="968"/>
      <c r="R74" s="968"/>
      <c r="S74" s="968"/>
      <c r="T74" s="968"/>
      <c r="U74" s="968"/>
      <c r="V74" s="968"/>
      <c r="W74" s="968"/>
      <c r="X74" s="969"/>
      <c r="Y74" s="345"/>
    </row>
    <row r="75" spans="1:25" s="346" customFormat="1" ht="15" customHeight="1" x14ac:dyDescent="0.4">
      <c r="A75" s="973"/>
      <c r="B75" s="974"/>
      <c r="C75" s="974"/>
      <c r="D75" s="975"/>
      <c r="E75" s="998"/>
      <c r="F75" s="373">
        <v>2</v>
      </c>
      <c r="G75" s="967" t="s">
        <v>853</v>
      </c>
      <c r="H75" s="968"/>
      <c r="I75" s="968"/>
      <c r="J75" s="968"/>
      <c r="K75" s="968"/>
      <c r="L75" s="968"/>
      <c r="M75" s="968"/>
      <c r="N75" s="968"/>
      <c r="O75" s="968"/>
      <c r="P75" s="968"/>
      <c r="Q75" s="968"/>
      <c r="R75" s="968"/>
      <c r="S75" s="968"/>
      <c r="T75" s="968"/>
      <c r="U75" s="968"/>
      <c r="V75" s="968"/>
      <c r="W75" s="968"/>
      <c r="X75" s="969"/>
      <c r="Y75" s="345"/>
    </row>
    <row r="76" spans="1:25" s="346" customFormat="1" ht="15" customHeight="1" x14ac:dyDescent="0.4">
      <c r="A76" s="970" t="s">
        <v>855</v>
      </c>
      <c r="B76" s="971"/>
      <c r="C76" s="971"/>
      <c r="D76" s="972"/>
      <c r="E76" s="996"/>
      <c r="F76" s="373">
        <v>1</v>
      </c>
      <c r="G76" s="988" t="s">
        <v>854</v>
      </c>
      <c r="H76" s="988"/>
      <c r="I76" s="988"/>
      <c r="J76" s="988"/>
      <c r="K76" s="988"/>
      <c r="L76" s="988"/>
      <c r="M76" s="988"/>
      <c r="N76" s="988"/>
      <c r="O76" s="988"/>
      <c r="P76" s="988"/>
      <c r="Q76" s="988"/>
      <c r="R76" s="988"/>
      <c r="S76" s="988"/>
      <c r="T76" s="988"/>
      <c r="U76" s="988"/>
      <c r="V76" s="988"/>
      <c r="W76" s="988"/>
      <c r="X76" s="988"/>
      <c r="Y76" s="345"/>
    </row>
    <row r="77" spans="1:25" s="346" customFormat="1" ht="189.95" customHeight="1" x14ac:dyDescent="0.4">
      <c r="A77" s="973"/>
      <c r="B77" s="974"/>
      <c r="C77" s="974"/>
      <c r="D77" s="975"/>
      <c r="E77" s="998"/>
      <c r="F77" s="369">
        <v>2</v>
      </c>
      <c r="G77" s="988" t="s">
        <v>990</v>
      </c>
      <c r="H77" s="988"/>
      <c r="I77" s="988"/>
      <c r="J77" s="988"/>
      <c r="K77" s="988"/>
      <c r="L77" s="988"/>
      <c r="M77" s="988"/>
      <c r="N77" s="988"/>
      <c r="O77" s="988"/>
      <c r="P77" s="988"/>
      <c r="Q77" s="988"/>
      <c r="R77" s="988"/>
      <c r="S77" s="988"/>
      <c r="T77" s="988"/>
      <c r="U77" s="988"/>
      <c r="V77" s="988"/>
      <c r="W77" s="988"/>
      <c r="X77" s="988"/>
      <c r="Y77" s="345"/>
    </row>
    <row r="78" spans="1:25" s="346" customFormat="1" ht="45" customHeight="1" x14ac:dyDescent="0.4">
      <c r="A78" s="970" t="s">
        <v>856</v>
      </c>
      <c r="B78" s="971"/>
      <c r="C78" s="971"/>
      <c r="D78" s="972"/>
      <c r="E78" s="979"/>
      <c r="F78" s="369">
        <v>1</v>
      </c>
      <c r="G78" s="967" t="s">
        <v>857</v>
      </c>
      <c r="H78" s="968"/>
      <c r="I78" s="968"/>
      <c r="J78" s="968"/>
      <c r="K78" s="968"/>
      <c r="L78" s="968"/>
      <c r="M78" s="968"/>
      <c r="N78" s="968"/>
      <c r="O78" s="968"/>
      <c r="P78" s="968"/>
      <c r="Q78" s="968"/>
      <c r="R78" s="968"/>
      <c r="S78" s="968"/>
      <c r="T78" s="968"/>
      <c r="U78" s="968"/>
      <c r="V78" s="968"/>
      <c r="W78" s="968"/>
      <c r="X78" s="969"/>
      <c r="Y78" s="345"/>
    </row>
    <row r="79" spans="1:25" s="346" customFormat="1" ht="15" customHeight="1" x14ac:dyDescent="0.4">
      <c r="A79" s="973"/>
      <c r="B79" s="974"/>
      <c r="C79" s="974"/>
      <c r="D79" s="975"/>
      <c r="E79" s="981"/>
      <c r="F79" s="369">
        <v>2</v>
      </c>
      <c r="G79" s="967" t="s">
        <v>858</v>
      </c>
      <c r="H79" s="968"/>
      <c r="I79" s="968"/>
      <c r="J79" s="968"/>
      <c r="K79" s="968"/>
      <c r="L79" s="968"/>
      <c r="M79" s="968"/>
      <c r="N79" s="968"/>
      <c r="O79" s="968"/>
      <c r="P79" s="968"/>
      <c r="Q79" s="968"/>
      <c r="R79" s="968"/>
      <c r="S79" s="968"/>
      <c r="T79" s="968"/>
      <c r="U79" s="968"/>
      <c r="V79" s="968"/>
      <c r="W79" s="968"/>
      <c r="X79" s="969"/>
      <c r="Y79" s="345"/>
    </row>
    <row r="80" spans="1:25" s="346" customFormat="1" ht="30" customHeight="1" x14ac:dyDescent="0.4">
      <c r="A80" s="970" t="s">
        <v>416</v>
      </c>
      <c r="B80" s="971"/>
      <c r="C80" s="971"/>
      <c r="D80" s="972"/>
      <c r="E80" s="979"/>
      <c r="F80" s="373">
        <v>1</v>
      </c>
      <c r="G80" s="967" t="s">
        <v>861</v>
      </c>
      <c r="H80" s="968"/>
      <c r="I80" s="968"/>
      <c r="J80" s="968"/>
      <c r="K80" s="968"/>
      <c r="L80" s="968"/>
      <c r="M80" s="968"/>
      <c r="N80" s="968"/>
      <c r="O80" s="968"/>
      <c r="P80" s="968"/>
      <c r="Q80" s="968"/>
      <c r="R80" s="968"/>
      <c r="S80" s="968"/>
      <c r="T80" s="968"/>
      <c r="U80" s="968"/>
      <c r="V80" s="968"/>
      <c r="W80" s="968"/>
      <c r="X80" s="969"/>
      <c r="Y80" s="345"/>
    </row>
    <row r="81" spans="1:25" s="346" customFormat="1" ht="30" customHeight="1" x14ac:dyDescent="0.4">
      <c r="A81" s="976"/>
      <c r="B81" s="977"/>
      <c r="C81" s="977"/>
      <c r="D81" s="978"/>
      <c r="E81" s="980"/>
      <c r="F81" s="373">
        <v>2</v>
      </c>
      <c r="G81" s="988" t="s">
        <v>550</v>
      </c>
      <c r="H81" s="988"/>
      <c r="I81" s="988"/>
      <c r="J81" s="988"/>
      <c r="K81" s="988"/>
      <c r="L81" s="988"/>
      <c r="M81" s="988"/>
      <c r="N81" s="988"/>
      <c r="O81" s="988"/>
      <c r="P81" s="988"/>
      <c r="Q81" s="988"/>
      <c r="R81" s="988"/>
      <c r="S81" s="988"/>
      <c r="T81" s="988"/>
      <c r="U81" s="988"/>
      <c r="V81" s="988"/>
      <c r="W81" s="988"/>
      <c r="X81" s="988"/>
      <c r="Y81" s="345"/>
    </row>
    <row r="82" spans="1:25" s="346" customFormat="1" ht="30" customHeight="1" x14ac:dyDescent="0.4">
      <c r="A82" s="976"/>
      <c r="B82" s="977"/>
      <c r="C82" s="977"/>
      <c r="D82" s="978"/>
      <c r="E82" s="980"/>
      <c r="F82" s="373">
        <v>3</v>
      </c>
      <c r="G82" s="988" t="s">
        <v>551</v>
      </c>
      <c r="H82" s="988"/>
      <c r="I82" s="988"/>
      <c r="J82" s="988"/>
      <c r="K82" s="988"/>
      <c r="L82" s="988"/>
      <c r="M82" s="988"/>
      <c r="N82" s="988"/>
      <c r="O82" s="988"/>
      <c r="P82" s="988"/>
      <c r="Q82" s="988"/>
      <c r="R82" s="988"/>
      <c r="S82" s="988"/>
      <c r="T82" s="988"/>
      <c r="U82" s="988"/>
      <c r="V82" s="988"/>
      <c r="W82" s="988"/>
      <c r="X82" s="988"/>
      <c r="Y82" s="345"/>
    </row>
    <row r="83" spans="1:25" s="346" customFormat="1" ht="30" customHeight="1" x14ac:dyDescent="0.4">
      <c r="A83" s="976"/>
      <c r="B83" s="977"/>
      <c r="C83" s="977"/>
      <c r="D83" s="978"/>
      <c r="E83" s="980"/>
      <c r="F83" s="373">
        <v>4</v>
      </c>
      <c r="G83" s="988" t="s">
        <v>472</v>
      </c>
      <c r="H83" s="988"/>
      <c r="I83" s="988"/>
      <c r="J83" s="988"/>
      <c r="K83" s="988"/>
      <c r="L83" s="988"/>
      <c r="M83" s="988"/>
      <c r="N83" s="988"/>
      <c r="O83" s="988"/>
      <c r="P83" s="988"/>
      <c r="Q83" s="988"/>
      <c r="R83" s="988"/>
      <c r="S83" s="988"/>
      <c r="T83" s="988"/>
      <c r="U83" s="988"/>
      <c r="V83" s="988"/>
      <c r="W83" s="988"/>
      <c r="X83" s="988"/>
      <c r="Y83" s="345"/>
    </row>
    <row r="84" spans="1:25" s="346" customFormat="1" ht="15" customHeight="1" x14ac:dyDescent="0.4">
      <c r="A84" s="973"/>
      <c r="B84" s="974"/>
      <c r="C84" s="974"/>
      <c r="D84" s="975"/>
      <c r="E84" s="981"/>
      <c r="F84" s="373">
        <v>5</v>
      </c>
      <c r="G84" s="988" t="s">
        <v>859</v>
      </c>
      <c r="H84" s="988"/>
      <c r="I84" s="988"/>
      <c r="J84" s="988"/>
      <c r="K84" s="988"/>
      <c r="L84" s="988"/>
      <c r="M84" s="988"/>
      <c r="N84" s="988"/>
      <c r="O84" s="988"/>
      <c r="P84" s="988"/>
      <c r="Q84" s="988"/>
      <c r="R84" s="988"/>
      <c r="S84" s="988"/>
      <c r="T84" s="988"/>
      <c r="U84" s="988"/>
      <c r="V84" s="988"/>
      <c r="W84" s="988"/>
      <c r="X84" s="988"/>
      <c r="Y84" s="345"/>
    </row>
    <row r="85" spans="1:25" s="344" customFormat="1" ht="14.25" customHeight="1" x14ac:dyDescent="0.4">
      <c r="A85" s="1002" t="s">
        <v>56</v>
      </c>
      <c r="B85" s="1002"/>
      <c r="C85" s="1002"/>
      <c r="D85" s="1002"/>
      <c r="E85" s="463"/>
      <c r="F85" s="367"/>
      <c r="G85" s="1003" t="s">
        <v>57</v>
      </c>
      <c r="H85" s="1003"/>
      <c r="I85" s="1003"/>
      <c r="J85" s="1003"/>
      <c r="K85" s="1003"/>
      <c r="L85" s="1003"/>
      <c r="M85" s="1003"/>
      <c r="N85" s="1003"/>
      <c r="O85" s="1003"/>
      <c r="P85" s="1003"/>
      <c r="Q85" s="1003"/>
      <c r="R85" s="1003"/>
      <c r="S85" s="1003"/>
      <c r="T85" s="1003"/>
      <c r="U85" s="1003"/>
      <c r="V85" s="1003"/>
      <c r="W85" s="1003"/>
      <c r="X85" s="1003"/>
      <c r="Y85" s="464" t="s">
        <v>58</v>
      </c>
    </row>
    <row r="86" spans="1:25" s="346" customFormat="1" ht="15" customHeight="1" x14ac:dyDescent="0.4">
      <c r="A86" s="1004" t="s">
        <v>991</v>
      </c>
      <c r="B86" s="1005"/>
      <c r="C86" s="1005"/>
      <c r="D86" s="1006"/>
      <c r="E86" s="989"/>
      <c r="F86" s="368">
        <v>1</v>
      </c>
      <c r="G86" s="988" t="s">
        <v>552</v>
      </c>
      <c r="H86" s="988"/>
      <c r="I86" s="988"/>
      <c r="J86" s="988"/>
      <c r="K86" s="988"/>
      <c r="L86" s="988"/>
      <c r="M86" s="988"/>
      <c r="N86" s="988"/>
      <c r="O86" s="988"/>
      <c r="P86" s="988"/>
      <c r="Q86" s="988"/>
      <c r="R86" s="988"/>
      <c r="S86" s="988"/>
      <c r="T86" s="988"/>
      <c r="U86" s="988"/>
      <c r="V86" s="988"/>
      <c r="W86" s="988"/>
      <c r="X86" s="988"/>
      <c r="Y86" s="345"/>
    </row>
    <row r="87" spans="1:25" s="346" customFormat="1" ht="30" customHeight="1" x14ac:dyDescent="0.4">
      <c r="A87" s="1010"/>
      <c r="B87" s="1011"/>
      <c r="C87" s="1011"/>
      <c r="D87" s="1029"/>
      <c r="E87" s="990"/>
      <c r="F87" s="368">
        <v>2</v>
      </c>
      <c r="G87" s="988" t="s">
        <v>992</v>
      </c>
      <c r="H87" s="988"/>
      <c r="I87" s="988"/>
      <c r="J87" s="988"/>
      <c r="K87" s="988"/>
      <c r="L87" s="988"/>
      <c r="M87" s="988"/>
      <c r="N87" s="988"/>
      <c r="O87" s="988"/>
      <c r="P87" s="988"/>
      <c r="Q87" s="988"/>
      <c r="R87" s="988"/>
      <c r="S87" s="988"/>
      <c r="T87" s="988"/>
      <c r="U87" s="988"/>
      <c r="V87" s="988"/>
      <c r="W87" s="988"/>
      <c r="X87" s="988"/>
      <c r="Y87" s="345"/>
    </row>
    <row r="88" spans="1:25" s="346" customFormat="1" ht="30" customHeight="1" x14ac:dyDescent="0.4">
      <c r="A88" s="1010"/>
      <c r="B88" s="1011"/>
      <c r="C88" s="1011"/>
      <c r="D88" s="1029"/>
      <c r="E88" s="990"/>
      <c r="F88" s="368">
        <v>3</v>
      </c>
      <c r="G88" s="988" t="s">
        <v>553</v>
      </c>
      <c r="H88" s="988"/>
      <c r="I88" s="988"/>
      <c r="J88" s="988"/>
      <c r="K88" s="988"/>
      <c r="L88" s="988"/>
      <c r="M88" s="988"/>
      <c r="N88" s="988"/>
      <c r="O88" s="988"/>
      <c r="P88" s="988"/>
      <c r="Q88" s="988"/>
      <c r="R88" s="988"/>
      <c r="S88" s="988"/>
      <c r="T88" s="988"/>
      <c r="U88" s="988"/>
      <c r="V88" s="988"/>
      <c r="W88" s="988"/>
      <c r="X88" s="988"/>
      <c r="Y88" s="345"/>
    </row>
    <row r="89" spans="1:25" s="346" customFormat="1" ht="15" customHeight="1" x14ac:dyDescent="0.4">
      <c r="A89" s="1007"/>
      <c r="B89" s="1008"/>
      <c r="C89" s="1008"/>
      <c r="D89" s="1009"/>
      <c r="E89" s="991"/>
      <c r="F89" s="368">
        <v>4</v>
      </c>
      <c r="G89" s="967" t="s">
        <v>862</v>
      </c>
      <c r="H89" s="968"/>
      <c r="I89" s="968"/>
      <c r="J89" s="968"/>
      <c r="K89" s="968"/>
      <c r="L89" s="968"/>
      <c r="M89" s="968"/>
      <c r="N89" s="968"/>
      <c r="O89" s="968"/>
      <c r="P89" s="968"/>
      <c r="Q89" s="968"/>
      <c r="R89" s="968"/>
      <c r="S89" s="968"/>
      <c r="T89" s="968"/>
      <c r="U89" s="968"/>
      <c r="V89" s="968"/>
      <c r="W89" s="968"/>
      <c r="X89" s="969"/>
      <c r="Y89" s="345"/>
    </row>
    <row r="90" spans="1:25" s="346" customFormat="1" ht="30" customHeight="1" x14ac:dyDescent="0.4">
      <c r="A90" s="970" t="s">
        <v>863</v>
      </c>
      <c r="B90" s="971"/>
      <c r="C90" s="971"/>
      <c r="D90" s="972"/>
      <c r="E90" s="979"/>
      <c r="F90" s="368">
        <v>1</v>
      </c>
      <c r="G90" s="988" t="s">
        <v>993</v>
      </c>
      <c r="H90" s="988"/>
      <c r="I90" s="988"/>
      <c r="J90" s="988"/>
      <c r="K90" s="988"/>
      <c r="L90" s="988"/>
      <c r="M90" s="988"/>
      <c r="N90" s="988"/>
      <c r="O90" s="988"/>
      <c r="P90" s="988"/>
      <c r="Q90" s="988"/>
      <c r="R90" s="988"/>
      <c r="S90" s="988"/>
      <c r="T90" s="988"/>
      <c r="U90" s="988"/>
      <c r="V90" s="988"/>
      <c r="W90" s="988"/>
      <c r="X90" s="988"/>
      <c r="Y90" s="345"/>
    </row>
    <row r="91" spans="1:25" s="346" customFormat="1" ht="30" customHeight="1" x14ac:dyDescent="0.4">
      <c r="A91" s="973"/>
      <c r="B91" s="974"/>
      <c r="C91" s="974"/>
      <c r="D91" s="975"/>
      <c r="E91" s="981"/>
      <c r="F91" s="368">
        <v>2</v>
      </c>
      <c r="G91" s="988" t="s">
        <v>994</v>
      </c>
      <c r="H91" s="988"/>
      <c r="I91" s="988"/>
      <c r="J91" s="988"/>
      <c r="K91" s="988"/>
      <c r="L91" s="988"/>
      <c r="M91" s="988"/>
      <c r="N91" s="988"/>
      <c r="O91" s="988"/>
      <c r="P91" s="988"/>
      <c r="Q91" s="988"/>
      <c r="R91" s="988"/>
      <c r="S91" s="988"/>
      <c r="T91" s="988"/>
      <c r="U91" s="988"/>
      <c r="V91" s="988"/>
      <c r="W91" s="988"/>
      <c r="X91" s="988"/>
      <c r="Y91" s="345"/>
    </row>
    <row r="92" spans="1:25" s="346" customFormat="1" ht="15" customHeight="1" x14ac:dyDescent="0.4">
      <c r="A92" s="970" t="s">
        <v>867</v>
      </c>
      <c r="B92" s="971"/>
      <c r="C92" s="971"/>
      <c r="D92" s="972"/>
      <c r="E92" s="979"/>
      <c r="F92" s="368">
        <v>1</v>
      </c>
      <c r="G92" s="967" t="s">
        <v>864</v>
      </c>
      <c r="H92" s="968"/>
      <c r="I92" s="968"/>
      <c r="J92" s="968"/>
      <c r="K92" s="968"/>
      <c r="L92" s="968"/>
      <c r="M92" s="968"/>
      <c r="N92" s="968"/>
      <c r="O92" s="968"/>
      <c r="P92" s="968"/>
      <c r="Q92" s="968"/>
      <c r="R92" s="968"/>
      <c r="S92" s="968"/>
      <c r="T92" s="968"/>
      <c r="U92" s="968"/>
      <c r="V92" s="968"/>
      <c r="W92" s="968"/>
      <c r="X92" s="969"/>
      <c r="Y92" s="345"/>
    </row>
    <row r="93" spans="1:25" s="346" customFormat="1" ht="45" customHeight="1" x14ac:dyDescent="0.4">
      <c r="A93" s="976"/>
      <c r="B93" s="977"/>
      <c r="C93" s="977"/>
      <c r="D93" s="978"/>
      <c r="E93" s="980"/>
      <c r="F93" s="368">
        <v>2</v>
      </c>
      <c r="G93" s="967" t="s">
        <v>873</v>
      </c>
      <c r="H93" s="968"/>
      <c r="I93" s="968"/>
      <c r="J93" s="968"/>
      <c r="K93" s="968"/>
      <c r="L93" s="968"/>
      <c r="M93" s="968"/>
      <c r="N93" s="968"/>
      <c r="O93" s="968"/>
      <c r="P93" s="968"/>
      <c r="Q93" s="968"/>
      <c r="R93" s="968"/>
      <c r="S93" s="968"/>
      <c r="T93" s="968"/>
      <c r="U93" s="968"/>
      <c r="V93" s="968"/>
      <c r="W93" s="968"/>
      <c r="X93" s="969"/>
      <c r="Y93" s="345"/>
    </row>
    <row r="94" spans="1:25" s="346" customFormat="1" ht="30" customHeight="1" x14ac:dyDescent="0.4">
      <c r="A94" s="976"/>
      <c r="B94" s="977"/>
      <c r="C94" s="977"/>
      <c r="D94" s="978"/>
      <c r="E94" s="980"/>
      <c r="F94" s="368">
        <v>3</v>
      </c>
      <c r="G94" s="967" t="s">
        <v>872</v>
      </c>
      <c r="H94" s="968"/>
      <c r="I94" s="968"/>
      <c r="J94" s="968"/>
      <c r="K94" s="968"/>
      <c r="L94" s="968"/>
      <c r="M94" s="968"/>
      <c r="N94" s="968"/>
      <c r="O94" s="968"/>
      <c r="P94" s="968"/>
      <c r="Q94" s="968"/>
      <c r="R94" s="968"/>
      <c r="S94" s="968"/>
      <c r="T94" s="968"/>
      <c r="U94" s="968"/>
      <c r="V94" s="968"/>
      <c r="W94" s="968"/>
      <c r="X94" s="969"/>
      <c r="Y94" s="345"/>
    </row>
    <row r="95" spans="1:25" s="346" customFormat="1" ht="15" customHeight="1" x14ac:dyDescent="0.4">
      <c r="A95" s="973"/>
      <c r="B95" s="974"/>
      <c r="C95" s="974"/>
      <c r="D95" s="975"/>
      <c r="E95" s="981"/>
      <c r="F95" s="368">
        <v>4</v>
      </c>
      <c r="G95" s="967" t="s">
        <v>866</v>
      </c>
      <c r="H95" s="968"/>
      <c r="I95" s="968"/>
      <c r="J95" s="968"/>
      <c r="K95" s="968"/>
      <c r="L95" s="968"/>
      <c r="M95" s="968"/>
      <c r="N95" s="968"/>
      <c r="O95" s="968"/>
      <c r="P95" s="968"/>
      <c r="Q95" s="968"/>
      <c r="R95" s="968"/>
      <c r="S95" s="968"/>
      <c r="T95" s="968"/>
      <c r="U95" s="968"/>
      <c r="V95" s="968"/>
      <c r="W95" s="968"/>
      <c r="X95" s="969"/>
      <c r="Y95" s="345"/>
    </row>
    <row r="96" spans="1:25" s="346" customFormat="1" ht="30" customHeight="1" x14ac:dyDescent="0.4">
      <c r="A96" s="970" t="s">
        <v>869</v>
      </c>
      <c r="B96" s="971"/>
      <c r="C96" s="971"/>
      <c r="D96" s="972"/>
      <c r="E96" s="469"/>
      <c r="F96" s="368">
        <v>1</v>
      </c>
      <c r="G96" s="967" t="s">
        <v>865</v>
      </c>
      <c r="H96" s="968"/>
      <c r="I96" s="968"/>
      <c r="J96" s="968"/>
      <c r="K96" s="968"/>
      <c r="L96" s="968"/>
      <c r="M96" s="968"/>
      <c r="N96" s="968"/>
      <c r="O96" s="968"/>
      <c r="P96" s="968"/>
      <c r="Q96" s="968"/>
      <c r="R96" s="968"/>
      <c r="S96" s="968"/>
      <c r="T96" s="968"/>
      <c r="U96" s="968"/>
      <c r="V96" s="968"/>
      <c r="W96" s="968"/>
      <c r="X96" s="969"/>
      <c r="Y96" s="345"/>
    </row>
    <row r="97" spans="1:25" s="346" customFormat="1" ht="60" customHeight="1" x14ac:dyDescent="0.4">
      <c r="A97" s="973"/>
      <c r="B97" s="974"/>
      <c r="C97" s="974"/>
      <c r="D97" s="975"/>
      <c r="E97" s="469"/>
      <c r="F97" s="378">
        <v>2</v>
      </c>
      <c r="G97" s="967" t="s">
        <v>927</v>
      </c>
      <c r="H97" s="968"/>
      <c r="I97" s="968"/>
      <c r="J97" s="968"/>
      <c r="K97" s="968"/>
      <c r="L97" s="968"/>
      <c r="M97" s="968"/>
      <c r="N97" s="968"/>
      <c r="O97" s="968"/>
      <c r="P97" s="968"/>
      <c r="Q97" s="968"/>
      <c r="R97" s="968"/>
      <c r="S97" s="968"/>
      <c r="T97" s="968"/>
      <c r="U97" s="968"/>
      <c r="V97" s="968"/>
      <c r="W97" s="968"/>
      <c r="X97" s="969"/>
      <c r="Y97" s="345"/>
    </row>
    <row r="98" spans="1:25" s="346" customFormat="1" ht="30" customHeight="1" x14ac:dyDescent="0.4">
      <c r="A98" s="970" t="s">
        <v>870</v>
      </c>
      <c r="B98" s="971"/>
      <c r="C98" s="971"/>
      <c r="D98" s="972"/>
      <c r="E98" s="469"/>
      <c r="F98" s="368">
        <v>1</v>
      </c>
      <c r="G98" s="967" t="s">
        <v>871</v>
      </c>
      <c r="H98" s="968"/>
      <c r="I98" s="968"/>
      <c r="J98" s="968"/>
      <c r="K98" s="968"/>
      <c r="L98" s="968"/>
      <c r="M98" s="968"/>
      <c r="N98" s="968"/>
      <c r="O98" s="968"/>
      <c r="P98" s="968"/>
      <c r="Q98" s="968"/>
      <c r="R98" s="968"/>
      <c r="S98" s="968"/>
      <c r="T98" s="968"/>
      <c r="U98" s="968"/>
      <c r="V98" s="968"/>
      <c r="W98" s="968"/>
      <c r="X98" s="969"/>
      <c r="Y98" s="345"/>
    </row>
    <row r="99" spans="1:25" s="346" customFormat="1" ht="60" customHeight="1" x14ac:dyDescent="0.4">
      <c r="A99" s="973"/>
      <c r="B99" s="974"/>
      <c r="C99" s="974"/>
      <c r="D99" s="975"/>
      <c r="E99" s="469"/>
      <c r="F99" s="368">
        <v>2</v>
      </c>
      <c r="G99" s="967" t="s">
        <v>927</v>
      </c>
      <c r="H99" s="968"/>
      <c r="I99" s="968"/>
      <c r="J99" s="968"/>
      <c r="K99" s="968"/>
      <c r="L99" s="968"/>
      <c r="M99" s="968"/>
      <c r="N99" s="968"/>
      <c r="O99" s="968"/>
      <c r="P99" s="968"/>
      <c r="Q99" s="968"/>
      <c r="R99" s="968"/>
      <c r="S99" s="968"/>
      <c r="T99" s="968"/>
      <c r="U99" s="968"/>
      <c r="V99" s="968"/>
      <c r="W99" s="968"/>
      <c r="X99" s="969"/>
      <c r="Y99" s="345"/>
    </row>
    <row r="100" spans="1:25" s="346" customFormat="1" ht="60" customHeight="1" x14ac:dyDescent="0.4">
      <c r="A100" s="970" t="s">
        <v>868</v>
      </c>
      <c r="B100" s="971"/>
      <c r="C100" s="971"/>
      <c r="D100" s="972"/>
      <c r="E100" s="979"/>
      <c r="F100" s="373">
        <v>1</v>
      </c>
      <c r="G100" s="988" t="s">
        <v>924</v>
      </c>
      <c r="H100" s="988"/>
      <c r="I100" s="988"/>
      <c r="J100" s="988"/>
      <c r="K100" s="988"/>
      <c r="L100" s="988"/>
      <c r="M100" s="988"/>
      <c r="N100" s="988"/>
      <c r="O100" s="988"/>
      <c r="P100" s="988"/>
      <c r="Q100" s="988"/>
      <c r="R100" s="988"/>
      <c r="S100" s="988"/>
      <c r="T100" s="988"/>
      <c r="U100" s="988"/>
      <c r="V100" s="988"/>
      <c r="W100" s="988"/>
      <c r="X100" s="988"/>
      <c r="Y100" s="345"/>
    </row>
    <row r="101" spans="1:25" s="346" customFormat="1" ht="60" customHeight="1" x14ac:dyDescent="0.4">
      <c r="A101" s="976"/>
      <c r="B101" s="977"/>
      <c r="C101" s="977"/>
      <c r="D101" s="978"/>
      <c r="E101" s="980"/>
      <c r="F101" s="373">
        <v>2</v>
      </c>
      <c r="G101" s="967" t="s">
        <v>928</v>
      </c>
      <c r="H101" s="968"/>
      <c r="I101" s="968"/>
      <c r="J101" s="968"/>
      <c r="K101" s="968"/>
      <c r="L101" s="968"/>
      <c r="M101" s="968"/>
      <c r="N101" s="968"/>
      <c r="O101" s="968"/>
      <c r="P101" s="968"/>
      <c r="Q101" s="968"/>
      <c r="R101" s="968"/>
      <c r="S101" s="968"/>
      <c r="T101" s="968"/>
      <c r="U101" s="968"/>
      <c r="V101" s="968"/>
      <c r="W101" s="968"/>
      <c r="X101" s="969"/>
      <c r="Y101" s="345"/>
    </row>
    <row r="102" spans="1:25" s="346" customFormat="1" ht="15" customHeight="1" x14ac:dyDescent="0.4">
      <c r="A102" s="976"/>
      <c r="B102" s="977"/>
      <c r="C102" s="977"/>
      <c r="D102" s="978"/>
      <c r="E102" s="980"/>
      <c r="F102" s="373">
        <v>3</v>
      </c>
      <c r="G102" s="988" t="s">
        <v>554</v>
      </c>
      <c r="H102" s="988"/>
      <c r="I102" s="988"/>
      <c r="J102" s="988"/>
      <c r="K102" s="988"/>
      <c r="L102" s="988"/>
      <c r="M102" s="988"/>
      <c r="N102" s="988"/>
      <c r="O102" s="988"/>
      <c r="P102" s="988"/>
      <c r="Q102" s="988"/>
      <c r="R102" s="988"/>
      <c r="S102" s="988"/>
      <c r="T102" s="988"/>
      <c r="U102" s="988"/>
      <c r="V102" s="988"/>
      <c r="W102" s="988"/>
      <c r="X102" s="988"/>
      <c r="Y102" s="345"/>
    </row>
    <row r="103" spans="1:25" s="346" customFormat="1" ht="15" customHeight="1" x14ac:dyDescent="0.4">
      <c r="A103" s="973"/>
      <c r="B103" s="974"/>
      <c r="C103" s="974"/>
      <c r="D103" s="975"/>
      <c r="E103" s="981"/>
      <c r="F103" s="373">
        <v>4</v>
      </c>
      <c r="G103" s="967" t="s">
        <v>930</v>
      </c>
      <c r="H103" s="968"/>
      <c r="I103" s="968"/>
      <c r="J103" s="968"/>
      <c r="K103" s="968"/>
      <c r="L103" s="968"/>
      <c r="M103" s="968"/>
      <c r="N103" s="968"/>
      <c r="O103" s="968"/>
      <c r="P103" s="968"/>
      <c r="Q103" s="968"/>
      <c r="R103" s="968"/>
      <c r="S103" s="968"/>
      <c r="T103" s="968"/>
      <c r="U103" s="968"/>
      <c r="V103" s="968"/>
      <c r="W103" s="968"/>
      <c r="X103" s="969"/>
      <c r="Y103" s="345"/>
    </row>
    <row r="104" spans="1:25" s="346" customFormat="1" ht="15" customHeight="1" x14ac:dyDescent="0.4">
      <c r="A104" s="970" t="s">
        <v>417</v>
      </c>
      <c r="B104" s="971"/>
      <c r="C104" s="971"/>
      <c r="D104" s="972"/>
      <c r="E104" s="979"/>
      <c r="F104" s="373">
        <v>1</v>
      </c>
      <c r="G104" s="982" t="s">
        <v>880</v>
      </c>
      <c r="H104" s="982"/>
      <c r="I104" s="982"/>
      <c r="J104" s="982"/>
      <c r="K104" s="982"/>
      <c r="L104" s="982"/>
      <c r="M104" s="982"/>
      <c r="N104" s="982"/>
      <c r="O104" s="982"/>
      <c r="P104" s="982"/>
      <c r="Q104" s="982"/>
      <c r="R104" s="982"/>
      <c r="S104" s="982"/>
      <c r="T104" s="982"/>
      <c r="U104" s="982"/>
      <c r="V104" s="982"/>
      <c r="W104" s="982"/>
      <c r="X104" s="982"/>
      <c r="Y104" s="345"/>
    </row>
    <row r="105" spans="1:25" s="346" customFormat="1" ht="45" customHeight="1" x14ac:dyDescent="0.4">
      <c r="A105" s="976"/>
      <c r="B105" s="977"/>
      <c r="C105" s="977"/>
      <c r="D105" s="978"/>
      <c r="E105" s="980"/>
      <c r="F105" s="373">
        <v>2</v>
      </c>
      <c r="G105" s="967" t="s">
        <v>881</v>
      </c>
      <c r="H105" s="968"/>
      <c r="I105" s="968"/>
      <c r="J105" s="968"/>
      <c r="K105" s="968"/>
      <c r="L105" s="968"/>
      <c r="M105" s="968"/>
      <c r="N105" s="968"/>
      <c r="O105" s="968"/>
      <c r="P105" s="968"/>
      <c r="Q105" s="968"/>
      <c r="R105" s="968"/>
      <c r="S105" s="968"/>
      <c r="T105" s="968"/>
      <c r="U105" s="968"/>
      <c r="V105" s="968"/>
      <c r="W105" s="968"/>
      <c r="X105" s="969"/>
      <c r="Y105" s="345"/>
    </row>
    <row r="106" spans="1:25" s="346" customFormat="1" ht="45" customHeight="1" x14ac:dyDescent="0.4">
      <c r="A106" s="976"/>
      <c r="B106" s="977"/>
      <c r="C106" s="977"/>
      <c r="D106" s="978"/>
      <c r="E106" s="980"/>
      <c r="F106" s="373">
        <v>3</v>
      </c>
      <c r="G106" s="967" t="s">
        <v>929</v>
      </c>
      <c r="H106" s="968"/>
      <c r="I106" s="968"/>
      <c r="J106" s="968"/>
      <c r="K106" s="968"/>
      <c r="L106" s="968"/>
      <c r="M106" s="968"/>
      <c r="N106" s="968"/>
      <c r="O106" s="968"/>
      <c r="P106" s="968"/>
      <c r="Q106" s="968"/>
      <c r="R106" s="968"/>
      <c r="S106" s="968"/>
      <c r="T106" s="968"/>
      <c r="U106" s="968"/>
      <c r="V106" s="968"/>
      <c r="W106" s="968"/>
      <c r="X106" s="969"/>
      <c r="Y106" s="345"/>
    </row>
    <row r="107" spans="1:25" s="346" customFormat="1" ht="15" customHeight="1" x14ac:dyDescent="0.4">
      <c r="A107" s="973"/>
      <c r="B107" s="974"/>
      <c r="C107" s="974"/>
      <c r="D107" s="975"/>
      <c r="E107" s="981"/>
      <c r="F107" s="373">
        <v>4</v>
      </c>
      <c r="G107" s="982" t="s">
        <v>995</v>
      </c>
      <c r="H107" s="982"/>
      <c r="I107" s="982"/>
      <c r="J107" s="982"/>
      <c r="K107" s="982"/>
      <c r="L107" s="982"/>
      <c r="M107" s="982"/>
      <c r="N107" s="982"/>
      <c r="O107" s="982"/>
      <c r="P107" s="982"/>
      <c r="Q107" s="982"/>
      <c r="R107" s="982"/>
      <c r="S107" s="982"/>
      <c r="T107" s="982"/>
      <c r="U107" s="982"/>
      <c r="V107" s="982"/>
      <c r="W107" s="982"/>
      <c r="X107" s="982"/>
      <c r="Y107" s="345"/>
    </row>
    <row r="108" spans="1:25" s="344" customFormat="1" ht="14.25" customHeight="1" x14ac:dyDescent="0.4">
      <c r="A108" s="1002" t="s">
        <v>56</v>
      </c>
      <c r="B108" s="1002"/>
      <c r="C108" s="1002"/>
      <c r="D108" s="1002"/>
      <c r="E108" s="463"/>
      <c r="F108" s="367"/>
      <c r="G108" s="1003" t="s">
        <v>57</v>
      </c>
      <c r="H108" s="1003"/>
      <c r="I108" s="1003"/>
      <c r="J108" s="1003"/>
      <c r="K108" s="1003"/>
      <c r="L108" s="1003"/>
      <c r="M108" s="1003"/>
      <c r="N108" s="1003"/>
      <c r="O108" s="1003"/>
      <c r="P108" s="1003"/>
      <c r="Q108" s="1003"/>
      <c r="R108" s="1003"/>
      <c r="S108" s="1003"/>
      <c r="T108" s="1003"/>
      <c r="U108" s="1003"/>
      <c r="V108" s="1003"/>
      <c r="W108" s="1003"/>
      <c r="X108" s="1003"/>
      <c r="Y108" s="464" t="s">
        <v>58</v>
      </c>
    </row>
    <row r="109" spans="1:25" s="346" customFormat="1" ht="45" customHeight="1" x14ac:dyDescent="0.4">
      <c r="A109" s="970" t="s">
        <v>882</v>
      </c>
      <c r="B109" s="971"/>
      <c r="C109" s="971"/>
      <c r="D109" s="972"/>
      <c r="E109" s="979"/>
      <c r="F109" s="373">
        <v>1</v>
      </c>
      <c r="G109" s="988" t="s">
        <v>878</v>
      </c>
      <c r="H109" s="988"/>
      <c r="I109" s="988"/>
      <c r="J109" s="988"/>
      <c r="K109" s="988"/>
      <c r="L109" s="988"/>
      <c r="M109" s="988"/>
      <c r="N109" s="988"/>
      <c r="O109" s="988"/>
      <c r="P109" s="988"/>
      <c r="Q109" s="988"/>
      <c r="R109" s="988"/>
      <c r="S109" s="988"/>
      <c r="T109" s="988"/>
      <c r="U109" s="988"/>
      <c r="V109" s="988"/>
      <c r="W109" s="988"/>
      <c r="X109" s="988"/>
      <c r="Y109" s="345"/>
    </row>
    <row r="110" spans="1:25" s="346" customFormat="1" ht="60" customHeight="1" x14ac:dyDescent="0.4">
      <c r="A110" s="976"/>
      <c r="B110" s="977"/>
      <c r="C110" s="977"/>
      <c r="D110" s="978"/>
      <c r="E110" s="980"/>
      <c r="F110" s="373">
        <v>2</v>
      </c>
      <c r="G110" s="988" t="s">
        <v>879</v>
      </c>
      <c r="H110" s="988"/>
      <c r="I110" s="988"/>
      <c r="J110" s="988"/>
      <c r="K110" s="988"/>
      <c r="L110" s="988"/>
      <c r="M110" s="988"/>
      <c r="N110" s="988"/>
      <c r="O110" s="988"/>
      <c r="P110" s="988"/>
      <c r="Q110" s="988"/>
      <c r="R110" s="988"/>
      <c r="S110" s="988"/>
      <c r="T110" s="988"/>
      <c r="U110" s="988"/>
      <c r="V110" s="988"/>
      <c r="W110" s="988"/>
      <c r="X110" s="988"/>
      <c r="Y110" s="345"/>
    </row>
    <row r="111" spans="1:25" s="346" customFormat="1" ht="30" customHeight="1" x14ac:dyDescent="0.4">
      <c r="A111" s="970" t="s">
        <v>418</v>
      </c>
      <c r="B111" s="971"/>
      <c r="C111" s="971"/>
      <c r="D111" s="972"/>
      <c r="E111" s="979"/>
      <c r="F111" s="373">
        <v>1</v>
      </c>
      <c r="G111" s="988" t="s">
        <v>555</v>
      </c>
      <c r="H111" s="988"/>
      <c r="I111" s="988"/>
      <c r="J111" s="988"/>
      <c r="K111" s="988"/>
      <c r="L111" s="988"/>
      <c r="M111" s="988"/>
      <c r="N111" s="988"/>
      <c r="O111" s="988"/>
      <c r="P111" s="988"/>
      <c r="Q111" s="988"/>
      <c r="R111" s="988"/>
      <c r="S111" s="988"/>
      <c r="T111" s="988"/>
      <c r="U111" s="988"/>
      <c r="V111" s="988"/>
      <c r="W111" s="988"/>
      <c r="X111" s="988"/>
      <c r="Y111" s="345"/>
    </row>
    <row r="112" spans="1:25" s="346" customFormat="1" ht="30" customHeight="1" x14ac:dyDescent="0.4">
      <c r="A112" s="976"/>
      <c r="B112" s="977"/>
      <c r="C112" s="977"/>
      <c r="D112" s="978"/>
      <c r="E112" s="980"/>
      <c r="F112" s="373">
        <v>2</v>
      </c>
      <c r="G112" s="988" t="s">
        <v>423</v>
      </c>
      <c r="H112" s="988"/>
      <c r="I112" s="988"/>
      <c r="J112" s="988"/>
      <c r="K112" s="988"/>
      <c r="L112" s="988"/>
      <c r="M112" s="988"/>
      <c r="N112" s="988"/>
      <c r="O112" s="988"/>
      <c r="P112" s="988"/>
      <c r="Q112" s="988"/>
      <c r="R112" s="988"/>
      <c r="S112" s="988"/>
      <c r="T112" s="988"/>
      <c r="U112" s="988"/>
      <c r="V112" s="988"/>
      <c r="W112" s="988"/>
      <c r="X112" s="988"/>
      <c r="Y112" s="345"/>
    </row>
    <row r="113" spans="1:25" s="346" customFormat="1" ht="15" customHeight="1" x14ac:dyDescent="0.4">
      <c r="A113" s="973"/>
      <c r="B113" s="974"/>
      <c r="C113" s="974"/>
      <c r="D113" s="975"/>
      <c r="E113" s="981"/>
      <c r="F113" s="373">
        <v>3</v>
      </c>
      <c r="G113" s="983" t="s">
        <v>825</v>
      </c>
      <c r="H113" s="983"/>
      <c r="I113" s="983"/>
      <c r="J113" s="983"/>
      <c r="K113" s="983"/>
      <c r="L113" s="983"/>
      <c r="M113" s="983"/>
      <c r="N113" s="983"/>
      <c r="O113" s="983"/>
      <c r="P113" s="983"/>
      <c r="Q113" s="983"/>
      <c r="R113" s="983"/>
      <c r="S113" s="983"/>
      <c r="T113" s="983"/>
      <c r="U113" s="983"/>
      <c r="V113" s="983"/>
      <c r="W113" s="983"/>
      <c r="X113" s="983"/>
      <c r="Y113" s="345"/>
    </row>
    <row r="114" spans="1:25" s="346" customFormat="1" ht="30" customHeight="1" x14ac:dyDescent="0.4">
      <c r="A114" s="1004" t="s">
        <v>421</v>
      </c>
      <c r="B114" s="1005"/>
      <c r="C114" s="1005"/>
      <c r="D114" s="1006"/>
      <c r="E114" s="989"/>
      <c r="F114" s="371">
        <v>1</v>
      </c>
      <c r="G114" s="988" t="s">
        <v>422</v>
      </c>
      <c r="H114" s="988"/>
      <c r="I114" s="988"/>
      <c r="J114" s="988"/>
      <c r="K114" s="988"/>
      <c r="L114" s="988"/>
      <c r="M114" s="988"/>
      <c r="N114" s="988"/>
      <c r="O114" s="988"/>
      <c r="P114" s="988"/>
      <c r="Q114" s="988"/>
      <c r="R114" s="988"/>
      <c r="S114" s="988"/>
      <c r="T114" s="988"/>
      <c r="U114" s="988"/>
      <c r="V114" s="988"/>
      <c r="W114" s="988"/>
      <c r="X114" s="988"/>
      <c r="Y114" s="345"/>
    </row>
    <row r="115" spans="1:25" s="346" customFormat="1" ht="30" customHeight="1" x14ac:dyDescent="0.4">
      <c r="A115" s="1010"/>
      <c r="B115" s="1011"/>
      <c r="C115" s="1011"/>
      <c r="D115" s="1029"/>
      <c r="E115" s="990"/>
      <c r="F115" s="371">
        <v>2</v>
      </c>
      <c r="G115" s="988" t="s">
        <v>419</v>
      </c>
      <c r="H115" s="988"/>
      <c r="I115" s="988"/>
      <c r="J115" s="988"/>
      <c r="K115" s="988"/>
      <c r="L115" s="988"/>
      <c r="M115" s="988"/>
      <c r="N115" s="988"/>
      <c r="O115" s="988"/>
      <c r="P115" s="988"/>
      <c r="Q115" s="988"/>
      <c r="R115" s="988"/>
      <c r="S115" s="988"/>
      <c r="T115" s="988"/>
      <c r="U115" s="988"/>
      <c r="V115" s="988"/>
      <c r="W115" s="988"/>
      <c r="X115" s="988"/>
      <c r="Y115" s="345"/>
    </row>
    <row r="116" spans="1:25" s="346" customFormat="1" ht="30" customHeight="1" x14ac:dyDescent="0.4">
      <c r="A116" s="1010"/>
      <c r="B116" s="1011"/>
      <c r="C116" s="1011"/>
      <c r="D116" s="1029"/>
      <c r="E116" s="990"/>
      <c r="F116" s="371">
        <v>3</v>
      </c>
      <c r="G116" s="988" t="s">
        <v>996</v>
      </c>
      <c r="H116" s="988"/>
      <c r="I116" s="988"/>
      <c r="J116" s="988"/>
      <c r="K116" s="988"/>
      <c r="L116" s="988"/>
      <c r="M116" s="988"/>
      <c r="N116" s="988"/>
      <c r="O116" s="988"/>
      <c r="P116" s="988"/>
      <c r="Q116" s="988"/>
      <c r="R116" s="988"/>
      <c r="S116" s="988"/>
      <c r="T116" s="988"/>
      <c r="U116" s="988"/>
      <c r="V116" s="988"/>
      <c r="W116" s="988"/>
      <c r="X116" s="988"/>
      <c r="Y116" s="345"/>
    </row>
    <row r="117" spans="1:25" s="346" customFormat="1" ht="30" customHeight="1" x14ac:dyDescent="0.4">
      <c r="A117" s="1010"/>
      <c r="B117" s="1011"/>
      <c r="C117" s="1011"/>
      <c r="D117" s="1029"/>
      <c r="E117" s="990"/>
      <c r="F117" s="371">
        <v>4</v>
      </c>
      <c r="G117" s="988" t="s">
        <v>420</v>
      </c>
      <c r="H117" s="988"/>
      <c r="I117" s="988"/>
      <c r="J117" s="988"/>
      <c r="K117" s="988"/>
      <c r="L117" s="988"/>
      <c r="M117" s="988"/>
      <c r="N117" s="988"/>
      <c r="O117" s="988"/>
      <c r="P117" s="988"/>
      <c r="Q117" s="988"/>
      <c r="R117" s="988"/>
      <c r="S117" s="988"/>
      <c r="T117" s="988"/>
      <c r="U117" s="988"/>
      <c r="V117" s="988"/>
      <c r="W117" s="988"/>
      <c r="X117" s="988"/>
      <c r="Y117" s="345"/>
    </row>
    <row r="118" spans="1:25" s="346" customFormat="1" ht="15.95" customHeight="1" x14ac:dyDescent="0.4">
      <c r="A118" s="1007"/>
      <c r="B118" s="1008"/>
      <c r="C118" s="1008"/>
      <c r="D118" s="1009"/>
      <c r="E118" s="991"/>
      <c r="F118" s="371">
        <v>5</v>
      </c>
      <c r="G118" s="983" t="s">
        <v>825</v>
      </c>
      <c r="H118" s="983"/>
      <c r="I118" s="983"/>
      <c r="J118" s="983"/>
      <c r="K118" s="983"/>
      <c r="L118" s="983"/>
      <c r="M118" s="983"/>
      <c r="N118" s="983"/>
      <c r="O118" s="983"/>
      <c r="P118" s="983"/>
      <c r="Q118" s="983"/>
      <c r="R118" s="983"/>
      <c r="S118" s="983"/>
      <c r="T118" s="983"/>
      <c r="U118" s="983"/>
      <c r="V118" s="983"/>
      <c r="W118" s="983"/>
      <c r="X118" s="983"/>
      <c r="Y118" s="345"/>
    </row>
    <row r="119" spans="1:25" s="346" customFormat="1" ht="30" customHeight="1" x14ac:dyDescent="0.4">
      <c r="A119" s="970" t="s">
        <v>424</v>
      </c>
      <c r="B119" s="971"/>
      <c r="C119" s="971"/>
      <c r="D119" s="972"/>
      <c r="E119" s="979"/>
      <c r="F119" s="373">
        <v>1</v>
      </c>
      <c r="G119" s="988" t="s">
        <v>997</v>
      </c>
      <c r="H119" s="988"/>
      <c r="I119" s="988"/>
      <c r="J119" s="988"/>
      <c r="K119" s="988"/>
      <c r="L119" s="988"/>
      <c r="M119" s="988"/>
      <c r="N119" s="988"/>
      <c r="O119" s="988"/>
      <c r="P119" s="988"/>
      <c r="Q119" s="988"/>
      <c r="R119" s="988"/>
      <c r="S119" s="988"/>
      <c r="T119" s="988"/>
      <c r="U119" s="988"/>
      <c r="V119" s="988"/>
      <c r="W119" s="988"/>
      <c r="X119" s="988"/>
      <c r="Y119" s="345"/>
    </row>
    <row r="120" spans="1:25" s="346" customFormat="1" ht="30" customHeight="1" x14ac:dyDescent="0.4">
      <c r="A120" s="976"/>
      <c r="B120" s="977"/>
      <c r="C120" s="977"/>
      <c r="D120" s="978"/>
      <c r="E120" s="980"/>
      <c r="F120" s="373">
        <v>2</v>
      </c>
      <c r="G120" s="988" t="s">
        <v>998</v>
      </c>
      <c r="H120" s="988"/>
      <c r="I120" s="988"/>
      <c r="J120" s="988"/>
      <c r="K120" s="988"/>
      <c r="L120" s="988"/>
      <c r="M120" s="988"/>
      <c r="N120" s="988"/>
      <c r="O120" s="988"/>
      <c r="P120" s="988"/>
      <c r="Q120" s="988"/>
      <c r="R120" s="988"/>
      <c r="S120" s="988"/>
      <c r="T120" s="988"/>
      <c r="U120" s="988"/>
      <c r="V120" s="988"/>
      <c r="W120" s="988"/>
      <c r="X120" s="988"/>
      <c r="Y120" s="345"/>
    </row>
    <row r="121" spans="1:25" s="346" customFormat="1" ht="15" customHeight="1" x14ac:dyDescent="0.4">
      <c r="A121" s="976"/>
      <c r="B121" s="977"/>
      <c r="C121" s="977"/>
      <c r="D121" s="978"/>
      <c r="E121" s="980"/>
      <c r="F121" s="373">
        <v>3</v>
      </c>
      <c r="G121" s="982" t="s">
        <v>883</v>
      </c>
      <c r="H121" s="982"/>
      <c r="I121" s="982"/>
      <c r="J121" s="982"/>
      <c r="K121" s="982"/>
      <c r="L121" s="982"/>
      <c r="M121" s="982"/>
      <c r="N121" s="982"/>
      <c r="O121" s="982"/>
      <c r="P121" s="982"/>
      <c r="Q121" s="982"/>
      <c r="R121" s="982"/>
      <c r="S121" s="982"/>
      <c r="T121" s="982"/>
      <c r="U121" s="982"/>
      <c r="V121" s="982"/>
      <c r="W121" s="982"/>
      <c r="X121" s="982"/>
      <c r="Y121" s="345"/>
    </row>
    <row r="122" spans="1:25" s="346" customFormat="1" ht="15" customHeight="1" x14ac:dyDescent="0.4">
      <c r="A122" s="973"/>
      <c r="B122" s="974"/>
      <c r="C122" s="974"/>
      <c r="D122" s="975"/>
      <c r="E122" s="981"/>
      <c r="F122" s="373">
        <v>4</v>
      </c>
      <c r="G122" s="983" t="s">
        <v>825</v>
      </c>
      <c r="H122" s="983"/>
      <c r="I122" s="983"/>
      <c r="J122" s="983"/>
      <c r="K122" s="983"/>
      <c r="L122" s="983"/>
      <c r="M122" s="983"/>
      <c r="N122" s="983"/>
      <c r="O122" s="983"/>
      <c r="P122" s="983"/>
      <c r="Q122" s="983"/>
      <c r="R122" s="983"/>
      <c r="S122" s="983"/>
      <c r="T122" s="983"/>
      <c r="U122" s="983"/>
      <c r="V122" s="983"/>
      <c r="W122" s="983"/>
      <c r="X122" s="983"/>
      <c r="Y122" s="345"/>
    </row>
    <row r="123" spans="1:25" s="355" customFormat="1" ht="30" customHeight="1" x14ac:dyDescent="0.4">
      <c r="A123" s="970" t="s">
        <v>425</v>
      </c>
      <c r="B123" s="971"/>
      <c r="C123" s="971"/>
      <c r="D123" s="972"/>
      <c r="E123" s="979"/>
      <c r="F123" s="374" t="s">
        <v>463</v>
      </c>
      <c r="G123" s="983" t="s">
        <v>464</v>
      </c>
      <c r="H123" s="983"/>
      <c r="I123" s="983"/>
      <c r="J123" s="983"/>
      <c r="K123" s="983"/>
      <c r="L123" s="983"/>
      <c r="M123" s="983"/>
      <c r="N123" s="983"/>
      <c r="O123" s="983"/>
      <c r="P123" s="983"/>
      <c r="Q123" s="983"/>
      <c r="R123" s="983"/>
      <c r="S123" s="983"/>
      <c r="T123" s="983"/>
      <c r="U123" s="983"/>
      <c r="V123" s="983"/>
      <c r="W123" s="983"/>
      <c r="X123" s="983"/>
      <c r="Y123" s="466"/>
    </row>
    <row r="124" spans="1:25" s="355" customFormat="1" ht="45" customHeight="1" x14ac:dyDescent="0.4">
      <c r="A124" s="976"/>
      <c r="B124" s="977"/>
      <c r="C124" s="977"/>
      <c r="D124" s="978"/>
      <c r="E124" s="980"/>
      <c r="F124" s="374" t="s">
        <v>387</v>
      </c>
      <c r="G124" s="983" t="s">
        <v>884</v>
      </c>
      <c r="H124" s="983"/>
      <c r="I124" s="983"/>
      <c r="J124" s="983"/>
      <c r="K124" s="983"/>
      <c r="L124" s="983"/>
      <c r="M124" s="983"/>
      <c r="N124" s="983"/>
      <c r="O124" s="983"/>
      <c r="P124" s="983"/>
      <c r="Q124" s="983"/>
      <c r="R124" s="983"/>
      <c r="S124" s="983"/>
      <c r="T124" s="983"/>
      <c r="U124" s="983"/>
      <c r="V124" s="983"/>
      <c r="W124" s="983"/>
      <c r="X124" s="983"/>
      <c r="Y124" s="462"/>
    </row>
    <row r="125" spans="1:25" s="355" customFormat="1" ht="15" customHeight="1" x14ac:dyDescent="0.4">
      <c r="A125" s="976"/>
      <c r="B125" s="977"/>
      <c r="C125" s="977"/>
      <c r="D125" s="978"/>
      <c r="E125" s="980"/>
      <c r="F125" s="374" t="s">
        <v>300</v>
      </c>
      <c r="G125" s="983" t="s">
        <v>465</v>
      </c>
      <c r="H125" s="983"/>
      <c r="I125" s="983"/>
      <c r="J125" s="983"/>
      <c r="K125" s="983"/>
      <c r="L125" s="983"/>
      <c r="M125" s="983"/>
      <c r="N125" s="983"/>
      <c r="O125" s="983"/>
      <c r="P125" s="983"/>
      <c r="Q125" s="983"/>
      <c r="R125" s="983"/>
      <c r="S125" s="983"/>
      <c r="T125" s="983"/>
      <c r="U125" s="983"/>
      <c r="V125" s="983"/>
      <c r="W125" s="983"/>
      <c r="X125" s="983"/>
      <c r="Y125" s="462"/>
    </row>
    <row r="126" spans="1:25" s="355" customFormat="1" ht="15" customHeight="1" x14ac:dyDescent="0.4">
      <c r="A126" s="976"/>
      <c r="B126" s="977"/>
      <c r="C126" s="977"/>
      <c r="D126" s="978"/>
      <c r="E126" s="980"/>
      <c r="F126" s="374" t="s">
        <v>301</v>
      </c>
      <c r="G126" s="983" t="s">
        <v>466</v>
      </c>
      <c r="H126" s="983"/>
      <c r="I126" s="983"/>
      <c r="J126" s="983"/>
      <c r="K126" s="983"/>
      <c r="L126" s="983"/>
      <c r="M126" s="983"/>
      <c r="N126" s="983"/>
      <c r="O126" s="983"/>
      <c r="P126" s="983"/>
      <c r="Q126" s="983"/>
      <c r="R126" s="983"/>
      <c r="S126" s="983"/>
      <c r="T126" s="983"/>
      <c r="U126" s="983"/>
      <c r="V126" s="983"/>
      <c r="W126" s="983"/>
      <c r="X126" s="983"/>
      <c r="Y126" s="462"/>
    </row>
    <row r="127" spans="1:25" s="355" customFormat="1" ht="30" customHeight="1" x14ac:dyDescent="0.4">
      <c r="A127" s="976"/>
      <c r="B127" s="977"/>
      <c r="C127" s="977"/>
      <c r="D127" s="978"/>
      <c r="E127" s="980"/>
      <c r="F127" s="374" t="s">
        <v>302</v>
      </c>
      <c r="G127" s="983" t="s">
        <v>467</v>
      </c>
      <c r="H127" s="983"/>
      <c r="I127" s="983"/>
      <c r="J127" s="983"/>
      <c r="K127" s="983"/>
      <c r="L127" s="983"/>
      <c r="M127" s="983"/>
      <c r="N127" s="983"/>
      <c r="O127" s="983"/>
      <c r="P127" s="983"/>
      <c r="Q127" s="983"/>
      <c r="R127" s="983"/>
      <c r="S127" s="983"/>
      <c r="T127" s="983"/>
      <c r="U127" s="983"/>
      <c r="V127" s="983"/>
      <c r="W127" s="983"/>
      <c r="X127" s="983"/>
      <c r="Y127" s="462"/>
    </row>
    <row r="128" spans="1:25" s="355" customFormat="1" ht="30" customHeight="1" x14ac:dyDescent="0.4">
      <c r="A128" s="973"/>
      <c r="B128" s="974"/>
      <c r="C128" s="974"/>
      <c r="D128" s="975"/>
      <c r="E128" s="981"/>
      <c r="F128" s="374" t="s">
        <v>468</v>
      </c>
      <c r="G128" s="983" t="s">
        <v>469</v>
      </c>
      <c r="H128" s="983"/>
      <c r="I128" s="983"/>
      <c r="J128" s="983"/>
      <c r="K128" s="983"/>
      <c r="L128" s="983"/>
      <c r="M128" s="983"/>
      <c r="N128" s="983"/>
      <c r="O128" s="983"/>
      <c r="P128" s="983"/>
      <c r="Q128" s="983"/>
      <c r="R128" s="983"/>
      <c r="S128" s="983"/>
      <c r="T128" s="983"/>
      <c r="U128" s="983"/>
      <c r="V128" s="983"/>
      <c r="W128" s="983"/>
      <c r="X128" s="983"/>
      <c r="Y128" s="462"/>
    </row>
    <row r="129" spans="1:25" s="344" customFormat="1" ht="14.25" customHeight="1" x14ac:dyDescent="0.4">
      <c r="A129" s="1002" t="s">
        <v>56</v>
      </c>
      <c r="B129" s="1002"/>
      <c r="C129" s="1002"/>
      <c r="D129" s="1002"/>
      <c r="E129" s="463"/>
      <c r="F129" s="367"/>
      <c r="G129" s="1003" t="s">
        <v>57</v>
      </c>
      <c r="H129" s="1003"/>
      <c r="I129" s="1003"/>
      <c r="J129" s="1003"/>
      <c r="K129" s="1003"/>
      <c r="L129" s="1003"/>
      <c r="M129" s="1003"/>
      <c r="N129" s="1003"/>
      <c r="O129" s="1003"/>
      <c r="P129" s="1003"/>
      <c r="Q129" s="1003"/>
      <c r="R129" s="1003"/>
      <c r="S129" s="1003"/>
      <c r="T129" s="1003"/>
      <c r="U129" s="1003"/>
      <c r="V129" s="1003"/>
      <c r="W129" s="1003"/>
      <c r="X129" s="1003"/>
      <c r="Y129" s="464" t="s">
        <v>58</v>
      </c>
    </row>
    <row r="130" spans="1:25" s="355" customFormat="1" ht="30" customHeight="1" x14ac:dyDescent="0.4">
      <c r="A130" s="970" t="s">
        <v>888</v>
      </c>
      <c r="B130" s="971"/>
      <c r="C130" s="971"/>
      <c r="D130" s="972"/>
      <c r="E130" s="979"/>
      <c r="F130" s="374">
        <v>1</v>
      </c>
      <c r="G130" s="967" t="s">
        <v>885</v>
      </c>
      <c r="H130" s="968"/>
      <c r="I130" s="968"/>
      <c r="J130" s="968"/>
      <c r="K130" s="968"/>
      <c r="L130" s="968"/>
      <c r="M130" s="968"/>
      <c r="N130" s="968"/>
      <c r="O130" s="968"/>
      <c r="P130" s="968"/>
      <c r="Q130" s="968"/>
      <c r="R130" s="968"/>
      <c r="S130" s="968"/>
      <c r="T130" s="968"/>
      <c r="U130" s="968"/>
      <c r="V130" s="968"/>
      <c r="W130" s="968"/>
      <c r="X130" s="969"/>
      <c r="Y130" s="465"/>
    </row>
    <row r="131" spans="1:25" s="355" customFormat="1" ht="30" customHeight="1" x14ac:dyDescent="0.4">
      <c r="A131" s="976"/>
      <c r="B131" s="977"/>
      <c r="C131" s="977"/>
      <c r="D131" s="978"/>
      <c r="E131" s="980"/>
      <c r="F131" s="374">
        <v>2</v>
      </c>
      <c r="G131" s="866" t="s">
        <v>886</v>
      </c>
      <c r="H131" s="866"/>
      <c r="I131" s="866"/>
      <c r="J131" s="866"/>
      <c r="K131" s="866"/>
      <c r="L131" s="866"/>
      <c r="M131" s="866"/>
      <c r="N131" s="866"/>
      <c r="O131" s="866"/>
      <c r="P131" s="866"/>
      <c r="Q131" s="866"/>
      <c r="R131" s="866"/>
      <c r="S131" s="866"/>
      <c r="T131" s="866"/>
      <c r="U131" s="866"/>
      <c r="V131" s="866"/>
      <c r="W131" s="866"/>
      <c r="X131" s="866"/>
      <c r="Y131" s="465"/>
    </row>
    <row r="132" spans="1:25" s="355" customFormat="1" ht="45" customHeight="1" x14ac:dyDescent="0.4">
      <c r="A132" s="976"/>
      <c r="B132" s="977"/>
      <c r="C132" s="977"/>
      <c r="D132" s="978"/>
      <c r="E132" s="980"/>
      <c r="F132" s="374">
        <v>3</v>
      </c>
      <c r="G132" s="967" t="s">
        <v>887</v>
      </c>
      <c r="H132" s="968"/>
      <c r="I132" s="968"/>
      <c r="J132" s="968"/>
      <c r="K132" s="968"/>
      <c r="L132" s="968"/>
      <c r="M132" s="968"/>
      <c r="N132" s="968"/>
      <c r="O132" s="968"/>
      <c r="P132" s="968"/>
      <c r="Q132" s="968"/>
      <c r="R132" s="968"/>
      <c r="S132" s="968"/>
      <c r="T132" s="968"/>
      <c r="U132" s="968"/>
      <c r="V132" s="968"/>
      <c r="W132" s="968"/>
      <c r="X132" s="969"/>
      <c r="Y132" s="465"/>
    </row>
    <row r="133" spans="1:25" s="355" customFormat="1" ht="30" customHeight="1" x14ac:dyDescent="0.4">
      <c r="A133" s="973"/>
      <c r="B133" s="974"/>
      <c r="C133" s="974"/>
      <c r="D133" s="975"/>
      <c r="E133" s="981"/>
      <c r="F133" s="374">
        <v>4</v>
      </c>
      <c r="G133" s="967" t="s">
        <v>931</v>
      </c>
      <c r="H133" s="968"/>
      <c r="I133" s="968"/>
      <c r="J133" s="968"/>
      <c r="K133" s="968"/>
      <c r="L133" s="968"/>
      <c r="M133" s="968"/>
      <c r="N133" s="968"/>
      <c r="O133" s="968"/>
      <c r="P133" s="968"/>
      <c r="Q133" s="968"/>
      <c r="R133" s="968"/>
      <c r="S133" s="968"/>
      <c r="T133" s="968"/>
      <c r="U133" s="968"/>
      <c r="V133" s="968"/>
      <c r="W133" s="968"/>
      <c r="X133" s="969"/>
      <c r="Y133" s="465"/>
    </row>
    <row r="134" spans="1:25" s="355" customFormat="1" ht="30" customHeight="1" x14ac:dyDescent="0.4">
      <c r="A134" s="970" t="s">
        <v>891</v>
      </c>
      <c r="B134" s="971"/>
      <c r="C134" s="971"/>
      <c r="D134" s="972"/>
      <c r="E134" s="979"/>
      <c r="F134" s="374">
        <v>1</v>
      </c>
      <c r="G134" s="967" t="s">
        <v>889</v>
      </c>
      <c r="H134" s="968"/>
      <c r="I134" s="968"/>
      <c r="J134" s="968"/>
      <c r="K134" s="968"/>
      <c r="L134" s="968"/>
      <c r="M134" s="968"/>
      <c r="N134" s="968"/>
      <c r="O134" s="968"/>
      <c r="P134" s="968"/>
      <c r="Q134" s="968"/>
      <c r="R134" s="968"/>
      <c r="S134" s="968"/>
      <c r="T134" s="968"/>
      <c r="U134" s="968"/>
      <c r="V134" s="968"/>
      <c r="W134" s="968"/>
      <c r="X134" s="969"/>
      <c r="Y134" s="465"/>
    </row>
    <row r="135" spans="1:25" s="355" customFormat="1" ht="30" customHeight="1" x14ac:dyDescent="0.4">
      <c r="A135" s="973"/>
      <c r="B135" s="974"/>
      <c r="C135" s="974"/>
      <c r="D135" s="975"/>
      <c r="E135" s="981"/>
      <c r="F135" s="374">
        <v>2</v>
      </c>
      <c r="G135" s="967" t="s">
        <v>890</v>
      </c>
      <c r="H135" s="968"/>
      <c r="I135" s="968"/>
      <c r="J135" s="968"/>
      <c r="K135" s="968"/>
      <c r="L135" s="968"/>
      <c r="M135" s="968"/>
      <c r="N135" s="968"/>
      <c r="O135" s="968"/>
      <c r="P135" s="968"/>
      <c r="Q135" s="968"/>
      <c r="R135" s="968"/>
      <c r="S135" s="968"/>
      <c r="T135" s="968"/>
      <c r="U135" s="968"/>
      <c r="V135" s="968"/>
      <c r="W135" s="968"/>
      <c r="X135" s="969"/>
      <c r="Y135" s="465"/>
    </row>
    <row r="136" spans="1:25" s="355" customFormat="1" ht="45" customHeight="1" x14ac:dyDescent="0.4">
      <c r="A136" s="984" t="s">
        <v>907</v>
      </c>
      <c r="B136" s="984"/>
      <c r="C136" s="984"/>
      <c r="D136" s="984"/>
      <c r="E136" s="979"/>
      <c r="F136" s="374">
        <v>1</v>
      </c>
      <c r="G136" s="988" t="s">
        <v>902</v>
      </c>
      <c r="H136" s="988"/>
      <c r="I136" s="988"/>
      <c r="J136" s="988"/>
      <c r="K136" s="988"/>
      <c r="L136" s="988"/>
      <c r="M136" s="988"/>
      <c r="N136" s="988"/>
      <c r="O136" s="988"/>
      <c r="P136" s="988"/>
      <c r="Q136" s="988"/>
      <c r="R136" s="988"/>
      <c r="S136" s="988"/>
      <c r="T136" s="988"/>
      <c r="U136" s="988"/>
      <c r="V136" s="988"/>
      <c r="W136" s="988"/>
      <c r="X136" s="988"/>
      <c r="Y136" s="462"/>
    </row>
    <row r="137" spans="1:25" s="355" customFormat="1" ht="165" customHeight="1" x14ac:dyDescent="0.4">
      <c r="A137" s="984"/>
      <c r="B137" s="984"/>
      <c r="C137" s="984"/>
      <c r="D137" s="984"/>
      <c r="E137" s="980"/>
      <c r="F137" s="375" t="s">
        <v>903</v>
      </c>
      <c r="G137" s="988" t="s">
        <v>898</v>
      </c>
      <c r="H137" s="988"/>
      <c r="I137" s="988"/>
      <c r="J137" s="988"/>
      <c r="K137" s="988"/>
      <c r="L137" s="988"/>
      <c r="M137" s="988"/>
      <c r="N137" s="988"/>
      <c r="O137" s="988"/>
      <c r="P137" s="988"/>
      <c r="Q137" s="988"/>
      <c r="R137" s="988"/>
      <c r="S137" s="988"/>
      <c r="T137" s="988"/>
      <c r="U137" s="988"/>
      <c r="V137" s="988"/>
      <c r="W137" s="988"/>
      <c r="X137" s="988"/>
      <c r="Y137" s="462"/>
    </row>
    <row r="138" spans="1:25" s="355" customFormat="1" ht="75" customHeight="1" x14ac:dyDescent="0.4">
      <c r="A138" s="984"/>
      <c r="B138" s="984"/>
      <c r="C138" s="984"/>
      <c r="D138" s="984"/>
      <c r="E138" s="980"/>
      <c r="F138" s="375" t="s">
        <v>904</v>
      </c>
      <c r="G138" s="988" t="s">
        <v>899</v>
      </c>
      <c r="H138" s="988"/>
      <c r="I138" s="988"/>
      <c r="J138" s="988"/>
      <c r="K138" s="988"/>
      <c r="L138" s="988"/>
      <c r="M138" s="988"/>
      <c r="N138" s="988"/>
      <c r="O138" s="988"/>
      <c r="P138" s="988"/>
      <c r="Q138" s="988"/>
      <c r="R138" s="988"/>
      <c r="S138" s="988"/>
      <c r="T138" s="988"/>
      <c r="U138" s="988"/>
      <c r="V138" s="988"/>
      <c r="W138" s="988"/>
      <c r="X138" s="988"/>
      <c r="Y138" s="462"/>
    </row>
    <row r="139" spans="1:25" s="355" customFormat="1" ht="75" customHeight="1" x14ac:dyDescent="0.4">
      <c r="A139" s="984"/>
      <c r="B139" s="984"/>
      <c r="C139" s="984"/>
      <c r="D139" s="984"/>
      <c r="E139" s="980"/>
      <c r="F139" s="375" t="s">
        <v>905</v>
      </c>
      <c r="G139" s="988" t="s">
        <v>900</v>
      </c>
      <c r="H139" s="988"/>
      <c r="I139" s="988"/>
      <c r="J139" s="988"/>
      <c r="K139" s="988"/>
      <c r="L139" s="988"/>
      <c r="M139" s="988"/>
      <c r="N139" s="988"/>
      <c r="O139" s="988"/>
      <c r="P139" s="988"/>
      <c r="Q139" s="988"/>
      <c r="R139" s="988"/>
      <c r="S139" s="988"/>
      <c r="T139" s="988"/>
      <c r="U139" s="988"/>
      <c r="V139" s="988"/>
      <c r="W139" s="988"/>
      <c r="X139" s="988"/>
      <c r="Y139" s="462"/>
    </row>
    <row r="140" spans="1:25" s="355" customFormat="1" ht="60" customHeight="1" x14ac:dyDescent="0.4">
      <c r="A140" s="984"/>
      <c r="B140" s="984"/>
      <c r="C140" s="984"/>
      <c r="D140" s="984"/>
      <c r="E140" s="981"/>
      <c r="F140" s="375" t="s">
        <v>906</v>
      </c>
      <c r="G140" s="988" t="s">
        <v>901</v>
      </c>
      <c r="H140" s="988"/>
      <c r="I140" s="988"/>
      <c r="J140" s="988"/>
      <c r="K140" s="988"/>
      <c r="L140" s="988"/>
      <c r="M140" s="988"/>
      <c r="N140" s="988"/>
      <c r="O140" s="988"/>
      <c r="P140" s="988"/>
      <c r="Q140" s="988"/>
      <c r="R140" s="988"/>
      <c r="S140" s="988"/>
      <c r="T140" s="988"/>
      <c r="U140" s="988"/>
      <c r="V140" s="988"/>
      <c r="W140" s="988"/>
      <c r="X140" s="988"/>
      <c r="Y140" s="462"/>
    </row>
    <row r="141" spans="1:25" s="344" customFormat="1" ht="14.25" customHeight="1" x14ac:dyDescent="0.4">
      <c r="A141" s="1002" t="s">
        <v>56</v>
      </c>
      <c r="B141" s="1002"/>
      <c r="C141" s="1002"/>
      <c r="D141" s="1002"/>
      <c r="E141" s="463"/>
      <c r="F141" s="367"/>
      <c r="G141" s="1003" t="s">
        <v>57</v>
      </c>
      <c r="H141" s="1003"/>
      <c r="I141" s="1003"/>
      <c r="J141" s="1003"/>
      <c r="K141" s="1003"/>
      <c r="L141" s="1003"/>
      <c r="M141" s="1003"/>
      <c r="N141" s="1003"/>
      <c r="O141" s="1003"/>
      <c r="P141" s="1003"/>
      <c r="Q141" s="1003"/>
      <c r="R141" s="1003"/>
      <c r="S141" s="1003"/>
      <c r="T141" s="1003"/>
      <c r="U141" s="1003"/>
      <c r="V141" s="1003"/>
      <c r="W141" s="1003"/>
      <c r="X141" s="1003"/>
      <c r="Y141" s="464" t="s">
        <v>58</v>
      </c>
    </row>
    <row r="142" spans="1:25" s="355" customFormat="1" ht="30" customHeight="1" x14ac:dyDescent="0.4">
      <c r="A142" s="970" t="s">
        <v>910</v>
      </c>
      <c r="B142" s="971"/>
      <c r="C142" s="971"/>
      <c r="D142" s="972"/>
      <c r="E142" s="979"/>
      <c r="F142" s="374">
        <v>1</v>
      </c>
      <c r="G142" s="988" t="s">
        <v>911</v>
      </c>
      <c r="H142" s="988"/>
      <c r="I142" s="988"/>
      <c r="J142" s="988"/>
      <c r="K142" s="988"/>
      <c r="L142" s="988"/>
      <c r="M142" s="988"/>
      <c r="N142" s="988"/>
      <c r="O142" s="988"/>
      <c r="P142" s="988"/>
      <c r="Q142" s="988"/>
      <c r="R142" s="988"/>
      <c r="S142" s="988"/>
      <c r="T142" s="988"/>
      <c r="U142" s="988"/>
      <c r="V142" s="988"/>
      <c r="W142" s="988"/>
      <c r="X142" s="988"/>
      <c r="Y142" s="462"/>
    </row>
    <row r="143" spans="1:25" s="355" customFormat="1" ht="90" customHeight="1" x14ac:dyDescent="0.4">
      <c r="A143" s="976"/>
      <c r="B143" s="977"/>
      <c r="C143" s="977"/>
      <c r="D143" s="978"/>
      <c r="E143" s="980"/>
      <c r="F143" s="374">
        <v>2</v>
      </c>
      <c r="G143" s="967" t="s">
        <v>908</v>
      </c>
      <c r="H143" s="968"/>
      <c r="I143" s="968"/>
      <c r="J143" s="968"/>
      <c r="K143" s="968"/>
      <c r="L143" s="968"/>
      <c r="M143" s="968"/>
      <c r="N143" s="968"/>
      <c r="O143" s="968"/>
      <c r="P143" s="968"/>
      <c r="Q143" s="968"/>
      <c r="R143" s="968"/>
      <c r="S143" s="968"/>
      <c r="T143" s="968"/>
      <c r="U143" s="968"/>
      <c r="V143" s="968"/>
      <c r="W143" s="968"/>
      <c r="X143" s="969"/>
      <c r="Y143" s="462"/>
    </row>
    <row r="144" spans="1:25" s="355" customFormat="1" ht="45" customHeight="1" x14ac:dyDescent="0.4">
      <c r="A144" s="976"/>
      <c r="B144" s="977"/>
      <c r="C144" s="977"/>
      <c r="D144" s="978"/>
      <c r="E144" s="980"/>
      <c r="F144" s="374">
        <v>3</v>
      </c>
      <c r="G144" s="967" t="s">
        <v>909</v>
      </c>
      <c r="H144" s="968"/>
      <c r="I144" s="968"/>
      <c r="J144" s="968"/>
      <c r="K144" s="968"/>
      <c r="L144" s="968"/>
      <c r="M144" s="968"/>
      <c r="N144" s="968"/>
      <c r="O144" s="968"/>
      <c r="P144" s="968"/>
      <c r="Q144" s="968"/>
      <c r="R144" s="968"/>
      <c r="S144" s="968"/>
      <c r="T144" s="968"/>
      <c r="U144" s="968"/>
      <c r="V144" s="968"/>
      <c r="W144" s="968"/>
      <c r="X144" s="969"/>
      <c r="Y144" s="462"/>
    </row>
    <row r="145" spans="1:25" s="355" customFormat="1" ht="105" customHeight="1" x14ac:dyDescent="0.4">
      <c r="A145" s="973"/>
      <c r="B145" s="974"/>
      <c r="C145" s="974"/>
      <c r="D145" s="975"/>
      <c r="E145" s="981"/>
      <c r="F145" s="374">
        <v>4</v>
      </c>
      <c r="G145" s="967" t="s">
        <v>912</v>
      </c>
      <c r="H145" s="968"/>
      <c r="I145" s="968"/>
      <c r="J145" s="968"/>
      <c r="K145" s="968"/>
      <c r="L145" s="968"/>
      <c r="M145" s="968"/>
      <c r="N145" s="968"/>
      <c r="O145" s="968"/>
      <c r="P145" s="968"/>
      <c r="Q145" s="968"/>
      <c r="R145" s="968"/>
      <c r="S145" s="968"/>
      <c r="T145" s="968"/>
      <c r="U145" s="968"/>
      <c r="V145" s="968"/>
      <c r="W145" s="968"/>
      <c r="X145" s="969"/>
      <c r="Y145" s="462"/>
    </row>
    <row r="146" spans="1:25" s="355" customFormat="1" ht="90" customHeight="1" x14ac:dyDescent="0.4">
      <c r="A146" s="970" t="s">
        <v>913</v>
      </c>
      <c r="B146" s="971"/>
      <c r="C146" s="971"/>
      <c r="D146" s="972"/>
      <c r="E146" s="979"/>
      <c r="F146" s="374">
        <v>1</v>
      </c>
      <c r="G146" s="967" t="s">
        <v>914</v>
      </c>
      <c r="H146" s="968"/>
      <c r="I146" s="968"/>
      <c r="J146" s="968"/>
      <c r="K146" s="968"/>
      <c r="L146" s="968"/>
      <c r="M146" s="968"/>
      <c r="N146" s="968"/>
      <c r="O146" s="968"/>
      <c r="P146" s="968"/>
      <c r="Q146" s="968"/>
      <c r="R146" s="968"/>
      <c r="S146" s="968"/>
      <c r="T146" s="968"/>
      <c r="U146" s="968"/>
      <c r="V146" s="968"/>
      <c r="W146" s="968"/>
      <c r="X146" s="969"/>
      <c r="Y146" s="462"/>
    </row>
    <row r="147" spans="1:25" s="355" customFormat="1" ht="75" customHeight="1" x14ac:dyDescent="0.4">
      <c r="A147" s="976"/>
      <c r="B147" s="977"/>
      <c r="C147" s="977"/>
      <c r="D147" s="978"/>
      <c r="E147" s="981"/>
      <c r="F147" s="374">
        <v>2</v>
      </c>
      <c r="G147" s="967" t="s">
        <v>915</v>
      </c>
      <c r="H147" s="968"/>
      <c r="I147" s="968"/>
      <c r="J147" s="968"/>
      <c r="K147" s="968"/>
      <c r="L147" s="968"/>
      <c r="M147" s="968"/>
      <c r="N147" s="968"/>
      <c r="O147" s="968"/>
      <c r="P147" s="968"/>
      <c r="Q147" s="968"/>
      <c r="R147" s="968"/>
      <c r="S147" s="968"/>
      <c r="T147" s="968"/>
      <c r="U147" s="968"/>
      <c r="V147" s="968"/>
      <c r="W147" s="968"/>
      <c r="X147" s="969"/>
      <c r="Y147" s="462"/>
    </row>
    <row r="148" spans="1:25" s="346" customFormat="1" ht="77.25" customHeight="1" x14ac:dyDescent="0.4">
      <c r="A148" s="985" t="s">
        <v>433</v>
      </c>
      <c r="B148" s="986"/>
      <c r="C148" s="986"/>
      <c r="D148" s="987"/>
      <c r="E148" s="377"/>
      <c r="F148" s="373"/>
      <c r="G148" s="967" t="s">
        <v>429</v>
      </c>
      <c r="H148" s="968"/>
      <c r="I148" s="968"/>
      <c r="J148" s="968"/>
      <c r="K148" s="968"/>
      <c r="L148" s="968"/>
      <c r="M148" s="968"/>
      <c r="N148" s="968"/>
      <c r="O148" s="968"/>
      <c r="P148" s="968"/>
      <c r="Q148" s="968"/>
      <c r="R148" s="968"/>
      <c r="S148" s="968"/>
      <c r="T148" s="968"/>
      <c r="U148" s="968"/>
      <c r="V148" s="968"/>
      <c r="W148" s="968"/>
      <c r="X148" s="968"/>
      <c r="Y148" s="969"/>
    </row>
    <row r="149" spans="1:25" s="346" customFormat="1" ht="15" customHeight="1" x14ac:dyDescent="0.4">
      <c r="A149" s="970" t="s">
        <v>426</v>
      </c>
      <c r="B149" s="971"/>
      <c r="C149" s="971"/>
      <c r="D149" s="972"/>
      <c r="E149" s="979"/>
      <c r="F149" s="373">
        <v>1</v>
      </c>
      <c r="G149" s="988" t="s">
        <v>892</v>
      </c>
      <c r="H149" s="988"/>
      <c r="I149" s="988"/>
      <c r="J149" s="988"/>
      <c r="K149" s="988"/>
      <c r="L149" s="988"/>
      <c r="M149" s="988"/>
      <c r="N149" s="988"/>
      <c r="O149" s="988"/>
      <c r="P149" s="988"/>
      <c r="Q149" s="988"/>
      <c r="R149" s="988"/>
      <c r="S149" s="988"/>
      <c r="T149" s="988"/>
      <c r="U149" s="988"/>
      <c r="V149" s="988"/>
      <c r="W149" s="988"/>
      <c r="X149" s="988"/>
      <c r="Y149" s="366"/>
    </row>
    <row r="150" spans="1:25" s="346" customFormat="1" ht="15" customHeight="1" x14ac:dyDescent="0.4">
      <c r="A150" s="976"/>
      <c r="B150" s="977"/>
      <c r="C150" s="977"/>
      <c r="D150" s="978"/>
      <c r="E150" s="980"/>
      <c r="F150" s="373" t="s">
        <v>430</v>
      </c>
      <c r="G150" s="982" t="s">
        <v>894</v>
      </c>
      <c r="H150" s="982"/>
      <c r="I150" s="982"/>
      <c r="J150" s="982"/>
      <c r="K150" s="982"/>
      <c r="L150" s="982"/>
      <c r="M150" s="982"/>
      <c r="N150" s="982"/>
      <c r="O150" s="982"/>
      <c r="P150" s="982"/>
      <c r="Q150" s="982"/>
      <c r="R150" s="982"/>
      <c r="S150" s="982"/>
      <c r="T150" s="982"/>
      <c r="U150" s="982"/>
      <c r="V150" s="982"/>
      <c r="W150" s="982"/>
      <c r="X150" s="982"/>
      <c r="Y150" s="345"/>
    </row>
    <row r="151" spans="1:25" s="346" customFormat="1" ht="15" customHeight="1" x14ac:dyDescent="0.4">
      <c r="A151" s="976"/>
      <c r="B151" s="977"/>
      <c r="C151" s="977"/>
      <c r="D151" s="978"/>
      <c r="E151" s="980"/>
      <c r="F151" s="373" t="s">
        <v>431</v>
      </c>
      <c r="G151" s="982" t="s">
        <v>895</v>
      </c>
      <c r="H151" s="982"/>
      <c r="I151" s="982"/>
      <c r="J151" s="982"/>
      <c r="K151" s="982"/>
      <c r="L151" s="982"/>
      <c r="M151" s="982"/>
      <c r="N151" s="982"/>
      <c r="O151" s="982"/>
      <c r="P151" s="982"/>
      <c r="Q151" s="982"/>
      <c r="R151" s="982"/>
      <c r="S151" s="982"/>
      <c r="T151" s="982"/>
      <c r="U151" s="982"/>
      <c r="V151" s="982"/>
      <c r="W151" s="982"/>
      <c r="X151" s="982"/>
      <c r="Y151" s="345"/>
    </row>
    <row r="152" spans="1:25" s="346" customFormat="1" ht="15" customHeight="1" x14ac:dyDescent="0.4">
      <c r="A152" s="973"/>
      <c r="B152" s="974"/>
      <c r="C152" s="974"/>
      <c r="D152" s="975"/>
      <c r="E152" s="981"/>
      <c r="F152" s="373">
        <v>2</v>
      </c>
      <c r="G152" s="983" t="s">
        <v>825</v>
      </c>
      <c r="H152" s="983"/>
      <c r="I152" s="983"/>
      <c r="J152" s="983"/>
      <c r="K152" s="983"/>
      <c r="L152" s="983"/>
      <c r="M152" s="983"/>
      <c r="N152" s="983"/>
      <c r="O152" s="983"/>
      <c r="P152" s="983"/>
      <c r="Q152" s="983"/>
      <c r="R152" s="983"/>
      <c r="S152" s="983"/>
      <c r="T152" s="983"/>
      <c r="U152" s="983"/>
      <c r="V152" s="983"/>
      <c r="W152" s="983"/>
      <c r="X152" s="983"/>
      <c r="Y152" s="345"/>
    </row>
    <row r="153" spans="1:25" s="346" customFormat="1" ht="15" customHeight="1" x14ac:dyDescent="0.4">
      <c r="A153" s="984" t="s">
        <v>427</v>
      </c>
      <c r="B153" s="984"/>
      <c r="C153" s="984"/>
      <c r="D153" s="984"/>
      <c r="E153" s="979"/>
      <c r="F153" s="373">
        <v>1</v>
      </c>
      <c r="G153" s="982" t="s">
        <v>896</v>
      </c>
      <c r="H153" s="982"/>
      <c r="I153" s="982"/>
      <c r="J153" s="982"/>
      <c r="K153" s="982"/>
      <c r="L153" s="982"/>
      <c r="M153" s="982"/>
      <c r="N153" s="982"/>
      <c r="O153" s="982"/>
      <c r="P153" s="982"/>
      <c r="Q153" s="982"/>
      <c r="R153" s="982"/>
      <c r="S153" s="982"/>
      <c r="T153" s="982"/>
      <c r="U153" s="982"/>
      <c r="V153" s="982"/>
      <c r="W153" s="982"/>
      <c r="X153" s="982"/>
      <c r="Y153" s="345"/>
    </row>
    <row r="154" spans="1:25" s="346" customFormat="1" ht="15" customHeight="1" x14ac:dyDescent="0.4">
      <c r="A154" s="984"/>
      <c r="B154" s="984"/>
      <c r="C154" s="984"/>
      <c r="D154" s="984"/>
      <c r="E154" s="981"/>
      <c r="F154" s="373">
        <v>2</v>
      </c>
      <c r="G154" s="983" t="s">
        <v>825</v>
      </c>
      <c r="H154" s="983"/>
      <c r="I154" s="983"/>
      <c r="J154" s="983"/>
      <c r="K154" s="983"/>
      <c r="L154" s="983"/>
      <c r="M154" s="983"/>
      <c r="N154" s="983"/>
      <c r="O154" s="983"/>
      <c r="P154" s="983"/>
      <c r="Q154" s="983"/>
      <c r="R154" s="983"/>
      <c r="S154" s="983"/>
      <c r="T154" s="983"/>
      <c r="U154" s="983"/>
      <c r="V154" s="983"/>
      <c r="W154" s="983"/>
      <c r="X154" s="983"/>
      <c r="Y154" s="345"/>
    </row>
    <row r="155" spans="1:25" s="346" customFormat="1" ht="15" customHeight="1" x14ac:dyDescent="0.4">
      <c r="A155" s="984" t="s">
        <v>428</v>
      </c>
      <c r="B155" s="984"/>
      <c r="C155" s="984"/>
      <c r="D155" s="984"/>
      <c r="E155" s="979"/>
      <c r="F155" s="373">
        <v>1</v>
      </c>
      <c r="G155" s="988" t="s">
        <v>893</v>
      </c>
      <c r="H155" s="988"/>
      <c r="I155" s="988"/>
      <c r="J155" s="988"/>
      <c r="K155" s="988"/>
      <c r="L155" s="988"/>
      <c r="M155" s="988"/>
      <c r="N155" s="988"/>
      <c r="O155" s="988"/>
      <c r="P155" s="988"/>
      <c r="Q155" s="988"/>
      <c r="R155" s="988"/>
      <c r="S155" s="988"/>
      <c r="T155" s="988"/>
      <c r="U155" s="988"/>
      <c r="V155" s="988"/>
      <c r="W155" s="988"/>
      <c r="X155" s="988"/>
      <c r="Y155" s="351"/>
    </row>
    <row r="156" spans="1:25" s="346" customFormat="1" ht="15" customHeight="1" x14ac:dyDescent="0.4">
      <c r="A156" s="984"/>
      <c r="B156" s="984"/>
      <c r="C156" s="984"/>
      <c r="D156" s="984"/>
      <c r="E156" s="980"/>
      <c r="F156" s="373" t="s">
        <v>430</v>
      </c>
      <c r="G156" s="983" t="s">
        <v>897</v>
      </c>
      <c r="H156" s="983"/>
      <c r="I156" s="983"/>
      <c r="J156" s="983"/>
      <c r="K156" s="983"/>
      <c r="L156" s="983"/>
      <c r="M156" s="983"/>
      <c r="N156" s="983"/>
      <c r="O156" s="983"/>
      <c r="P156" s="983"/>
      <c r="Q156" s="983"/>
      <c r="R156" s="983"/>
      <c r="S156" s="983"/>
      <c r="T156" s="983"/>
      <c r="U156" s="983"/>
      <c r="V156" s="983"/>
      <c r="W156" s="983"/>
      <c r="X156" s="983"/>
      <c r="Y156" s="345"/>
    </row>
    <row r="157" spans="1:25" s="346" customFormat="1" ht="15" customHeight="1" x14ac:dyDescent="0.4">
      <c r="A157" s="984"/>
      <c r="B157" s="984"/>
      <c r="C157" s="984"/>
      <c r="D157" s="984"/>
      <c r="E157" s="980"/>
      <c r="F157" s="373" t="s">
        <v>431</v>
      </c>
      <c r="G157" s="983" t="s">
        <v>999</v>
      </c>
      <c r="H157" s="983"/>
      <c r="I157" s="983"/>
      <c r="J157" s="983"/>
      <c r="K157" s="983"/>
      <c r="L157" s="983"/>
      <c r="M157" s="983"/>
      <c r="N157" s="983"/>
      <c r="O157" s="983"/>
      <c r="P157" s="983"/>
      <c r="Q157" s="983"/>
      <c r="R157" s="983"/>
      <c r="S157" s="983"/>
      <c r="T157" s="983"/>
      <c r="U157" s="983"/>
      <c r="V157" s="983"/>
      <c r="W157" s="983"/>
      <c r="X157" s="983"/>
      <c r="Y157" s="345"/>
    </row>
    <row r="158" spans="1:25" s="346" customFormat="1" ht="30" customHeight="1" x14ac:dyDescent="0.4">
      <c r="A158" s="984"/>
      <c r="B158" s="984"/>
      <c r="C158" s="984"/>
      <c r="D158" s="984"/>
      <c r="E158" s="980"/>
      <c r="F158" s="373" t="s">
        <v>432</v>
      </c>
      <c r="G158" s="983" t="s">
        <v>932</v>
      </c>
      <c r="H158" s="983"/>
      <c r="I158" s="983"/>
      <c r="J158" s="983"/>
      <c r="K158" s="983"/>
      <c r="L158" s="983"/>
      <c r="M158" s="983"/>
      <c r="N158" s="983"/>
      <c r="O158" s="983"/>
      <c r="P158" s="983"/>
      <c r="Q158" s="983"/>
      <c r="R158" s="983"/>
      <c r="S158" s="983"/>
      <c r="T158" s="983"/>
      <c r="U158" s="983"/>
      <c r="V158" s="983"/>
      <c r="W158" s="983"/>
      <c r="X158" s="983"/>
      <c r="Y158" s="345"/>
    </row>
    <row r="159" spans="1:25" s="346" customFormat="1" ht="15.95" customHeight="1" x14ac:dyDescent="0.4">
      <c r="A159" s="984"/>
      <c r="B159" s="984"/>
      <c r="C159" s="984"/>
      <c r="D159" s="984"/>
      <c r="E159" s="981"/>
      <c r="F159" s="373">
        <v>2</v>
      </c>
      <c r="G159" s="983" t="s">
        <v>825</v>
      </c>
      <c r="H159" s="983"/>
      <c r="I159" s="983"/>
      <c r="J159" s="983"/>
      <c r="K159" s="983"/>
      <c r="L159" s="983"/>
      <c r="M159" s="983"/>
      <c r="N159" s="983"/>
      <c r="O159" s="983"/>
      <c r="P159" s="983"/>
      <c r="Q159" s="983"/>
      <c r="R159" s="983"/>
      <c r="S159" s="983"/>
      <c r="T159" s="983"/>
      <c r="U159" s="983"/>
      <c r="V159" s="983"/>
      <c r="W159" s="983"/>
      <c r="X159" s="983"/>
      <c r="Y159" s="345"/>
    </row>
    <row r="160" spans="1:25" s="344" customFormat="1" ht="14.25" customHeight="1" x14ac:dyDescent="0.4">
      <c r="A160" s="1002" t="s">
        <v>56</v>
      </c>
      <c r="B160" s="1002"/>
      <c r="C160" s="1002"/>
      <c r="D160" s="1002"/>
      <c r="E160" s="463"/>
      <c r="F160" s="367"/>
      <c r="G160" s="1003" t="s">
        <v>57</v>
      </c>
      <c r="H160" s="1003"/>
      <c r="I160" s="1003"/>
      <c r="J160" s="1003"/>
      <c r="K160" s="1003"/>
      <c r="L160" s="1003"/>
      <c r="M160" s="1003"/>
      <c r="N160" s="1003"/>
      <c r="O160" s="1003"/>
      <c r="P160" s="1003"/>
      <c r="Q160" s="1003"/>
      <c r="R160" s="1003"/>
      <c r="S160" s="1003"/>
      <c r="T160" s="1003"/>
      <c r="U160" s="1003"/>
      <c r="V160" s="1003"/>
      <c r="W160" s="1003"/>
      <c r="X160" s="1003"/>
      <c r="Y160" s="464" t="s">
        <v>58</v>
      </c>
    </row>
    <row r="161" spans="1:25" s="344" customFormat="1" ht="45" customHeight="1" x14ac:dyDescent="0.4">
      <c r="A161" s="1004" t="s">
        <v>874</v>
      </c>
      <c r="B161" s="1005"/>
      <c r="C161" s="1005"/>
      <c r="D161" s="1006"/>
      <c r="E161" s="989"/>
      <c r="F161" s="376"/>
      <c r="G161" s="967" t="s">
        <v>778</v>
      </c>
      <c r="H161" s="968"/>
      <c r="I161" s="968"/>
      <c r="J161" s="968"/>
      <c r="K161" s="968"/>
      <c r="L161" s="968"/>
      <c r="M161" s="968"/>
      <c r="N161" s="968"/>
      <c r="O161" s="968"/>
      <c r="P161" s="968"/>
      <c r="Q161" s="968"/>
      <c r="R161" s="968"/>
      <c r="S161" s="968"/>
      <c r="T161" s="968"/>
      <c r="U161" s="968"/>
      <c r="V161" s="968"/>
      <c r="W161" s="968"/>
      <c r="X161" s="969"/>
      <c r="Y161" s="357"/>
    </row>
    <row r="162" spans="1:25" s="344" customFormat="1" ht="30" customHeight="1" x14ac:dyDescent="0.4">
      <c r="A162" s="1010"/>
      <c r="B162" s="1011"/>
      <c r="C162" s="1011"/>
      <c r="D162" s="1029"/>
      <c r="E162" s="990"/>
      <c r="F162" s="371">
        <v>1</v>
      </c>
      <c r="G162" s="967" t="s">
        <v>779</v>
      </c>
      <c r="H162" s="968"/>
      <c r="I162" s="968"/>
      <c r="J162" s="968"/>
      <c r="K162" s="968"/>
      <c r="L162" s="968"/>
      <c r="M162" s="968"/>
      <c r="N162" s="968"/>
      <c r="O162" s="968"/>
      <c r="P162" s="968"/>
      <c r="Q162" s="968"/>
      <c r="R162" s="968"/>
      <c r="S162" s="968"/>
      <c r="T162" s="968"/>
      <c r="U162" s="968"/>
      <c r="V162" s="968"/>
      <c r="W162" s="968"/>
      <c r="X162" s="969"/>
      <c r="Y162" s="464"/>
    </row>
    <row r="163" spans="1:25" s="344" customFormat="1" ht="30" customHeight="1" x14ac:dyDescent="0.4">
      <c r="A163" s="1010"/>
      <c r="B163" s="1011"/>
      <c r="C163" s="1011"/>
      <c r="D163" s="1029"/>
      <c r="E163" s="990"/>
      <c r="F163" s="371">
        <v>2</v>
      </c>
      <c r="G163" s="967" t="s">
        <v>556</v>
      </c>
      <c r="H163" s="968"/>
      <c r="I163" s="968"/>
      <c r="J163" s="968"/>
      <c r="K163" s="968"/>
      <c r="L163" s="968"/>
      <c r="M163" s="968"/>
      <c r="N163" s="968"/>
      <c r="O163" s="968"/>
      <c r="P163" s="968"/>
      <c r="Q163" s="968"/>
      <c r="R163" s="968"/>
      <c r="S163" s="968"/>
      <c r="T163" s="968"/>
      <c r="U163" s="968"/>
      <c r="V163" s="968"/>
      <c r="W163" s="968"/>
      <c r="X163" s="969"/>
      <c r="Y163" s="464"/>
    </row>
    <row r="164" spans="1:25" s="344" customFormat="1" ht="15" customHeight="1" x14ac:dyDescent="0.4">
      <c r="A164" s="1010"/>
      <c r="B164" s="1011"/>
      <c r="C164" s="1011"/>
      <c r="D164" s="1029"/>
      <c r="E164" s="990"/>
      <c r="F164" s="371">
        <v>3</v>
      </c>
      <c r="G164" s="967" t="s">
        <v>557</v>
      </c>
      <c r="H164" s="968"/>
      <c r="I164" s="968"/>
      <c r="J164" s="968"/>
      <c r="K164" s="968"/>
      <c r="L164" s="968"/>
      <c r="M164" s="968"/>
      <c r="N164" s="968"/>
      <c r="O164" s="968"/>
      <c r="P164" s="968"/>
      <c r="Q164" s="968"/>
      <c r="R164" s="968"/>
      <c r="S164" s="968"/>
      <c r="T164" s="968"/>
      <c r="U164" s="968"/>
      <c r="V164" s="968"/>
      <c r="W164" s="968"/>
      <c r="X164" s="969"/>
      <c r="Y164" s="464"/>
    </row>
    <row r="165" spans="1:25" s="344" customFormat="1" ht="15" customHeight="1" x14ac:dyDescent="0.4">
      <c r="A165" s="1010"/>
      <c r="B165" s="1011"/>
      <c r="C165" s="1011"/>
      <c r="D165" s="1029"/>
      <c r="E165" s="990"/>
      <c r="F165" s="371">
        <v>4</v>
      </c>
      <c r="G165" s="967" t="s">
        <v>559</v>
      </c>
      <c r="H165" s="968"/>
      <c r="I165" s="968"/>
      <c r="J165" s="968"/>
      <c r="K165" s="968"/>
      <c r="L165" s="968"/>
      <c r="M165" s="968"/>
      <c r="N165" s="968"/>
      <c r="O165" s="968"/>
      <c r="P165" s="968"/>
      <c r="Q165" s="968"/>
      <c r="R165" s="968"/>
      <c r="S165" s="968"/>
      <c r="T165" s="968"/>
      <c r="U165" s="968"/>
      <c r="V165" s="968"/>
      <c r="W165" s="968"/>
      <c r="X165" s="969"/>
      <c r="Y165" s="464"/>
    </row>
    <row r="166" spans="1:25" s="344" customFormat="1" ht="45" customHeight="1" x14ac:dyDescent="0.4">
      <c r="A166" s="1010"/>
      <c r="B166" s="1011"/>
      <c r="C166" s="1011"/>
      <c r="D166" s="1029"/>
      <c r="E166" s="990"/>
      <c r="F166" s="371">
        <v>5</v>
      </c>
      <c r="G166" s="967" t="s">
        <v>473</v>
      </c>
      <c r="H166" s="968"/>
      <c r="I166" s="968"/>
      <c r="J166" s="968"/>
      <c r="K166" s="968"/>
      <c r="L166" s="968"/>
      <c r="M166" s="968"/>
      <c r="N166" s="968"/>
      <c r="O166" s="968"/>
      <c r="P166" s="968"/>
      <c r="Q166" s="968"/>
      <c r="R166" s="968"/>
      <c r="S166" s="968"/>
      <c r="T166" s="968"/>
      <c r="U166" s="968"/>
      <c r="V166" s="968"/>
      <c r="W166" s="968"/>
      <c r="X166" s="969"/>
      <c r="Y166" s="464"/>
    </row>
    <row r="167" spans="1:25" s="344" customFormat="1" ht="15" customHeight="1" x14ac:dyDescent="0.4">
      <c r="A167" s="1010"/>
      <c r="B167" s="1011"/>
      <c r="C167" s="1011"/>
      <c r="D167" s="1029"/>
      <c r="E167" s="990"/>
      <c r="F167" s="371">
        <v>6</v>
      </c>
      <c r="G167" s="967" t="s">
        <v>560</v>
      </c>
      <c r="H167" s="968"/>
      <c r="I167" s="968"/>
      <c r="J167" s="968"/>
      <c r="K167" s="968"/>
      <c r="L167" s="968"/>
      <c r="M167" s="968"/>
      <c r="N167" s="968"/>
      <c r="O167" s="968"/>
      <c r="P167" s="968"/>
      <c r="Q167" s="968"/>
      <c r="R167" s="968"/>
      <c r="S167" s="968"/>
      <c r="T167" s="968"/>
      <c r="U167" s="968"/>
      <c r="V167" s="968"/>
      <c r="W167" s="968"/>
      <c r="X167" s="969"/>
      <c r="Y167" s="464"/>
    </row>
    <row r="168" spans="1:25" s="344" customFormat="1" ht="30" customHeight="1" x14ac:dyDescent="0.4">
      <c r="A168" s="1010"/>
      <c r="B168" s="1011"/>
      <c r="C168" s="1011"/>
      <c r="D168" s="1029"/>
      <c r="E168" s="990"/>
      <c r="F168" s="371">
        <v>7</v>
      </c>
      <c r="G168" s="967" t="s">
        <v>563</v>
      </c>
      <c r="H168" s="968"/>
      <c r="I168" s="968"/>
      <c r="J168" s="968"/>
      <c r="K168" s="968"/>
      <c r="L168" s="968"/>
      <c r="M168" s="968"/>
      <c r="N168" s="968"/>
      <c r="O168" s="968"/>
      <c r="P168" s="968"/>
      <c r="Q168" s="968"/>
      <c r="R168" s="968"/>
      <c r="S168" s="968"/>
      <c r="T168" s="968"/>
      <c r="U168" s="968"/>
      <c r="V168" s="968"/>
      <c r="W168" s="968"/>
      <c r="X168" s="969"/>
      <c r="Y168" s="464"/>
    </row>
    <row r="169" spans="1:25" s="344" customFormat="1" ht="30" customHeight="1" x14ac:dyDescent="0.4">
      <c r="A169" s="1010"/>
      <c r="B169" s="1011"/>
      <c r="C169" s="1011"/>
      <c r="D169" s="1029"/>
      <c r="E169" s="990"/>
      <c r="F169" s="371">
        <v>8</v>
      </c>
      <c r="G169" s="967" t="s">
        <v>875</v>
      </c>
      <c r="H169" s="968"/>
      <c r="I169" s="968"/>
      <c r="J169" s="968"/>
      <c r="K169" s="968"/>
      <c r="L169" s="968"/>
      <c r="M169" s="968"/>
      <c r="N169" s="968"/>
      <c r="O169" s="968"/>
      <c r="P169" s="968"/>
      <c r="Q169" s="968"/>
      <c r="R169" s="968"/>
      <c r="S169" s="968"/>
      <c r="T169" s="968"/>
      <c r="U169" s="968"/>
      <c r="V169" s="968"/>
      <c r="W169" s="968"/>
      <c r="X169" s="969"/>
      <c r="Y169" s="464"/>
    </row>
    <row r="170" spans="1:25" s="344" customFormat="1" ht="30" customHeight="1" x14ac:dyDescent="0.4">
      <c r="A170" s="1010"/>
      <c r="B170" s="1011"/>
      <c r="C170" s="1011"/>
      <c r="D170" s="1029"/>
      <c r="E170" s="990"/>
      <c r="F170" s="371">
        <v>9</v>
      </c>
      <c r="G170" s="967" t="s">
        <v>561</v>
      </c>
      <c r="H170" s="968"/>
      <c r="I170" s="968"/>
      <c r="J170" s="968"/>
      <c r="K170" s="968"/>
      <c r="L170" s="968"/>
      <c r="M170" s="968"/>
      <c r="N170" s="968"/>
      <c r="O170" s="968"/>
      <c r="P170" s="968"/>
      <c r="Q170" s="968"/>
      <c r="R170" s="968"/>
      <c r="S170" s="968"/>
      <c r="T170" s="968"/>
      <c r="U170" s="968"/>
      <c r="V170" s="968"/>
      <c r="W170" s="968"/>
      <c r="X170" s="969"/>
      <c r="Y170" s="464"/>
    </row>
    <row r="171" spans="1:25" s="340" customFormat="1" ht="30" customHeight="1" x14ac:dyDescent="0.4">
      <c r="A171" s="1007"/>
      <c r="B171" s="1008"/>
      <c r="C171" s="1008"/>
      <c r="D171" s="1009"/>
      <c r="E171" s="991"/>
      <c r="F171" s="374">
        <v>10</v>
      </c>
      <c r="G171" s="983" t="s">
        <v>562</v>
      </c>
      <c r="H171" s="983"/>
      <c r="I171" s="983"/>
      <c r="J171" s="983"/>
      <c r="K171" s="983"/>
      <c r="L171" s="983"/>
      <c r="M171" s="983"/>
      <c r="N171" s="983"/>
      <c r="O171" s="983"/>
      <c r="P171" s="983"/>
      <c r="Q171" s="983"/>
      <c r="R171" s="983"/>
      <c r="S171" s="983"/>
      <c r="T171" s="983"/>
      <c r="U171" s="983"/>
      <c r="V171" s="983"/>
      <c r="W171" s="983"/>
      <c r="X171" s="983"/>
      <c r="Y171" s="462"/>
    </row>
    <row r="172" spans="1:25" s="340" customFormat="1" ht="30" customHeight="1" x14ac:dyDescent="0.4">
      <c r="A172" s="970" t="s">
        <v>876</v>
      </c>
      <c r="B172" s="971"/>
      <c r="C172" s="971"/>
      <c r="D172" s="972"/>
      <c r="E172" s="979"/>
      <c r="F172" s="374"/>
      <c r="G172" s="967" t="s">
        <v>780</v>
      </c>
      <c r="H172" s="968"/>
      <c r="I172" s="968"/>
      <c r="J172" s="968"/>
      <c r="K172" s="968"/>
      <c r="L172" s="968"/>
      <c r="M172" s="968"/>
      <c r="N172" s="968"/>
      <c r="O172" s="968"/>
      <c r="P172" s="968"/>
      <c r="Q172" s="968"/>
      <c r="R172" s="968"/>
      <c r="S172" s="968"/>
      <c r="T172" s="968"/>
      <c r="U172" s="968"/>
      <c r="V172" s="968"/>
      <c r="W172" s="968"/>
      <c r="X172" s="969"/>
      <c r="Y172" s="366"/>
    </row>
    <row r="173" spans="1:25" s="346" customFormat="1" ht="30" customHeight="1" x14ac:dyDescent="0.4">
      <c r="A173" s="976"/>
      <c r="B173" s="977"/>
      <c r="C173" s="977"/>
      <c r="D173" s="978"/>
      <c r="E173" s="980"/>
      <c r="F173" s="373">
        <v>1</v>
      </c>
      <c r="G173" s="988" t="s">
        <v>781</v>
      </c>
      <c r="H173" s="988"/>
      <c r="I173" s="988"/>
      <c r="J173" s="988"/>
      <c r="K173" s="988"/>
      <c r="L173" s="988"/>
      <c r="M173" s="988"/>
      <c r="N173" s="988"/>
      <c r="O173" s="988"/>
      <c r="P173" s="988"/>
      <c r="Q173" s="988"/>
      <c r="R173" s="988"/>
      <c r="S173" s="988"/>
      <c r="T173" s="988"/>
      <c r="U173" s="988"/>
      <c r="V173" s="988"/>
      <c r="W173" s="988"/>
      <c r="X173" s="988"/>
      <c r="Y173" s="345"/>
    </row>
    <row r="174" spans="1:25" s="346" customFormat="1" ht="30" customHeight="1" x14ac:dyDescent="0.4">
      <c r="A174" s="976"/>
      <c r="B174" s="977"/>
      <c r="C174" s="977"/>
      <c r="D174" s="978"/>
      <c r="E174" s="980"/>
      <c r="F174" s="373">
        <v>2</v>
      </c>
      <c r="G174" s="967" t="s">
        <v>564</v>
      </c>
      <c r="H174" s="968"/>
      <c r="I174" s="968"/>
      <c r="J174" s="968"/>
      <c r="K174" s="968"/>
      <c r="L174" s="968"/>
      <c r="M174" s="968"/>
      <c r="N174" s="968"/>
      <c r="O174" s="968"/>
      <c r="P174" s="968"/>
      <c r="Q174" s="968"/>
      <c r="R174" s="968"/>
      <c r="S174" s="968"/>
      <c r="T174" s="968"/>
      <c r="U174" s="968"/>
      <c r="V174" s="968"/>
      <c r="W174" s="968"/>
      <c r="X174" s="969"/>
      <c r="Y174" s="345"/>
    </row>
    <row r="175" spans="1:25" s="346" customFormat="1" ht="30" customHeight="1" x14ac:dyDescent="0.4">
      <c r="A175" s="976"/>
      <c r="B175" s="977"/>
      <c r="C175" s="977"/>
      <c r="D175" s="978"/>
      <c r="E175" s="980"/>
      <c r="F175" s="373">
        <v>3</v>
      </c>
      <c r="G175" s="967" t="s">
        <v>565</v>
      </c>
      <c r="H175" s="968"/>
      <c r="I175" s="968"/>
      <c r="J175" s="968"/>
      <c r="K175" s="968"/>
      <c r="L175" s="968"/>
      <c r="M175" s="968"/>
      <c r="N175" s="968"/>
      <c r="O175" s="968"/>
      <c r="P175" s="968"/>
      <c r="Q175" s="968"/>
      <c r="R175" s="968"/>
      <c r="S175" s="968"/>
      <c r="T175" s="968"/>
      <c r="U175" s="968"/>
      <c r="V175" s="968"/>
      <c r="W175" s="968"/>
      <c r="X175" s="969"/>
      <c r="Y175" s="345"/>
    </row>
    <row r="176" spans="1:25" s="346" customFormat="1" ht="30" customHeight="1" x14ac:dyDescent="0.4">
      <c r="A176" s="976"/>
      <c r="B176" s="977"/>
      <c r="C176" s="977"/>
      <c r="D176" s="978"/>
      <c r="E176" s="980"/>
      <c r="F176" s="373">
        <v>4</v>
      </c>
      <c r="G176" s="967" t="s">
        <v>566</v>
      </c>
      <c r="H176" s="968"/>
      <c r="I176" s="968"/>
      <c r="J176" s="968"/>
      <c r="K176" s="968"/>
      <c r="L176" s="968"/>
      <c r="M176" s="968"/>
      <c r="N176" s="968"/>
      <c r="O176" s="968"/>
      <c r="P176" s="968"/>
      <c r="Q176" s="968"/>
      <c r="R176" s="968"/>
      <c r="S176" s="968"/>
      <c r="T176" s="968"/>
      <c r="U176" s="968"/>
      <c r="V176" s="968"/>
      <c r="W176" s="968"/>
      <c r="X176" s="969"/>
      <c r="Y176" s="345"/>
    </row>
    <row r="177" spans="1:25" s="346" customFormat="1" ht="15" customHeight="1" x14ac:dyDescent="0.4">
      <c r="A177" s="976"/>
      <c r="B177" s="977"/>
      <c r="C177" s="977"/>
      <c r="D177" s="978"/>
      <c r="E177" s="980"/>
      <c r="F177" s="373">
        <v>5</v>
      </c>
      <c r="G177" s="967" t="s">
        <v>567</v>
      </c>
      <c r="H177" s="968"/>
      <c r="I177" s="968"/>
      <c r="J177" s="968"/>
      <c r="K177" s="968"/>
      <c r="L177" s="968"/>
      <c r="M177" s="968"/>
      <c r="N177" s="968"/>
      <c r="O177" s="968"/>
      <c r="P177" s="968"/>
      <c r="Q177" s="968"/>
      <c r="R177" s="968"/>
      <c r="S177" s="968"/>
      <c r="T177" s="968"/>
      <c r="U177" s="968"/>
      <c r="V177" s="968"/>
      <c r="W177" s="968"/>
      <c r="X177" s="969"/>
      <c r="Y177" s="345"/>
    </row>
    <row r="178" spans="1:25" s="346" customFormat="1" ht="30" customHeight="1" x14ac:dyDescent="0.4">
      <c r="A178" s="976"/>
      <c r="B178" s="977"/>
      <c r="C178" s="977"/>
      <c r="D178" s="978"/>
      <c r="E178" s="980"/>
      <c r="F178" s="373">
        <v>6</v>
      </c>
      <c r="G178" s="988" t="s">
        <v>568</v>
      </c>
      <c r="H178" s="988"/>
      <c r="I178" s="988"/>
      <c r="J178" s="988"/>
      <c r="K178" s="988"/>
      <c r="L178" s="988"/>
      <c r="M178" s="988"/>
      <c r="N178" s="988"/>
      <c r="O178" s="988"/>
      <c r="P178" s="988"/>
      <c r="Q178" s="988"/>
      <c r="R178" s="988"/>
      <c r="S178" s="988"/>
      <c r="T178" s="988"/>
      <c r="U178" s="988"/>
      <c r="V178" s="988"/>
      <c r="W178" s="988"/>
      <c r="X178" s="988"/>
      <c r="Y178" s="345"/>
    </row>
    <row r="179" spans="1:25" s="346" customFormat="1" ht="15" customHeight="1" x14ac:dyDescent="0.4">
      <c r="A179" s="976"/>
      <c r="B179" s="977"/>
      <c r="C179" s="977"/>
      <c r="D179" s="978"/>
      <c r="E179" s="980"/>
      <c r="F179" s="373">
        <v>7</v>
      </c>
      <c r="G179" s="988" t="s">
        <v>782</v>
      </c>
      <c r="H179" s="988"/>
      <c r="I179" s="988"/>
      <c r="J179" s="988"/>
      <c r="K179" s="988"/>
      <c r="L179" s="988"/>
      <c r="M179" s="988"/>
      <c r="N179" s="988"/>
      <c r="O179" s="988"/>
      <c r="P179" s="988"/>
      <c r="Q179" s="988"/>
      <c r="R179" s="988"/>
      <c r="S179" s="988"/>
      <c r="T179" s="988"/>
      <c r="U179" s="988"/>
      <c r="V179" s="988"/>
      <c r="W179" s="988"/>
      <c r="X179" s="988"/>
      <c r="Y179" s="345"/>
    </row>
    <row r="180" spans="1:25" s="346" customFormat="1" ht="15" customHeight="1" x14ac:dyDescent="0.4">
      <c r="A180" s="976"/>
      <c r="B180" s="977"/>
      <c r="C180" s="977"/>
      <c r="D180" s="978"/>
      <c r="E180" s="980"/>
      <c r="F180" s="373">
        <v>8</v>
      </c>
      <c r="G180" s="988" t="s">
        <v>569</v>
      </c>
      <c r="H180" s="988"/>
      <c r="I180" s="988"/>
      <c r="J180" s="988"/>
      <c r="K180" s="988"/>
      <c r="L180" s="988"/>
      <c r="M180" s="988"/>
      <c r="N180" s="988"/>
      <c r="O180" s="988"/>
      <c r="P180" s="988"/>
      <c r="Q180" s="988"/>
      <c r="R180" s="988"/>
      <c r="S180" s="988"/>
      <c r="T180" s="988"/>
      <c r="U180" s="988"/>
      <c r="V180" s="988"/>
      <c r="W180" s="988"/>
      <c r="X180" s="988"/>
      <c r="Y180" s="345"/>
    </row>
    <row r="181" spans="1:25" s="346" customFormat="1" ht="30" customHeight="1" x14ac:dyDescent="0.4">
      <c r="A181" s="976"/>
      <c r="B181" s="977"/>
      <c r="C181" s="977"/>
      <c r="D181" s="978"/>
      <c r="E181" s="980"/>
      <c r="F181" s="373">
        <v>9</v>
      </c>
      <c r="G181" s="988" t="s">
        <v>801</v>
      </c>
      <c r="H181" s="988"/>
      <c r="I181" s="988"/>
      <c r="J181" s="988"/>
      <c r="K181" s="988"/>
      <c r="L181" s="988"/>
      <c r="M181" s="988"/>
      <c r="N181" s="988"/>
      <c r="O181" s="988"/>
      <c r="P181" s="988"/>
      <c r="Q181" s="988"/>
      <c r="R181" s="988"/>
      <c r="S181" s="988"/>
      <c r="T181" s="988"/>
      <c r="U181" s="988"/>
      <c r="V181" s="988"/>
      <c r="W181" s="988"/>
      <c r="X181" s="988"/>
      <c r="Y181" s="345"/>
    </row>
    <row r="182" spans="1:25" s="346" customFormat="1" ht="15" customHeight="1" x14ac:dyDescent="0.4">
      <c r="A182" s="976"/>
      <c r="B182" s="977"/>
      <c r="C182" s="977"/>
      <c r="D182" s="978"/>
      <c r="E182" s="980"/>
      <c r="F182" s="373">
        <v>10</v>
      </c>
      <c r="G182" s="982" t="s">
        <v>570</v>
      </c>
      <c r="H182" s="982"/>
      <c r="I182" s="982"/>
      <c r="J182" s="982"/>
      <c r="K182" s="982"/>
      <c r="L182" s="982"/>
      <c r="M182" s="982"/>
      <c r="N182" s="982"/>
      <c r="O182" s="982"/>
      <c r="P182" s="982"/>
      <c r="Q182" s="982"/>
      <c r="R182" s="982"/>
      <c r="S182" s="982"/>
      <c r="T182" s="982"/>
      <c r="U182" s="982"/>
      <c r="V182" s="982"/>
      <c r="W182" s="982"/>
      <c r="X182" s="982"/>
      <c r="Y182" s="345"/>
    </row>
    <row r="183" spans="1:25" s="346" customFormat="1" ht="15" customHeight="1" x14ac:dyDescent="0.4">
      <c r="A183" s="973"/>
      <c r="B183" s="974"/>
      <c r="C183" s="974"/>
      <c r="D183" s="975"/>
      <c r="E183" s="981"/>
      <c r="F183" s="373">
        <v>11</v>
      </c>
      <c r="G183" s="988" t="s">
        <v>783</v>
      </c>
      <c r="H183" s="988"/>
      <c r="I183" s="988"/>
      <c r="J183" s="988"/>
      <c r="K183" s="988"/>
      <c r="L183" s="988"/>
      <c r="M183" s="988"/>
      <c r="N183" s="988"/>
      <c r="O183" s="988"/>
      <c r="P183" s="988"/>
      <c r="Q183" s="988"/>
      <c r="R183" s="988"/>
      <c r="S183" s="988"/>
      <c r="T183" s="988"/>
      <c r="U183" s="988"/>
      <c r="V183" s="988"/>
      <c r="W183" s="988"/>
      <c r="X183" s="988"/>
      <c r="Y183" s="345"/>
    </row>
    <row r="184" spans="1:25" s="340" customFormat="1" ht="30" customHeight="1" x14ac:dyDescent="0.4">
      <c r="A184" s="988" t="s">
        <v>877</v>
      </c>
      <c r="B184" s="988"/>
      <c r="C184" s="988"/>
      <c r="D184" s="988"/>
      <c r="E184" s="989"/>
      <c r="F184" s="371" t="s">
        <v>463</v>
      </c>
      <c r="G184" s="988" t="s">
        <v>571</v>
      </c>
      <c r="H184" s="988"/>
      <c r="I184" s="988"/>
      <c r="J184" s="988"/>
      <c r="K184" s="988"/>
      <c r="L184" s="988"/>
      <c r="M184" s="988"/>
      <c r="N184" s="988"/>
      <c r="O184" s="988"/>
      <c r="P184" s="988"/>
      <c r="Q184" s="988"/>
      <c r="R184" s="988"/>
      <c r="S184" s="988"/>
      <c r="T184" s="988"/>
      <c r="U184" s="988"/>
      <c r="V184" s="988"/>
      <c r="W184" s="988"/>
      <c r="X184" s="988"/>
      <c r="Y184" s="467"/>
    </row>
    <row r="185" spans="1:25" s="340" customFormat="1" ht="30" customHeight="1" x14ac:dyDescent="0.4">
      <c r="A185" s="988"/>
      <c r="B185" s="988"/>
      <c r="C185" s="988"/>
      <c r="D185" s="988"/>
      <c r="E185" s="990"/>
      <c r="F185" s="371" t="s">
        <v>784</v>
      </c>
      <c r="G185" s="988" t="s">
        <v>572</v>
      </c>
      <c r="H185" s="988"/>
      <c r="I185" s="988"/>
      <c r="J185" s="988"/>
      <c r="K185" s="988"/>
      <c r="L185" s="988"/>
      <c r="M185" s="988"/>
      <c r="N185" s="988"/>
      <c r="O185" s="988"/>
      <c r="P185" s="988"/>
      <c r="Q185" s="988"/>
      <c r="R185" s="988"/>
      <c r="S185" s="988"/>
      <c r="T185" s="988"/>
      <c r="U185" s="988"/>
      <c r="V185" s="988"/>
      <c r="W185" s="988"/>
      <c r="X185" s="988"/>
      <c r="Y185" s="467"/>
    </row>
    <row r="186" spans="1:25" s="340" customFormat="1" ht="30" customHeight="1" x14ac:dyDescent="0.4">
      <c r="A186" s="988"/>
      <c r="B186" s="988"/>
      <c r="C186" s="988"/>
      <c r="D186" s="988"/>
      <c r="E186" s="990"/>
      <c r="F186" s="371" t="s">
        <v>785</v>
      </c>
      <c r="G186" s="988" t="s">
        <v>573</v>
      </c>
      <c r="H186" s="988"/>
      <c r="I186" s="988"/>
      <c r="J186" s="988"/>
      <c r="K186" s="988"/>
      <c r="L186" s="988"/>
      <c r="M186" s="988"/>
      <c r="N186" s="988"/>
      <c r="O186" s="988"/>
      <c r="P186" s="988"/>
      <c r="Q186" s="988"/>
      <c r="R186" s="988"/>
      <c r="S186" s="988"/>
      <c r="T186" s="988"/>
      <c r="U186" s="988"/>
      <c r="V186" s="988"/>
      <c r="W186" s="988"/>
      <c r="X186" s="988"/>
      <c r="Y186" s="467"/>
    </row>
    <row r="187" spans="1:25" s="340" customFormat="1" ht="15" customHeight="1" x14ac:dyDescent="0.4">
      <c r="A187" s="988"/>
      <c r="B187" s="988"/>
      <c r="C187" s="988"/>
      <c r="D187" s="988"/>
      <c r="E187" s="990"/>
      <c r="F187" s="371" t="s">
        <v>558</v>
      </c>
      <c r="G187" s="988" t="s">
        <v>574</v>
      </c>
      <c r="H187" s="988"/>
      <c r="I187" s="988"/>
      <c r="J187" s="988"/>
      <c r="K187" s="988"/>
      <c r="L187" s="988"/>
      <c r="M187" s="988"/>
      <c r="N187" s="988"/>
      <c r="O187" s="988"/>
      <c r="P187" s="988"/>
      <c r="Q187" s="988"/>
      <c r="R187" s="988"/>
      <c r="S187" s="988"/>
      <c r="T187" s="988"/>
      <c r="U187" s="988"/>
      <c r="V187" s="988"/>
      <c r="W187" s="988"/>
      <c r="X187" s="988"/>
      <c r="Y187" s="467"/>
    </row>
    <row r="188" spans="1:25" s="340" customFormat="1" ht="15" customHeight="1" x14ac:dyDescent="0.4">
      <c r="A188" s="988"/>
      <c r="B188" s="988"/>
      <c r="C188" s="988"/>
      <c r="D188" s="988"/>
      <c r="E188" s="991"/>
      <c r="F188" s="371" t="s">
        <v>786</v>
      </c>
      <c r="G188" s="967" t="s">
        <v>787</v>
      </c>
      <c r="H188" s="968"/>
      <c r="I188" s="968"/>
      <c r="J188" s="968"/>
      <c r="K188" s="968"/>
      <c r="L188" s="968"/>
      <c r="M188" s="968"/>
      <c r="N188" s="968"/>
      <c r="O188" s="968"/>
      <c r="P188" s="968"/>
      <c r="Q188" s="968"/>
      <c r="R188" s="968"/>
      <c r="S188" s="968"/>
      <c r="T188" s="968"/>
      <c r="U188" s="968"/>
      <c r="V188" s="968"/>
      <c r="W188" s="968"/>
      <c r="X188" s="969"/>
      <c r="Y188" s="467"/>
    </row>
    <row r="189" spans="1:25" s="344" customFormat="1" ht="14.25" customHeight="1" x14ac:dyDescent="0.4">
      <c r="A189" s="1002" t="s">
        <v>56</v>
      </c>
      <c r="B189" s="1002"/>
      <c r="C189" s="1002"/>
      <c r="D189" s="1002"/>
      <c r="E189" s="463"/>
      <c r="F189" s="367"/>
      <c r="G189" s="1003" t="s">
        <v>57</v>
      </c>
      <c r="H189" s="1003"/>
      <c r="I189" s="1003"/>
      <c r="J189" s="1003"/>
      <c r="K189" s="1003"/>
      <c r="L189" s="1003"/>
      <c r="M189" s="1003"/>
      <c r="N189" s="1003"/>
      <c r="O189" s="1003"/>
      <c r="P189" s="1003"/>
      <c r="Q189" s="1003"/>
      <c r="R189" s="1003"/>
      <c r="S189" s="1003"/>
      <c r="T189" s="1003"/>
      <c r="U189" s="1003"/>
      <c r="V189" s="1003"/>
      <c r="W189" s="1003"/>
      <c r="X189" s="1003"/>
      <c r="Y189" s="464" t="s">
        <v>58</v>
      </c>
    </row>
    <row r="190" spans="1:25" s="344" customFormat="1" ht="60" customHeight="1" x14ac:dyDescent="0.4">
      <c r="A190" s="1004" t="s">
        <v>788</v>
      </c>
      <c r="B190" s="1005"/>
      <c r="C190" s="1005"/>
      <c r="D190" s="1006"/>
      <c r="E190" s="989"/>
      <c r="F190" s="367"/>
      <c r="G190" s="967" t="s">
        <v>789</v>
      </c>
      <c r="H190" s="1030"/>
      <c r="I190" s="1030"/>
      <c r="J190" s="1030"/>
      <c r="K190" s="1030"/>
      <c r="L190" s="1030"/>
      <c r="M190" s="1030"/>
      <c r="N190" s="1030"/>
      <c r="O190" s="1030"/>
      <c r="P190" s="1030"/>
      <c r="Q190" s="1030"/>
      <c r="R190" s="1030"/>
      <c r="S190" s="1030"/>
      <c r="T190" s="1030"/>
      <c r="U190" s="1030"/>
      <c r="V190" s="1030"/>
      <c r="W190" s="1030"/>
      <c r="X190" s="1031"/>
      <c r="Y190" s="358"/>
    </row>
    <row r="191" spans="1:25" s="340" customFormat="1" ht="30" customHeight="1" x14ac:dyDescent="0.4">
      <c r="A191" s="1010"/>
      <c r="B191" s="1011"/>
      <c r="C191" s="1011"/>
      <c r="D191" s="1029"/>
      <c r="E191" s="990"/>
      <c r="F191" s="371">
        <v>1</v>
      </c>
      <c r="G191" s="988" t="s">
        <v>790</v>
      </c>
      <c r="H191" s="988"/>
      <c r="I191" s="988"/>
      <c r="J191" s="988"/>
      <c r="K191" s="988"/>
      <c r="L191" s="988"/>
      <c r="M191" s="988"/>
      <c r="N191" s="988"/>
      <c r="O191" s="988"/>
      <c r="P191" s="988"/>
      <c r="Q191" s="988"/>
      <c r="R191" s="988"/>
      <c r="S191" s="988"/>
      <c r="T191" s="988"/>
      <c r="U191" s="988"/>
      <c r="V191" s="988"/>
      <c r="W191" s="988"/>
      <c r="X191" s="988"/>
      <c r="Y191" s="467"/>
    </row>
    <row r="192" spans="1:25" s="340" customFormat="1" ht="30" customHeight="1" x14ac:dyDescent="0.4">
      <c r="A192" s="1010"/>
      <c r="B192" s="1011"/>
      <c r="C192" s="1011"/>
      <c r="D192" s="1029"/>
      <c r="E192" s="990"/>
      <c r="F192" s="371">
        <v>2</v>
      </c>
      <c r="G192" s="988" t="s">
        <v>791</v>
      </c>
      <c r="H192" s="988"/>
      <c r="I192" s="988"/>
      <c r="J192" s="988"/>
      <c r="K192" s="988"/>
      <c r="L192" s="988"/>
      <c r="M192" s="988"/>
      <c r="N192" s="988"/>
      <c r="O192" s="988"/>
      <c r="P192" s="988"/>
      <c r="Q192" s="988"/>
      <c r="R192" s="988"/>
      <c r="S192" s="988"/>
      <c r="T192" s="988"/>
      <c r="U192" s="988"/>
      <c r="V192" s="988"/>
      <c r="W192" s="988"/>
      <c r="X192" s="988"/>
      <c r="Y192" s="467"/>
    </row>
    <row r="193" spans="1:25" s="340" customFormat="1" ht="45" customHeight="1" x14ac:dyDescent="0.4">
      <c r="A193" s="1010"/>
      <c r="B193" s="1011"/>
      <c r="C193" s="1011"/>
      <c r="D193" s="1029"/>
      <c r="E193" s="990"/>
      <c r="F193" s="371">
        <v>3</v>
      </c>
      <c r="G193" s="988" t="s">
        <v>792</v>
      </c>
      <c r="H193" s="988"/>
      <c r="I193" s="988"/>
      <c r="J193" s="988"/>
      <c r="K193" s="988"/>
      <c r="L193" s="988"/>
      <c r="M193" s="988"/>
      <c r="N193" s="988"/>
      <c r="O193" s="988"/>
      <c r="P193" s="988"/>
      <c r="Q193" s="988"/>
      <c r="R193" s="988"/>
      <c r="S193" s="988"/>
      <c r="T193" s="988"/>
      <c r="U193" s="988"/>
      <c r="V193" s="988"/>
      <c r="W193" s="988"/>
      <c r="X193" s="988"/>
      <c r="Y193" s="467"/>
    </row>
    <row r="194" spans="1:25" s="340" customFormat="1" ht="45" customHeight="1" x14ac:dyDescent="0.4">
      <c r="A194" s="1010"/>
      <c r="B194" s="1011"/>
      <c r="C194" s="1011"/>
      <c r="D194" s="1029"/>
      <c r="E194" s="990"/>
      <c r="F194" s="371">
        <v>4</v>
      </c>
      <c r="G194" s="988" t="s">
        <v>793</v>
      </c>
      <c r="H194" s="988"/>
      <c r="I194" s="988"/>
      <c r="J194" s="988"/>
      <c r="K194" s="988"/>
      <c r="L194" s="988"/>
      <c r="M194" s="988"/>
      <c r="N194" s="988"/>
      <c r="O194" s="988"/>
      <c r="P194" s="988"/>
      <c r="Q194" s="988"/>
      <c r="R194" s="988"/>
      <c r="S194" s="988"/>
      <c r="T194" s="988"/>
      <c r="U194" s="988"/>
      <c r="V194" s="988"/>
      <c r="W194" s="988"/>
      <c r="X194" s="988"/>
      <c r="Y194" s="467"/>
    </row>
    <row r="195" spans="1:25" s="340" customFormat="1" ht="45" customHeight="1" x14ac:dyDescent="0.4">
      <c r="A195" s="1010"/>
      <c r="B195" s="1011"/>
      <c r="C195" s="1011"/>
      <c r="D195" s="1029"/>
      <c r="E195" s="990"/>
      <c r="F195" s="371">
        <v>5</v>
      </c>
      <c r="G195" s="988" t="s">
        <v>794</v>
      </c>
      <c r="H195" s="988"/>
      <c r="I195" s="988"/>
      <c r="J195" s="988"/>
      <c r="K195" s="988"/>
      <c r="L195" s="988"/>
      <c r="M195" s="988"/>
      <c r="N195" s="988"/>
      <c r="O195" s="988"/>
      <c r="P195" s="988"/>
      <c r="Q195" s="988"/>
      <c r="R195" s="988"/>
      <c r="S195" s="988"/>
      <c r="T195" s="988"/>
      <c r="U195" s="988"/>
      <c r="V195" s="988"/>
      <c r="W195" s="988"/>
      <c r="X195" s="988"/>
      <c r="Y195" s="467"/>
    </row>
    <row r="196" spans="1:25" s="340" customFormat="1" ht="45" customHeight="1" x14ac:dyDescent="0.4">
      <c r="A196" s="1010"/>
      <c r="B196" s="1011"/>
      <c r="C196" s="1011"/>
      <c r="D196" s="1029"/>
      <c r="E196" s="990"/>
      <c r="F196" s="371">
        <v>6</v>
      </c>
      <c r="G196" s="988" t="s">
        <v>795</v>
      </c>
      <c r="H196" s="988"/>
      <c r="I196" s="988"/>
      <c r="J196" s="988"/>
      <c r="K196" s="988"/>
      <c r="L196" s="988"/>
      <c r="M196" s="988"/>
      <c r="N196" s="988"/>
      <c r="O196" s="988"/>
      <c r="P196" s="988"/>
      <c r="Q196" s="988"/>
      <c r="R196" s="988"/>
      <c r="S196" s="988"/>
      <c r="T196" s="988"/>
      <c r="U196" s="988"/>
      <c r="V196" s="988"/>
      <c r="W196" s="988"/>
      <c r="X196" s="988"/>
      <c r="Y196" s="467"/>
    </row>
    <row r="197" spans="1:25" s="340" customFormat="1" ht="45" customHeight="1" x14ac:dyDescent="0.4">
      <c r="A197" s="1010"/>
      <c r="B197" s="1011"/>
      <c r="C197" s="1011"/>
      <c r="D197" s="1029"/>
      <c r="E197" s="990"/>
      <c r="F197" s="371">
        <v>7</v>
      </c>
      <c r="G197" s="988" t="s">
        <v>796</v>
      </c>
      <c r="H197" s="988"/>
      <c r="I197" s="988"/>
      <c r="J197" s="988"/>
      <c r="K197" s="988"/>
      <c r="L197" s="988"/>
      <c r="M197" s="988"/>
      <c r="N197" s="988"/>
      <c r="O197" s="988"/>
      <c r="P197" s="988"/>
      <c r="Q197" s="988"/>
      <c r="R197" s="988"/>
      <c r="S197" s="988"/>
      <c r="T197" s="988"/>
      <c r="U197" s="988"/>
      <c r="V197" s="988"/>
      <c r="W197" s="988"/>
      <c r="X197" s="988"/>
      <c r="Y197" s="467"/>
    </row>
    <row r="198" spans="1:25" s="340" customFormat="1" ht="45" customHeight="1" x14ac:dyDescent="0.4">
      <c r="A198" s="1010"/>
      <c r="B198" s="1011"/>
      <c r="C198" s="1011"/>
      <c r="D198" s="1029"/>
      <c r="E198" s="990"/>
      <c r="F198" s="371">
        <v>8</v>
      </c>
      <c r="G198" s="983" t="s">
        <v>797</v>
      </c>
      <c r="H198" s="983"/>
      <c r="I198" s="983"/>
      <c r="J198" s="983"/>
      <c r="K198" s="983"/>
      <c r="L198" s="983"/>
      <c r="M198" s="983"/>
      <c r="N198" s="983"/>
      <c r="O198" s="983"/>
      <c r="P198" s="983"/>
      <c r="Q198" s="983"/>
      <c r="R198" s="983"/>
      <c r="S198" s="983"/>
      <c r="T198" s="983"/>
      <c r="U198" s="983"/>
      <c r="V198" s="983"/>
      <c r="W198" s="983"/>
      <c r="X198" s="983"/>
      <c r="Y198" s="467"/>
    </row>
    <row r="199" spans="1:25" s="340" customFormat="1" ht="30" customHeight="1" x14ac:dyDescent="0.4">
      <c r="A199" s="1010"/>
      <c r="B199" s="1011"/>
      <c r="C199" s="1011"/>
      <c r="D199" s="1029"/>
      <c r="E199" s="990"/>
      <c r="F199" s="371">
        <v>9</v>
      </c>
      <c r="G199" s="988" t="s">
        <v>798</v>
      </c>
      <c r="H199" s="988"/>
      <c r="I199" s="988"/>
      <c r="J199" s="988"/>
      <c r="K199" s="988"/>
      <c r="L199" s="988"/>
      <c r="M199" s="988"/>
      <c r="N199" s="988"/>
      <c r="O199" s="988"/>
      <c r="P199" s="988"/>
      <c r="Q199" s="988"/>
      <c r="R199" s="988"/>
      <c r="S199" s="988"/>
      <c r="T199" s="988"/>
      <c r="U199" s="988"/>
      <c r="V199" s="988"/>
      <c r="W199" s="988"/>
      <c r="X199" s="988"/>
      <c r="Y199" s="467"/>
    </row>
    <row r="200" spans="1:25" s="340" customFormat="1" ht="15" customHeight="1" x14ac:dyDescent="0.4">
      <c r="A200" s="1010"/>
      <c r="B200" s="1011"/>
      <c r="C200" s="1011"/>
      <c r="D200" s="1029"/>
      <c r="E200" s="990"/>
      <c r="F200" s="371">
        <v>10</v>
      </c>
      <c r="G200" s="988" t="s">
        <v>799</v>
      </c>
      <c r="H200" s="988"/>
      <c r="I200" s="988"/>
      <c r="J200" s="988"/>
      <c r="K200" s="988"/>
      <c r="L200" s="988"/>
      <c r="M200" s="988"/>
      <c r="N200" s="988"/>
      <c r="O200" s="988"/>
      <c r="P200" s="988"/>
      <c r="Q200" s="988"/>
      <c r="R200" s="988"/>
      <c r="S200" s="988"/>
      <c r="T200" s="988"/>
      <c r="U200" s="988"/>
      <c r="V200" s="988"/>
      <c r="W200" s="988"/>
      <c r="X200" s="988"/>
      <c r="Y200" s="467"/>
    </row>
    <row r="201" spans="1:25" s="340" customFormat="1" ht="15" customHeight="1" x14ac:dyDescent="0.4">
      <c r="A201" s="1010"/>
      <c r="B201" s="1011"/>
      <c r="C201" s="1011"/>
      <c r="D201" s="1029"/>
      <c r="E201" s="990"/>
      <c r="F201" s="371">
        <v>11</v>
      </c>
      <c r="G201" s="988" t="s">
        <v>800</v>
      </c>
      <c r="H201" s="988"/>
      <c r="I201" s="988"/>
      <c r="J201" s="988"/>
      <c r="K201" s="988"/>
      <c r="L201" s="988"/>
      <c r="M201" s="988"/>
      <c r="N201" s="988"/>
      <c r="O201" s="988"/>
      <c r="P201" s="988"/>
      <c r="Q201" s="988"/>
      <c r="R201" s="988"/>
      <c r="S201" s="988"/>
      <c r="T201" s="988"/>
      <c r="U201" s="988"/>
      <c r="V201" s="988"/>
      <c r="W201" s="988"/>
      <c r="X201" s="988"/>
      <c r="Y201" s="467"/>
    </row>
    <row r="202" spans="1:25" s="340" customFormat="1" ht="30" customHeight="1" x14ac:dyDescent="0.4">
      <c r="A202" s="1010"/>
      <c r="B202" s="1011"/>
      <c r="C202" s="1011"/>
      <c r="D202" s="1029"/>
      <c r="E202" s="990"/>
      <c r="F202" s="371">
        <v>12</v>
      </c>
      <c r="G202" s="988" t="s">
        <v>801</v>
      </c>
      <c r="H202" s="988"/>
      <c r="I202" s="988"/>
      <c r="J202" s="988"/>
      <c r="K202" s="988"/>
      <c r="L202" s="988"/>
      <c r="M202" s="988"/>
      <c r="N202" s="988"/>
      <c r="O202" s="988"/>
      <c r="P202" s="988"/>
      <c r="Q202" s="988"/>
      <c r="R202" s="988"/>
      <c r="S202" s="988"/>
      <c r="T202" s="988"/>
      <c r="U202" s="988"/>
      <c r="V202" s="988"/>
      <c r="W202" s="988"/>
      <c r="X202" s="988"/>
      <c r="Y202" s="467"/>
    </row>
    <row r="203" spans="1:25" s="340" customFormat="1" ht="30" customHeight="1" x14ac:dyDescent="0.4">
      <c r="A203" s="1010"/>
      <c r="B203" s="1011"/>
      <c r="C203" s="1011"/>
      <c r="D203" s="1029"/>
      <c r="E203" s="990"/>
      <c r="F203" s="371">
        <v>13</v>
      </c>
      <c r="G203" s="988" t="s">
        <v>568</v>
      </c>
      <c r="H203" s="988"/>
      <c r="I203" s="988"/>
      <c r="J203" s="988"/>
      <c r="K203" s="988"/>
      <c r="L203" s="988"/>
      <c r="M203" s="988"/>
      <c r="N203" s="988"/>
      <c r="O203" s="988"/>
      <c r="P203" s="988"/>
      <c r="Q203" s="988"/>
      <c r="R203" s="988"/>
      <c r="S203" s="988"/>
      <c r="T203" s="988"/>
      <c r="U203" s="988"/>
      <c r="V203" s="988"/>
      <c r="W203" s="988"/>
      <c r="X203" s="988"/>
      <c r="Y203" s="467"/>
    </row>
    <row r="204" spans="1:25" s="340" customFormat="1" ht="30" customHeight="1" x14ac:dyDescent="0.4">
      <c r="A204" s="1010"/>
      <c r="B204" s="1011"/>
      <c r="C204" s="1011"/>
      <c r="D204" s="1029"/>
      <c r="E204" s="990"/>
      <c r="F204" s="371">
        <v>14</v>
      </c>
      <c r="G204" s="988" t="s">
        <v>563</v>
      </c>
      <c r="H204" s="988"/>
      <c r="I204" s="988"/>
      <c r="J204" s="988"/>
      <c r="K204" s="988"/>
      <c r="L204" s="988"/>
      <c r="M204" s="988"/>
      <c r="N204" s="988"/>
      <c r="O204" s="988"/>
      <c r="P204" s="988"/>
      <c r="Q204" s="988"/>
      <c r="R204" s="988"/>
      <c r="S204" s="988"/>
      <c r="T204" s="988"/>
      <c r="U204" s="988"/>
      <c r="V204" s="988"/>
      <c r="W204" s="988"/>
      <c r="X204" s="988"/>
      <c r="Y204" s="467"/>
    </row>
    <row r="205" spans="1:25" s="340" customFormat="1" ht="45" customHeight="1" x14ac:dyDescent="0.4">
      <c r="A205" s="1010"/>
      <c r="B205" s="1011"/>
      <c r="C205" s="1011"/>
      <c r="D205" s="1029"/>
      <c r="E205" s="990"/>
      <c r="F205" s="371">
        <v>15</v>
      </c>
      <c r="G205" s="988" t="s">
        <v>473</v>
      </c>
      <c r="H205" s="988"/>
      <c r="I205" s="988"/>
      <c r="J205" s="988"/>
      <c r="K205" s="988"/>
      <c r="L205" s="988"/>
      <c r="M205" s="988"/>
      <c r="N205" s="988"/>
      <c r="O205" s="988"/>
      <c r="P205" s="988"/>
      <c r="Q205" s="988"/>
      <c r="R205" s="988"/>
      <c r="S205" s="988"/>
      <c r="T205" s="988"/>
      <c r="U205" s="988"/>
      <c r="V205" s="988"/>
      <c r="W205" s="988"/>
      <c r="X205" s="988"/>
      <c r="Y205" s="467"/>
    </row>
    <row r="206" spans="1:25" s="340" customFormat="1" ht="15" customHeight="1" x14ac:dyDescent="0.4">
      <c r="A206" s="1007"/>
      <c r="B206" s="1008"/>
      <c r="C206" s="1008"/>
      <c r="D206" s="1009"/>
      <c r="E206" s="991"/>
      <c r="F206" s="371">
        <v>16</v>
      </c>
      <c r="G206" s="988" t="s">
        <v>560</v>
      </c>
      <c r="H206" s="988"/>
      <c r="I206" s="988"/>
      <c r="J206" s="988"/>
      <c r="K206" s="988"/>
      <c r="L206" s="988"/>
      <c r="M206" s="988"/>
      <c r="N206" s="988"/>
      <c r="O206" s="988"/>
      <c r="P206" s="988"/>
      <c r="Q206" s="988"/>
      <c r="R206" s="988"/>
      <c r="S206" s="988"/>
      <c r="T206" s="988"/>
      <c r="U206" s="988"/>
      <c r="V206" s="988"/>
      <c r="W206" s="988"/>
      <c r="X206" s="988"/>
      <c r="Y206" s="467"/>
    </row>
  </sheetData>
  <dataConsolidate/>
  <mergeCells count="302">
    <mergeCell ref="A31:D35"/>
    <mergeCell ref="A134:D135"/>
    <mergeCell ref="G149:X149"/>
    <mergeCell ref="A149:D152"/>
    <mergeCell ref="A155:D159"/>
    <mergeCell ref="G105:X105"/>
    <mergeCell ref="G106:X106"/>
    <mergeCell ref="G109:X109"/>
    <mergeCell ref="G110:X110"/>
    <mergeCell ref="A104:D107"/>
    <mergeCell ref="A109:D110"/>
    <mergeCell ref="A108:D108"/>
    <mergeCell ref="G108:X108"/>
    <mergeCell ref="G112:X112"/>
    <mergeCell ref="G111:X111"/>
    <mergeCell ref="G107:X107"/>
    <mergeCell ref="G129:X129"/>
    <mergeCell ref="G142:X142"/>
    <mergeCell ref="G140:X140"/>
    <mergeCell ref="G139:X139"/>
    <mergeCell ref="G138:X138"/>
    <mergeCell ref="G137:X137"/>
    <mergeCell ref="G72:X72"/>
    <mergeCell ref="G95:X95"/>
    <mergeCell ref="G93:X93"/>
    <mergeCell ref="A92:D95"/>
    <mergeCell ref="G98:X98"/>
    <mergeCell ref="G94:X94"/>
    <mergeCell ref="A85:D85"/>
    <mergeCell ref="G85:X85"/>
    <mergeCell ref="G88:X88"/>
    <mergeCell ref="G87:X87"/>
    <mergeCell ref="G86:X86"/>
    <mergeCell ref="G91:X91"/>
    <mergeCell ref="G90:X90"/>
    <mergeCell ref="G92:X92"/>
    <mergeCell ref="G89:X89"/>
    <mergeCell ref="A86:D89"/>
    <mergeCell ref="A90:D91"/>
    <mergeCell ref="G96:X96"/>
    <mergeCell ref="G97:X97"/>
    <mergeCell ref="E90:E91"/>
    <mergeCell ref="E92:E95"/>
    <mergeCell ref="A49:D59"/>
    <mergeCell ref="G69:X69"/>
    <mergeCell ref="G68:X68"/>
    <mergeCell ref="G67:X67"/>
    <mergeCell ref="G66:X66"/>
    <mergeCell ref="G65:X65"/>
    <mergeCell ref="A65:D67"/>
    <mergeCell ref="A190:D206"/>
    <mergeCell ref="G196:X196"/>
    <mergeCell ref="A161:D171"/>
    <mergeCell ref="G161:X161"/>
    <mergeCell ref="G162:X162"/>
    <mergeCell ref="G163:X163"/>
    <mergeCell ref="G164:X164"/>
    <mergeCell ref="G165:X165"/>
    <mergeCell ref="G168:X168"/>
    <mergeCell ref="G169:X169"/>
    <mergeCell ref="G170:X170"/>
    <mergeCell ref="G171:X171"/>
    <mergeCell ref="G166:X166"/>
    <mergeCell ref="G167:X167"/>
    <mergeCell ref="A160:D160"/>
    <mergeCell ref="G160:X160"/>
    <mergeCell ref="G73:X73"/>
    <mergeCell ref="G14:X14"/>
    <mergeCell ref="G13:X13"/>
    <mergeCell ref="A14:D14"/>
    <mergeCell ref="A13:D13"/>
    <mergeCell ref="G22:X22"/>
    <mergeCell ref="G21:X21"/>
    <mergeCell ref="G20:X20"/>
    <mergeCell ref="G19:X19"/>
    <mergeCell ref="G18:X18"/>
    <mergeCell ref="G17:X17"/>
    <mergeCell ref="G16:X16"/>
    <mergeCell ref="G15:X15"/>
    <mergeCell ref="A15:D21"/>
    <mergeCell ref="G74:X74"/>
    <mergeCell ref="G40:X40"/>
    <mergeCell ref="G39:X39"/>
    <mergeCell ref="G38:X38"/>
    <mergeCell ref="G41:X41"/>
    <mergeCell ref="G51:X51"/>
    <mergeCell ref="G63:X63"/>
    <mergeCell ref="G62:X62"/>
    <mergeCell ref="G61:X61"/>
    <mergeCell ref="G60:X60"/>
    <mergeCell ref="G58:X58"/>
    <mergeCell ref="G54:X54"/>
    <mergeCell ref="G53:X53"/>
    <mergeCell ref="G64:X64"/>
    <mergeCell ref="G156:X156"/>
    <mergeCell ref="G157:X157"/>
    <mergeCell ref="G158:X158"/>
    <mergeCell ref="G159:X159"/>
    <mergeCell ref="A111:D113"/>
    <mergeCell ref="A114:D118"/>
    <mergeCell ref="G135:X135"/>
    <mergeCell ref="G134:X134"/>
    <mergeCell ref="G133:X133"/>
    <mergeCell ref="G132:X132"/>
    <mergeCell ref="G131:X131"/>
    <mergeCell ref="A130:D133"/>
    <mergeCell ref="G154:X154"/>
    <mergeCell ref="G155:X155"/>
    <mergeCell ref="G122:X122"/>
    <mergeCell ref="G121:X121"/>
    <mergeCell ref="G120:X120"/>
    <mergeCell ref="G119:X119"/>
    <mergeCell ref="G136:X136"/>
    <mergeCell ref="A136:D140"/>
    <mergeCell ref="E146:E147"/>
    <mergeCell ref="G145:X145"/>
    <mergeCell ref="G144:X144"/>
    <mergeCell ref="G143:X143"/>
    <mergeCell ref="G190:X190"/>
    <mergeCell ref="G195:X195"/>
    <mergeCell ref="G193:X193"/>
    <mergeCell ref="G192:X192"/>
    <mergeCell ref="G191:X191"/>
    <mergeCell ref="G194:X194"/>
    <mergeCell ref="G199:X199"/>
    <mergeCell ref="G206:X206"/>
    <mergeCell ref="G205:X205"/>
    <mergeCell ref="G204:X204"/>
    <mergeCell ref="G203:X203"/>
    <mergeCell ref="G202:X202"/>
    <mergeCell ref="G201:X201"/>
    <mergeCell ref="G200:X200"/>
    <mergeCell ref="G198:X198"/>
    <mergeCell ref="G197:X197"/>
    <mergeCell ref="G186:X186"/>
    <mergeCell ref="G185:X185"/>
    <mergeCell ref="A189:D189"/>
    <mergeCell ref="G189:X189"/>
    <mergeCell ref="G184:X184"/>
    <mergeCell ref="G183:X183"/>
    <mergeCell ref="G182:X182"/>
    <mergeCell ref="G181:X181"/>
    <mergeCell ref="G180:X180"/>
    <mergeCell ref="A172:D183"/>
    <mergeCell ref="G172:X172"/>
    <mergeCell ref="G173:X173"/>
    <mergeCell ref="G174:X174"/>
    <mergeCell ref="G175:X175"/>
    <mergeCell ref="G176:X176"/>
    <mergeCell ref="G177:X177"/>
    <mergeCell ref="G178:X178"/>
    <mergeCell ref="G179:X179"/>
    <mergeCell ref="A184:D188"/>
    <mergeCell ref="G187:X187"/>
    <mergeCell ref="G188:X188"/>
    <mergeCell ref="E172:E183"/>
    <mergeCell ref="A1:Y1"/>
    <mergeCell ref="A8:D9"/>
    <mergeCell ref="G8:X8"/>
    <mergeCell ref="G35:X35"/>
    <mergeCell ref="G34:X34"/>
    <mergeCell ref="G50:X50"/>
    <mergeCell ref="G47:X47"/>
    <mergeCell ref="G46:X46"/>
    <mergeCell ref="G45:X45"/>
    <mergeCell ref="G44:X44"/>
    <mergeCell ref="A2:Y2"/>
    <mergeCell ref="A3:X3"/>
    <mergeCell ref="A4:Y4"/>
    <mergeCell ref="A5:Y5"/>
    <mergeCell ref="A7:D7"/>
    <mergeCell ref="A36:D37"/>
    <mergeCell ref="A48:D48"/>
    <mergeCell ref="G48:X48"/>
    <mergeCell ref="A42:D47"/>
    <mergeCell ref="A23:D30"/>
    <mergeCell ref="G28:X28"/>
    <mergeCell ref="G7:X7"/>
    <mergeCell ref="G33:X33"/>
    <mergeCell ref="G9:X9"/>
    <mergeCell ref="A60:D63"/>
    <mergeCell ref="G10:X10"/>
    <mergeCell ref="G11:X11"/>
    <mergeCell ref="A10:D11"/>
    <mergeCell ref="A12:D12"/>
    <mergeCell ref="G12:X12"/>
    <mergeCell ref="G43:X43"/>
    <mergeCell ref="G42:X42"/>
    <mergeCell ref="G52:X52"/>
    <mergeCell ref="A22:D22"/>
    <mergeCell ref="G32:X32"/>
    <mergeCell ref="G31:X31"/>
    <mergeCell ref="G29:X29"/>
    <mergeCell ref="G36:X36"/>
    <mergeCell ref="G37:X37"/>
    <mergeCell ref="A38:D41"/>
    <mergeCell ref="G27:X27"/>
    <mergeCell ref="G26:X26"/>
    <mergeCell ref="G24:X24"/>
    <mergeCell ref="G25:X25"/>
    <mergeCell ref="G23:X23"/>
    <mergeCell ref="F25:F27"/>
    <mergeCell ref="G30:X30"/>
    <mergeCell ref="G49:X49"/>
    <mergeCell ref="G83:X83"/>
    <mergeCell ref="G71:X71"/>
    <mergeCell ref="G70:X70"/>
    <mergeCell ref="G56:X56"/>
    <mergeCell ref="G55:X55"/>
    <mergeCell ref="G76:X76"/>
    <mergeCell ref="A64:D64"/>
    <mergeCell ref="G84:X84"/>
    <mergeCell ref="G77:X77"/>
    <mergeCell ref="G80:X80"/>
    <mergeCell ref="G81:X81"/>
    <mergeCell ref="G82:X82"/>
    <mergeCell ref="G79:X79"/>
    <mergeCell ref="G59:X59"/>
    <mergeCell ref="G57:X57"/>
    <mergeCell ref="G78:X78"/>
    <mergeCell ref="A78:D79"/>
    <mergeCell ref="A80:D84"/>
    <mergeCell ref="G75:X75"/>
    <mergeCell ref="A68:D69"/>
    <mergeCell ref="A70:D71"/>
    <mergeCell ref="A72:D73"/>
    <mergeCell ref="A74:D75"/>
    <mergeCell ref="A76:D77"/>
    <mergeCell ref="A142:D145"/>
    <mergeCell ref="A141:D141"/>
    <mergeCell ref="G141:X141"/>
    <mergeCell ref="E136:E140"/>
    <mergeCell ref="E142:E145"/>
    <mergeCell ref="G146:X146"/>
    <mergeCell ref="G102:X102"/>
    <mergeCell ref="G114:X114"/>
    <mergeCell ref="G113:X113"/>
    <mergeCell ref="G100:X100"/>
    <mergeCell ref="G104:X104"/>
    <mergeCell ref="G101:X101"/>
    <mergeCell ref="G123:X123"/>
    <mergeCell ref="G124:X124"/>
    <mergeCell ref="G127:X127"/>
    <mergeCell ref="G128:X128"/>
    <mergeCell ref="A129:D129"/>
    <mergeCell ref="G130:X130"/>
    <mergeCell ref="G125:X125"/>
    <mergeCell ref="G126:X126"/>
    <mergeCell ref="E60:E63"/>
    <mergeCell ref="E65:E67"/>
    <mergeCell ref="E74:E75"/>
    <mergeCell ref="E72:E73"/>
    <mergeCell ref="E70:E71"/>
    <mergeCell ref="E68:E69"/>
    <mergeCell ref="E78:E79"/>
    <mergeCell ref="E76:E77"/>
    <mergeCell ref="E86:E89"/>
    <mergeCell ref="E80:E84"/>
    <mergeCell ref="E8:E9"/>
    <mergeCell ref="E10:E11"/>
    <mergeCell ref="E15:E21"/>
    <mergeCell ref="E23:E30"/>
    <mergeCell ref="E31:E35"/>
    <mergeCell ref="E36:E37"/>
    <mergeCell ref="E38:E41"/>
    <mergeCell ref="E42:E47"/>
    <mergeCell ref="E49:E59"/>
    <mergeCell ref="E161:E171"/>
    <mergeCell ref="E184:E188"/>
    <mergeCell ref="E190:E206"/>
    <mergeCell ref="E104:E107"/>
    <mergeCell ref="E109:E110"/>
    <mergeCell ref="E111:E113"/>
    <mergeCell ref="E123:E128"/>
    <mergeCell ref="E119:E122"/>
    <mergeCell ref="E114:E118"/>
    <mergeCell ref="E134:E135"/>
    <mergeCell ref="E130:E133"/>
    <mergeCell ref="G99:X99"/>
    <mergeCell ref="A98:D99"/>
    <mergeCell ref="A96:D97"/>
    <mergeCell ref="A100:D103"/>
    <mergeCell ref="E100:E103"/>
    <mergeCell ref="G103:X103"/>
    <mergeCell ref="E155:E159"/>
    <mergeCell ref="E153:E154"/>
    <mergeCell ref="E149:E152"/>
    <mergeCell ref="G147:X147"/>
    <mergeCell ref="A146:D147"/>
    <mergeCell ref="G153:X153"/>
    <mergeCell ref="G152:X152"/>
    <mergeCell ref="G151:X151"/>
    <mergeCell ref="G150:X150"/>
    <mergeCell ref="A153:D154"/>
    <mergeCell ref="G148:Y148"/>
    <mergeCell ref="A148:D148"/>
    <mergeCell ref="A123:D128"/>
    <mergeCell ref="A119:D122"/>
    <mergeCell ref="G118:X118"/>
    <mergeCell ref="G117:X117"/>
    <mergeCell ref="G116:X116"/>
    <mergeCell ref="G115:X115"/>
  </mergeCells>
  <phoneticPr fontId="2"/>
  <dataValidations count="1">
    <dataValidation type="list" allowBlank="1" showInputMessage="1" showErrorMessage="1" sqref="E8:E21 E23:E41 E60:E63 E78:E84 E190:E206 E130:E140 E142:E147 E149:E159 E161:E188 E86:E100 E104:E107 E109:E128">
      <formula1>"〇"</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alignWithMargins="0">
    <oddFooter>&amp;R&amp;10&amp;A（&amp;P/&amp;N）</oddFooter>
  </headerFooter>
  <rowBreaks count="8" manualBreakCount="8">
    <brk id="21" max="24" man="1"/>
    <brk id="47" max="24" man="1"/>
    <brk id="63" max="24" man="1"/>
    <brk id="84" max="24" man="1"/>
    <brk id="107" max="24" man="1"/>
    <brk id="128" max="24" man="1"/>
    <brk id="140" max="24" man="1"/>
    <brk id="159"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7413" r:id="rId4" name="Check Box 5">
              <controlPr defaultSize="0" autoFill="0" autoLine="0" autoPict="0">
                <anchor moveWithCells="1">
                  <from>
                    <xdr:col>23</xdr:col>
                    <xdr:colOff>0</xdr:colOff>
                    <xdr:row>22</xdr:row>
                    <xdr:rowOff>0</xdr:rowOff>
                  </from>
                  <to>
                    <xdr:col>23</xdr:col>
                    <xdr:colOff>171450</xdr:colOff>
                    <xdr:row>22</xdr:row>
                    <xdr:rowOff>161925</xdr:rowOff>
                  </to>
                </anchor>
              </controlPr>
            </control>
          </mc:Choice>
        </mc:AlternateContent>
        <mc:AlternateContent xmlns:mc="http://schemas.openxmlformats.org/markup-compatibility/2006">
          <mc:Choice Requires="x14">
            <control shapeId="17420" r:id="rId5" name="Check Box 12">
              <controlPr defaultSize="0" autoFill="0" autoLine="0" autoPict="0">
                <anchor moveWithCells="1">
                  <from>
                    <xdr:col>23</xdr:col>
                    <xdr:colOff>0</xdr:colOff>
                    <xdr:row>22</xdr:row>
                    <xdr:rowOff>0</xdr:rowOff>
                  </from>
                  <to>
                    <xdr:col>24</xdr:col>
                    <xdr:colOff>28575</xdr:colOff>
                    <xdr:row>23</xdr:row>
                    <xdr:rowOff>47625</xdr:rowOff>
                  </to>
                </anchor>
              </controlPr>
            </control>
          </mc:Choice>
        </mc:AlternateContent>
        <mc:AlternateContent xmlns:mc="http://schemas.openxmlformats.org/markup-compatibility/2006">
          <mc:Choice Requires="x14">
            <control shapeId="17446" r:id="rId6" name="Check Box 38">
              <controlPr defaultSize="0" autoFill="0" autoLine="0" autoPict="0">
                <anchor moveWithCells="1">
                  <from>
                    <xdr:col>23</xdr:col>
                    <xdr:colOff>0</xdr:colOff>
                    <xdr:row>106</xdr:row>
                    <xdr:rowOff>0</xdr:rowOff>
                  </from>
                  <to>
                    <xdr:col>23</xdr:col>
                    <xdr:colOff>161925</xdr:colOff>
                    <xdr:row>107</xdr:row>
                    <xdr:rowOff>152400</xdr:rowOff>
                  </to>
                </anchor>
              </controlPr>
            </control>
          </mc:Choice>
        </mc:AlternateContent>
        <mc:AlternateContent xmlns:mc="http://schemas.openxmlformats.org/markup-compatibility/2006">
          <mc:Choice Requires="x14">
            <control shapeId="17551" r:id="rId7" name="Check Box 143">
              <controlPr defaultSize="0" autoFill="0" autoLine="0" autoPict="0">
                <anchor moveWithCells="1">
                  <from>
                    <xdr:col>23</xdr:col>
                    <xdr:colOff>0</xdr:colOff>
                    <xdr:row>86</xdr:row>
                    <xdr:rowOff>190500</xdr:rowOff>
                  </from>
                  <to>
                    <xdr:col>23</xdr:col>
                    <xdr:colOff>238125</xdr:colOff>
                    <xdr:row>87</xdr:row>
                    <xdr:rowOff>38100</xdr:rowOff>
                  </to>
                </anchor>
              </controlPr>
            </control>
          </mc:Choice>
        </mc:AlternateContent>
        <mc:AlternateContent xmlns:mc="http://schemas.openxmlformats.org/markup-compatibility/2006">
          <mc:Choice Requires="x14">
            <control shapeId="17554" r:id="rId8" name="Check Box 146">
              <controlPr defaultSize="0" autoFill="0" autoLine="0" autoPict="0">
                <anchor moveWithCells="1">
                  <from>
                    <xdr:col>23</xdr:col>
                    <xdr:colOff>0</xdr:colOff>
                    <xdr:row>89</xdr:row>
                    <xdr:rowOff>0</xdr:rowOff>
                  </from>
                  <to>
                    <xdr:col>23</xdr:col>
                    <xdr:colOff>247650</xdr:colOff>
                    <xdr:row>89</xdr:row>
                    <xdr:rowOff>228600</xdr:rowOff>
                  </to>
                </anchor>
              </controlPr>
            </control>
          </mc:Choice>
        </mc:AlternateContent>
        <mc:AlternateContent xmlns:mc="http://schemas.openxmlformats.org/markup-compatibility/2006">
          <mc:Choice Requires="x14">
            <control shapeId="17586" r:id="rId9" name="Check Box 178">
              <controlPr defaultSize="0" autoFill="0" autoLine="0" autoPict="0">
                <anchor moveWithCells="1">
                  <from>
                    <xdr:col>23</xdr:col>
                    <xdr:colOff>0</xdr:colOff>
                    <xdr:row>85</xdr:row>
                    <xdr:rowOff>0</xdr:rowOff>
                  </from>
                  <to>
                    <xdr:col>23</xdr:col>
                    <xdr:colOff>190500</xdr:colOff>
                    <xdr:row>86</xdr:row>
                    <xdr:rowOff>38100</xdr:rowOff>
                  </to>
                </anchor>
              </controlPr>
            </control>
          </mc:Choice>
        </mc:AlternateContent>
        <mc:AlternateContent xmlns:mc="http://schemas.openxmlformats.org/markup-compatibility/2006">
          <mc:Choice Requires="x14">
            <control shapeId="17600" r:id="rId10" name="Check Box 192">
              <controlPr defaultSize="0" autoFill="0" autoLine="0" autoPict="0">
                <anchor moveWithCells="1">
                  <from>
                    <xdr:col>23</xdr:col>
                    <xdr:colOff>0</xdr:colOff>
                    <xdr:row>22</xdr:row>
                    <xdr:rowOff>0</xdr:rowOff>
                  </from>
                  <to>
                    <xdr:col>23</xdr:col>
                    <xdr:colOff>171450</xdr:colOff>
                    <xdr:row>22</xdr:row>
                    <xdr:rowOff>161925</xdr:rowOff>
                  </to>
                </anchor>
              </controlPr>
            </control>
          </mc:Choice>
        </mc:AlternateContent>
        <mc:AlternateContent xmlns:mc="http://schemas.openxmlformats.org/markup-compatibility/2006">
          <mc:Choice Requires="x14">
            <control shapeId="17601" r:id="rId11" name="Check Box 193">
              <controlPr defaultSize="0" autoFill="0" autoLine="0" autoPict="0">
                <anchor moveWithCells="1">
                  <from>
                    <xdr:col>23</xdr:col>
                    <xdr:colOff>0</xdr:colOff>
                    <xdr:row>22</xdr:row>
                    <xdr:rowOff>0</xdr:rowOff>
                  </from>
                  <to>
                    <xdr:col>23</xdr:col>
                    <xdr:colOff>171450</xdr:colOff>
                    <xdr:row>22</xdr:row>
                    <xdr:rowOff>161925</xdr:rowOff>
                  </to>
                </anchor>
              </controlPr>
            </control>
          </mc:Choice>
        </mc:AlternateContent>
        <mc:AlternateContent xmlns:mc="http://schemas.openxmlformats.org/markup-compatibility/2006">
          <mc:Choice Requires="x14">
            <control shapeId="17602" r:id="rId12" name="Check Box 194">
              <controlPr defaultSize="0" autoFill="0" autoLine="0" autoPict="0">
                <anchor moveWithCells="1">
                  <from>
                    <xdr:col>23</xdr:col>
                    <xdr:colOff>0</xdr:colOff>
                    <xdr:row>22</xdr:row>
                    <xdr:rowOff>0</xdr:rowOff>
                  </from>
                  <to>
                    <xdr:col>23</xdr:col>
                    <xdr:colOff>171450</xdr:colOff>
                    <xdr:row>22</xdr:row>
                    <xdr:rowOff>161925</xdr:rowOff>
                  </to>
                </anchor>
              </controlPr>
            </control>
          </mc:Choice>
        </mc:AlternateContent>
        <mc:AlternateContent xmlns:mc="http://schemas.openxmlformats.org/markup-compatibility/2006">
          <mc:Choice Requires="x14">
            <control shapeId="17603" r:id="rId13" name="Check Box 195">
              <controlPr defaultSize="0" autoFill="0" autoLine="0" autoPict="0">
                <anchor moveWithCells="1">
                  <from>
                    <xdr:col>23</xdr:col>
                    <xdr:colOff>0</xdr:colOff>
                    <xdr:row>22</xdr:row>
                    <xdr:rowOff>0</xdr:rowOff>
                  </from>
                  <to>
                    <xdr:col>23</xdr:col>
                    <xdr:colOff>171450</xdr:colOff>
                    <xdr:row>22</xdr:row>
                    <xdr:rowOff>161925</xdr:rowOff>
                  </to>
                </anchor>
              </controlPr>
            </control>
          </mc:Choice>
        </mc:AlternateContent>
        <mc:AlternateContent xmlns:mc="http://schemas.openxmlformats.org/markup-compatibility/2006">
          <mc:Choice Requires="x14">
            <control shapeId="17604" r:id="rId14" name="Check Box 196">
              <controlPr defaultSize="0" autoFill="0" autoLine="0" autoPict="0">
                <anchor moveWithCells="1">
                  <from>
                    <xdr:col>23</xdr:col>
                    <xdr:colOff>0</xdr:colOff>
                    <xdr:row>22</xdr:row>
                    <xdr:rowOff>0</xdr:rowOff>
                  </from>
                  <to>
                    <xdr:col>23</xdr:col>
                    <xdr:colOff>171450</xdr:colOff>
                    <xdr:row>22</xdr:row>
                    <xdr:rowOff>161925</xdr:rowOff>
                  </to>
                </anchor>
              </controlPr>
            </control>
          </mc:Choice>
        </mc:AlternateContent>
        <mc:AlternateContent xmlns:mc="http://schemas.openxmlformats.org/markup-compatibility/2006">
          <mc:Choice Requires="x14">
            <control shapeId="17606" r:id="rId15" name="Check Box 198">
              <controlPr defaultSize="0" autoFill="0" autoLine="0" autoPict="0">
                <anchor moveWithCells="1">
                  <from>
                    <xdr:col>23</xdr:col>
                    <xdr:colOff>0</xdr:colOff>
                    <xdr:row>30</xdr:row>
                    <xdr:rowOff>0</xdr:rowOff>
                  </from>
                  <to>
                    <xdr:col>23</xdr:col>
                    <xdr:colOff>171450</xdr:colOff>
                    <xdr:row>30</xdr:row>
                    <xdr:rowOff>161925</xdr:rowOff>
                  </to>
                </anchor>
              </controlPr>
            </control>
          </mc:Choice>
        </mc:AlternateContent>
        <mc:AlternateContent xmlns:mc="http://schemas.openxmlformats.org/markup-compatibility/2006">
          <mc:Choice Requires="x14">
            <control shapeId="17607" r:id="rId16" name="Check Box 199">
              <controlPr defaultSize="0" autoFill="0" autoLine="0" autoPict="0">
                <anchor moveWithCells="1">
                  <from>
                    <xdr:col>23</xdr:col>
                    <xdr:colOff>0</xdr:colOff>
                    <xdr:row>33</xdr:row>
                    <xdr:rowOff>0</xdr:rowOff>
                  </from>
                  <to>
                    <xdr:col>23</xdr:col>
                    <xdr:colOff>171450</xdr:colOff>
                    <xdr:row>33</xdr:row>
                    <xdr:rowOff>161925</xdr:rowOff>
                  </to>
                </anchor>
              </controlPr>
            </control>
          </mc:Choice>
        </mc:AlternateContent>
        <mc:AlternateContent xmlns:mc="http://schemas.openxmlformats.org/markup-compatibility/2006">
          <mc:Choice Requires="x14">
            <control shapeId="17609" r:id="rId17" name="Check Box 201">
              <controlPr defaultSize="0" autoFill="0" autoLine="0" autoPict="0">
                <anchor moveWithCells="1">
                  <from>
                    <xdr:col>23</xdr:col>
                    <xdr:colOff>0</xdr:colOff>
                    <xdr:row>34</xdr:row>
                    <xdr:rowOff>19050</xdr:rowOff>
                  </from>
                  <to>
                    <xdr:col>23</xdr:col>
                    <xdr:colOff>171450</xdr:colOff>
                    <xdr:row>34</xdr:row>
                    <xdr:rowOff>180975</xdr:rowOff>
                  </to>
                </anchor>
              </controlPr>
            </control>
          </mc:Choice>
        </mc:AlternateContent>
        <mc:AlternateContent xmlns:mc="http://schemas.openxmlformats.org/markup-compatibility/2006">
          <mc:Choice Requires="x14">
            <control shapeId="17610" r:id="rId18" name="Check Box 202">
              <controlPr defaultSize="0" autoFill="0" autoLine="0" autoPict="0">
                <anchor moveWithCells="1">
                  <from>
                    <xdr:col>23</xdr:col>
                    <xdr:colOff>0</xdr:colOff>
                    <xdr:row>35</xdr:row>
                    <xdr:rowOff>19050</xdr:rowOff>
                  </from>
                  <to>
                    <xdr:col>23</xdr:col>
                    <xdr:colOff>171450</xdr:colOff>
                    <xdr:row>35</xdr:row>
                    <xdr:rowOff>180975</xdr:rowOff>
                  </to>
                </anchor>
              </controlPr>
            </control>
          </mc:Choice>
        </mc:AlternateContent>
        <mc:AlternateContent xmlns:mc="http://schemas.openxmlformats.org/markup-compatibility/2006">
          <mc:Choice Requires="x14">
            <control shapeId="17611" r:id="rId19" name="Check Box 203">
              <controlPr defaultSize="0" autoFill="0" autoLine="0" autoPict="0">
                <anchor moveWithCells="1">
                  <from>
                    <xdr:col>23</xdr:col>
                    <xdr:colOff>0</xdr:colOff>
                    <xdr:row>36</xdr:row>
                    <xdr:rowOff>19050</xdr:rowOff>
                  </from>
                  <to>
                    <xdr:col>23</xdr:col>
                    <xdr:colOff>171450</xdr:colOff>
                    <xdr:row>36</xdr:row>
                    <xdr:rowOff>180975</xdr:rowOff>
                  </to>
                </anchor>
              </controlPr>
            </control>
          </mc:Choice>
        </mc:AlternateContent>
        <mc:AlternateContent xmlns:mc="http://schemas.openxmlformats.org/markup-compatibility/2006">
          <mc:Choice Requires="x14">
            <control shapeId="17612" r:id="rId20" name="Check Box 204">
              <controlPr defaultSize="0" autoFill="0" autoLine="0" autoPict="0">
                <anchor moveWithCells="1">
                  <from>
                    <xdr:col>23</xdr:col>
                    <xdr:colOff>0</xdr:colOff>
                    <xdr:row>37</xdr:row>
                    <xdr:rowOff>19050</xdr:rowOff>
                  </from>
                  <to>
                    <xdr:col>23</xdr:col>
                    <xdr:colOff>171450</xdr:colOff>
                    <xdr:row>37</xdr:row>
                    <xdr:rowOff>180975</xdr:rowOff>
                  </to>
                </anchor>
              </controlPr>
            </control>
          </mc:Choice>
        </mc:AlternateContent>
        <mc:AlternateContent xmlns:mc="http://schemas.openxmlformats.org/markup-compatibility/2006">
          <mc:Choice Requires="x14">
            <control shapeId="17613" r:id="rId21" name="Check Box 205">
              <controlPr defaultSize="0" autoFill="0" autoLine="0" autoPict="0">
                <anchor moveWithCells="1">
                  <from>
                    <xdr:col>23</xdr:col>
                    <xdr:colOff>0</xdr:colOff>
                    <xdr:row>40</xdr:row>
                    <xdr:rowOff>19050</xdr:rowOff>
                  </from>
                  <to>
                    <xdr:col>23</xdr:col>
                    <xdr:colOff>171450</xdr:colOff>
                    <xdr:row>40</xdr:row>
                    <xdr:rowOff>180975</xdr:rowOff>
                  </to>
                </anchor>
              </controlPr>
            </control>
          </mc:Choice>
        </mc:AlternateContent>
        <mc:AlternateContent xmlns:mc="http://schemas.openxmlformats.org/markup-compatibility/2006">
          <mc:Choice Requires="x14">
            <control shapeId="17614" r:id="rId22" name="Check Box 206">
              <controlPr defaultSize="0" autoFill="0" autoLine="0" autoPict="0">
                <anchor moveWithCells="1">
                  <from>
                    <xdr:col>23</xdr:col>
                    <xdr:colOff>0</xdr:colOff>
                    <xdr:row>85</xdr:row>
                    <xdr:rowOff>0</xdr:rowOff>
                  </from>
                  <to>
                    <xdr:col>23</xdr:col>
                    <xdr:colOff>171450</xdr:colOff>
                    <xdr:row>85</xdr:row>
                    <xdr:rowOff>161925</xdr:rowOff>
                  </to>
                </anchor>
              </controlPr>
            </control>
          </mc:Choice>
        </mc:AlternateContent>
        <mc:AlternateContent xmlns:mc="http://schemas.openxmlformats.org/markup-compatibility/2006">
          <mc:Choice Requires="x14">
            <control shapeId="17615" r:id="rId23" name="Check Box 207">
              <controlPr defaultSize="0" autoFill="0" autoLine="0" autoPict="0">
                <anchor moveWithCells="1">
                  <from>
                    <xdr:col>23</xdr:col>
                    <xdr:colOff>0</xdr:colOff>
                    <xdr:row>85</xdr:row>
                    <xdr:rowOff>0</xdr:rowOff>
                  </from>
                  <to>
                    <xdr:col>23</xdr:col>
                    <xdr:colOff>171450</xdr:colOff>
                    <xdr:row>85</xdr:row>
                    <xdr:rowOff>161925</xdr:rowOff>
                  </to>
                </anchor>
              </controlPr>
            </control>
          </mc:Choice>
        </mc:AlternateContent>
        <mc:AlternateContent xmlns:mc="http://schemas.openxmlformats.org/markup-compatibility/2006">
          <mc:Choice Requires="x14">
            <control shapeId="17616" r:id="rId24" name="Check Box 208">
              <controlPr defaultSize="0" autoFill="0" autoLine="0" autoPict="0">
                <anchor moveWithCells="1">
                  <from>
                    <xdr:col>23</xdr:col>
                    <xdr:colOff>0</xdr:colOff>
                    <xdr:row>85</xdr:row>
                    <xdr:rowOff>0</xdr:rowOff>
                  </from>
                  <to>
                    <xdr:col>23</xdr:col>
                    <xdr:colOff>171450</xdr:colOff>
                    <xdr:row>85</xdr:row>
                    <xdr:rowOff>161925</xdr:rowOff>
                  </to>
                </anchor>
              </controlPr>
            </control>
          </mc:Choice>
        </mc:AlternateContent>
        <mc:AlternateContent xmlns:mc="http://schemas.openxmlformats.org/markup-compatibility/2006">
          <mc:Choice Requires="x14">
            <control shapeId="17617" r:id="rId25" name="Check Box 209">
              <controlPr defaultSize="0" autoFill="0" autoLine="0" autoPict="0">
                <anchor moveWithCells="1">
                  <from>
                    <xdr:col>23</xdr:col>
                    <xdr:colOff>0</xdr:colOff>
                    <xdr:row>85</xdr:row>
                    <xdr:rowOff>0</xdr:rowOff>
                  </from>
                  <to>
                    <xdr:col>23</xdr:col>
                    <xdr:colOff>171450</xdr:colOff>
                    <xdr:row>85</xdr:row>
                    <xdr:rowOff>161925</xdr:rowOff>
                  </to>
                </anchor>
              </controlPr>
            </control>
          </mc:Choice>
        </mc:AlternateContent>
        <mc:AlternateContent xmlns:mc="http://schemas.openxmlformats.org/markup-compatibility/2006">
          <mc:Choice Requires="x14">
            <control shapeId="17618" r:id="rId26" name="Check Box 210">
              <controlPr defaultSize="0" autoFill="0" autoLine="0" autoPict="0">
                <anchor moveWithCells="1">
                  <from>
                    <xdr:col>23</xdr:col>
                    <xdr:colOff>0</xdr:colOff>
                    <xdr:row>85</xdr:row>
                    <xdr:rowOff>0</xdr:rowOff>
                  </from>
                  <to>
                    <xdr:col>23</xdr:col>
                    <xdr:colOff>171450</xdr:colOff>
                    <xdr:row>85</xdr:row>
                    <xdr:rowOff>161925</xdr:rowOff>
                  </to>
                </anchor>
              </controlPr>
            </control>
          </mc:Choice>
        </mc:AlternateContent>
        <mc:AlternateContent xmlns:mc="http://schemas.openxmlformats.org/markup-compatibility/2006">
          <mc:Choice Requires="x14">
            <control shapeId="17620" r:id="rId27" name="Check Box 212">
              <controlPr defaultSize="0" autoFill="0" autoLine="0" autoPict="0">
                <anchor moveWithCells="1">
                  <from>
                    <xdr:col>23</xdr:col>
                    <xdr:colOff>0</xdr:colOff>
                    <xdr:row>85</xdr:row>
                    <xdr:rowOff>0</xdr:rowOff>
                  </from>
                  <to>
                    <xdr:col>23</xdr:col>
                    <xdr:colOff>171450</xdr:colOff>
                    <xdr:row>85</xdr:row>
                    <xdr:rowOff>161925</xdr:rowOff>
                  </to>
                </anchor>
              </controlPr>
            </control>
          </mc:Choice>
        </mc:AlternateContent>
        <mc:AlternateContent xmlns:mc="http://schemas.openxmlformats.org/markup-compatibility/2006">
          <mc:Choice Requires="x14">
            <control shapeId="17621" r:id="rId28" name="Check Box 213">
              <controlPr defaultSize="0" autoFill="0" autoLine="0" autoPict="0">
                <anchor moveWithCells="1">
                  <from>
                    <xdr:col>23</xdr:col>
                    <xdr:colOff>0</xdr:colOff>
                    <xdr:row>85</xdr:row>
                    <xdr:rowOff>0</xdr:rowOff>
                  </from>
                  <to>
                    <xdr:col>23</xdr:col>
                    <xdr:colOff>171450</xdr:colOff>
                    <xdr:row>85</xdr:row>
                    <xdr:rowOff>161925</xdr:rowOff>
                  </to>
                </anchor>
              </controlPr>
            </control>
          </mc:Choice>
        </mc:AlternateContent>
        <mc:AlternateContent xmlns:mc="http://schemas.openxmlformats.org/markup-compatibility/2006">
          <mc:Choice Requires="x14">
            <control shapeId="17622" r:id="rId29" name="Check Box 214">
              <controlPr defaultSize="0" autoFill="0" autoLine="0" autoPict="0">
                <anchor moveWithCells="1">
                  <from>
                    <xdr:col>23</xdr:col>
                    <xdr:colOff>0</xdr:colOff>
                    <xdr:row>85</xdr:row>
                    <xdr:rowOff>0</xdr:rowOff>
                  </from>
                  <to>
                    <xdr:col>23</xdr:col>
                    <xdr:colOff>171450</xdr:colOff>
                    <xdr:row>85</xdr:row>
                    <xdr:rowOff>161925</xdr:rowOff>
                  </to>
                </anchor>
              </controlPr>
            </control>
          </mc:Choice>
        </mc:AlternateContent>
        <mc:AlternateContent xmlns:mc="http://schemas.openxmlformats.org/markup-compatibility/2006">
          <mc:Choice Requires="x14">
            <control shapeId="17623" r:id="rId30" name="Check Box 215">
              <controlPr defaultSize="0" autoFill="0" autoLine="0" autoPict="0">
                <anchor moveWithCells="1">
                  <from>
                    <xdr:col>23</xdr:col>
                    <xdr:colOff>0</xdr:colOff>
                    <xdr:row>85</xdr:row>
                    <xdr:rowOff>0</xdr:rowOff>
                  </from>
                  <to>
                    <xdr:col>23</xdr:col>
                    <xdr:colOff>171450</xdr:colOff>
                    <xdr:row>85</xdr:row>
                    <xdr:rowOff>161925</xdr:rowOff>
                  </to>
                </anchor>
              </controlPr>
            </control>
          </mc:Choice>
        </mc:AlternateContent>
        <mc:AlternateContent xmlns:mc="http://schemas.openxmlformats.org/markup-compatibility/2006">
          <mc:Choice Requires="x14">
            <control shapeId="17624" r:id="rId31" name="Check Box 216">
              <controlPr defaultSize="0" autoFill="0" autoLine="0" autoPict="0">
                <anchor moveWithCells="1">
                  <from>
                    <xdr:col>23</xdr:col>
                    <xdr:colOff>0</xdr:colOff>
                    <xdr:row>85</xdr:row>
                    <xdr:rowOff>0</xdr:rowOff>
                  </from>
                  <to>
                    <xdr:col>23</xdr:col>
                    <xdr:colOff>171450</xdr:colOff>
                    <xdr:row>85</xdr:row>
                    <xdr:rowOff>161925</xdr:rowOff>
                  </to>
                </anchor>
              </controlPr>
            </control>
          </mc:Choice>
        </mc:AlternateContent>
        <mc:AlternateContent xmlns:mc="http://schemas.openxmlformats.org/markup-compatibility/2006">
          <mc:Choice Requires="x14">
            <control shapeId="17625" r:id="rId32" name="Check Box 217">
              <controlPr defaultSize="0" autoFill="0" autoLine="0" autoPict="0">
                <anchor moveWithCells="1">
                  <from>
                    <xdr:col>23</xdr:col>
                    <xdr:colOff>0</xdr:colOff>
                    <xdr:row>85</xdr:row>
                    <xdr:rowOff>0</xdr:rowOff>
                  </from>
                  <to>
                    <xdr:col>23</xdr:col>
                    <xdr:colOff>171450</xdr:colOff>
                    <xdr:row>85</xdr:row>
                    <xdr:rowOff>161925</xdr:rowOff>
                  </to>
                </anchor>
              </controlPr>
            </control>
          </mc:Choice>
        </mc:AlternateContent>
        <mc:AlternateContent xmlns:mc="http://schemas.openxmlformats.org/markup-compatibility/2006">
          <mc:Choice Requires="x14">
            <control shapeId="17626" r:id="rId33" name="Check Box 218">
              <controlPr defaultSize="0" autoFill="0" autoLine="0" autoPict="0">
                <anchor moveWithCells="1">
                  <from>
                    <xdr:col>23</xdr:col>
                    <xdr:colOff>0</xdr:colOff>
                    <xdr:row>85</xdr:row>
                    <xdr:rowOff>0</xdr:rowOff>
                  </from>
                  <to>
                    <xdr:col>23</xdr:col>
                    <xdr:colOff>171450</xdr:colOff>
                    <xdr:row>85</xdr:row>
                    <xdr:rowOff>161925</xdr:rowOff>
                  </to>
                </anchor>
              </controlPr>
            </control>
          </mc:Choice>
        </mc:AlternateContent>
        <mc:AlternateContent xmlns:mc="http://schemas.openxmlformats.org/markup-compatibility/2006">
          <mc:Choice Requires="x14">
            <control shapeId="17627" r:id="rId34" name="Check Box 219">
              <controlPr defaultSize="0" autoFill="0" autoLine="0" autoPict="0">
                <anchor moveWithCells="1">
                  <from>
                    <xdr:col>23</xdr:col>
                    <xdr:colOff>0</xdr:colOff>
                    <xdr:row>85</xdr:row>
                    <xdr:rowOff>0</xdr:rowOff>
                  </from>
                  <to>
                    <xdr:col>23</xdr:col>
                    <xdr:colOff>171450</xdr:colOff>
                    <xdr:row>85</xdr:row>
                    <xdr:rowOff>161925</xdr:rowOff>
                  </to>
                </anchor>
              </controlPr>
            </control>
          </mc:Choice>
        </mc:AlternateContent>
        <mc:AlternateContent xmlns:mc="http://schemas.openxmlformats.org/markup-compatibility/2006">
          <mc:Choice Requires="x14">
            <control shapeId="17628" r:id="rId35" name="Check Box 220">
              <controlPr defaultSize="0" autoFill="0" autoLine="0" autoPict="0">
                <anchor moveWithCells="1">
                  <from>
                    <xdr:col>23</xdr:col>
                    <xdr:colOff>0</xdr:colOff>
                    <xdr:row>85</xdr:row>
                    <xdr:rowOff>0</xdr:rowOff>
                  </from>
                  <to>
                    <xdr:col>23</xdr:col>
                    <xdr:colOff>171450</xdr:colOff>
                    <xdr:row>85</xdr:row>
                    <xdr:rowOff>161925</xdr:rowOff>
                  </to>
                </anchor>
              </controlPr>
            </control>
          </mc:Choice>
        </mc:AlternateContent>
        <mc:AlternateContent xmlns:mc="http://schemas.openxmlformats.org/markup-compatibility/2006">
          <mc:Choice Requires="x14">
            <control shapeId="17629" r:id="rId36" name="Check Box 221">
              <controlPr defaultSize="0" autoFill="0" autoLine="0" autoPict="0">
                <anchor moveWithCells="1">
                  <from>
                    <xdr:col>23</xdr:col>
                    <xdr:colOff>0</xdr:colOff>
                    <xdr:row>85</xdr:row>
                    <xdr:rowOff>0</xdr:rowOff>
                  </from>
                  <to>
                    <xdr:col>23</xdr:col>
                    <xdr:colOff>171450</xdr:colOff>
                    <xdr:row>85</xdr:row>
                    <xdr:rowOff>161925</xdr:rowOff>
                  </to>
                </anchor>
              </controlPr>
            </control>
          </mc:Choice>
        </mc:AlternateContent>
        <mc:AlternateContent xmlns:mc="http://schemas.openxmlformats.org/markup-compatibility/2006">
          <mc:Choice Requires="x14">
            <control shapeId="17630" r:id="rId37" name="Check Box 222">
              <controlPr defaultSize="0" autoFill="0" autoLine="0" autoPict="0">
                <anchor moveWithCells="1">
                  <from>
                    <xdr:col>23</xdr:col>
                    <xdr:colOff>0</xdr:colOff>
                    <xdr:row>85</xdr:row>
                    <xdr:rowOff>0</xdr:rowOff>
                  </from>
                  <to>
                    <xdr:col>23</xdr:col>
                    <xdr:colOff>171450</xdr:colOff>
                    <xdr:row>85</xdr:row>
                    <xdr:rowOff>161925</xdr:rowOff>
                  </to>
                </anchor>
              </controlPr>
            </control>
          </mc:Choice>
        </mc:AlternateContent>
        <mc:AlternateContent xmlns:mc="http://schemas.openxmlformats.org/markup-compatibility/2006">
          <mc:Choice Requires="x14">
            <control shapeId="17631" r:id="rId38" name="Check Box 223">
              <controlPr defaultSize="0" autoFill="0" autoLine="0" autoPict="0">
                <anchor moveWithCells="1">
                  <from>
                    <xdr:col>23</xdr:col>
                    <xdr:colOff>0</xdr:colOff>
                    <xdr:row>89</xdr:row>
                    <xdr:rowOff>0</xdr:rowOff>
                  </from>
                  <to>
                    <xdr:col>23</xdr:col>
                    <xdr:colOff>171450</xdr:colOff>
                    <xdr:row>89</xdr:row>
                    <xdr:rowOff>161925</xdr:rowOff>
                  </to>
                </anchor>
              </controlPr>
            </control>
          </mc:Choice>
        </mc:AlternateContent>
        <mc:AlternateContent xmlns:mc="http://schemas.openxmlformats.org/markup-compatibility/2006">
          <mc:Choice Requires="x14">
            <control shapeId="17632" r:id="rId39" name="Check Box 224">
              <controlPr defaultSize="0" autoFill="0" autoLine="0" autoPict="0">
                <anchor moveWithCells="1">
                  <from>
                    <xdr:col>23</xdr:col>
                    <xdr:colOff>0</xdr:colOff>
                    <xdr:row>87</xdr:row>
                    <xdr:rowOff>19050</xdr:rowOff>
                  </from>
                  <to>
                    <xdr:col>23</xdr:col>
                    <xdr:colOff>171450</xdr:colOff>
                    <xdr:row>87</xdr:row>
                    <xdr:rowOff>180975</xdr:rowOff>
                  </to>
                </anchor>
              </controlPr>
            </control>
          </mc:Choice>
        </mc:AlternateContent>
        <mc:AlternateContent xmlns:mc="http://schemas.openxmlformats.org/markup-compatibility/2006">
          <mc:Choice Requires="x14">
            <control shapeId="17634" r:id="rId40" name="Check Box 226">
              <controlPr defaultSize="0" autoFill="0" autoLine="0" autoPict="0">
                <anchor moveWithCells="1">
                  <from>
                    <xdr:col>23</xdr:col>
                    <xdr:colOff>0</xdr:colOff>
                    <xdr:row>101</xdr:row>
                    <xdr:rowOff>0</xdr:rowOff>
                  </from>
                  <to>
                    <xdr:col>23</xdr:col>
                    <xdr:colOff>171450</xdr:colOff>
                    <xdr:row>101</xdr:row>
                    <xdr:rowOff>161925</xdr:rowOff>
                  </to>
                </anchor>
              </controlPr>
            </control>
          </mc:Choice>
        </mc:AlternateContent>
        <mc:AlternateContent xmlns:mc="http://schemas.openxmlformats.org/markup-compatibility/2006">
          <mc:Choice Requires="x14">
            <control shapeId="17635" r:id="rId41" name="Check Box 227">
              <controlPr defaultSize="0" autoFill="0" autoLine="0" autoPict="0">
                <anchor moveWithCells="1">
                  <from>
                    <xdr:col>23</xdr:col>
                    <xdr:colOff>0</xdr:colOff>
                    <xdr:row>101</xdr:row>
                    <xdr:rowOff>19050</xdr:rowOff>
                  </from>
                  <to>
                    <xdr:col>23</xdr:col>
                    <xdr:colOff>171450</xdr:colOff>
                    <xdr:row>101</xdr:row>
                    <xdr:rowOff>180975</xdr:rowOff>
                  </to>
                </anchor>
              </controlPr>
            </control>
          </mc:Choice>
        </mc:AlternateContent>
        <mc:AlternateContent xmlns:mc="http://schemas.openxmlformats.org/markup-compatibility/2006">
          <mc:Choice Requires="x14">
            <control shapeId="17636" r:id="rId42" name="Check Box 228">
              <controlPr defaultSize="0" autoFill="0" autoLine="0" autoPict="0">
                <anchor moveWithCells="1">
                  <from>
                    <xdr:col>23</xdr:col>
                    <xdr:colOff>0</xdr:colOff>
                    <xdr:row>103</xdr:row>
                    <xdr:rowOff>0</xdr:rowOff>
                  </from>
                  <to>
                    <xdr:col>23</xdr:col>
                    <xdr:colOff>171450</xdr:colOff>
                    <xdr:row>103</xdr:row>
                    <xdr:rowOff>161925</xdr:rowOff>
                  </to>
                </anchor>
              </controlPr>
            </control>
          </mc:Choice>
        </mc:AlternateContent>
        <mc:AlternateContent xmlns:mc="http://schemas.openxmlformats.org/markup-compatibility/2006">
          <mc:Choice Requires="x14">
            <control shapeId="17637" r:id="rId43" name="Check Box 229">
              <controlPr defaultSize="0" autoFill="0" autoLine="0" autoPict="0">
                <anchor moveWithCells="1">
                  <from>
                    <xdr:col>23</xdr:col>
                    <xdr:colOff>0</xdr:colOff>
                    <xdr:row>106</xdr:row>
                    <xdr:rowOff>0</xdr:rowOff>
                  </from>
                  <to>
                    <xdr:col>23</xdr:col>
                    <xdr:colOff>171450</xdr:colOff>
                    <xdr:row>106</xdr:row>
                    <xdr:rowOff>161925</xdr:rowOff>
                  </to>
                </anchor>
              </controlPr>
            </control>
          </mc:Choice>
        </mc:AlternateContent>
        <mc:AlternateContent xmlns:mc="http://schemas.openxmlformats.org/markup-compatibility/2006">
          <mc:Choice Requires="x14">
            <control shapeId="17638" r:id="rId44" name="Check Box 230">
              <controlPr defaultSize="0" autoFill="0" autoLine="0" autoPict="0">
                <anchor moveWithCells="1">
                  <from>
                    <xdr:col>23</xdr:col>
                    <xdr:colOff>0</xdr:colOff>
                    <xdr:row>106</xdr:row>
                    <xdr:rowOff>19050</xdr:rowOff>
                  </from>
                  <to>
                    <xdr:col>23</xdr:col>
                    <xdr:colOff>171450</xdr:colOff>
                    <xdr:row>106</xdr:row>
                    <xdr:rowOff>180975</xdr:rowOff>
                  </to>
                </anchor>
              </controlPr>
            </control>
          </mc:Choice>
        </mc:AlternateContent>
        <mc:AlternateContent xmlns:mc="http://schemas.openxmlformats.org/markup-compatibility/2006">
          <mc:Choice Requires="x14">
            <control shapeId="17639" r:id="rId45" name="Check Box 231">
              <controlPr defaultSize="0" autoFill="0" autoLine="0" autoPict="0">
                <anchor moveWithCells="1">
                  <from>
                    <xdr:col>23</xdr:col>
                    <xdr:colOff>0</xdr:colOff>
                    <xdr:row>108</xdr:row>
                    <xdr:rowOff>0</xdr:rowOff>
                  </from>
                  <to>
                    <xdr:col>23</xdr:col>
                    <xdr:colOff>171450</xdr:colOff>
                    <xdr:row>108</xdr:row>
                    <xdr:rowOff>161925</xdr:rowOff>
                  </to>
                </anchor>
              </controlPr>
            </control>
          </mc:Choice>
        </mc:AlternateContent>
        <mc:AlternateContent xmlns:mc="http://schemas.openxmlformats.org/markup-compatibility/2006">
          <mc:Choice Requires="x14">
            <control shapeId="17640" r:id="rId46" name="Check Box 232">
              <controlPr defaultSize="0" autoFill="0" autoLine="0" autoPict="0">
                <anchor moveWithCells="1">
                  <from>
                    <xdr:col>23</xdr:col>
                    <xdr:colOff>0</xdr:colOff>
                    <xdr:row>112</xdr:row>
                    <xdr:rowOff>19050</xdr:rowOff>
                  </from>
                  <to>
                    <xdr:col>23</xdr:col>
                    <xdr:colOff>171450</xdr:colOff>
                    <xdr:row>112</xdr:row>
                    <xdr:rowOff>180975</xdr:rowOff>
                  </to>
                </anchor>
              </controlPr>
            </control>
          </mc:Choice>
        </mc:AlternateContent>
        <mc:AlternateContent xmlns:mc="http://schemas.openxmlformats.org/markup-compatibility/2006">
          <mc:Choice Requires="x14">
            <control shapeId="17641" r:id="rId47" name="Check Box 233">
              <controlPr defaultSize="0" autoFill="0" autoLine="0" autoPict="0">
                <anchor moveWithCells="1">
                  <from>
                    <xdr:col>23</xdr:col>
                    <xdr:colOff>0</xdr:colOff>
                    <xdr:row>117</xdr:row>
                    <xdr:rowOff>19050</xdr:rowOff>
                  </from>
                  <to>
                    <xdr:col>23</xdr:col>
                    <xdr:colOff>171450</xdr:colOff>
                    <xdr:row>117</xdr:row>
                    <xdr:rowOff>180975</xdr:rowOff>
                  </to>
                </anchor>
              </controlPr>
            </control>
          </mc:Choice>
        </mc:AlternateContent>
        <mc:AlternateContent xmlns:mc="http://schemas.openxmlformats.org/markup-compatibility/2006">
          <mc:Choice Requires="x14">
            <control shapeId="17643" r:id="rId48" name="Check Box 235">
              <controlPr defaultSize="0" autoFill="0" autoLine="0" autoPict="0">
                <anchor moveWithCells="1">
                  <from>
                    <xdr:col>23</xdr:col>
                    <xdr:colOff>0</xdr:colOff>
                    <xdr:row>120</xdr:row>
                    <xdr:rowOff>19050</xdr:rowOff>
                  </from>
                  <to>
                    <xdr:col>23</xdr:col>
                    <xdr:colOff>171450</xdr:colOff>
                    <xdr:row>120</xdr:row>
                    <xdr:rowOff>180975</xdr:rowOff>
                  </to>
                </anchor>
              </controlPr>
            </control>
          </mc:Choice>
        </mc:AlternateContent>
        <mc:AlternateContent xmlns:mc="http://schemas.openxmlformats.org/markup-compatibility/2006">
          <mc:Choice Requires="x14">
            <control shapeId="17644" r:id="rId49" name="Check Box 236">
              <controlPr defaultSize="0" autoFill="0" autoLine="0" autoPict="0">
                <anchor moveWithCells="1">
                  <from>
                    <xdr:col>23</xdr:col>
                    <xdr:colOff>0</xdr:colOff>
                    <xdr:row>121</xdr:row>
                    <xdr:rowOff>19050</xdr:rowOff>
                  </from>
                  <to>
                    <xdr:col>23</xdr:col>
                    <xdr:colOff>171450</xdr:colOff>
                    <xdr:row>121</xdr:row>
                    <xdr:rowOff>180975</xdr:rowOff>
                  </to>
                </anchor>
              </controlPr>
            </control>
          </mc:Choice>
        </mc:AlternateContent>
        <mc:AlternateContent xmlns:mc="http://schemas.openxmlformats.org/markup-compatibility/2006">
          <mc:Choice Requires="x14">
            <control shapeId="17646" r:id="rId50" name="Check Box 238">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647" r:id="rId51" name="Check Box 239">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648" r:id="rId52" name="Check Box 240">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650" r:id="rId53" name="Check Box 242">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651" r:id="rId54" name="Check Box 243">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653" r:id="rId55" name="Check Box 245">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654" r:id="rId56" name="Check Box 246">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655" r:id="rId57" name="Check Box 247">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656" r:id="rId58" name="Check Box 248">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657" r:id="rId59" name="Check Box 249">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658" r:id="rId60" name="Check Box 250">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659" r:id="rId61" name="Check Box 251">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661" r:id="rId62" name="Check Box 253">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662" r:id="rId63" name="Check Box 254">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663" r:id="rId64" name="Check Box 255">
              <controlPr defaultSize="0" autoFill="0" autoLine="0" autoPict="0">
                <anchor moveWithCells="1">
                  <from>
                    <xdr:col>23</xdr:col>
                    <xdr:colOff>0</xdr:colOff>
                    <xdr:row>85</xdr:row>
                    <xdr:rowOff>0</xdr:rowOff>
                  </from>
                  <to>
                    <xdr:col>23</xdr:col>
                    <xdr:colOff>171450</xdr:colOff>
                    <xdr:row>85</xdr:row>
                    <xdr:rowOff>161925</xdr:rowOff>
                  </to>
                </anchor>
              </controlPr>
            </control>
          </mc:Choice>
        </mc:AlternateContent>
        <mc:AlternateContent xmlns:mc="http://schemas.openxmlformats.org/markup-compatibility/2006">
          <mc:Choice Requires="x14">
            <control shapeId="17664" r:id="rId65" name="Check Box 256">
              <controlPr defaultSize="0" autoFill="0" autoLine="0" autoPict="0">
                <anchor moveWithCells="1">
                  <from>
                    <xdr:col>23</xdr:col>
                    <xdr:colOff>0</xdr:colOff>
                    <xdr:row>22</xdr:row>
                    <xdr:rowOff>0</xdr:rowOff>
                  </from>
                  <to>
                    <xdr:col>23</xdr:col>
                    <xdr:colOff>180975</xdr:colOff>
                    <xdr:row>23</xdr:row>
                    <xdr:rowOff>104775</xdr:rowOff>
                  </to>
                </anchor>
              </controlPr>
            </control>
          </mc:Choice>
        </mc:AlternateContent>
        <mc:AlternateContent xmlns:mc="http://schemas.openxmlformats.org/markup-compatibility/2006">
          <mc:Choice Requires="x14">
            <control shapeId="17665" r:id="rId66" name="Check Box 257">
              <controlPr defaultSize="0" autoFill="0" autoLine="0" autoPict="0">
                <anchor moveWithCells="1">
                  <from>
                    <xdr:col>23</xdr:col>
                    <xdr:colOff>0</xdr:colOff>
                    <xdr:row>22</xdr:row>
                    <xdr:rowOff>0</xdr:rowOff>
                  </from>
                  <to>
                    <xdr:col>23</xdr:col>
                    <xdr:colOff>180975</xdr:colOff>
                    <xdr:row>23</xdr:row>
                    <xdr:rowOff>114300</xdr:rowOff>
                  </to>
                </anchor>
              </controlPr>
            </control>
          </mc:Choice>
        </mc:AlternateContent>
        <mc:AlternateContent xmlns:mc="http://schemas.openxmlformats.org/markup-compatibility/2006">
          <mc:Choice Requires="x14">
            <control shapeId="17666" r:id="rId67" name="Check Box 258">
              <controlPr defaultSize="0" autoFill="0" autoLine="0" autoPict="0">
                <anchor moveWithCells="1">
                  <from>
                    <xdr:col>23</xdr:col>
                    <xdr:colOff>0</xdr:colOff>
                    <xdr:row>22</xdr:row>
                    <xdr:rowOff>0</xdr:rowOff>
                  </from>
                  <to>
                    <xdr:col>23</xdr:col>
                    <xdr:colOff>171450</xdr:colOff>
                    <xdr:row>22</xdr:row>
                    <xdr:rowOff>161925</xdr:rowOff>
                  </to>
                </anchor>
              </controlPr>
            </control>
          </mc:Choice>
        </mc:AlternateContent>
        <mc:AlternateContent xmlns:mc="http://schemas.openxmlformats.org/markup-compatibility/2006">
          <mc:Choice Requires="x14">
            <control shapeId="17667" r:id="rId68" name="Check Box 259">
              <controlPr defaultSize="0" autoFill="0" autoLine="0" autoPict="0">
                <anchor moveWithCells="1">
                  <from>
                    <xdr:col>23</xdr:col>
                    <xdr:colOff>0</xdr:colOff>
                    <xdr:row>33</xdr:row>
                    <xdr:rowOff>0</xdr:rowOff>
                  </from>
                  <to>
                    <xdr:col>23</xdr:col>
                    <xdr:colOff>180975</xdr:colOff>
                    <xdr:row>33</xdr:row>
                    <xdr:rowOff>295275</xdr:rowOff>
                  </to>
                </anchor>
              </controlPr>
            </control>
          </mc:Choice>
        </mc:AlternateContent>
        <mc:AlternateContent xmlns:mc="http://schemas.openxmlformats.org/markup-compatibility/2006">
          <mc:Choice Requires="x14">
            <control shapeId="17668" r:id="rId69" name="Check Box 260">
              <controlPr defaultSize="0" autoFill="0" autoLine="0" autoPict="0">
                <anchor moveWithCells="1">
                  <from>
                    <xdr:col>23</xdr:col>
                    <xdr:colOff>0</xdr:colOff>
                    <xdr:row>33</xdr:row>
                    <xdr:rowOff>0</xdr:rowOff>
                  </from>
                  <to>
                    <xdr:col>23</xdr:col>
                    <xdr:colOff>180975</xdr:colOff>
                    <xdr:row>33</xdr:row>
                    <xdr:rowOff>304800</xdr:rowOff>
                  </to>
                </anchor>
              </controlPr>
            </control>
          </mc:Choice>
        </mc:AlternateContent>
        <mc:AlternateContent xmlns:mc="http://schemas.openxmlformats.org/markup-compatibility/2006">
          <mc:Choice Requires="x14">
            <control shapeId="17669" r:id="rId70" name="Check Box 261">
              <controlPr defaultSize="0" autoFill="0" autoLine="0" autoPict="0">
                <anchor moveWithCells="1">
                  <from>
                    <xdr:col>23</xdr:col>
                    <xdr:colOff>0</xdr:colOff>
                    <xdr:row>38</xdr:row>
                    <xdr:rowOff>38100</xdr:rowOff>
                  </from>
                  <to>
                    <xdr:col>23</xdr:col>
                    <xdr:colOff>180975</xdr:colOff>
                    <xdr:row>38</xdr:row>
                    <xdr:rowOff>352425</xdr:rowOff>
                  </to>
                </anchor>
              </controlPr>
            </control>
          </mc:Choice>
        </mc:AlternateContent>
        <mc:AlternateContent xmlns:mc="http://schemas.openxmlformats.org/markup-compatibility/2006">
          <mc:Choice Requires="x14">
            <control shapeId="17670" r:id="rId71" name="Check Box 262">
              <controlPr defaultSize="0" autoFill="0" autoLine="0" autoPict="0">
                <anchor moveWithCells="1">
                  <from>
                    <xdr:col>23</xdr:col>
                    <xdr:colOff>0</xdr:colOff>
                    <xdr:row>39</xdr:row>
                    <xdr:rowOff>38100</xdr:rowOff>
                  </from>
                  <to>
                    <xdr:col>23</xdr:col>
                    <xdr:colOff>180975</xdr:colOff>
                    <xdr:row>40</xdr:row>
                    <xdr:rowOff>161925</xdr:rowOff>
                  </to>
                </anchor>
              </controlPr>
            </control>
          </mc:Choice>
        </mc:AlternateContent>
        <mc:AlternateContent xmlns:mc="http://schemas.openxmlformats.org/markup-compatibility/2006">
          <mc:Choice Requires="x14">
            <control shapeId="17671" r:id="rId72" name="Check Box 263">
              <controlPr defaultSize="0" autoFill="0" autoLine="0" autoPict="0">
                <anchor moveWithCells="1">
                  <from>
                    <xdr:col>23</xdr:col>
                    <xdr:colOff>0</xdr:colOff>
                    <xdr:row>85</xdr:row>
                    <xdr:rowOff>0</xdr:rowOff>
                  </from>
                  <to>
                    <xdr:col>23</xdr:col>
                    <xdr:colOff>180975</xdr:colOff>
                    <xdr:row>86</xdr:row>
                    <xdr:rowOff>114300</xdr:rowOff>
                  </to>
                </anchor>
              </controlPr>
            </control>
          </mc:Choice>
        </mc:AlternateContent>
        <mc:AlternateContent xmlns:mc="http://schemas.openxmlformats.org/markup-compatibility/2006">
          <mc:Choice Requires="x14">
            <control shapeId="17673" r:id="rId73" name="Check Box 265">
              <controlPr defaultSize="0" autoFill="0" autoLine="0" autoPict="0">
                <anchor moveWithCells="1">
                  <from>
                    <xdr:col>23</xdr:col>
                    <xdr:colOff>0</xdr:colOff>
                    <xdr:row>85</xdr:row>
                    <xdr:rowOff>0</xdr:rowOff>
                  </from>
                  <to>
                    <xdr:col>23</xdr:col>
                    <xdr:colOff>180975</xdr:colOff>
                    <xdr:row>86</xdr:row>
                    <xdr:rowOff>123825</xdr:rowOff>
                  </to>
                </anchor>
              </controlPr>
            </control>
          </mc:Choice>
        </mc:AlternateContent>
        <mc:AlternateContent xmlns:mc="http://schemas.openxmlformats.org/markup-compatibility/2006">
          <mc:Choice Requires="x14">
            <control shapeId="17674" r:id="rId74" name="Check Box 266">
              <controlPr defaultSize="0" autoFill="0" autoLine="0" autoPict="0">
                <anchor moveWithCells="1">
                  <from>
                    <xdr:col>23</xdr:col>
                    <xdr:colOff>0</xdr:colOff>
                    <xdr:row>85</xdr:row>
                    <xdr:rowOff>0</xdr:rowOff>
                  </from>
                  <to>
                    <xdr:col>23</xdr:col>
                    <xdr:colOff>180975</xdr:colOff>
                    <xdr:row>86</xdr:row>
                    <xdr:rowOff>114300</xdr:rowOff>
                  </to>
                </anchor>
              </controlPr>
            </control>
          </mc:Choice>
        </mc:AlternateContent>
        <mc:AlternateContent xmlns:mc="http://schemas.openxmlformats.org/markup-compatibility/2006">
          <mc:Choice Requires="x14">
            <control shapeId="17675" r:id="rId75" name="Check Box 267">
              <controlPr defaultSize="0" autoFill="0" autoLine="0" autoPict="0">
                <anchor moveWithCells="1">
                  <from>
                    <xdr:col>23</xdr:col>
                    <xdr:colOff>0</xdr:colOff>
                    <xdr:row>85</xdr:row>
                    <xdr:rowOff>0</xdr:rowOff>
                  </from>
                  <to>
                    <xdr:col>23</xdr:col>
                    <xdr:colOff>180975</xdr:colOff>
                    <xdr:row>86</xdr:row>
                    <xdr:rowOff>114300</xdr:rowOff>
                  </to>
                </anchor>
              </controlPr>
            </control>
          </mc:Choice>
        </mc:AlternateContent>
        <mc:AlternateContent xmlns:mc="http://schemas.openxmlformats.org/markup-compatibility/2006">
          <mc:Choice Requires="x14">
            <control shapeId="17676" r:id="rId76" name="Check Box 268">
              <controlPr defaultSize="0" autoFill="0" autoLine="0" autoPict="0">
                <anchor moveWithCells="1">
                  <from>
                    <xdr:col>23</xdr:col>
                    <xdr:colOff>0</xdr:colOff>
                    <xdr:row>85</xdr:row>
                    <xdr:rowOff>0</xdr:rowOff>
                  </from>
                  <to>
                    <xdr:col>23</xdr:col>
                    <xdr:colOff>180975</xdr:colOff>
                    <xdr:row>86</xdr:row>
                    <xdr:rowOff>114300</xdr:rowOff>
                  </to>
                </anchor>
              </controlPr>
            </control>
          </mc:Choice>
        </mc:AlternateContent>
        <mc:AlternateContent xmlns:mc="http://schemas.openxmlformats.org/markup-compatibility/2006">
          <mc:Choice Requires="x14">
            <control shapeId="17677" r:id="rId77" name="Check Box 269">
              <controlPr defaultSize="0" autoFill="0" autoLine="0" autoPict="0">
                <anchor moveWithCells="1">
                  <from>
                    <xdr:col>23</xdr:col>
                    <xdr:colOff>0</xdr:colOff>
                    <xdr:row>89</xdr:row>
                    <xdr:rowOff>38100</xdr:rowOff>
                  </from>
                  <to>
                    <xdr:col>23</xdr:col>
                    <xdr:colOff>180975</xdr:colOff>
                    <xdr:row>89</xdr:row>
                    <xdr:rowOff>352425</xdr:rowOff>
                  </to>
                </anchor>
              </controlPr>
            </control>
          </mc:Choice>
        </mc:AlternateContent>
        <mc:AlternateContent xmlns:mc="http://schemas.openxmlformats.org/markup-compatibility/2006">
          <mc:Choice Requires="x14">
            <control shapeId="17678" r:id="rId78" name="Check Box 270">
              <controlPr defaultSize="0" autoFill="0" autoLine="0" autoPict="0">
                <anchor moveWithCells="1">
                  <from>
                    <xdr:col>23</xdr:col>
                    <xdr:colOff>0</xdr:colOff>
                    <xdr:row>90</xdr:row>
                    <xdr:rowOff>38100</xdr:rowOff>
                  </from>
                  <to>
                    <xdr:col>23</xdr:col>
                    <xdr:colOff>180975</xdr:colOff>
                    <xdr:row>90</xdr:row>
                    <xdr:rowOff>352425</xdr:rowOff>
                  </to>
                </anchor>
              </controlPr>
            </control>
          </mc:Choice>
        </mc:AlternateContent>
        <mc:AlternateContent xmlns:mc="http://schemas.openxmlformats.org/markup-compatibility/2006">
          <mc:Choice Requires="x14">
            <control shapeId="17679" r:id="rId79" name="Check Box 271">
              <controlPr defaultSize="0" autoFill="0" autoLine="0" autoPict="0">
                <anchor moveWithCells="1">
                  <from>
                    <xdr:col>23</xdr:col>
                    <xdr:colOff>0</xdr:colOff>
                    <xdr:row>106</xdr:row>
                    <xdr:rowOff>0</xdr:rowOff>
                  </from>
                  <to>
                    <xdr:col>23</xdr:col>
                    <xdr:colOff>180975</xdr:colOff>
                    <xdr:row>107</xdr:row>
                    <xdr:rowOff>123825</xdr:rowOff>
                  </to>
                </anchor>
              </controlPr>
            </control>
          </mc:Choice>
        </mc:AlternateContent>
        <mc:AlternateContent xmlns:mc="http://schemas.openxmlformats.org/markup-compatibility/2006">
          <mc:Choice Requires="x14">
            <control shapeId="17680" r:id="rId80" name="Check Box 272">
              <controlPr defaultSize="0" autoFill="0" autoLine="0" autoPict="0">
                <anchor moveWithCells="1">
                  <from>
                    <xdr:col>23</xdr:col>
                    <xdr:colOff>0</xdr:colOff>
                    <xdr:row>110</xdr:row>
                    <xdr:rowOff>38100</xdr:rowOff>
                  </from>
                  <to>
                    <xdr:col>23</xdr:col>
                    <xdr:colOff>180975</xdr:colOff>
                    <xdr:row>110</xdr:row>
                    <xdr:rowOff>352425</xdr:rowOff>
                  </to>
                </anchor>
              </controlPr>
            </control>
          </mc:Choice>
        </mc:AlternateContent>
        <mc:AlternateContent xmlns:mc="http://schemas.openxmlformats.org/markup-compatibility/2006">
          <mc:Choice Requires="x14">
            <control shapeId="17681" r:id="rId81" name="Check Box 273">
              <controlPr defaultSize="0" autoFill="0" autoLine="0" autoPict="0">
                <anchor moveWithCells="1">
                  <from>
                    <xdr:col>23</xdr:col>
                    <xdr:colOff>0</xdr:colOff>
                    <xdr:row>111</xdr:row>
                    <xdr:rowOff>38100</xdr:rowOff>
                  </from>
                  <to>
                    <xdr:col>23</xdr:col>
                    <xdr:colOff>180975</xdr:colOff>
                    <xdr:row>111</xdr:row>
                    <xdr:rowOff>352425</xdr:rowOff>
                  </to>
                </anchor>
              </controlPr>
            </control>
          </mc:Choice>
        </mc:AlternateContent>
        <mc:AlternateContent xmlns:mc="http://schemas.openxmlformats.org/markup-compatibility/2006">
          <mc:Choice Requires="x14">
            <control shapeId="17682" r:id="rId82" name="Check Box 274">
              <controlPr defaultSize="0" autoFill="0" autoLine="0" autoPict="0">
                <anchor moveWithCells="1">
                  <from>
                    <xdr:col>23</xdr:col>
                    <xdr:colOff>0</xdr:colOff>
                    <xdr:row>113</xdr:row>
                    <xdr:rowOff>38100</xdr:rowOff>
                  </from>
                  <to>
                    <xdr:col>23</xdr:col>
                    <xdr:colOff>180975</xdr:colOff>
                    <xdr:row>113</xdr:row>
                    <xdr:rowOff>352425</xdr:rowOff>
                  </to>
                </anchor>
              </controlPr>
            </control>
          </mc:Choice>
        </mc:AlternateContent>
        <mc:AlternateContent xmlns:mc="http://schemas.openxmlformats.org/markup-compatibility/2006">
          <mc:Choice Requires="x14">
            <control shapeId="17683" r:id="rId83" name="Check Box 275">
              <controlPr defaultSize="0" autoFill="0" autoLine="0" autoPict="0">
                <anchor moveWithCells="1">
                  <from>
                    <xdr:col>23</xdr:col>
                    <xdr:colOff>0</xdr:colOff>
                    <xdr:row>114</xdr:row>
                    <xdr:rowOff>38100</xdr:rowOff>
                  </from>
                  <to>
                    <xdr:col>23</xdr:col>
                    <xdr:colOff>180975</xdr:colOff>
                    <xdr:row>114</xdr:row>
                    <xdr:rowOff>352425</xdr:rowOff>
                  </to>
                </anchor>
              </controlPr>
            </control>
          </mc:Choice>
        </mc:AlternateContent>
        <mc:AlternateContent xmlns:mc="http://schemas.openxmlformats.org/markup-compatibility/2006">
          <mc:Choice Requires="x14">
            <control shapeId="17684" r:id="rId84" name="Check Box 276">
              <controlPr defaultSize="0" autoFill="0" autoLine="0" autoPict="0">
                <anchor moveWithCells="1">
                  <from>
                    <xdr:col>23</xdr:col>
                    <xdr:colOff>0</xdr:colOff>
                    <xdr:row>115</xdr:row>
                    <xdr:rowOff>38100</xdr:rowOff>
                  </from>
                  <to>
                    <xdr:col>23</xdr:col>
                    <xdr:colOff>180975</xdr:colOff>
                    <xdr:row>115</xdr:row>
                    <xdr:rowOff>352425</xdr:rowOff>
                  </to>
                </anchor>
              </controlPr>
            </control>
          </mc:Choice>
        </mc:AlternateContent>
        <mc:AlternateContent xmlns:mc="http://schemas.openxmlformats.org/markup-compatibility/2006">
          <mc:Choice Requires="x14">
            <control shapeId="17685" r:id="rId85" name="Check Box 277">
              <controlPr defaultSize="0" autoFill="0" autoLine="0" autoPict="0">
                <anchor moveWithCells="1">
                  <from>
                    <xdr:col>23</xdr:col>
                    <xdr:colOff>0</xdr:colOff>
                    <xdr:row>116</xdr:row>
                    <xdr:rowOff>38100</xdr:rowOff>
                  </from>
                  <to>
                    <xdr:col>23</xdr:col>
                    <xdr:colOff>180975</xdr:colOff>
                    <xdr:row>116</xdr:row>
                    <xdr:rowOff>352425</xdr:rowOff>
                  </to>
                </anchor>
              </controlPr>
            </control>
          </mc:Choice>
        </mc:AlternateContent>
        <mc:AlternateContent xmlns:mc="http://schemas.openxmlformats.org/markup-compatibility/2006">
          <mc:Choice Requires="x14">
            <control shapeId="17687" r:id="rId86" name="Check Box 279">
              <controlPr defaultSize="0" autoFill="0" autoLine="0" autoPict="0">
                <anchor moveWithCells="1">
                  <from>
                    <xdr:col>23</xdr:col>
                    <xdr:colOff>0</xdr:colOff>
                    <xdr:row>118</xdr:row>
                    <xdr:rowOff>38100</xdr:rowOff>
                  </from>
                  <to>
                    <xdr:col>23</xdr:col>
                    <xdr:colOff>180975</xdr:colOff>
                    <xdr:row>118</xdr:row>
                    <xdr:rowOff>352425</xdr:rowOff>
                  </to>
                </anchor>
              </controlPr>
            </control>
          </mc:Choice>
        </mc:AlternateContent>
        <mc:AlternateContent xmlns:mc="http://schemas.openxmlformats.org/markup-compatibility/2006">
          <mc:Choice Requires="x14">
            <control shapeId="17689" r:id="rId87" name="Check Box 281">
              <controlPr defaultSize="0" autoFill="0" autoLine="0" autoPict="0">
                <anchor moveWithCells="1">
                  <from>
                    <xdr:col>23</xdr:col>
                    <xdr:colOff>0</xdr:colOff>
                    <xdr:row>119</xdr:row>
                    <xdr:rowOff>38100</xdr:rowOff>
                  </from>
                  <to>
                    <xdr:col>23</xdr:col>
                    <xdr:colOff>180975</xdr:colOff>
                    <xdr:row>119</xdr:row>
                    <xdr:rowOff>352425</xdr:rowOff>
                  </to>
                </anchor>
              </controlPr>
            </control>
          </mc:Choice>
        </mc:AlternateContent>
        <mc:AlternateContent xmlns:mc="http://schemas.openxmlformats.org/markup-compatibility/2006">
          <mc:Choice Requires="x14">
            <control shapeId="17690" r:id="rId88" name="Check Box 282">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691" r:id="rId89" name="Check Box 283">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692" r:id="rId90" name="Check Box 284">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693" r:id="rId91" name="Check Box 285">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694" r:id="rId92" name="Check Box 286">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696" r:id="rId93" name="Check Box 288">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697" r:id="rId94" name="Check Box 289">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698" r:id="rId95" name="Check Box 290">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700" r:id="rId96" name="Check Box 292">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702" r:id="rId97" name="Check Box 294">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703" r:id="rId98" name="Check Box 295">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704" r:id="rId99" name="Check Box 296">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705" r:id="rId100" name="Check Box 297">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707" r:id="rId101" name="Check Box 299">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708" r:id="rId102" name="Check Box 300">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710" r:id="rId103" name="Check Box 302">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711" r:id="rId104" name="Check Box 303">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712" r:id="rId105" name="Check Box 304">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713" r:id="rId106" name="Check Box 305">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714" r:id="rId107" name="Check Box 306">
              <controlPr defaultSize="0" autoFill="0" autoLine="0" autoPict="0">
                <anchor moveWithCells="1">
                  <from>
                    <xdr:col>23</xdr:col>
                    <xdr:colOff>0</xdr:colOff>
                    <xdr:row>206</xdr:row>
                    <xdr:rowOff>0</xdr:rowOff>
                  </from>
                  <to>
                    <xdr:col>23</xdr:col>
                    <xdr:colOff>180975</xdr:colOff>
                    <xdr:row>207</xdr:row>
                    <xdr:rowOff>85725</xdr:rowOff>
                  </to>
                </anchor>
              </controlPr>
            </control>
          </mc:Choice>
        </mc:AlternateContent>
        <mc:AlternateContent xmlns:mc="http://schemas.openxmlformats.org/markup-compatibility/2006">
          <mc:Choice Requires="x14">
            <control shapeId="17715" r:id="rId108" name="Check Box 307">
              <controlPr defaultSize="0" autoFill="0" autoLine="0" autoPict="0">
                <anchor moveWithCells="1">
                  <from>
                    <xdr:col>23</xdr:col>
                    <xdr:colOff>0</xdr:colOff>
                    <xdr:row>206</xdr:row>
                    <xdr:rowOff>0</xdr:rowOff>
                  </from>
                  <to>
                    <xdr:col>23</xdr:col>
                    <xdr:colOff>180975</xdr:colOff>
                    <xdr:row>207</xdr:row>
                    <xdr:rowOff>85725</xdr:rowOff>
                  </to>
                </anchor>
              </controlPr>
            </control>
          </mc:Choice>
        </mc:AlternateContent>
        <mc:AlternateContent xmlns:mc="http://schemas.openxmlformats.org/markup-compatibility/2006">
          <mc:Choice Requires="x14">
            <control shapeId="17716" r:id="rId109" name="Check Box 308">
              <controlPr defaultSize="0" autoFill="0" autoLine="0" autoPict="0">
                <anchor moveWithCells="1">
                  <from>
                    <xdr:col>23</xdr:col>
                    <xdr:colOff>0</xdr:colOff>
                    <xdr:row>206</xdr:row>
                    <xdr:rowOff>0</xdr:rowOff>
                  </from>
                  <to>
                    <xdr:col>23</xdr:col>
                    <xdr:colOff>180975</xdr:colOff>
                    <xdr:row>207</xdr:row>
                    <xdr:rowOff>85725</xdr:rowOff>
                  </to>
                </anchor>
              </controlPr>
            </control>
          </mc:Choice>
        </mc:AlternateContent>
        <mc:AlternateContent xmlns:mc="http://schemas.openxmlformats.org/markup-compatibility/2006">
          <mc:Choice Requires="x14">
            <control shapeId="17717" r:id="rId110" name="Check Box 309">
              <controlPr defaultSize="0" autoFill="0" autoLine="0" autoPict="0">
                <anchor moveWithCells="1">
                  <from>
                    <xdr:col>23</xdr:col>
                    <xdr:colOff>0</xdr:colOff>
                    <xdr:row>29</xdr:row>
                    <xdr:rowOff>0</xdr:rowOff>
                  </from>
                  <to>
                    <xdr:col>23</xdr:col>
                    <xdr:colOff>200025</xdr:colOff>
                    <xdr:row>30</xdr:row>
                    <xdr:rowOff>361950</xdr:rowOff>
                  </to>
                </anchor>
              </controlPr>
            </control>
          </mc:Choice>
        </mc:AlternateContent>
        <mc:AlternateContent xmlns:mc="http://schemas.openxmlformats.org/markup-compatibility/2006">
          <mc:Choice Requires="x14">
            <control shapeId="17718" r:id="rId111" name="Check Box 310">
              <controlPr defaultSize="0" autoFill="0" autoLine="0" autoPict="0">
                <anchor moveWithCells="1">
                  <from>
                    <xdr:col>23</xdr:col>
                    <xdr:colOff>0</xdr:colOff>
                    <xdr:row>30</xdr:row>
                    <xdr:rowOff>0</xdr:rowOff>
                  </from>
                  <to>
                    <xdr:col>23</xdr:col>
                    <xdr:colOff>200025</xdr:colOff>
                    <xdr:row>30</xdr:row>
                    <xdr:rowOff>552450</xdr:rowOff>
                  </to>
                </anchor>
              </controlPr>
            </control>
          </mc:Choice>
        </mc:AlternateContent>
        <mc:AlternateContent xmlns:mc="http://schemas.openxmlformats.org/markup-compatibility/2006">
          <mc:Choice Requires="x14">
            <control shapeId="17720" r:id="rId112" name="Check Box 312">
              <controlPr defaultSize="0" autoFill="0" autoLine="0" autoPict="0">
                <anchor moveWithCells="1">
                  <from>
                    <xdr:col>23</xdr:col>
                    <xdr:colOff>0</xdr:colOff>
                    <xdr:row>33</xdr:row>
                    <xdr:rowOff>19050</xdr:rowOff>
                  </from>
                  <to>
                    <xdr:col>23</xdr:col>
                    <xdr:colOff>200025</xdr:colOff>
                    <xdr:row>34</xdr:row>
                    <xdr:rowOff>190500</xdr:rowOff>
                  </to>
                </anchor>
              </controlPr>
            </control>
          </mc:Choice>
        </mc:AlternateContent>
        <mc:AlternateContent xmlns:mc="http://schemas.openxmlformats.org/markup-compatibility/2006">
          <mc:Choice Requires="x14">
            <control shapeId="17721" r:id="rId113" name="Check Box 313">
              <controlPr defaultSize="0" autoFill="0" autoLine="0" autoPict="0">
                <anchor moveWithCells="1">
                  <from>
                    <xdr:col>23</xdr:col>
                    <xdr:colOff>0</xdr:colOff>
                    <xdr:row>85</xdr:row>
                    <xdr:rowOff>0</xdr:rowOff>
                  </from>
                  <to>
                    <xdr:col>23</xdr:col>
                    <xdr:colOff>200025</xdr:colOff>
                    <xdr:row>86</xdr:row>
                    <xdr:rowOff>352425</xdr:rowOff>
                  </to>
                </anchor>
              </controlPr>
            </control>
          </mc:Choice>
        </mc:AlternateContent>
        <mc:AlternateContent xmlns:mc="http://schemas.openxmlformats.org/markup-compatibility/2006">
          <mc:Choice Requires="x14">
            <control shapeId="17722" r:id="rId114" name="Check Box 314">
              <controlPr defaultSize="0" autoFill="0" autoLine="0" autoPict="0">
                <anchor moveWithCells="1">
                  <from>
                    <xdr:col>23</xdr:col>
                    <xdr:colOff>0</xdr:colOff>
                    <xdr:row>85</xdr:row>
                    <xdr:rowOff>0</xdr:rowOff>
                  </from>
                  <to>
                    <xdr:col>23</xdr:col>
                    <xdr:colOff>200025</xdr:colOff>
                    <xdr:row>86</xdr:row>
                    <xdr:rowOff>361950</xdr:rowOff>
                  </to>
                </anchor>
              </controlPr>
            </control>
          </mc:Choice>
        </mc:AlternateContent>
        <mc:AlternateContent xmlns:mc="http://schemas.openxmlformats.org/markup-compatibility/2006">
          <mc:Choice Requires="x14">
            <control shapeId="17723" r:id="rId115" name="Check Box 315">
              <controlPr defaultSize="0" autoFill="0" autoLine="0" autoPict="0">
                <anchor moveWithCells="1">
                  <from>
                    <xdr:col>23</xdr:col>
                    <xdr:colOff>0</xdr:colOff>
                    <xdr:row>85</xdr:row>
                    <xdr:rowOff>0</xdr:rowOff>
                  </from>
                  <to>
                    <xdr:col>23</xdr:col>
                    <xdr:colOff>200025</xdr:colOff>
                    <xdr:row>86</xdr:row>
                    <xdr:rowOff>361950</xdr:rowOff>
                  </to>
                </anchor>
              </controlPr>
            </control>
          </mc:Choice>
        </mc:AlternateContent>
        <mc:AlternateContent xmlns:mc="http://schemas.openxmlformats.org/markup-compatibility/2006">
          <mc:Choice Requires="x14">
            <control shapeId="17724" r:id="rId116" name="Check Box 316">
              <controlPr defaultSize="0" autoFill="0" autoLine="0" autoPict="0">
                <anchor moveWithCells="1">
                  <from>
                    <xdr:col>23</xdr:col>
                    <xdr:colOff>0</xdr:colOff>
                    <xdr:row>85</xdr:row>
                    <xdr:rowOff>0</xdr:rowOff>
                  </from>
                  <to>
                    <xdr:col>23</xdr:col>
                    <xdr:colOff>200025</xdr:colOff>
                    <xdr:row>86</xdr:row>
                    <xdr:rowOff>361950</xdr:rowOff>
                  </to>
                </anchor>
              </controlPr>
            </control>
          </mc:Choice>
        </mc:AlternateContent>
        <mc:AlternateContent xmlns:mc="http://schemas.openxmlformats.org/markup-compatibility/2006">
          <mc:Choice Requires="x14">
            <control shapeId="17726" r:id="rId117" name="Check Box 318">
              <controlPr defaultSize="0" autoFill="0" autoLine="0" autoPict="0">
                <anchor moveWithCells="1">
                  <from>
                    <xdr:col>23</xdr:col>
                    <xdr:colOff>0</xdr:colOff>
                    <xdr:row>85</xdr:row>
                    <xdr:rowOff>0</xdr:rowOff>
                  </from>
                  <to>
                    <xdr:col>23</xdr:col>
                    <xdr:colOff>200025</xdr:colOff>
                    <xdr:row>86</xdr:row>
                    <xdr:rowOff>352425</xdr:rowOff>
                  </to>
                </anchor>
              </controlPr>
            </control>
          </mc:Choice>
        </mc:AlternateContent>
        <mc:AlternateContent xmlns:mc="http://schemas.openxmlformats.org/markup-compatibility/2006">
          <mc:Choice Requires="x14">
            <control shapeId="17728" r:id="rId118" name="Check Box 320">
              <controlPr defaultSize="0" autoFill="0" autoLine="0" autoPict="0">
                <anchor moveWithCells="1">
                  <from>
                    <xdr:col>23</xdr:col>
                    <xdr:colOff>0</xdr:colOff>
                    <xdr:row>85</xdr:row>
                    <xdr:rowOff>0</xdr:rowOff>
                  </from>
                  <to>
                    <xdr:col>23</xdr:col>
                    <xdr:colOff>200025</xdr:colOff>
                    <xdr:row>86</xdr:row>
                    <xdr:rowOff>352425</xdr:rowOff>
                  </to>
                </anchor>
              </controlPr>
            </control>
          </mc:Choice>
        </mc:AlternateContent>
        <mc:AlternateContent xmlns:mc="http://schemas.openxmlformats.org/markup-compatibility/2006">
          <mc:Choice Requires="x14">
            <control shapeId="17729" r:id="rId119" name="Check Box 321">
              <controlPr defaultSize="0" autoFill="0" autoLine="0" autoPict="0">
                <anchor moveWithCells="1">
                  <from>
                    <xdr:col>23</xdr:col>
                    <xdr:colOff>0</xdr:colOff>
                    <xdr:row>85</xdr:row>
                    <xdr:rowOff>0</xdr:rowOff>
                  </from>
                  <to>
                    <xdr:col>23</xdr:col>
                    <xdr:colOff>200025</xdr:colOff>
                    <xdr:row>86</xdr:row>
                    <xdr:rowOff>352425</xdr:rowOff>
                  </to>
                </anchor>
              </controlPr>
            </control>
          </mc:Choice>
        </mc:AlternateContent>
        <mc:AlternateContent xmlns:mc="http://schemas.openxmlformats.org/markup-compatibility/2006">
          <mc:Choice Requires="x14">
            <control shapeId="17731" r:id="rId120" name="Check Box 323">
              <controlPr defaultSize="0" autoFill="0" autoLine="0" autoPict="0">
                <anchor moveWithCells="1">
                  <from>
                    <xdr:col>23</xdr:col>
                    <xdr:colOff>0</xdr:colOff>
                    <xdr:row>85</xdr:row>
                    <xdr:rowOff>0</xdr:rowOff>
                  </from>
                  <to>
                    <xdr:col>23</xdr:col>
                    <xdr:colOff>200025</xdr:colOff>
                    <xdr:row>86</xdr:row>
                    <xdr:rowOff>352425</xdr:rowOff>
                  </to>
                </anchor>
              </controlPr>
            </control>
          </mc:Choice>
        </mc:AlternateContent>
        <mc:AlternateContent xmlns:mc="http://schemas.openxmlformats.org/markup-compatibility/2006">
          <mc:Choice Requires="x14">
            <control shapeId="17732" r:id="rId121" name="Check Box 324">
              <controlPr defaultSize="0" autoFill="0" autoLine="0" autoPict="0">
                <anchor moveWithCells="1">
                  <from>
                    <xdr:col>23</xdr:col>
                    <xdr:colOff>0</xdr:colOff>
                    <xdr:row>85</xdr:row>
                    <xdr:rowOff>0</xdr:rowOff>
                  </from>
                  <to>
                    <xdr:col>23</xdr:col>
                    <xdr:colOff>200025</xdr:colOff>
                    <xdr:row>86</xdr:row>
                    <xdr:rowOff>352425</xdr:rowOff>
                  </to>
                </anchor>
              </controlPr>
            </control>
          </mc:Choice>
        </mc:AlternateContent>
        <mc:AlternateContent xmlns:mc="http://schemas.openxmlformats.org/markup-compatibility/2006">
          <mc:Choice Requires="x14">
            <control shapeId="17734" r:id="rId122" name="Check Box 326">
              <controlPr defaultSize="0" autoFill="0" autoLine="0" autoPict="0">
                <anchor moveWithCells="1">
                  <from>
                    <xdr:col>23</xdr:col>
                    <xdr:colOff>0</xdr:colOff>
                    <xdr:row>85</xdr:row>
                    <xdr:rowOff>0</xdr:rowOff>
                  </from>
                  <to>
                    <xdr:col>23</xdr:col>
                    <xdr:colOff>200025</xdr:colOff>
                    <xdr:row>86</xdr:row>
                    <xdr:rowOff>352425</xdr:rowOff>
                  </to>
                </anchor>
              </controlPr>
            </control>
          </mc:Choice>
        </mc:AlternateContent>
        <mc:AlternateContent xmlns:mc="http://schemas.openxmlformats.org/markup-compatibility/2006">
          <mc:Choice Requires="x14">
            <control shapeId="17735" r:id="rId123" name="Check Box 327">
              <controlPr defaultSize="0" autoFill="0" autoLine="0" autoPict="0">
                <anchor moveWithCells="1">
                  <from>
                    <xdr:col>23</xdr:col>
                    <xdr:colOff>0</xdr:colOff>
                    <xdr:row>85</xdr:row>
                    <xdr:rowOff>0</xdr:rowOff>
                  </from>
                  <to>
                    <xdr:col>23</xdr:col>
                    <xdr:colOff>200025</xdr:colOff>
                    <xdr:row>86</xdr:row>
                    <xdr:rowOff>352425</xdr:rowOff>
                  </to>
                </anchor>
              </controlPr>
            </control>
          </mc:Choice>
        </mc:AlternateContent>
        <mc:AlternateContent xmlns:mc="http://schemas.openxmlformats.org/markup-compatibility/2006">
          <mc:Choice Requires="x14">
            <control shapeId="17736" r:id="rId124" name="Check Box 328">
              <controlPr defaultSize="0" autoFill="0" autoLine="0" autoPict="0">
                <anchor moveWithCells="1">
                  <from>
                    <xdr:col>23</xdr:col>
                    <xdr:colOff>0</xdr:colOff>
                    <xdr:row>85</xdr:row>
                    <xdr:rowOff>19050</xdr:rowOff>
                  </from>
                  <to>
                    <xdr:col>23</xdr:col>
                    <xdr:colOff>200025</xdr:colOff>
                    <xdr:row>87</xdr:row>
                    <xdr:rowOff>0</xdr:rowOff>
                  </to>
                </anchor>
              </controlPr>
            </control>
          </mc:Choice>
        </mc:AlternateContent>
        <mc:AlternateContent xmlns:mc="http://schemas.openxmlformats.org/markup-compatibility/2006">
          <mc:Choice Requires="x14">
            <control shapeId="17737" r:id="rId125" name="Check Box 329">
              <controlPr defaultSize="0" autoFill="0" autoLine="0" autoPict="0">
                <anchor moveWithCells="1">
                  <from>
                    <xdr:col>23</xdr:col>
                    <xdr:colOff>0</xdr:colOff>
                    <xdr:row>89</xdr:row>
                    <xdr:rowOff>0</xdr:rowOff>
                  </from>
                  <to>
                    <xdr:col>23</xdr:col>
                    <xdr:colOff>200025</xdr:colOff>
                    <xdr:row>90</xdr:row>
                    <xdr:rowOff>171450</xdr:rowOff>
                  </to>
                </anchor>
              </controlPr>
            </control>
          </mc:Choice>
        </mc:AlternateContent>
        <mc:AlternateContent xmlns:mc="http://schemas.openxmlformats.org/markup-compatibility/2006">
          <mc:Choice Requires="x14">
            <control shapeId="17738" r:id="rId126" name="Check Box 330">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739" r:id="rId127" name="Check Box 331">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740" r:id="rId128" name="Check Box 332">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741" r:id="rId129" name="Check Box 333">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742" r:id="rId130" name="Check Box 334">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743" r:id="rId131" name="Check Box 335">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745" r:id="rId132" name="Check Box 337">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746" r:id="rId133" name="Check Box 338">
              <controlPr defaultSize="0" autoFill="0" autoLine="0" autoPict="0">
                <anchor moveWithCells="1">
                  <from>
                    <xdr:col>23</xdr:col>
                    <xdr:colOff>0</xdr:colOff>
                    <xdr:row>103</xdr:row>
                    <xdr:rowOff>19050</xdr:rowOff>
                  </from>
                  <to>
                    <xdr:col>23</xdr:col>
                    <xdr:colOff>200025</xdr:colOff>
                    <xdr:row>105</xdr:row>
                    <xdr:rowOff>247650</xdr:rowOff>
                  </to>
                </anchor>
              </controlPr>
            </control>
          </mc:Choice>
        </mc:AlternateContent>
        <mc:AlternateContent xmlns:mc="http://schemas.openxmlformats.org/markup-compatibility/2006">
          <mc:Choice Requires="x14">
            <control shapeId="17747" r:id="rId134" name="Check Box 339">
              <controlPr defaultSize="0" autoFill="0" autoLine="0" autoPict="0">
                <anchor moveWithCells="1">
                  <from>
                    <xdr:col>23</xdr:col>
                    <xdr:colOff>0</xdr:colOff>
                    <xdr:row>99</xdr:row>
                    <xdr:rowOff>19050</xdr:rowOff>
                  </from>
                  <to>
                    <xdr:col>23</xdr:col>
                    <xdr:colOff>228600</xdr:colOff>
                    <xdr:row>100</xdr:row>
                    <xdr:rowOff>28575</xdr:rowOff>
                  </to>
                </anchor>
              </controlPr>
            </control>
          </mc:Choice>
        </mc:AlternateContent>
        <mc:AlternateContent xmlns:mc="http://schemas.openxmlformats.org/markup-compatibility/2006">
          <mc:Choice Requires="x14">
            <control shapeId="17748" r:id="rId135" name="Check Box 340">
              <controlPr defaultSize="0" autoFill="0" autoLine="0" autoPict="0">
                <anchor moveWithCells="1">
                  <from>
                    <xdr:col>23</xdr:col>
                    <xdr:colOff>0</xdr:colOff>
                    <xdr:row>101</xdr:row>
                    <xdr:rowOff>0</xdr:rowOff>
                  </from>
                  <to>
                    <xdr:col>23</xdr:col>
                    <xdr:colOff>228600</xdr:colOff>
                    <xdr:row>104</xdr:row>
                    <xdr:rowOff>200025</xdr:rowOff>
                  </to>
                </anchor>
              </controlPr>
            </control>
          </mc:Choice>
        </mc:AlternateContent>
        <mc:AlternateContent xmlns:mc="http://schemas.openxmlformats.org/markup-compatibility/2006">
          <mc:Choice Requires="x14">
            <control shapeId="17749" r:id="rId136" name="Check Box 341">
              <controlPr defaultSize="0" autoFill="0" autoLine="0" autoPict="0">
                <anchor moveWithCells="1">
                  <from>
                    <xdr:col>23</xdr:col>
                    <xdr:colOff>0</xdr:colOff>
                    <xdr:row>85</xdr:row>
                    <xdr:rowOff>0</xdr:rowOff>
                  </from>
                  <to>
                    <xdr:col>23</xdr:col>
                    <xdr:colOff>228600</xdr:colOff>
                    <xdr:row>87</xdr:row>
                    <xdr:rowOff>180975</xdr:rowOff>
                  </to>
                </anchor>
              </controlPr>
            </control>
          </mc:Choice>
        </mc:AlternateContent>
        <mc:AlternateContent xmlns:mc="http://schemas.openxmlformats.org/markup-compatibility/2006">
          <mc:Choice Requires="x14">
            <control shapeId="17750" r:id="rId137" name="Check Box 342">
              <controlPr defaultSize="0" autoFill="0" autoLine="0" autoPict="0">
                <anchor moveWithCells="1">
                  <from>
                    <xdr:col>23</xdr:col>
                    <xdr:colOff>0</xdr:colOff>
                    <xdr:row>85</xdr:row>
                    <xdr:rowOff>0</xdr:rowOff>
                  </from>
                  <to>
                    <xdr:col>23</xdr:col>
                    <xdr:colOff>228600</xdr:colOff>
                    <xdr:row>87</xdr:row>
                    <xdr:rowOff>180975</xdr:rowOff>
                  </to>
                </anchor>
              </controlPr>
            </control>
          </mc:Choice>
        </mc:AlternateContent>
        <mc:AlternateContent xmlns:mc="http://schemas.openxmlformats.org/markup-compatibility/2006">
          <mc:Choice Requires="x14">
            <control shapeId="17751" r:id="rId138" name="Check Box 343">
              <controlPr defaultSize="0" autoFill="0" autoLine="0" autoPict="0">
                <anchor moveWithCells="1">
                  <from>
                    <xdr:col>23</xdr:col>
                    <xdr:colOff>0</xdr:colOff>
                    <xdr:row>85</xdr:row>
                    <xdr:rowOff>0</xdr:rowOff>
                  </from>
                  <to>
                    <xdr:col>23</xdr:col>
                    <xdr:colOff>219075</xdr:colOff>
                    <xdr:row>88</xdr:row>
                    <xdr:rowOff>9525</xdr:rowOff>
                  </to>
                </anchor>
              </controlPr>
            </control>
          </mc:Choice>
        </mc:AlternateContent>
        <mc:AlternateContent xmlns:mc="http://schemas.openxmlformats.org/markup-compatibility/2006">
          <mc:Choice Requires="x14">
            <control shapeId="17752" r:id="rId139" name="Check Box 344">
              <controlPr defaultSize="0" autoFill="0" autoLine="0" autoPict="0">
                <anchor moveWithCells="1">
                  <from>
                    <xdr:col>23</xdr:col>
                    <xdr:colOff>0</xdr:colOff>
                    <xdr:row>85</xdr:row>
                    <xdr:rowOff>0</xdr:rowOff>
                  </from>
                  <to>
                    <xdr:col>23</xdr:col>
                    <xdr:colOff>228600</xdr:colOff>
                    <xdr:row>87</xdr:row>
                    <xdr:rowOff>180975</xdr:rowOff>
                  </to>
                </anchor>
              </controlPr>
            </control>
          </mc:Choice>
        </mc:AlternateContent>
        <mc:AlternateContent xmlns:mc="http://schemas.openxmlformats.org/markup-compatibility/2006">
          <mc:Choice Requires="x14">
            <control shapeId="17753" r:id="rId140" name="Check Box 345">
              <controlPr defaultSize="0" autoFill="0" autoLine="0" autoPict="0">
                <anchor moveWithCells="1">
                  <from>
                    <xdr:col>23</xdr:col>
                    <xdr:colOff>0</xdr:colOff>
                    <xdr:row>85</xdr:row>
                    <xdr:rowOff>0</xdr:rowOff>
                  </from>
                  <to>
                    <xdr:col>23</xdr:col>
                    <xdr:colOff>247650</xdr:colOff>
                    <xdr:row>91</xdr:row>
                    <xdr:rowOff>95250</xdr:rowOff>
                  </to>
                </anchor>
              </controlPr>
            </control>
          </mc:Choice>
        </mc:AlternateContent>
        <mc:AlternateContent xmlns:mc="http://schemas.openxmlformats.org/markup-compatibility/2006">
          <mc:Choice Requires="x14">
            <control shapeId="17754" r:id="rId141" name="Check Box 346">
              <controlPr defaultSize="0" autoFill="0" autoLine="0" autoPict="0">
                <anchor moveWithCells="1">
                  <from>
                    <xdr:col>23</xdr:col>
                    <xdr:colOff>0</xdr:colOff>
                    <xdr:row>85</xdr:row>
                    <xdr:rowOff>0</xdr:rowOff>
                  </from>
                  <to>
                    <xdr:col>23</xdr:col>
                    <xdr:colOff>247650</xdr:colOff>
                    <xdr:row>91</xdr:row>
                    <xdr:rowOff>57150</xdr:rowOff>
                  </to>
                </anchor>
              </controlPr>
            </control>
          </mc:Choice>
        </mc:AlternateContent>
        <mc:AlternateContent xmlns:mc="http://schemas.openxmlformats.org/markup-compatibility/2006">
          <mc:Choice Requires="x14">
            <control shapeId="17756" r:id="rId142" name="Check Box 348">
              <controlPr defaultSize="0" autoFill="0" autoLine="0" autoPict="0">
                <anchor moveWithCells="1">
                  <from>
                    <xdr:col>23</xdr:col>
                    <xdr:colOff>0</xdr:colOff>
                    <xdr:row>85</xdr:row>
                    <xdr:rowOff>0</xdr:rowOff>
                  </from>
                  <to>
                    <xdr:col>23</xdr:col>
                    <xdr:colOff>228600</xdr:colOff>
                    <xdr:row>87</xdr:row>
                    <xdr:rowOff>200025</xdr:rowOff>
                  </to>
                </anchor>
              </controlPr>
            </control>
          </mc:Choice>
        </mc:AlternateContent>
        <mc:AlternateContent xmlns:mc="http://schemas.openxmlformats.org/markup-compatibility/2006">
          <mc:Choice Requires="x14">
            <control shapeId="17758" r:id="rId143" name="Check Box 350">
              <controlPr defaultSize="0" autoFill="0" autoLine="0" autoPict="0">
                <anchor moveWithCells="1">
                  <from>
                    <xdr:col>23</xdr:col>
                    <xdr:colOff>0</xdr:colOff>
                    <xdr:row>32</xdr:row>
                    <xdr:rowOff>19050</xdr:rowOff>
                  </from>
                  <to>
                    <xdr:col>23</xdr:col>
                    <xdr:colOff>228600</xdr:colOff>
                    <xdr:row>32</xdr:row>
                    <xdr:rowOff>790575</xdr:rowOff>
                  </to>
                </anchor>
              </controlPr>
            </control>
          </mc:Choice>
        </mc:AlternateContent>
        <mc:AlternateContent xmlns:mc="http://schemas.openxmlformats.org/markup-compatibility/2006">
          <mc:Choice Requires="x14">
            <control shapeId="17759" r:id="rId144" name="Check Box 351">
              <controlPr defaultSize="0" autoFill="0" autoLine="0" autoPict="0">
                <anchor moveWithCells="1">
                  <from>
                    <xdr:col>23</xdr:col>
                    <xdr:colOff>0</xdr:colOff>
                    <xdr:row>90</xdr:row>
                    <xdr:rowOff>209550</xdr:rowOff>
                  </from>
                  <to>
                    <xdr:col>23</xdr:col>
                    <xdr:colOff>228600</xdr:colOff>
                    <xdr:row>92</xdr:row>
                    <xdr:rowOff>400050</xdr:rowOff>
                  </to>
                </anchor>
              </controlPr>
            </control>
          </mc:Choice>
        </mc:AlternateContent>
        <mc:AlternateContent xmlns:mc="http://schemas.openxmlformats.org/markup-compatibility/2006">
          <mc:Choice Requires="x14">
            <control shapeId="17760" r:id="rId145" name="Check Box 352">
              <controlPr defaultSize="0" autoFill="0" autoLine="0" autoPict="0">
                <anchor moveWithCells="1">
                  <from>
                    <xdr:col>23</xdr:col>
                    <xdr:colOff>0</xdr:colOff>
                    <xdr:row>85</xdr:row>
                    <xdr:rowOff>0</xdr:rowOff>
                  </from>
                  <to>
                    <xdr:col>23</xdr:col>
                    <xdr:colOff>200025</xdr:colOff>
                    <xdr:row>86</xdr:row>
                    <xdr:rowOff>352425</xdr:rowOff>
                  </to>
                </anchor>
              </controlPr>
            </control>
          </mc:Choice>
        </mc:AlternateContent>
        <mc:AlternateContent xmlns:mc="http://schemas.openxmlformats.org/markup-compatibility/2006">
          <mc:Choice Requires="x14">
            <control shapeId="17761" r:id="rId146" name="Check Box 353">
              <controlPr defaultSize="0" autoFill="0" autoLine="0" autoPict="0">
                <anchor moveWithCells="1">
                  <from>
                    <xdr:col>23</xdr:col>
                    <xdr:colOff>0</xdr:colOff>
                    <xdr:row>156</xdr:row>
                    <xdr:rowOff>38100</xdr:rowOff>
                  </from>
                  <to>
                    <xdr:col>23</xdr:col>
                    <xdr:colOff>180975</xdr:colOff>
                    <xdr:row>157</xdr:row>
                    <xdr:rowOff>161925</xdr:rowOff>
                  </to>
                </anchor>
              </controlPr>
            </control>
          </mc:Choice>
        </mc:AlternateContent>
        <mc:AlternateContent xmlns:mc="http://schemas.openxmlformats.org/markup-compatibility/2006">
          <mc:Choice Requires="x14">
            <control shapeId="17762" r:id="rId147" name="Check Box 354">
              <controlPr defaultSize="0" autoFill="0" autoLine="0" autoPict="0">
                <anchor moveWithCells="1">
                  <from>
                    <xdr:col>23</xdr:col>
                    <xdr:colOff>0</xdr:colOff>
                    <xdr:row>149</xdr:row>
                    <xdr:rowOff>19050</xdr:rowOff>
                  </from>
                  <to>
                    <xdr:col>23</xdr:col>
                    <xdr:colOff>171450</xdr:colOff>
                    <xdr:row>149</xdr:row>
                    <xdr:rowOff>180975</xdr:rowOff>
                  </to>
                </anchor>
              </controlPr>
            </control>
          </mc:Choice>
        </mc:AlternateContent>
        <mc:AlternateContent xmlns:mc="http://schemas.openxmlformats.org/markup-compatibility/2006">
          <mc:Choice Requires="x14">
            <control shapeId="17763" r:id="rId148" name="Check Box 355">
              <controlPr defaultSize="0" autoFill="0" autoLine="0" autoPict="0">
                <anchor moveWithCells="1">
                  <from>
                    <xdr:col>23</xdr:col>
                    <xdr:colOff>0</xdr:colOff>
                    <xdr:row>150</xdr:row>
                    <xdr:rowOff>19050</xdr:rowOff>
                  </from>
                  <to>
                    <xdr:col>23</xdr:col>
                    <xdr:colOff>171450</xdr:colOff>
                    <xdr:row>150</xdr:row>
                    <xdr:rowOff>180975</xdr:rowOff>
                  </to>
                </anchor>
              </controlPr>
            </control>
          </mc:Choice>
        </mc:AlternateContent>
        <mc:AlternateContent xmlns:mc="http://schemas.openxmlformats.org/markup-compatibility/2006">
          <mc:Choice Requires="x14">
            <control shapeId="17764" r:id="rId149" name="Check Box 356">
              <controlPr defaultSize="0" autoFill="0" autoLine="0" autoPict="0">
                <anchor moveWithCells="1">
                  <from>
                    <xdr:col>23</xdr:col>
                    <xdr:colOff>0</xdr:colOff>
                    <xdr:row>151</xdr:row>
                    <xdr:rowOff>19050</xdr:rowOff>
                  </from>
                  <to>
                    <xdr:col>23</xdr:col>
                    <xdr:colOff>171450</xdr:colOff>
                    <xdr:row>151</xdr:row>
                    <xdr:rowOff>180975</xdr:rowOff>
                  </to>
                </anchor>
              </controlPr>
            </control>
          </mc:Choice>
        </mc:AlternateContent>
        <mc:AlternateContent xmlns:mc="http://schemas.openxmlformats.org/markup-compatibility/2006">
          <mc:Choice Requires="x14">
            <control shapeId="17765" r:id="rId150" name="Check Box 357">
              <controlPr defaultSize="0" autoFill="0" autoLine="0" autoPict="0">
                <anchor moveWithCells="1">
                  <from>
                    <xdr:col>23</xdr:col>
                    <xdr:colOff>0</xdr:colOff>
                    <xdr:row>152</xdr:row>
                    <xdr:rowOff>19050</xdr:rowOff>
                  </from>
                  <to>
                    <xdr:col>23</xdr:col>
                    <xdr:colOff>171450</xdr:colOff>
                    <xdr:row>152</xdr:row>
                    <xdr:rowOff>180975</xdr:rowOff>
                  </to>
                </anchor>
              </controlPr>
            </control>
          </mc:Choice>
        </mc:AlternateContent>
        <mc:AlternateContent xmlns:mc="http://schemas.openxmlformats.org/markup-compatibility/2006">
          <mc:Choice Requires="x14">
            <control shapeId="17766" r:id="rId151" name="Check Box 358">
              <controlPr defaultSize="0" autoFill="0" autoLine="0" autoPict="0">
                <anchor moveWithCells="1">
                  <from>
                    <xdr:col>23</xdr:col>
                    <xdr:colOff>0</xdr:colOff>
                    <xdr:row>155</xdr:row>
                    <xdr:rowOff>19050</xdr:rowOff>
                  </from>
                  <to>
                    <xdr:col>23</xdr:col>
                    <xdr:colOff>171450</xdr:colOff>
                    <xdr:row>155</xdr:row>
                    <xdr:rowOff>180975</xdr:rowOff>
                  </to>
                </anchor>
              </controlPr>
            </control>
          </mc:Choice>
        </mc:AlternateContent>
        <mc:AlternateContent xmlns:mc="http://schemas.openxmlformats.org/markup-compatibility/2006">
          <mc:Choice Requires="x14">
            <control shapeId="17767" r:id="rId152" name="Check Box 359">
              <controlPr defaultSize="0" autoFill="0" autoLine="0" autoPict="0">
                <anchor moveWithCells="1">
                  <from>
                    <xdr:col>23</xdr:col>
                    <xdr:colOff>0</xdr:colOff>
                    <xdr:row>155</xdr:row>
                    <xdr:rowOff>0</xdr:rowOff>
                  </from>
                  <to>
                    <xdr:col>23</xdr:col>
                    <xdr:colOff>171450</xdr:colOff>
                    <xdr:row>155</xdr:row>
                    <xdr:rowOff>161925</xdr:rowOff>
                  </to>
                </anchor>
              </controlPr>
            </control>
          </mc:Choice>
        </mc:AlternateContent>
        <mc:AlternateContent xmlns:mc="http://schemas.openxmlformats.org/markup-compatibility/2006">
          <mc:Choice Requires="x14">
            <control shapeId="17768" r:id="rId153" name="Check Box 360">
              <controlPr defaultSize="0" autoFill="0" autoLine="0" autoPict="0">
                <anchor moveWithCells="1">
                  <from>
                    <xdr:col>23</xdr:col>
                    <xdr:colOff>0</xdr:colOff>
                    <xdr:row>157</xdr:row>
                    <xdr:rowOff>19050</xdr:rowOff>
                  </from>
                  <to>
                    <xdr:col>23</xdr:col>
                    <xdr:colOff>171450</xdr:colOff>
                    <xdr:row>157</xdr:row>
                    <xdr:rowOff>180975</xdr:rowOff>
                  </to>
                </anchor>
              </controlPr>
            </control>
          </mc:Choice>
        </mc:AlternateContent>
        <mc:AlternateContent xmlns:mc="http://schemas.openxmlformats.org/markup-compatibility/2006">
          <mc:Choice Requires="x14">
            <control shapeId="17769" r:id="rId154" name="Check Box 361">
              <controlPr defaultSize="0" autoFill="0" autoLine="0" autoPict="0">
                <anchor moveWithCells="1">
                  <from>
                    <xdr:col>23</xdr:col>
                    <xdr:colOff>0</xdr:colOff>
                    <xdr:row>158</xdr:row>
                    <xdr:rowOff>19050</xdr:rowOff>
                  </from>
                  <to>
                    <xdr:col>23</xdr:col>
                    <xdr:colOff>171450</xdr:colOff>
                    <xdr:row>158</xdr:row>
                    <xdr:rowOff>180975</xdr:rowOff>
                  </to>
                </anchor>
              </controlPr>
            </control>
          </mc:Choice>
        </mc:AlternateContent>
        <mc:AlternateContent xmlns:mc="http://schemas.openxmlformats.org/markup-compatibility/2006">
          <mc:Choice Requires="x14">
            <control shapeId="17770" r:id="rId155" name="Check Box 362">
              <controlPr defaultSize="0" autoFill="0" autoLine="0" autoPict="0">
                <anchor moveWithCells="1">
                  <from>
                    <xdr:col>23</xdr:col>
                    <xdr:colOff>0</xdr:colOff>
                    <xdr:row>149</xdr:row>
                    <xdr:rowOff>0</xdr:rowOff>
                  </from>
                  <to>
                    <xdr:col>23</xdr:col>
                    <xdr:colOff>180975</xdr:colOff>
                    <xdr:row>150</xdr:row>
                    <xdr:rowOff>123825</xdr:rowOff>
                  </to>
                </anchor>
              </controlPr>
            </control>
          </mc:Choice>
        </mc:AlternateContent>
        <mc:AlternateContent xmlns:mc="http://schemas.openxmlformats.org/markup-compatibility/2006">
          <mc:Choice Requires="x14">
            <control shapeId="17771" r:id="rId156" name="Check Box 363">
              <controlPr defaultSize="0" autoFill="0" autoLine="0" autoPict="0">
                <anchor moveWithCells="1">
                  <from>
                    <xdr:col>23</xdr:col>
                    <xdr:colOff>0</xdr:colOff>
                    <xdr:row>149</xdr:row>
                    <xdr:rowOff>0</xdr:rowOff>
                  </from>
                  <to>
                    <xdr:col>23</xdr:col>
                    <xdr:colOff>180975</xdr:colOff>
                    <xdr:row>150</xdr:row>
                    <xdr:rowOff>123825</xdr:rowOff>
                  </to>
                </anchor>
              </controlPr>
            </control>
          </mc:Choice>
        </mc:AlternateContent>
        <mc:AlternateContent xmlns:mc="http://schemas.openxmlformats.org/markup-compatibility/2006">
          <mc:Choice Requires="x14">
            <control shapeId="17772" r:id="rId157" name="Check Box 364">
              <controlPr defaultSize="0" autoFill="0" autoLine="0" autoPict="0">
                <anchor moveWithCells="1">
                  <from>
                    <xdr:col>23</xdr:col>
                    <xdr:colOff>0</xdr:colOff>
                    <xdr:row>149</xdr:row>
                    <xdr:rowOff>0</xdr:rowOff>
                  </from>
                  <to>
                    <xdr:col>23</xdr:col>
                    <xdr:colOff>180975</xdr:colOff>
                    <xdr:row>150</xdr:row>
                    <xdr:rowOff>123825</xdr:rowOff>
                  </to>
                </anchor>
              </controlPr>
            </control>
          </mc:Choice>
        </mc:AlternateContent>
        <mc:AlternateContent xmlns:mc="http://schemas.openxmlformats.org/markup-compatibility/2006">
          <mc:Choice Requires="x14">
            <control shapeId="17773" r:id="rId158" name="Check Box 365">
              <controlPr defaultSize="0" autoFill="0" autoLine="0" autoPict="0">
                <anchor moveWithCells="1">
                  <from>
                    <xdr:col>23</xdr:col>
                    <xdr:colOff>0</xdr:colOff>
                    <xdr:row>149</xdr:row>
                    <xdr:rowOff>0</xdr:rowOff>
                  </from>
                  <to>
                    <xdr:col>23</xdr:col>
                    <xdr:colOff>180975</xdr:colOff>
                    <xdr:row>150</xdr:row>
                    <xdr:rowOff>123825</xdr:rowOff>
                  </to>
                </anchor>
              </controlPr>
            </control>
          </mc:Choice>
        </mc:AlternateContent>
        <mc:AlternateContent xmlns:mc="http://schemas.openxmlformats.org/markup-compatibility/2006">
          <mc:Choice Requires="x14">
            <control shapeId="17774" r:id="rId159" name="Check Box 366">
              <controlPr defaultSize="0" autoFill="0" autoLine="0" autoPict="0">
                <anchor moveWithCells="1">
                  <from>
                    <xdr:col>23</xdr:col>
                    <xdr:colOff>0</xdr:colOff>
                    <xdr:row>122</xdr:row>
                    <xdr:rowOff>0</xdr:rowOff>
                  </from>
                  <to>
                    <xdr:col>23</xdr:col>
                    <xdr:colOff>238125</xdr:colOff>
                    <xdr:row>123</xdr:row>
                    <xdr:rowOff>361950</xdr:rowOff>
                  </to>
                </anchor>
              </controlPr>
            </control>
          </mc:Choice>
        </mc:AlternateContent>
        <mc:AlternateContent xmlns:mc="http://schemas.openxmlformats.org/markup-compatibility/2006">
          <mc:Choice Requires="x14">
            <control shapeId="17775" r:id="rId160" name="Check Box 367">
              <controlPr defaultSize="0" autoFill="0" autoLine="0" autoPict="0">
                <anchor moveWithCells="1">
                  <from>
                    <xdr:col>23</xdr:col>
                    <xdr:colOff>0</xdr:colOff>
                    <xdr:row>122</xdr:row>
                    <xdr:rowOff>0</xdr:rowOff>
                  </from>
                  <to>
                    <xdr:col>23</xdr:col>
                    <xdr:colOff>200025</xdr:colOff>
                    <xdr:row>123</xdr:row>
                    <xdr:rowOff>381000</xdr:rowOff>
                  </to>
                </anchor>
              </controlPr>
            </control>
          </mc:Choice>
        </mc:AlternateContent>
        <mc:AlternateContent xmlns:mc="http://schemas.openxmlformats.org/markup-compatibility/2006">
          <mc:Choice Requires="x14">
            <control shapeId="17776" r:id="rId161" name="Check Box 368">
              <controlPr defaultSize="0" autoFill="0" autoLine="0" autoPict="0">
                <anchor moveWithCells="1">
                  <from>
                    <xdr:col>25</xdr:col>
                    <xdr:colOff>0</xdr:colOff>
                    <xdr:row>7</xdr:row>
                    <xdr:rowOff>19050</xdr:rowOff>
                  </from>
                  <to>
                    <xdr:col>25</xdr:col>
                    <xdr:colOff>209550</xdr:colOff>
                    <xdr:row>9</xdr:row>
                    <xdr:rowOff>76200</xdr:rowOff>
                  </to>
                </anchor>
              </controlPr>
            </control>
          </mc:Choice>
        </mc:AlternateContent>
        <mc:AlternateContent xmlns:mc="http://schemas.openxmlformats.org/markup-compatibility/2006">
          <mc:Choice Requires="x14">
            <control shapeId="17777" r:id="rId162" name="Check Box 369">
              <controlPr defaultSize="0" autoFill="0" autoLine="0" autoPict="0">
                <anchor moveWithCells="1">
                  <from>
                    <xdr:col>25</xdr:col>
                    <xdr:colOff>0</xdr:colOff>
                    <xdr:row>8</xdr:row>
                    <xdr:rowOff>19050</xdr:rowOff>
                  </from>
                  <to>
                    <xdr:col>25</xdr:col>
                    <xdr:colOff>209550</xdr:colOff>
                    <xdr:row>9</xdr:row>
                    <xdr:rowOff>457200</xdr:rowOff>
                  </to>
                </anchor>
              </controlPr>
            </control>
          </mc:Choice>
        </mc:AlternateContent>
        <mc:AlternateContent xmlns:mc="http://schemas.openxmlformats.org/markup-compatibility/2006">
          <mc:Choice Requires="x14">
            <control shapeId="17778" r:id="rId163" name="Check Box 370">
              <controlPr defaultSize="0" autoFill="0" autoLine="0" autoPict="0">
                <anchor moveWithCells="1">
                  <from>
                    <xdr:col>25</xdr:col>
                    <xdr:colOff>0</xdr:colOff>
                    <xdr:row>9</xdr:row>
                    <xdr:rowOff>19050</xdr:rowOff>
                  </from>
                  <to>
                    <xdr:col>25</xdr:col>
                    <xdr:colOff>209550</xdr:colOff>
                    <xdr:row>10</xdr:row>
                    <xdr:rowOff>276225</xdr:rowOff>
                  </to>
                </anchor>
              </controlPr>
            </control>
          </mc:Choice>
        </mc:AlternateContent>
        <mc:AlternateContent xmlns:mc="http://schemas.openxmlformats.org/markup-compatibility/2006">
          <mc:Choice Requires="x14">
            <control shapeId="17779" r:id="rId164" name="Check Box 371">
              <controlPr defaultSize="0" autoFill="0" autoLine="0" autoPict="0">
                <anchor moveWithCells="1">
                  <from>
                    <xdr:col>23</xdr:col>
                    <xdr:colOff>0</xdr:colOff>
                    <xdr:row>30</xdr:row>
                    <xdr:rowOff>0</xdr:rowOff>
                  </from>
                  <to>
                    <xdr:col>24</xdr:col>
                    <xdr:colOff>28575</xdr:colOff>
                    <xdr:row>30</xdr:row>
                    <xdr:rowOff>247650</xdr:rowOff>
                  </to>
                </anchor>
              </controlPr>
            </control>
          </mc:Choice>
        </mc:AlternateContent>
        <mc:AlternateContent xmlns:mc="http://schemas.openxmlformats.org/markup-compatibility/2006">
          <mc:Choice Requires="x14">
            <control shapeId="17780" r:id="rId165" name="Check Box 372">
              <controlPr defaultSize="0" autoFill="0" autoLine="0" autoPict="0">
                <anchor moveWithCells="1">
                  <from>
                    <xdr:col>23</xdr:col>
                    <xdr:colOff>0</xdr:colOff>
                    <xdr:row>30</xdr:row>
                    <xdr:rowOff>0</xdr:rowOff>
                  </from>
                  <to>
                    <xdr:col>23</xdr:col>
                    <xdr:colOff>180975</xdr:colOff>
                    <xdr:row>30</xdr:row>
                    <xdr:rowOff>314325</xdr:rowOff>
                  </to>
                </anchor>
              </controlPr>
            </control>
          </mc:Choice>
        </mc:AlternateContent>
        <mc:AlternateContent xmlns:mc="http://schemas.openxmlformats.org/markup-compatibility/2006">
          <mc:Choice Requires="x14">
            <control shapeId="17781" r:id="rId166" name="Check Box 373">
              <controlPr defaultSize="0" autoFill="0" autoLine="0" autoPict="0">
                <anchor moveWithCells="1">
                  <from>
                    <xdr:col>23</xdr:col>
                    <xdr:colOff>0</xdr:colOff>
                    <xdr:row>30</xdr:row>
                    <xdr:rowOff>0</xdr:rowOff>
                  </from>
                  <to>
                    <xdr:col>24</xdr:col>
                    <xdr:colOff>28575</xdr:colOff>
                    <xdr:row>30</xdr:row>
                    <xdr:rowOff>247650</xdr:rowOff>
                  </to>
                </anchor>
              </controlPr>
            </control>
          </mc:Choice>
        </mc:AlternateContent>
        <mc:AlternateContent xmlns:mc="http://schemas.openxmlformats.org/markup-compatibility/2006">
          <mc:Choice Requires="x14">
            <control shapeId="17782" r:id="rId167" name="Check Box 374">
              <controlPr defaultSize="0" autoFill="0" autoLine="0" autoPict="0">
                <anchor moveWithCells="1">
                  <from>
                    <xdr:col>23</xdr:col>
                    <xdr:colOff>0</xdr:colOff>
                    <xdr:row>30</xdr:row>
                    <xdr:rowOff>0</xdr:rowOff>
                  </from>
                  <to>
                    <xdr:col>23</xdr:col>
                    <xdr:colOff>171450</xdr:colOff>
                    <xdr:row>30</xdr:row>
                    <xdr:rowOff>161925</xdr:rowOff>
                  </to>
                </anchor>
              </controlPr>
            </control>
          </mc:Choice>
        </mc:AlternateContent>
        <mc:AlternateContent xmlns:mc="http://schemas.openxmlformats.org/markup-compatibility/2006">
          <mc:Choice Requires="x14">
            <control shapeId="17783" r:id="rId168" name="Check Box 375">
              <controlPr defaultSize="0" autoFill="0" autoLine="0" autoPict="0">
                <anchor moveWithCells="1">
                  <from>
                    <xdr:col>23</xdr:col>
                    <xdr:colOff>0</xdr:colOff>
                    <xdr:row>30</xdr:row>
                    <xdr:rowOff>0</xdr:rowOff>
                  </from>
                  <to>
                    <xdr:col>23</xdr:col>
                    <xdr:colOff>171450</xdr:colOff>
                    <xdr:row>30</xdr:row>
                    <xdr:rowOff>161925</xdr:rowOff>
                  </to>
                </anchor>
              </controlPr>
            </control>
          </mc:Choice>
        </mc:AlternateContent>
        <mc:AlternateContent xmlns:mc="http://schemas.openxmlformats.org/markup-compatibility/2006">
          <mc:Choice Requires="x14">
            <control shapeId="17784" r:id="rId169" name="Check Box 376">
              <controlPr defaultSize="0" autoFill="0" autoLine="0" autoPict="0">
                <anchor moveWithCells="1">
                  <from>
                    <xdr:col>23</xdr:col>
                    <xdr:colOff>0</xdr:colOff>
                    <xdr:row>30</xdr:row>
                    <xdr:rowOff>0</xdr:rowOff>
                  </from>
                  <to>
                    <xdr:col>23</xdr:col>
                    <xdr:colOff>171450</xdr:colOff>
                    <xdr:row>30</xdr:row>
                    <xdr:rowOff>161925</xdr:rowOff>
                  </to>
                </anchor>
              </controlPr>
            </control>
          </mc:Choice>
        </mc:AlternateContent>
        <mc:AlternateContent xmlns:mc="http://schemas.openxmlformats.org/markup-compatibility/2006">
          <mc:Choice Requires="x14">
            <control shapeId="17785" r:id="rId170" name="Check Box 377">
              <controlPr defaultSize="0" autoFill="0" autoLine="0" autoPict="0">
                <anchor moveWithCells="1">
                  <from>
                    <xdr:col>23</xdr:col>
                    <xdr:colOff>0</xdr:colOff>
                    <xdr:row>30</xdr:row>
                    <xdr:rowOff>0</xdr:rowOff>
                  </from>
                  <to>
                    <xdr:col>23</xdr:col>
                    <xdr:colOff>180975</xdr:colOff>
                    <xdr:row>30</xdr:row>
                    <xdr:rowOff>314325</xdr:rowOff>
                  </to>
                </anchor>
              </controlPr>
            </control>
          </mc:Choice>
        </mc:AlternateContent>
        <mc:AlternateContent xmlns:mc="http://schemas.openxmlformats.org/markup-compatibility/2006">
          <mc:Choice Requires="x14">
            <control shapeId="17786" r:id="rId171" name="Check Box 378">
              <controlPr defaultSize="0" autoFill="0" autoLine="0" autoPict="0">
                <anchor moveWithCells="1">
                  <from>
                    <xdr:col>23</xdr:col>
                    <xdr:colOff>0</xdr:colOff>
                    <xdr:row>30</xdr:row>
                    <xdr:rowOff>0</xdr:rowOff>
                  </from>
                  <to>
                    <xdr:col>23</xdr:col>
                    <xdr:colOff>171450</xdr:colOff>
                    <xdr:row>30</xdr:row>
                    <xdr:rowOff>161925</xdr:rowOff>
                  </to>
                </anchor>
              </controlPr>
            </control>
          </mc:Choice>
        </mc:AlternateContent>
        <mc:AlternateContent xmlns:mc="http://schemas.openxmlformats.org/markup-compatibility/2006">
          <mc:Choice Requires="x14">
            <control shapeId="17787" r:id="rId172" name="Check Box 379">
              <controlPr defaultSize="0" autoFill="0" autoLine="0" autoPict="0">
                <anchor moveWithCells="1">
                  <from>
                    <xdr:col>23</xdr:col>
                    <xdr:colOff>0</xdr:colOff>
                    <xdr:row>30</xdr:row>
                    <xdr:rowOff>0</xdr:rowOff>
                  </from>
                  <to>
                    <xdr:col>23</xdr:col>
                    <xdr:colOff>200025</xdr:colOff>
                    <xdr:row>30</xdr:row>
                    <xdr:rowOff>552450</xdr:rowOff>
                  </to>
                </anchor>
              </controlPr>
            </control>
          </mc:Choice>
        </mc:AlternateContent>
        <mc:AlternateContent xmlns:mc="http://schemas.openxmlformats.org/markup-compatibility/2006">
          <mc:Choice Requires="x14">
            <control shapeId="17788" r:id="rId173" name="Check Box 380">
              <controlPr defaultSize="0" autoFill="0" autoLine="0" autoPict="0">
                <anchor moveWithCells="1">
                  <from>
                    <xdr:col>23</xdr:col>
                    <xdr:colOff>0</xdr:colOff>
                    <xdr:row>30</xdr:row>
                    <xdr:rowOff>0</xdr:rowOff>
                  </from>
                  <to>
                    <xdr:col>24</xdr:col>
                    <xdr:colOff>28575</xdr:colOff>
                    <xdr:row>30</xdr:row>
                    <xdr:rowOff>247650</xdr:rowOff>
                  </to>
                </anchor>
              </controlPr>
            </control>
          </mc:Choice>
        </mc:AlternateContent>
        <mc:AlternateContent xmlns:mc="http://schemas.openxmlformats.org/markup-compatibility/2006">
          <mc:Choice Requires="x14">
            <control shapeId="17789" r:id="rId174" name="Check Box 381">
              <controlPr defaultSize="0" autoFill="0" autoLine="0" autoPict="0">
                <anchor moveWithCells="1">
                  <from>
                    <xdr:col>23</xdr:col>
                    <xdr:colOff>0</xdr:colOff>
                    <xdr:row>30</xdr:row>
                    <xdr:rowOff>0</xdr:rowOff>
                  </from>
                  <to>
                    <xdr:col>23</xdr:col>
                    <xdr:colOff>171450</xdr:colOff>
                    <xdr:row>30</xdr:row>
                    <xdr:rowOff>161925</xdr:rowOff>
                  </to>
                </anchor>
              </controlPr>
            </control>
          </mc:Choice>
        </mc:AlternateContent>
        <mc:AlternateContent xmlns:mc="http://schemas.openxmlformats.org/markup-compatibility/2006">
          <mc:Choice Requires="x14">
            <control shapeId="17790" r:id="rId175" name="Check Box 382">
              <controlPr defaultSize="0" autoFill="0" autoLine="0" autoPict="0">
                <anchor moveWithCells="1">
                  <from>
                    <xdr:col>23</xdr:col>
                    <xdr:colOff>0</xdr:colOff>
                    <xdr:row>30</xdr:row>
                    <xdr:rowOff>0</xdr:rowOff>
                  </from>
                  <to>
                    <xdr:col>23</xdr:col>
                    <xdr:colOff>171450</xdr:colOff>
                    <xdr:row>30</xdr:row>
                    <xdr:rowOff>161925</xdr:rowOff>
                  </to>
                </anchor>
              </controlPr>
            </control>
          </mc:Choice>
        </mc:AlternateContent>
        <mc:AlternateContent xmlns:mc="http://schemas.openxmlformats.org/markup-compatibility/2006">
          <mc:Choice Requires="x14">
            <control shapeId="17791" r:id="rId176" name="Check Box 383">
              <controlPr defaultSize="0" autoFill="0" autoLine="0" autoPict="0">
                <anchor moveWithCells="1">
                  <from>
                    <xdr:col>23</xdr:col>
                    <xdr:colOff>0</xdr:colOff>
                    <xdr:row>30</xdr:row>
                    <xdr:rowOff>0</xdr:rowOff>
                  </from>
                  <to>
                    <xdr:col>23</xdr:col>
                    <xdr:colOff>171450</xdr:colOff>
                    <xdr:row>30</xdr:row>
                    <xdr:rowOff>161925</xdr:rowOff>
                  </to>
                </anchor>
              </controlPr>
            </control>
          </mc:Choice>
        </mc:AlternateContent>
        <mc:AlternateContent xmlns:mc="http://schemas.openxmlformats.org/markup-compatibility/2006">
          <mc:Choice Requires="x14">
            <control shapeId="17792" r:id="rId177" name="Check Box 384">
              <controlPr defaultSize="0" autoFill="0" autoLine="0" autoPict="0">
                <anchor moveWithCells="1">
                  <from>
                    <xdr:col>23</xdr:col>
                    <xdr:colOff>0</xdr:colOff>
                    <xdr:row>30</xdr:row>
                    <xdr:rowOff>0</xdr:rowOff>
                  </from>
                  <to>
                    <xdr:col>23</xdr:col>
                    <xdr:colOff>180975</xdr:colOff>
                    <xdr:row>30</xdr:row>
                    <xdr:rowOff>314325</xdr:rowOff>
                  </to>
                </anchor>
              </controlPr>
            </control>
          </mc:Choice>
        </mc:AlternateContent>
        <mc:AlternateContent xmlns:mc="http://schemas.openxmlformats.org/markup-compatibility/2006">
          <mc:Choice Requires="x14">
            <control shapeId="17793" r:id="rId178" name="Check Box 385">
              <controlPr defaultSize="0" autoFill="0" autoLine="0" autoPict="0">
                <anchor moveWithCells="1">
                  <from>
                    <xdr:col>23</xdr:col>
                    <xdr:colOff>0</xdr:colOff>
                    <xdr:row>30</xdr:row>
                    <xdr:rowOff>0</xdr:rowOff>
                  </from>
                  <to>
                    <xdr:col>23</xdr:col>
                    <xdr:colOff>171450</xdr:colOff>
                    <xdr:row>30</xdr:row>
                    <xdr:rowOff>161925</xdr:rowOff>
                  </to>
                </anchor>
              </controlPr>
            </control>
          </mc:Choice>
        </mc:AlternateContent>
        <mc:AlternateContent xmlns:mc="http://schemas.openxmlformats.org/markup-compatibility/2006">
          <mc:Choice Requires="x14">
            <control shapeId="17794" r:id="rId179" name="Check Box 386">
              <controlPr defaultSize="0" autoFill="0" autoLine="0" autoPict="0">
                <anchor moveWithCells="1">
                  <from>
                    <xdr:col>23</xdr:col>
                    <xdr:colOff>0</xdr:colOff>
                    <xdr:row>85</xdr:row>
                    <xdr:rowOff>0</xdr:rowOff>
                  </from>
                  <to>
                    <xdr:col>23</xdr:col>
                    <xdr:colOff>171450</xdr:colOff>
                    <xdr:row>85</xdr:row>
                    <xdr:rowOff>161925</xdr:rowOff>
                  </to>
                </anchor>
              </controlPr>
            </control>
          </mc:Choice>
        </mc:AlternateContent>
        <mc:AlternateContent xmlns:mc="http://schemas.openxmlformats.org/markup-compatibility/2006">
          <mc:Choice Requires="x14">
            <control shapeId="17795" r:id="rId180" name="Check Box 387">
              <controlPr defaultSize="0" autoFill="0" autoLine="0" autoPict="0">
                <anchor moveWithCells="1">
                  <from>
                    <xdr:col>23</xdr:col>
                    <xdr:colOff>0</xdr:colOff>
                    <xdr:row>85</xdr:row>
                    <xdr:rowOff>0</xdr:rowOff>
                  </from>
                  <to>
                    <xdr:col>23</xdr:col>
                    <xdr:colOff>200025</xdr:colOff>
                    <xdr:row>86</xdr:row>
                    <xdr:rowOff>352425</xdr:rowOff>
                  </to>
                </anchor>
              </controlPr>
            </control>
          </mc:Choice>
        </mc:AlternateContent>
        <mc:AlternateContent xmlns:mc="http://schemas.openxmlformats.org/markup-compatibility/2006">
          <mc:Choice Requires="x14">
            <control shapeId="17796" r:id="rId181" name="Check Box 388">
              <controlPr defaultSize="0" autoFill="0" autoLine="0" autoPict="0">
                <anchor moveWithCells="1">
                  <from>
                    <xdr:col>23</xdr:col>
                    <xdr:colOff>0</xdr:colOff>
                    <xdr:row>85</xdr:row>
                    <xdr:rowOff>0</xdr:rowOff>
                  </from>
                  <to>
                    <xdr:col>23</xdr:col>
                    <xdr:colOff>171450</xdr:colOff>
                    <xdr:row>85</xdr:row>
                    <xdr:rowOff>161925</xdr:rowOff>
                  </to>
                </anchor>
              </controlPr>
            </control>
          </mc:Choice>
        </mc:AlternateContent>
        <mc:AlternateContent xmlns:mc="http://schemas.openxmlformats.org/markup-compatibility/2006">
          <mc:Choice Requires="x14">
            <control shapeId="17797" r:id="rId182" name="Check Box 389">
              <controlPr defaultSize="0" autoFill="0" autoLine="0" autoPict="0">
                <anchor moveWithCells="1">
                  <from>
                    <xdr:col>23</xdr:col>
                    <xdr:colOff>0</xdr:colOff>
                    <xdr:row>85</xdr:row>
                    <xdr:rowOff>0</xdr:rowOff>
                  </from>
                  <to>
                    <xdr:col>23</xdr:col>
                    <xdr:colOff>200025</xdr:colOff>
                    <xdr:row>86</xdr:row>
                    <xdr:rowOff>352425</xdr:rowOff>
                  </to>
                </anchor>
              </controlPr>
            </control>
          </mc:Choice>
        </mc:AlternateContent>
        <mc:AlternateContent xmlns:mc="http://schemas.openxmlformats.org/markup-compatibility/2006">
          <mc:Choice Requires="x14">
            <control shapeId="17798" r:id="rId183" name="Check Box 390">
              <controlPr defaultSize="0" autoFill="0" autoLine="0" autoPict="0">
                <anchor moveWithCells="1">
                  <from>
                    <xdr:col>23</xdr:col>
                    <xdr:colOff>0</xdr:colOff>
                    <xdr:row>85</xdr:row>
                    <xdr:rowOff>0</xdr:rowOff>
                  </from>
                  <to>
                    <xdr:col>23</xdr:col>
                    <xdr:colOff>171450</xdr:colOff>
                    <xdr:row>85</xdr:row>
                    <xdr:rowOff>161925</xdr:rowOff>
                  </to>
                </anchor>
              </controlPr>
            </control>
          </mc:Choice>
        </mc:AlternateContent>
        <mc:AlternateContent xmlns:mc="http://schemas.openxmlformats.org/markup-compatibility/2006">
          <mc:Choice Requires="x14">
            <control shapeId="17799" r:id="rId184" name="Check Box 391">
              <controlPr defaultSize="0" autoFill="0" autoLine="0" autoPict="0">
                <anchor moveWithCells="1">
                  <from>
                    <xdr:col>23</xdr:col>
                    <xdr:colOff>0</xdr:colOff>
                    <xdr:row>85</xdr:row>
                    <xdr:rowOff>0</xdr:rowOff>
                  </from>
                  <to>
                    <xdr:col>23</xdr:col>
                    <xdr:colOff>200025</xdr:colOff>
                    <xdr:row>86</xdr:row>
                    <xdr:rowOff>352425</xdr:rowOff>
                  </to>
                </anchor>
              </controlPr>
            </control>
          </mc:Choice>
        </mc:AlternateContent>
        <mc:AlternateContent xmlns:mc="http://schemas.openxmlformats.org/markup-compatibility/2006">
          <mc:Choice Requires="x14">
            <control shapeId="17800" r:id="rId185" name="Check Box 392">
              <controlPr defaultSize="0" autoFill="0" autoLine="0" autoPict="0">
                <anchor moveWithCells="1">
                  <from>
                    <xdr:col>23</xdr:col>
                    <xdr:colOff>0</xdr:colOff>
                    <xdr:row>89</xdr:row>
                    <xdr:rowOff>0</xdr:rowOff>
                  </from>
                  <to>
                    <xdr:col>23</xdr:col>
                    <xdr:colOff>247650</xdr:colOff>
                    <xdr:row>89</xdr:row>
                    <xdr:rowOff>228600</xdr:rowOff>
                  </to>
                </anchor>
              </controlPr>
            </control>
          </mc:Choice>
        </mc:AlternateContent>
        <mc:AlternateContent xmlns:mc="http://schemas.openxmlformats.org/markup-compatibility/2006">
          <mc:Choice Requires="x14">
            <control shapeId="17801" r:id="rId186" name="Check Box 393">
              <controlPr defaultSize="0" autoFill="0" autoLine="0" autoPict="0">
                <anchor moveWithCells="1">
                  <from>
                    <xdr:col>23</xdr:col>
                    <xdr:colOff>0</xdr:colOff>
                    <xdr:row>89</xdr:row>
                    <xdr:rowOff>0</xdr:rowOff>
                  </from>
                  <to>
                    <xdr:col>23</xdr:col>
                    <xdr:colOff>171450</xdr:colOff>
                    <xdr:row>89</xdr:row>
                    <xdr:rowOff>161925</xdr:rowOff>
                  </to>
                </anchor>
              </controlPr>
            </control>
          </mc:Choice>
        </mc:AlternateContent>
        <mc:AlternateContent xmlns:mc="http://schemas.openxmlformats.org/markup-compatibility/2006">
          <mc:Choice Requires="x14">
            <control shapeId="17802" r:id="rId187" name="Check Box 394">
              <controlPr defaultSize="0" autoFill="0" autoLine="0" autoPict="0">
                <anchor moveWithCells="1">
                  <from>
                    <xdr:col>23</xdr:col>
                    <xdr:colOff>0</xdr:colOff>
                    <xdr:row>89</xdr:row>
                    <xdr:rowOff>0</xdr:rowOff>
                  </from>
                  <to>
                    <xdr:col>23</xdr:col>
                    <xdr:colOff>200025</xdr:colOff>
                    <xdr:row>90</xdr:row>
                    <xdr:rowOff>171450</xdr:rowOff>
                  </to>
                </anchor>
              </controlPr>
            </control>
          </mc:Choice>
        </mc:AlternateContent>
        <mc:AlternateContent xmlns:mc="http://schemas.openxmlformats.org/markup-compatibility/2006">
          <mc:Choice Requires="x14">
            <control shapeId="17803" r:id="rId188" name="Check Box 395">
              <controlPr defaultSize="0" autoFill="0" autoLine="0" autoPict="0">
                <anchor moveWithCells="1">
                  <from>
                    <xdr:col>23</xdr:col>
                    <xdr:colOff>0</xdr:colOff>
                    <xdr:row>89</xdr:row>
                    <xdr:rowOff>0</xdr:rowOff>
                  </from>
                  <to>
                    <xdr:col>23</xdr:col>
                    <xdr:colOff>247650</xdr:colOff>
                    <xdr:row>94</xdr:row>
                    <xdr:rowOff>104775</xdr:rowOff>
                  </to>
                </anchor>
              </controlPr>
            </control>
          </mc:Choice>
        </mc:AlternateContent>
        <mc:AlternateContent xmlns:mc="http://schemas.openxmlformats.org/markup-compatibility/2006">
          <mc:Choice Requires="x14">
            <control shapeId="17804" r:id="rId189" name="Check Box 396">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805" r:id="rId190" name="Check Box 397">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806" r:id="rId191" name="Check Box 398">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807" r:id="rId192" name="Check Box 399">
              <controlPr defaultSize="0" autoFill="0" autoLine="0" autoPict="0">
                <anchor moveWithCells="1">
                  <from>
                    <xdr:col>23</xdr:col>
                    <xdr:colOff>0</xdr:colOff>
                    <xdr:row>206</xdr:row>
                    <xdr:rowOff>0</xdr:rowOff>
                  </from>
                  <to>
                    <xdr:col>23</xdr:col>
                    <xdr:colOff>180975</xdr:colOff>
                    <xdr:row>207</xdr:row>
                    <xdr:rowOff>66675</xdr:rowOff>
                  </to>
                </anchor>
              </controlPr>
            </control>
          </mc:Choice>
        </mc:AlternateContent>
        <mc:AlternateContent xmlns:mc="http://schemas.openxmlformats.org/markup-compatibility/2006">
          <mc:Choice Requires="x14">
            <control shapeId="17808" r:id="rId193" name="Check Box 400">
              <controlPr defaultSize="0" autoFill="0" autoLine="0" autoPict="0">
                <anchor moveWithCells="1">
                  <from>
                    <xdr:col>23</xdr:col>
                    <xdr:colOff>0</xdr:colOff>
                    <xdr:row>206</xdr:row>
                    <xdr:rowOff>0</xdr:rowOff>
                  </from>
                  <to>
                    <xdr:col>23</xdr:col>
                    <xdr:colOff>180975</xdr:colOff>
                    <xdr:row>207</xdr:row>
                    <xdr:rowOff>66675</xdr:rowOff>
                  </to>
                </anchor>
              </controlPr>
            </control>
          </mc:Choice>
        </mc:AlternateContent>
        <mc:AlternateContent xmlns:mc="http://schemas.openxmlformats.org/markup-compatibility/2006">
          <mc:Choice Requires="x14">
            <control shapeId="17809" r:id="rId194" name="Check Box 401">
              <controlPr defaultSize="0" autoFill="0" autoLine="0" autoPict="0">
                <anchor moveWithCells="1">
                  <from>
                    <xdr:col>23</xdr:col>
                    <xdr:colOff>0</xdr:colOff>
                    <xdr:row>206</xdr:row>
                    <xdr:rowOff>0</xdr:rowOff>
                  </from>
                  <to>
                    <xdr:col>23</xdr:col>
                    <xdr:colOff>180975</xdr:colOff>
                    <xdr:row>207</xdr:row>
                    <xdr:rowOff>66675</xdr:rowOff>
                  </to>
                </anchor>
              </controlPr>
            </control>
          </mc:Choice>
        </mc:AlternateContent>
        <mc:AlternateContent xmlns:mc="http://schemas.openxmlformats.org/markup-compatibility/2006">
          <mc:Choice Requires="x14">
            <control shapeId="17810" r:id="rId195" name="Check Box 402">
              <controlPr defaultSize="0" autoFill="0" autoLine="0" autoPict="0">
                <anchor moveWithCells="1">
                  <from>
                    <xdr:col>23</xdr:col>
                    <xdr:colOff>0</xdr:colOff>
                    <xdr:row>206</xdr:row>
                    <xdr:rowOff>0</xdr:rowOff>
                  </from>
                  <to>
                    <xdr:col>23</xdr:col>
                    <xdr:colOff>180975</xdr:colOff>
                    <xdr:row>207</xdr:row>
                    <xdr:rowOff>66675</xdr:rowOff>
                  </to>
                </anchor>
              </controlPr>
            </control>
          </mc:Choice>
        </mc:AlternateContent>
        <mc:AlternateContent xmlns:mc="http://schemas.openxmlformats.org/markup-compatibility/2006">
          <mc:Choice Requires="x14">
            <control shapeId="17811" r:id="rId196" name="Check Box 403">
              <controlPr defaultSize="0" autoFill="0" autoLine="0" autoPict="0">
                <anchor moveWithCells="1">
                  <from>
                    <xdr:col>23</xdr:col>
                    <xdr:colOff>0</xdr:colOff>
                    <xdr:row>206</xdr:row>
                    <xdr:rowOff>0</xdr:rowOff>
                  </from>
                  <to>
                    <xdr:col>23</xdr:col>
                    <xdr:colOff>200025</xdr:colOff>
                    <xdr:row>208</xdr:row>
                    <xdr:rowOff>76200</xdr:rowOff>
                  </to>
                </anchor>
              </controlPr>
            </control>
          </mc:Choice>
        </mc:AlternateContent>
        <mc:AlternateContent xmlns:mc="http://schemas.openxmlformats.org/markup-compatibility/2006">
          <mc:Choice Requires="x14">
            <control shapeId="17812" r:id="rId197" name="Check Box 404">
              <controlPr defaultSize="0" autoFill="0" autoLine="0" autoPict="0">
                <anchor moveWithCells="1">
                  <from>
                    <xdr:col>23</xdr:col>
                    <xdr:colOff>0</xdr:colOff>
                    <xdr:row>206</xdr:row>
                    <xdr:rowOff>0</xdr:rowOff>
                  </from>
                  <to>
                    <xdr:col>23</xdr:col>
                    <xdr:colOff>200025</xdr:colOff>
                    <xdr:row>208</xdr:row>
                    <xdr:rowOff>76200</xdr:rowOff>
                  </to>
                </anchor>
              </controlPr>
            </control>
          </mc:Choice>
        </mc:AlternateContent>
        <mc:AlternateContent xmlns:mc="http://schemas.openxmlformats.org/markup-compatibility/2006">
          <mc:Choice Requires="x14">
            <control shapeId="17813" r:id="rId198" name="Check Box 405">
              <controlPr defaultSize="0" autoFill="0" autoLine="0" autoPict="0">
                <anchor moveWithCells="1">
                  <from>
                    <xdr:col>23</xdr:col>
                    <xdr:colOff>0</xdr:colOff>
                    <xdr:row>206</xdr:row>
                    <xdr:rowOff>0</xdr:rowOff>
                  </from>
                  <to>
                    <xdr:col>23</xdr:col>
                    <xdr:colOff>200025</xdr:colOff>
                    <xdr:row>208</xdr:row>
                    <xdr:rowOff>76200</xdr:rowOff>
                  </to>
                </anchor>
              </controlPr>
            </control>
          </mc:Choice>
        </mc:AlternateContent>
        <mc:AlternateContent xmlns:mc="http://schemas.openxmlformats.org/markup-compatibility/2006">
          <mc:Choice Requires="x14">
            <control shapeId="17814" r:id="rId199" name="Check Box 406">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815" r:id="rId200" name="Check Box 407">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816" r:id="rId201" name="Check Box 408">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817" r:id="rId202" name="Check Box 409">
              <controlPr defaultSize="0" autoFill="0" autoLine="0" autoPict="0">
                <anchor moveWithCells="1">
                  <from>
                    <xdr:col>23</xdr:col>
                    <xdr:colOff>0</xdr:colOff>
                    <xdr:row>206</xdr:row>
                    <xdr:rowOff>0</xdr:rowOff>
                  </from>
                  <to>
                    <xdr:col>23</xdr:col>
                    <xdr:colOff>180975</xdr:colOff>
                    <xdr:row>207</xdr:row>
                    <xdr:rowOff>66675</xdr:rowOff>
                  </to>
                </anchor>
              </controlPr>
            </control>
          </mc:Choice>
        </mc:AlternateContent>
        <mc:AlternateContent xmlns:mc="http://schemas.openxmlformats.org/markup-compatibility/2006">
          <mc:Choice Requires="x14">
            <control shapeId="17818" r:id="rId203" name="Check Box 410">
              <controlPr defaultSize="0" autoFill="0" autoLine="0" autoPict="0">
                <anchor moveWithCells="1">
                  <from>
                    <xdr:col>23</xdr:col>
                    <xdr:colOff>0</xdr:colOff>
                    <xdr:row>206</xdr:row>
                    <xdr:rowOff>0</xdr:rowOff>
                  </from>
                  <to>
                    <xdr:col>23</xdr:col>
                    <xdr:colOff>180975</xdr:colOff>
                    <xdr:row>207</xdr:row>
                    <xdr:rowOff>66675</xdr:rowOff>
                  </to>
                </anchor>
              </controlPr>
            </control>
          </mc:Choice>
        </mc:AlternateContent>
        <mc:AlternateContent xmlns:mc="http://schemas.openxmlformats.org/markup-compatibility/2006">
          <mc:Choice Requires="x14">
            <control shapeId="17819" r:id="rId204" name="Check Box 411">
              <controlPr defaultSize="0" autoFill="0" autoLine="0" autoPict="0">
                <anchor moveWithCells="1">
                  <from>
                    <xdr:col>23</xdr:col>
                    <xdr:colOff>0</xdr:colOff>
                    <xdr:row>206</xdr:row>
                    <xdr:rowOff>0</xdr:rowOff>
                  </from>
                  <to>
                    <xdr:col>23</xdr:col>
                    <xdr:colOff>180975</xdr:colOff>
                    <xdr:row>207</xdr:row>
                    <xdr:rowOff>66675</xdr:rowOff>
                  </to>
                </anchor>
              </controlPr>
            </control>
          </mc:Choice>
        </mc:AlternateContent>
        <mc:AlternateContent xmlns:mc="http://schemas.openxmlformats.org/markup-compatibility/2006">
          <mc:Choice Requires="x14">
            <control shapeId="17820" r:id="rId205" name="Check Box 412">
              <controlPr defaultSize="0" autoFill="0" autoLine="0" autoPict="0">
                <anchor moveWithCells="1">
                  <from>
                    <xdr:col>23</xdr:col>
                    <xdr:colOff>0</xdr:colOff>
                    <xdr:row>206</xdr:row>
                    <xdr:rowOff>0</xdr:rowOff>
                  </from>
                  <to>
                    <xdr:col>23</xdr:col>
                    <xdr:colOff>180975</xdr:colOff>
                    <xdr:row>207</xdr:row>
                    <xdr:rowOff>66675</xdr:rowOff>
                  </to>
                </anchor>
              </controlPr>
            </control>
          </mc:Choice>
        </mc:AlternateContent>
        <mc:AlternateContent xmlns:mc="http://schemas.openxmlformats.org/markup-compatibility/2006">
          <mc:Choice Requires="x14">
            <control shapeId="17821" r:id="rId206" name="Check Box 413">
              <controlPr defaultSize="0" autoFill="0" autoLine="0" autoPict="0">
                <anchor moveWithCells="1">
                  <from>
                    <xdr:col>23</xdr:col>
                    <xdr:colOff>0</xdr:colOff>
                    <xdr:row>206</xdr:row>
                    <xdr:rowOff>0</xdr:rowOff>
                  </from>
                  <to>
                    <xdr:col>23</xdr:col>
                    <xdr:colOff>200025</xdr:colOff>
                    <xdr:row>208</xdr:row>
                    <xdr:rowOff>76200</xdr:rowOff>
                  </to>
                </anchor>
              </controlPr>
            </control>
          </mc:Choice>
        </mc:AlternateContent>
        <mc:AlternateContent xmlns:mc="http://schemas.openxmlformats.org/markup-compatibility/2006">
          <mc:Choice Requires="x14">
            <control shapeId="17822" r:id="rId207" name="Check Box 414">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823" r:id="rId208" name="Check Box 415">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824" r:id="rId209" name="Check Box 416">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825" r:id="rId210" name="Check Box 417">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826" r:id="rId211" name="Check Box 418">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827" r:id="rId212" name="Check Box 419">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828" r:id="rId213" name="Check Box 420">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829" r:id="rId214" name="Check Box 421">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830" r:id="rId215" name="Check Box 422">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831" r:id="rId216" name="Check Box 423">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832" r:id="rId217" name="Check Box 424">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833" r:id="rId218" name="Check Box 425">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834" r:id="rId219" name="Check Box 426">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835" r:id="rId220" name="Check Box 427">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836" r:id="rId221" name="Check Box 428">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837" r:id="rId222" name="Check Box 429">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838" r:id="rId223" name="Check Box 430">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839" r:id="rId224" name="Check Box 431">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840" r:id="rId225" name="Check Box 432">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841" r:id="rId226" name="Check Box 433">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842" r:id="rId227" name="Check Box 434">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843" r:id="rId228" name="Check Box 435">
              <controlPr defaultSize="0" autoFill="0" autoLine="0" autoPict="0">
                <anchor moveWithCells="1">
                  <from>
                    <xdr:col>23</xdr:col>
                    <xdr:colOff>0</xdr:colOff>
                    <xdr:row>206</xdr:row>
                    <xdr:rowOff>0</xdr:rowOff>
                  </from>
                  <to>
                    <xdr:col>23</xdr:col>
                    <xdr:colOff>180975</xdr:colOff>
                    <xdr:row>207</xdr:row>
                    <xdr:rowOff>85725</xdr:rowOff>
                  </to>
                </anchor>
              </controlPr>
            </control>
          </mc:Choice>
        </mc:AlternateContent>
        <mc:AlternateContent xmlns:mc="http://schemas.openxmlformats.org/markup-compatibility/2006">
          <mc:Choice Requires="x14">
            <control shapeId="17844" r:id="rId229" name="Check Box 436">
              <controlPr defaultSize="0" autoFill="0" autoLine="0" autoPict="0">
                <anchor moveWithCells="1">
                  <from>
                    <xdr:col>23</xdr:col>
                    <xdr:colOff>0</xdr:colOff>
                    <xdr:row>206</xdr:row>
                    <xdr:rowOff>0</xdr:rowOff>
                  </from>
                  <to>
                    <xdr:col>23</xdr:col>
                    <xdr:colOff>180975</xdr:colOff>
                    <xdr:row>207</xdr:row>
                    <xdr:rowOff>85725</xdr:rowOff>
                  </to>
                </anchor>
              </controlPr>
            </control>
          </mc:Choice>
        </mc:AlternateContent>
        <mc:AlternateContent xmlns:mc="http://schemas.openxmlformats.org/markup-compatibility/2006">
          <mc:Choice Requires="x14">
            <control shapeId="17845" r:id="rId230" name="Check Box 437">
              <controlPr defaultSize="0" autoFill="0" autoLine="0" autoPict="0">
                <anchor moveWithCells="1">
                  <from>
                    <xdr:col>23</xdr:col>
                    <xdr:colOff>0</xdr:colOff>
                    <xdr:row>206</xdr:row>
                    <xdr:rowOff>0</xdr:rowOff>
                  </from>
                  <to>
                    <xdr:col>23</xdr:col>
                    <xdr:colOff>180975</xdr:colOff>
                    <xdr:row>207</xdr:row>
                    <xdr:rowOff>85725</xdr:rowOff>
                  </to>
                </anchor>
              </controlPr>
            </control>
          </mc:Choice>
        </mc:AlternateContent>
        <mc:AlternateContent xmlns:mc="http://schemas.openxmlformats.org/markup-compatibility/2006">
          <mc:Choice Requires="x14">
            <control shapeId="17846" r:id="rId231" name="Check Box 438">
              <controlPr defaultSize="0" autoFill="0" autoLine="0" autoPict="0">
                <anchor moveWithCells="1">
                  <from>
                    <xdr:col>23</xdr:col>
                    <xdr:colOff>0</xdr:colOff>
                    <xdr:row>206</xdr:row>
                    <xdr:rowOff>0</xdr:rowOff>
                  </from>
                  <to>
                    <xdr:col>23</xdr:col>
                    <xdr:colOff>200025</xdr:colOff>
                    <xdr:row>208</xdr:row>
                    <xdr:rowOff>76200</xdr:rowOff>
                  </to>
                </anchor>
              </controlPr>
            </control>
          </mc:Choice>
        </mc:AlternateContent>
        <mc:AlternateContent xmlns:mc="http://schemas.openxmlformats.org/markup-compatibility/2006">
          <mc:Choice Requires="x14">
            <control shapeId="17847" r:id="rId232" name="Check Box 439">
              <controlPr defaultSize="0" autoFill="0" autoLine="0" autoPict="0">
                <anchor moveWithCells="1">
                  <from>
                    <xdr:col>23</xdr:col>
                    <xdr:colOff>0</xdr:colOff>
                    <xdr:row>206</xdr:row>
                    <xdr:rowOff>0</xdr:rowOff>
                  </from>
                  <to>
                    <xdr:col>23</xdr:col>
                    <xdr:colOff>200025</xdr:colOff>
                    <xdr:row>208</xdr:row>
                    <xdr:rowOff>76200</xdr:rowOff>
                  </to>
                </anchor>
              </controlPr>
            </control>
          </mc:Choice>
        </mc:AlternateContent>
        <mc:AlternateContent xmlns:mc="http://schemas.openxmlformats.org/markup-compatibility/2006">
          <mc:Choice Requires="x14">
            <control shapeId="17848" r:id="rId233" name="Check Box 440">
              <controlPr defaultSize="0" autoFill="0" autoLine="0" autoPict="0">
                <anchor moveWithCells="1">
                  <from>
                    <xdr:col>23</xdr:col>
                    <xdr:colOff>0</xdr:colOff>
                    <xdr:row>206</xdr:row>
                    <xdr:rowOff>0</xdr:rowOff>
                  </from>
                  <to>
                    <xdr:col>23</xdr:col>
                    <xdr:colOff>200025</xdr:colOff>
                    <xdr:row>208</xdr:row>
                    <xdr:rowOff>76200</xdr:rowOff>
                  </to>
                </anchor>
              </controlPr>
            </control>
          </mc:Choice>
        </mc:AlternateContent>
        <mc:AlternateContent xmlns:mc="http://schemas.openxmlformats.org/markup-compatibility/2006">
          <mc:Choice Requires="x14">
            <control shapeId="17849" r:id="rId234" name="Check Box 441">
              <controlPr defaultSize="0" autoFill="0" autoLine="0" autoPict="0">
                <anchor moveWithCells="1">
                  <from>
                    <xdr:col>23</xdr:col>
                    <xdr:colOff>0</xdr:colOff>
                    <xdr:row>206</xdr:row>
                    <xdr:rowOff>0</xdr:rowOff>
                  </from>
                  <to>
                    <xdr:col>23</xdr:col>
                    <xdr:colOff>200025</xdr:colOff>
                    <xdr:row>208</xdr:row>
                    <xdr:rowOff>76200</xdr:rowOff>
                  </to>
                </anchor>
              </controlPr>
            </control>
          </mc:Choice>
        </mc:AlternateContent>
        <mc:AlternateContent xmlns:mc="http://schemas.openxmlformats.org/markup-compatibility/2006">
          <mc:Choice Requires="x14">
            <control shapeId="17850" r:id="rId235" name="Check Box 442">
              <controlPr defaultSize="0" autoFill="0" autoLine="0" autoPict="0">
                <anchor moveWithCells="1">
                  <from>
                    <xdr:col>23</xdr:col>
                    <xdr:colOff>0</xdr:colOff>
                    <xdr:row>206</xdr:row>
                    <xdr:rowOff>0</xdr:rowOff>
                  </from>
                  <to>
                    <xdr:col>23</xdr:col>
                    <xdr:colOff>200025</xdr:colOff>
                    <xdr:row>208</xdr:row>
                    <xdr:rowOff>76200</xdr:rowOff>
                  </to>
                </anchor>
              </controlPr>
            </control>
          </mc:Choice>
        </mc:AlternateContent>
        <mc:AlternateContent xmlns:mc="http://schemas.openxmlformats.org/markup-compatibility/2006">
          <mc:Choice Requires="x14">
            <control shapeId="17851" r:id="rId236" name="Check Box 443">
              <controlPr defaultSize="0" autoFill="0" autoLine="0" autoPict="0">
                <anchor moveWithCells="1">
                  <from>
                    <xdr:col>23</xdr:col>
                    <xdr:colOff>0</xdr:colOff>
                    <xdr:row>206</xdr:row>
                    <xdr:rowOff>0</xdr:rowOff>
                  </from>
                  <to>
                    <xdr:col>23</xdr:col>
                    <xdr:colOff>200025</xdr:colOff>
                    <xdr:row>208</xdr:row>
                    <xdr:rowOff>76200</xdr:rowOff>
                  </to>
                </anchor>
              </controlPr>
            </control>
          </mc:Choice>
        </mc:AlternateContent>
        <mc:AlternateContent xmlns:mc="http://schemas.openxmlformats.org/markup-compatibility/2006">
          <mc:Choice Requires="x14">
            <control shapeId="17852" r:id="rId237" name="Check Box 444">
              <controlPr defaultSize="0" autoFill="0" autoLine="0" autoPict="0">
                <anchor moveWithCells="1">
                  <from>
                    <xdr:col>23</xdr:col>
                    <xdr:colOff>0</xdr:colOff>
                    <xdr:row>40</xdr:row>
                    <xdr:rowOff>19050</xdr:rowOff>
                  </from>
                  <to>
                    <xdr:col>23</xdr:col>
                    <xdr:colOff>200025</xdr:colOff>
                    <xdr:row>42</xdr:row>
                    <xdr:rowOff>171450</xdr:rowOff>
                  </to>
                </anchor>
              </controlPr>
            </control>
          </mc:Choice>
        </mc:AlternateContent>
        <mc:AlternateContent xmlns:mc="http://schemas.openxmlformats.org/markup-compatibility/2006">
          <mc:Choice Requires="x14">
            <control shapeId="17853" r:id="rId238" name="Check Box 445">
              <controlPr defaultSize="0" autoFill="0" autoLine="0" autoPict="0">
                <anchor moveWithCells="1">
                  <from>
                    <xdr:col>23</xdr:col>
                    <xdr:colOff>0</xdr:colOff>
                    <xdr:row>40</xdr:row>
                    <xdr:rowOff>19050</xdr:rowOff>
                  </from>
                  <to>
                    <xdr:col>23</xdr:col>
                    <xdr:colOff>200025</xdr:colOff>
                    <xdr:row>42</xdr:row>
                    <xdr:rowOff>171450</xdr:rowOff>
                  </to>
                </anchor>
              </controlPr>
            </control>
          </mc:Choice>
        </mc:AlternateContent>
        <mc:AlternateContent xmlns:mc="http://schemas.openxmlformats.org/markup-compatibility/2006">
          <mc:Choice Requires="x14">
            <control shapeId="17854" r:id="rId239" name="Check Box 446">
              <controlPr defaultSize="0" autoFill="0" autoLine="0" autoPict="0">
                <anchor moveWithCells="1">
                  <from>
                    <xdr:col>23</xdr:col>
                    <xdr:colOff>0</xdr:colOff>
                    <xdr:row>85</xdr:row>
                    <xdr:rowOff>0</xdr:rowOff>
                  </from>
                  <to>
                    <xdr:col>23</xdr:col>
                    <xdr:colOff>200025</xdr:colOff>
                    <xdr:row>86</xdr:row>
                    <xdr:rowOff>352425</xdr:rowOff>
                  </to>
                </anchor>
              </controlPr>
            </control>
          </mc:Choice>
        </mc:AlternateContent>
        <mc:AlternateContent xmlns:mc="http://schemas.openxmlformats.org/markup-compatibility/2006">
          <mc:Choice Requires="x14">
            <control shapeId="17855" r:id="rId240" name="Check Box 447">
              <controlPr defaultSize="0" autoFill="0" autoLine="0" autoPict="0">
                <anchor moveWithCells="1">
                  <from>
                    <xdr:col>23</xdr:col>
                    <xdr:colOff>0</xdr:colOff>
                    <xdr:row>85</xdr:row>
                    <xdr:rowOff>0</xdr:rowOff>
                  </from>
                  <to>
                    <xdr:col>23</xdr:col>
                    <xdr:colOff>200025</xdr:colOff>
                    <xdr:row>86</xdr:row>
                    <xdr:rowOff>352425</xdr:rowOff>
                  </to>
                </anchor>
              </controlPr>
            </control>
          </mc:Choice>
        </mc:AlternateContent>
        <mc:AlternateContent xmlns:mc="http://schemas.openxmlformats.org/markup-compatibility/2006">
          <mc:Choice Requires="x14">
            <control shapeId="17856" r:id="rId241" name="Check Box 448">
              <controlPr defaultSize="0" autoFill="0" autoLine="0" autoPict="0">
                <anchor moveWithCells="1">
                  <from>
                    <xdr:col>25</xdr:col>
                    <xdr:colOff>0</xdr:colOff>
                    <xdr:row>122</xdr:row>
                    <xdr:rowOff>266700</xdr:rowOff>
                  </from>
                  <to>
                    <xdr:col>25</xdr:col>
                    <xdr:colOff>257175</xdr:colOff>
                    <xdr:row>123</xdr:row>
                    <xdr:rowOff>161925</xdr:rowOff>
                  </to>
                </anchor>
              </controlPr>
            </control>
          </mc:Choice>
        </mc:AlternateContent>
        <mc:AlternateContent xmlns:mc="http://schemas.openxmlformats.org/markup-compatibility/2006">
          <mc:Choice Requires="x14">
            <control shapeId="17857" r:id="rId242" name="Check Box 449">
              <controlPr defaultSize="0" autoFill="0" autoLine="0" autoPict="0">
                <anchor moveWithCells="1">
                  <from>
                    <xdr:col>25</xdr:col>
                    <xdr:colOff>0</xdr:colOff>
                    <xdr:row>123</xdr:row>
                    <xdr:rowOff>266700</xdr:rowOff>
                  </from>
                  <to>
                    <xdr:col>25</xdr:col>
                    <xdr:colOff>257175</xdr:colOff>
                    <xdr:row>123</xdr:row>
                    <xdr:rowOff>542925</xdr:rowOff>
                  </to>
                </anchor>
              </controlPr>
            </control>
          </mc:Choice>
        </mc:AlternateContent>
        <mc:AlternateContent xmlns:mc="http://schemas.openxmlformats.org/markup-compatibility/2006">
          <mc:Choice Requires="x14">
            <control shapeId="17858" r:id="rId243" name="Check Box 450">
              <controlPr defaultSize="0" autoFill="0" autoLine="0" autoPict="0">
                <anchor moveWithCells="1">
                  <from>
                    <xdr:col>25</xdr:col>
                    <xdr:colOff>0</xdr:colOff>
                    <xdr:row>124</xdr:row>
                    <xdr:rowOff>114300</xdr:rowOff>
                  </from>
                  <to>
                    <xdr:col>25</xdr:col>
                    <xdr:colOff>219075</xdr:colOff>
                    <xdr:row>125</xdr:row>
                    <xdr:rowOff>104775</xdr:rowOff>
                  </to>
                </anchor>
              </controlPr>
            </control>
          </mc:Choice>
        </mc:AlternateContent>
        <mc:AlternateContent xmlns:mc="http://schemas.openxmlformats.org/markup-compatibility/2006">
          <mc:Choice Requires="x14">
            <control shapeId="17859" r:id="rId244" name="Check Box 451">
              <controlPr defaultSize="0" autoFill="0" autoLine="0" autoPict="0">
                <anchor moveWithCells="1">
                  <from>
                    <xdr:col>25</xdr:col>
                    <xdr:colOff>0</xdr:colOff>
                    <xdr:row>125</xdr:row>
                    <xdr:rowOff>114300</xdr:rowOff>
                  </from>
                  <to>
                    <xdr:col>25</xdr:col>
                    <xdr:colOff>219075</xdr:colOff>
                    <xdr:row>126</xdr:row>
                    <xdr:rowOff>104775</xdr:rowOff>
                  </to>
                </anchor>
              </controlPr>
            </control>
          </mc:Choice>
        </mc:AlternateContent>
        <mc:AlternateContent xmlns:mc="http://schemas.openxmlformats.org/markup-compatibility/2006">
          <mc:Choice Requires="x14">
            <control shapeId="17860" r:id="rId245" name="Check Box 452">
              <controlPr defaultSize="0" autoFill="0" autoLine="0" autoPict="0">
                <anchor moveWithCells="1">
                  <from>
                    <xdr:col>25</xdr:col>
                    <xdr:colOff>0</xdr:colOff>
                    <xdr:row>126</xdr:row>
                    <xdr:rowOff>114300</xdr:rowOff>
                  </from>
                  <to>
                    <xdr:col>25</xdr:col>
                    <xdr:colOff>219075</xdr:colOff>
                    <xdr:row>126</xdr:row>
                    <xdr:rowOff>295275</xdr:rowOff>
                  </to>
                </anchor>
              </controlPr>
            </control>
          </mc:Choice>
        </mc:AlternateContent>
        <mc:AlternateContent xmlns:mc="http://schemas.openxmlformats.org/markup-compatibility/2006">
          <mc:Choice Requires="x14">
            <control shapeId="17861" r:id="rId246" name="Check Box 453">
              <controlPr defaultSize="0" autoFill="0" autoLine="0" autoPict="0">
                <anchor moveWithCells="1">
                  <from>
                    <xdr:col>25</xdr:col>
                    <xdr:colOff>0</xdr:colOff>
                    <xdr:row>127</xdr:row>
                    <xdr:rowOff>114300</xdr:rowOff>
                  </from>
                  <to>
                    <xdr:col>25</xdr:col>
                    <xdr:colOff>219075</xdr:colOff>
                    <xdr:row>127</xdr:row>
                    <xdr:rowOff>295275</xdr:rowOff>
                  </to>
                </anchor>
              </controlPr>
            </control>
          </mc:Choice>
        </mc:AlternateContent>
        <mc:AlternateContent xmlns:mc="http://schemas.openxmlformats.org/markup-compatibility/2006">
          <mc:Choice Requires="x14">
            <control shapeId="17862" r:id="rId247" name="Check Box 454">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863" r:id="rId248" name="Check Box 455">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864" r:id="rId249" name="Check Box 456">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865" r:id="rId250" name="Check Box 457">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866" r:id="rId251" name="Check Box 458">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867" r:id="rId252" name="Check Box 459">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868" r:id="rId253" name="Check Box 460">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869" r:id="rId254" name="Check Box 461">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870" r:id="rId255" name="Check Box 462">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871" r:id="rId256" name="Check Box 463">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872" r:id="rId257" name="Check Box 464">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873" r:id="rId258" name="Check Box 465">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874" r:id="rId259" name="Check Box 466">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875" r:id="rId260" name="Check Box 467">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876" r:id="rId261" name="Check Box 468">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877" r:id="rId262" name="Check Box 469">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878" r:id="rId263" name="Check Box 470">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879" r:id="rId264" name="Check Box 471">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880" r:id="rId265" name="Check Box 472">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881" r:id="rId266" name="Check Box 473">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882" r:id="rId267" name="Check Box 474">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883" r:id="rId268" name="Check Box 475">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884" r:id="rId269" name="Check Box 476">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885" r:id="rId270" name="Check Box 477">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886" r:id="rId271" name="Check Box 478">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887" r:id="rId272" name="Check Box 479">
              <controlPr defaultSize="0" autoFill="0" autoLine="0" autoPict="0">
                <anchor moveWithCells="1">
                  <from>
                    <xdr:col>25</xdr:col>
                    <xdr:colOff>0</xdr:colOff>
                    <xdr:row>206</xdr:row>
                    <xdr:rowOff>0</xdr:rowOff>
                  </from>
                  <to>
                    <xdr:col>25</xdr:col>
                    <xdr:colOff>219075</xdr:colOff>
                    <xdr:row>207</xdr:row>
                    <xdr:rowOff>9525</xdr:rowOff>
                  </to>
                </anchor>
              </controlPr>
            </control>
          </mc:Choice>
        </mc:AlternateContent>
        <mc:AlternateContent xmlns:mc="http://schemas.openxmlformats.org/markup-compatibility/2006">
          <mc:Choice Requires="x14">
            <control shapeId="17888" r:id="rId273" name="Check Box 480">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889" r:id="rId274" name="Check Box 481">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890" r:id="rId275" name="Check Box 482">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891" r:id="rId276" name="Check Box 483">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892" r:id="rId277" name="Check Box 484">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893" r:id="rId278" name="Check Box 485">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894" r:id="rId279" name="Check Box 486">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895" r:id="rId280" name="Check Box 487">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896" r:id="rId281" name="Check Box 488">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897" r:id="rId282" name="Check Box 489">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898" r:id="rId283" name="Check Box 490">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899" r:id="rId284" name="Check Box 491">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900" r:id="rId285" name="Check Box 492">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901" r:id="rId286" name="Check Box 493">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902" r:id="rId287" name="Check Box 494">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903" r:id="rId288" name="Check Box 495">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904" r:id="rId289" name="Check Box 496">
              <controlPr defaultSize="0" autoFill="0" autoLine="0" autoPict="0">
                <anchor moveWithCells="1">
                  <from>
                    <xdr:col>25</xdr:col>
                    <xdr:colOff>0</xdr:colOff>
                    <xdr:row>206</xdr:row>
                    <xdr:rowOff>0</xdr:rowOff>
                  </from>
                  <to>
                    <xdr:col>25</xdr:col>
                    <xdr:colOff>219075</xdr:colOff>
                    <xdr:row>206</xdr:row>
                    <xdr:rowOff>180975</xdr:rowOff>
                  </to>
                </anchor>
              </controlPr>
            </control>
          </mc:Choice>
        </mc:AlternateContent>
        <mc:AlternateContent xmlns:mc="http://schemas.openxmlformats.org/markup-compatibility/2006">
          <mc:Choice Requires="x14">
            <control shapeId="17905" r:id="rId290" name="Check Box 497">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906" r:id="rId291" name="Check Box 498">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907" r:id="rId292" name="Check Box 499">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908" r:id="rId293" name="Check Box 500">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909" r:id="rId294" name="Check Box 501">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910" r:id="rId295" name="Check Box 502">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911" r:id="rId296" name="Check Box 503">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912" r:id="rId297" name="Check Box 504">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913" r:id="rId298" name="Check Box 505">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914" r:id="rId299" name="Check Box 506">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915" r:id="rId300" name="Check Box 507">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916" r:id="rId301" name="Check Box 508">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917" r:id="rId302" name="Check Box 509">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918" r:id="rId303" name="Check Box 510">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919" r:id="rId304" name="Check Box 511">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920" r:id="rId305" name="Check Box 512">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921" r:id="rId306" name="Check Box 513">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922" r:id="rId307" name="Check Box 514">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923" r:id="rId308" name="Check Box 515">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924" r:id="rId309" name="Check Box 516">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925" r:id="rId310" name="Check Box 517">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926" r:id="rId311" name="Check Box 518">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927" r:id="rId312" name="Check Box 519">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928" r:id="rId313" name="Check Box 520">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929" r:id="rId314" name="Check Box 521">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930" r:id="rId315" name="Check Box 522">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931" r:id="rId316" name="Check Box 523">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932" r:id="rId317" name="Check Box 524">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933" r:id="rId318" name="Check Box 525">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934" r:id="rId319" name="Check Box 526">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935" r:id="rId320" name="Check Box 527">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936" r:id="rId321" name="Check Box 528">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937" r:id="rId322" name="Check Box 529">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938" r:id="rId323" name="Check Box 530">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939" r:id="rId324" name="Check Box 531">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940" r:id="rId325" name="Check Box 532">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941" r:id="rId326" name="Check Box 533">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942" r:id="rId327" name="Check Box 534">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943" r:id="rId328" name="Check Box 535">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944" r:id="rId329" name="Check Box 536">
              <controlPr defaultSize="0" autoFill="0" autoLine="0" autoPict="0">
                <anchor moveWithCells="1">
                  <from>
                    <xdr:col>23</xdr:col>
                    <xdr:colOff>0</xdr:colOff>
                    <xdr:row>206</xdr:row>
                    <xdr:rowOff>0</xdr:rowOff>
                  </from>
                  <to>
                    <xdr:col>23</xdr:col>
                    <xdr:colOff>180975</xdr:colOff>
                    <xdr:row>207</xdr:row>
                    <xdr:rowOff>66675</xdr:rowOff>
                  </to>
                </anchor>
              </controlPr>
            </control>
          </mc:Choice>
        </mc:AlternateContent>
        <mc:AlternateContent xmlns:mc="http://schemas.openxmlformats.org/markup-compatibility/2006">
          <mc:Choice Requires="x14">
            <control shapeId="17945" r:id="rId330" name="Check Box 537">
              <controlPr defaultSize="0" autoFill="0" autoLine="0" autoPict="0">
                <anchor moveWithCells="1">
                  <from>
                    <xdr:col>23</xdr:col>
                    <xdr:colOff>0</xdr:colOff>
                    <xdr:row>206</xdr:row>
                    <xdr:rowOff>0</xdr:rowOff>
                  </from>
                  <to>
                    <xdr:col>23</xdr:col>
                    <xdr:colOff>180975</xdr:colOff>
                    <xdr:row>207</xdr:row>
                    <xdr:rowOff>66675</xdr:rowOff>
                  </to>
                </anchor>
              </controlPr>
            </control>
          </mc:Choice>
        </mc:AlternateContent>
        <mc:AlternateContent xmlns:mc="http://schemas.openxmlformats.org/markup-compatibility/2006">
          <mc:Choice Requires="x14">
            <control shapeId="17946" r:id="rId331" name="Check Box 538">
              <controlPr defaultSize="0" autoFill="0" autoLine="0" autoPict="0">
                <anchor moveWithCells="1">
                  <from>
                    <xdr:col>23</xdr:col>
                    <xdr:colOff>0</xdr:colOff>
                    <xdr:row>206</xdr:row>
                    <xdr:rowOff>0</xdr:rowOff>
                  </from>
                  <to>
                    <xdr:col>23</xdr:col>
                    <xdr:colOff>180975</xdr:colOff>
                    <xdr:row>207</xdr:row>
                    <xdr:rowOff>66675</xdr:rowOff>
                  </to>
                </anchor>
              </controlPr>
            </control>
          </mc:Choice>
        </mc:AlternateContent>
        <mc:AlternateContent xmlns:mc="http://schemas.openxmlformats.org/markup-compatibility/2006">
          <mc:Choice Requires="x14">
            <control shapeId="17947" r:id="rId332" name="Check Box 539">
              <controlPr defaultSize="0" autoFill="0" autoLine="0" autoPict="0">
                <anchor moveWithCells="1">
                  <from>
                    <xdr:col>23</xdr:col>
                    <xdr:colOff>0</xdr:colOff>
                    <xdr:row>206</xdr:row>
                    <xdr:rowOff>0</xdr:rowOff>
                  </from>
                  <to>
                    <xdr:col>23</xdr:col>
                    <xdr:colOff>180975</xdr:colOff>
                    <xdr:row>207</xdr:row>
                    <xdr:rowOff>66675</xdr:rowOff>
                  </to>
                </anchor>
              </controlPr>
            </control>
          </mc:Choice>
        </mc:AlternateContent>
        <mc:AlternateContent xmlns:mc="http://schemas.openxmlformats.org/markup-compatibility/2006">
          <mc:Choice Requires="x14">
            <control shapeId="17948" r:id="rId333" name="Check Box 540">
              <controlPr defaultSize="0" autoFill="0" autoLine="0" autoPict="0">
                <anchor moveWithCells="1">
                  <from>
                    <xdr:col>23</xdr:col>
                    <xdr:colOff>0</xdr:colOff>
                    <xdr:row>206</xdr:row>
                    <xdr:rowOff>0</xdr:rowOff>
                  </from>
                  <to>
                    <xdr:col>23</xdr:col>
                    <xdr:colOff>200025</xdr:colOff>
                    <xdr:row>208</xdr:row>
                    <xdr:rowOff>76200</xdr:rowOff>
                  </to>
                </anchor>
              </controlPr>
            </control>
          </mc:Choice>
        </mc:AlternateContent>
        <mc:AlternateContent xmlns:mc="http://schemas.openxmlformats.org/markup-compatibility/2006">
          <mc:Choice Requires="x14">
            <control shapeId="17949" r:id="rId334" name="Check Box 541">
              <controlPr defaultSize="0" autoFill="0" autoLine="0" autoPict="0">
                <anchor moveWithCells="1">
                  <from>
                    <xdr:col>23</xdr:col>
                    <xdr:colOff>0</xdr:colOff>
                    <xdr:row>206</xdr:row>
                    <xdr:rowOff>0</xdr:rowOff>
                  </from>
                  <to>
                    <xdr:col>23</xdr:col>
                    <xdr:colOff>200025</xdr:colOff>
                    <xdr:row>208</xdr:row>
                    <xdr:rowOff>76200</xdr:rowOff>
                  </to>
                </anchor>
              </controlPr>
            </control>
          </mc:Choice>
        </mc:AlternateContent>
        <mc:AlternateContent xmlns:mc="http://schemas.openxmlformats.org/markup-compatibility/2006">
          <mc:Choice Requires="x14">
            <control shapeId="17950" r:id="rId335" name="Check Box 542">
              <controlPr defaultSize="0" autoFill="0" autoLine="0" autoPict="0">
                <anchor moveWithCells="1">
                  <from>
                    <xdr:col>23</xdr:col>
                    <xdr:colOff>0</xdr:colOff>
                    <xdr:row>206</xdr:row>
                    <xdr:rowOff>0</xdr:rowOff>
                  </from>
                  <to>
                    <xdr:col>23</xdr:col>
                    <xdr:colOff>200025</xdr:colOff>
                    <xdr:row>208</xdr:row>
                    <xdr:rowOff>76200</xdr:rowOff>
                  </to>
                </anchor>
              </controlPr>
            </control>
          </mc:Choice>
        </mc:AlternateContent>
        <mc:AlternateContent xmlns:mc="http://schemas.openxmlformats.org/markup-compatibility/2006">
          <mc:Choice Requires="x14">
            <control shapeId="17951" r:id="rId336" name="Check Box 543">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952" r:id="rId337" name="Check Box 544">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953" r:id="rId338" name="Check Box 545">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954" r:id="rId339" name="Check Box 546">
              <controlPr defaultSize="0" autoFill="0" autoLine="0" autoPict="0">
                <anchor moveWithCells="1">
                  <from>
                    <xdr:col>23</xdr:col>
                    <xdr:colOff>0</xdr:colOff>
                    <xdr:row>206</xdr:row>
                    <xdr:rowOff>0</xdr:rowOff>
                  </from>
                  <to>
                    <xdr:col>23</xdr:col>
                    <xdr:colOff>180975</xdr:colOff>
                    <xdr:row>207</xdr:row>
                    <xdr:rowOff>66675</xdr:rowOff>
                  </to>
                </anchor>
              </controlPr>
            </control>
          </mc:Choice>
        </mc:AlternateContent>
        <mc:AlternateContent xmlns:mc="http://schemas.openxmlformats.org/markup-compatibility/2006">
          <mc:Choice Requires="x14">
            <control shapeId="17955" r:id="rId340" name="Check Box 547">
              <controlPr defaultSize="0" autoFill="0" autoLine="0" autoPict="0">
                <anchor moveWithCells="1">
                  <from>
                    <xdr:col>23</xdr:col>
                    <xdr:colOff>0</xdr:colOff>
                    <xdr:row>206</xdr:row>
                    <xdr:rowOff>0</xdr:rowOff>
                  </from>
                  <to>
                    <xdr:col>23</xdr:col>
                    <xdr:colOff>180975</xdr:colOff>
                    <xdr:row>207</xdr:row>
                    <xdr:rowOff>66675</xdr:rowOff>
                  </to>
                </anchor>
              </controlPr>
            </control>
          </mc:Choice>
        </mc:AlternateContent>
        <mc:AlternateContent xmlns:mc="http://schemas.openxmlformats.org/markup-compatibility/2006">
          <mc:Choice Requires="x14">
            <control shapeId="17956" r:id="rId341" name="Check Box 548">
              <controlPr defaultSize="0" autoFill="0" autoLine="0" autoPict="0">
                <anchor moveWithCells="1">
                  <from>
                    <xdr:col>23</xdr:col>
                    <xdr:colOff>0</xdr:colOff>
                    <xdr:row>206</xdr:row>
                    <xdr:rowOff>0</xdr:rowOff>
                  </from>
                  <to>
                    <xdr:col>23</xdr:col>
                    <xdr:colOff>180975</xdr:colOff>
                    <xdr:row>207</xdr:row>
                    <xdr:rowOff>66675</xdr:rowOff>
                  </to>
                </anchor>
              </controlPr>
            </control>
          </mc:Choice>
        </mc:AlternateContent>
        <mc:AlternateContent xmlns:mc="http://schemas.openxmlformats.org/markup-compatibility/2006">
          <mc:Choice Requires="x14">
            <control shapeId="17957" r:id="rId342" name="Check Box 549">
              <controlPr defaultSize="0" autoFill="0" autoLine="0" autoPict="0">
                <anchor moveWithCells="1">
                  <from>
                    <xdr:col>23</xdr:col>
                    <xdr:colOff>0</xdr:colOff>
                    <xdr:row>206</xdr:row>
                    <xdr:rowOff>0</xdr:rowOff>
                  </from>
                  <to>
                    <xdr:col>23</xdr:col>
                    <xdr:colOff>180975</xdr:colOff>
                    <xdr:row>207</xdr:row>
                    <xdr:rowOff>66675</xdr:rowOff>
                  </to>
                </anchor>
              </controlPr>
            </control>
          </mc:Choice>
        </mc:AlternateContent>
        <mc:AlternateContent xmlns:mc="http://schemas.openxmlformats.org/markup-compatibility/2006">
          <mc:Choice Requires="x14">
            <control shapeId="17958" r:id="rId343" name="Check Box 550">
              <controlPr defaultSize="0" autoFill="0" autoLine="0" autoPict="0">
                <anchor moveWithCells="1">
                  <from>
                    <xdr:col>23</xdr:col>
                    <xdr:colOff>0</xdr:colOff>
                    <xdr:row>206</xdr:row>
                    <xdr:rowOff>0</xdr:rowOff>
                  </from>
                  <to>
                    <xdr:col>23</xdr:col>
                    <xdr:colOff>200025</xdr:colOff>
                    <xdr:row>208</xdr:row>
                    <xdr:rowOff>76200</xdr:rowOff>
                  </to>
                </anchor>
              </controlPr>
            </control>
          </mc:Choice>
        </mc:AlternateContent>
        <mc:AlternateContent xmlns:mc="http://schemas.openxmlformats.org/markup-compatibility/2006">
          <mc:Choice Requires="x14">
            <control shapeId="17959" r:id="rId344" name="Check Box 551">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960" r:id="rId345" name="Check Box 552">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961" r:id="rId346" name="Check Box 553">
              <controlPr defaultSize="0" autoFill="0" autoLine="0" autoPict="0">
                <anchor moveWithCells="1">
                  <from>
                    <xdr:col>23</xdr:col>
                    <xdr:colOff>0</xdr:colOff>
                    <xdr:row>206</xdr:row>
                    <xdr:rowOff>0</xdr:rowOff>
                  </from>
                  <to>
                    <xdr:col>23</xdr:col>
                    <xdr:colOff>200025</xdr:colOff>
                    <xdr:row>208</xdr:row>
                    <xdr:rowOff>76200</xdr:rowOff>
                  </to>
                </anchor>
              </controlPr>
            </control>
          </mc:Choice>
        </mc:AlternateContent>
        <mc:AlternateContent xmlns:mc="http://schemas.openxmlformats.org/markup-compatibility/2006">
          <mc:Choice Requires="x14">
            <control shapeId="17962" r:id="rId347" name="Check Box 554">
              <controlPr defaultSize="0" autoFill="0" autoLine="0" autoPict="0">
                <anchor moveWithCells="1">
                  <from>
                    <xdr:col>23</xdr:col>
                    <xdr:colOff>0</xdr:colOff>
                    <xdr:row>206</xdr:row>
                    <xdr:rowOff>0</xdr:rowOff>
                  </from>
                  <to>
                    <xdr:col>23</xdr:col>
                    <xdr:colOff>200025</xdr:colOff>
                    <xdr:row>208</xdr:row>
                    <xdr:rowOff>76200</xdr:rowOff>
                  </to>
                </anchor>
              </controlPr>
            </control>
          </mc:Choice>
        </mc:AlternateContent>
        <mc:AlternateContent xmlns:mc="http://schemas.openxmlformats.org/markup-compatibility/2006">
          <mc:Choice Requires="x14">
            <control shapeId="17963" r:id="rId348" name="Check Box 555">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964" r:id="rId349" name="Check Box 556">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965" r:id="rId350" name="Check Box 557">
              <controlPr defaultSize="0" autoFill="0" autoLine="0" autoPict="0">
                <anchor moveWithCells="1">
                  <from>
                    <xdr:col>23</xdr:col>
                    <xdr:colOff>0</xdr:colOff>
                    <xdr:row>206</xdr:row>
                    <xdr:rowOff>0</xdr:rowOff>
                  </from>
                  <to>
                    <xdr:col>23</xdr:col>
                    <xdr:colOff>171450</xdr:colOff>
                    <xdr:row>206</xdr:row>
                    <xdr:rowOff>161925</xdr:rowOff>
                  </to>
                </anchor>
              </controlPr>
            </control>
          </mc:Choice>
        </mc:AlternateContent>
        <mc:AlternateContent xmlns:mc="http://schemas.openxmlformats.org/markup-compatibility/2006">
          <mc:Choice Requires="x14">
            <control shapeId="17966" r:id="rId351" name="Check Box 558">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967" r:id="rId352" name="Check Box 559">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968" r:id="rId353" name="Check Box 560">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969" r:id="rId354" name="Check Box 561">
              <controlPr defaultSize="0" autoFill="0" autoLine="0" autoPict="0">
                <anchor moveWithCells="1">
                  <from>
                    <xdr:col>23</xdr:col>
                    <xdr:colOff>0</xdr:colOff>
                    <xdr:row>206</xdr:row>
                    <xdr:rowOff>0</xdr:rowOff>
                  </from>
                  <to>
                    <xdr:col>23</xdr:col>
                    <xdr:colOff>180975</xdr:colOff>
                    <xdr:row>207</xdr:row>
                    <xdr:rowOff>76200</xdr:rowOff>
                  </to>
                </anchor>
              </controlPr>
            </control>
          </mc:Choice>
        </mc:AlternateContent>
        <mc:AlternateContent xmlns:mc="http://schemas.openxmlformats.org/markup-compatibility/2006">
          <mc:Choice Requires="x14">
            <control shapeId="17970" r:id="rId355" name="Check Box 562">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971" r:id="rId356" name="Check Box 563">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979" r:id="rId357" name="Check Box 571">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980" r:id="rId358" name="Check Box 572">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981" r:id="rId359" name="Check Box 573">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982" r:id="rId360" name="Check Box 574">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983" r:id="rId361" name="Check Box 575">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984" r:id="rId362" name="Check Box 576">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985" r:id="rId363" name="Check Box 577">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986" r:id="rId364" name="Check Box 578">
              <controlPr defaultSize="0" autoFill="0" autoLine="0" autoPict="0">
                <anchor moveWithCells="1">
                  <from>
                    <xdr:col>23</xdr:col>
                    <xdr:colOff>0</xdr:colOff>
                    <xdr:row>206</xdr:row>
                    <xdr:rowOff>0</xdr:rowOff>
                  </from>
                  <to>
                    <xdr:col>23</xdr:col>
                    <xdr:colOff>200025</xdr:colOff>
                    <xdr:row>208</xdr:row>
                    <xdr:rowOff>76200</xdr:rowOff>
                  </to>
                </anchor>
              </controlPr>
            </control>
          </mc:Choice>
        </mc:AlternateContent>
        <mc:AlternateContent xmlns:mc="http://schemas.openxmlformats.org/markup-compatibility/2006">
          <mc:Choice Requires="x14">
            <control shapeId="17987" r:id="rId365" name="Check Box 579">
              <controlPr defaultSize="0" autoFill="0" autoLine="0" autoPict="0">
                <anchor moveWithCells="1">
                  <from>
                    <xdr:col>23</xdr:col>
                    <xdr:colOff>0</xdr:colOff>
                    <xdr:row>206</xdr:row>
                    <xdr:rowOff>0</xdr:rowOff>
                  </from>
                  <to>
                    <xdr:col>23</xdr:col>
                    <xdr:colOff>200025</xdr:colOff>
                    <xdr:row>208</xdr:row>
                    <xdr:rowOff>76200</xdr:rowOff>
                  </to>
                </anchor>
              </controlPr>
            </control>
          </mc:Choice>
        </mc:AlternateContent>
        <mc:AlternateContent xmlns:mc="http://schemas.openxmlformats.org/markup-compatibility/2006">
          <mc:Choice Requires="x14">
            <control shapeId="17988" r:id="rId366" name="Check Box 580">
              <controlPr defaultSize="0" autoFill="0" autoLine="0" autoPict="0">
                <anchor moveWithCells="1">
                  <from>
                    <xdr:col>23</xdr:col>
                    <xdr:colOff>0</xdr:colOff>
                    <xdr:row>206</xdr:row>
                    <xdr:rowOff>0</xdr:rowOff>
                  </from>
                  <to>
                    <xdr:col>23</xdr:col>
                    <xdr:colOff>200025</xdr:colOff>
                    <xdr:row>208</xdr:row>
                    <xdr:rowOff>76200</xdr:rowOff>
                  </to>
                </anchor>
              </controlPr>
            </control>
          </mc:Choice>
        </mc:AlternateContent>
        <mc:AlternateContent xmlns:mc="http://schemas.openxmlformats.org/markup-compatibility/2006">
          <mc:Choice Requires="x14">
            <control shapeId="17989" r:id="rId367" name="Check Box 581">
              <controlPr defaultSize="0" autoFill="0" autoLine="0" autoPict="0">
                <anchor moveWithCells="1">
                  <from>
                    <xdr:col>23</xdr:col>
                    <xdr:colOff>0</xdr:colOff>
                    <xdr:row>206</xdr:row>
                    <xdr:rowOff>0</xdr:rowOff>
                  </from>
                  <to>
                    <xdr:col>23</xdr:col>
                    <xdr:colOff>200025</xdr:colOff>
                    <xdr:row>208</xdr:row>
                    <xdr:rowOff>76200</xdr:rowOff>
                  </to>
                </anchor>
              </controlPr>
            </control>
          </mc:Choice>
        </mc:AlternateContent>
        <mc:AlternateContent xmlns:mc="http://schemas.openxmlformats.org/markup-compatibility/2006">
          <mc:Choice Requires="x14">
            <control shapeId="17990" r:id="rId368" name="Check Box 582">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991" r:id="rId369" name="Check Box 583">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992" r:id="rId370" name="Check Box 584">
              <controlPr defaultSize="0" autoFill="0" autoLine="0" autoPict="0">
                <anchor moveWithCells="1">
                  <from>
                    <xdr:col>23</xdr:col>
                    <xdr:colOff>0</xdr:colOff>
                    <xdr:row>206</xdr:row>
                    <xdr:rowOff>0</xdr:rowOff>
                  </from>
                  <to>
                    <xdr:col>23</xdr:col>
                    <xdr:colOff>200025</xdr:colOff>
                    <xdr:row>208</xdr:row>
                    <xdr:rowOff>76200</xdr:rowOff>
                  </to>
                </anchor>
              </controlPr>
            </control>
          </mc:Choice>
        </mc:AlternateContent>
        <mc:AlternateContent xmlns:mc="http://schemas.openxmlformats.org/markup-compatibility/2006">
          <mc:Choice Requires="x14">
            <control shapeId="17993" r:id="rId371" name="Check Box 585">
              <controlPr defaultSize="0" autoFill="0" autoLine="0" autoPict="0">
                <anchor moveWithCells="1">
                  <from>
                    <xdr:col>23</xdr:col>
                    <xdr:colOff>0</xdr:colOff>
                    <xdr:row>206</xdr:row>
                    <xdr:rowOff>0</xdr:rowOff>
                  </from>
                  <to>
                    <xdr:col>23</xdr:col>
                    <xdr:colOff>200025</xdr:colOff>
                    <xdr:row>208</xdr:row>
                    <xdr:rowOff>76200</xdr:rowOff>
                  </to>
                </anchor>
              </controlPr>
            </control>
          </mc:Choice>
        </mc:AlternateContent>
        <mc:AlternateContent xmlns:mc="http://schemas.openxmlformats.org/markup-compatibility/2006">
          <mc:Choice Requires="x14">
            <control shapeId="17994" r:id="rId372" name="Check Box 586">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995" r:id="rId373" name="Check Box 587">
              <controlPr defaultSize="0" autoFill="0" autoLine="0" autoPict="0">
                <anchor moveWithCells="1">
                  <from>
                    <xdr:col>23</xdr:col>
                    <xdr:colOff>0</xdr:colOff>
                    <xdr:row>206</xdr:row>
                    <xdr:rowOff>0</xdr:rowOff>
                  </from>
                  <to>
                    <xdr:col>23</xdr:col>
                    <xdr:colOff>200025</xdr:colOff>
                    <xdr:row>208</xdr:row>
                    <xdr:rowOff>85725</xdr:rowOff>
                  </to>
                </anchor>
              </controlPr>
            </control>
          </mc:Choice>
        </mc:AlternateContent>
        <mc:AlternateContent xmlns:mc="http://schemas.openxmlformats.org/markup-compatibility/2006">
          <mc:Choice Requires="x14">
            <control shapeId="17998" r:id="rId374" name="Check Box 590">
              <controlPr defaultSize="0" autoFill="0" autoLine="0" autoPict="0">
                <anchor moveWithCells="1">
                  <from>
                    <xdr:col>26</xdr:col>
                    <xdr:colOff>0</xdr:colOff>
                    <xdr:row>206</xdr:row>
                    <xdr:rowOff>0</xdr:rowOff>
                  </from>
                  <to>
                    <xdr:col>26</xdr:col>
                    <xdr:colOff>219075</xdr:colOff>
                    <xdr:row>207</xdr:row>
                    <xdr:rowOff>19050</xdr:rowOff>
                  </to>
                </anchor>
              </controlPr>
            </control>
          </mc:Choice>
        </mc:AlternateContent>
        <mc:AlternateContent xmlns:mc="http://schemas.openxmlformats.org/markup-compatibility/2006">
          <mc:Choice Requires="x14">
            <control shapeId="17999" r:id="rId375" name="Check Box 591">
              <controlPr defaultSize="0" autoFill="0" autoLine="0" autoPict="0">
                <anchor moveWithCells="1">
                  <from>
                    <xdr:col>26</xdr:col>
                    <xdr:colOff>0</xdr:colOff>
                    <xdr:row>159</xdr:row>
                    <xdr:rowOff>0</xdr:rowOff>
                  </from>
                  <to>
                    <xdr:col>26</xdr:col>
                    <xdr:colOff>219075</xdr:colOff>
                    <xdr:row>160</xdr:row>
                    <xdr:rowOff>0</xdr:rowOff>
                  </to>
                </anchor>
              </controlPr>
            </control>
          </mc:Choice>
        </mc:AlternateContent>
        <mc:AlternateContent xmlns:mc="http://schemas.openxmlformats.org/markup-compatibility/2006">
          <mc:Choice Requires="x14">
            <control shapeId="18000" r:id="rId376" name="Check Box 592">
              <controlPr defaultSize="0" autoFill="0" autoLine="0" autoPict="0">
                <anchor moveWithCells="1">
                  <from>
                    <xdr:col>26</xdr:col>
                    <xdr:colOff>0</xdr:colOff>
                    <xdr:row>206</xdr:row>
                    <xdr:rowOff>0</xdr:rowOff>
                  </from>
                  <to>
                    <xdr:col>26</xdr:col>
                    <xdr:colOff>219075</xdr:colOff>
                    <xdr:row>206</xdr:row>
                    <xdr:rowOff>180975</xdr:rowOff>
                  </to>
                </anchor>
              </controlPr>
            </control>
          </mc:Choice>
        </mc:AlternateContent>
        <mc:AlternateContent xmlns:mc="http://schemas.openxmlformats.org/markup-compatibility/2006">
          <mc:Choice Requires="x14">
            <control shapeId="18001" r:id="rId377" name="Check Box 593">
              <controlPr defaultSize="0" autoFill="0" autoLine="0" autoPict="0">
                <anchor moveWithCells="1">
                  <from>
                    <xdr:col>26</xdr:col>
                    <xdr:colOff>0</xdr:colOff>
                    <xdr:row>206</xdr:row>
                    <xdr:rowOff>0</xdr:rowOff>
                  </from>
                  <to>
                    <xdr:col>26</xdr:col>
                    <xdr:colOff>219075</xdr:colOff>
                    <xdr:row>206</xdr:row>
                    <xdr:rowOff>180975</xdr:rowOff>
                  </to>
                </anchor>
              </controlPr>
            </control>
          </mc:Choice>
        </mc:AlternateContent>
        <mc:AlternateContent xmlns:mc="http://schemas.openxmlformats.org/markup-compatibility/2006">
          <mc:Choice Requires="x14">
            <control shapeId="18002" r:id="rId378" name="Check Box 594">
              <controlPr defaultSize="0" autoFill="0" autoLine="0" autoPict="0">
                <anchor moveWithCells="1">
                  <from>
                    <xdr:col>26</xdr:col>
                    <xdr:colOff>0</xdr:colOff>
                    <xdr:row>206</xdr:row>
                    <xdr:rowOff>0</xdr:rowOff>
                  </from>
                  <to>
                    <xdr:col>26</xdr:col>
                    <xdr:colOff>219075</xdr:colOff>
                    <xdr:row>206</xdr:row>
                    <xdr:rowOff>180975</xdr:rowOff>
                  </to>
                </anchor>
              </controlPr>
            </control>
          </mc:Choice>
        </mc:AlternateContent>
        <mc:AlternateContent xmlns:mc="http://schemas.openxmlformats.org/markup-compatibility/2006">
          <mc:Choice Requires="x14">
            <control shapeId="18003" r:id="rId379" name="Check Box 595">
              <controlPr defaultSize="0" autoFill="0" autoLine="0" autoPict="0">
                <anchor moveWithCells="1">
                  <from>
                    <xdr:col>26</xdr:col>
                    <xdr:colOff>0</xdr:colOff>
                    <xdr:row>206</xdr:row>
                    <xdr:rowOff>0</xdr:rowOff>
                  </from>
                  <to>
                    <xdr:col>26</xdr:col>
                    <xdr:colOff>219075</xdr:colOff>
                    <xdr:row>206</xdr:row>
                    <xdr:rowOff>180975</xdr:rowOff>
                  </to>
                </anchor>
              </controlPr>
            </control>
          </mc:Choice>
        </mc:AlternateContent>
        <mc:AlternateContent xmlns:mc="http://schemas.openxmlformats.org/markup-compatibility/2006">
          <mc:Choice Requires="x14">
            <control shapeId="18004" r:id="rId380" name="Check Box 596">
              <controlPr defaultSize="0" autoFill="0" autoLine="0" autoPict="0">
                <anchor moveWithCells="1">
                  <from>
                    <xdr:col>26</xdr:col>
                    <xdr:colOff>0</xdr:colOff>
                    <xdr:row>206</xdr:row>
                    <xdr:rowOff>0</xdr:rowOff>
                  </from>
                  <to>
                    <xdr:col>26</xdr:col>
                    <xdr:colOff>219075</xdr:colOff>
                    <xdr:row>206</xdr:row>
                    <xdr:rowOff>180975</xdr:rowOff>
                  </to>
                </anchor>
              </controlPr>
            </control>
          </mc:Choice>
        </mc:AlternateContent>
        <mc:AlternateContent xmlns:mc="http://schemas.openxmlformats.org/markup-compatibility/2006">
          <mc:Choice Requires="x14">
            <control shapeId="18005" r:id="rId381" name="Check Box 597">
              <controlPr defaultSize="0" autoFill="0" autoLine="0" autoPict="0">
                <anchor moveWithCells="1">
                  <from>
                    <xdr:col>26</xdr:col>
                    <xdr:colOff>0</xdr:colOff>
                    <xdr:row>206</xdr:row>
                    <xdr:rowOff>0</xdr:rowOff>
                  </from>
                  <to>
                    <xdr:col>26</xdr:col>
                    <xdr:colOff>219075</xdr:colOff>
                    <xdr:row>206</xdr:row>
                    <xdr:rowOff>180975</xdr:rowOff>
                  </to>
                </anchor>
              </controlPr>
            </control>
          </mc:Choice>
        </mc:AlternateContent>
        <mc:AlternateContent xmlns:mc="http://schemas.openxmlformats.org/markup-compatibility/2006">
          <mc:Choice Requires="x14">
            <control shapeId="18006" r:id="rId382" name="Check Box 598">
              <controlPr defaultSize="0" autoFill="0" autoLine="0" autoPict="0">
                <anchor moveWithCells="1">
                  <from>
                    <xdr:col>26</xdr:col>
                    <xdr:colOff>0</xdr:colOff>
                    <xdr:row>206</xdr:row>
                    <xdr:rowOff>0</xdr:rowOff>
                  </from>
                  <to>
                    <xdr:col>26</xdr:col>
                    <xdr:colOff>219075</xdr:colOff>
                    <xdr:row>206</xdr:row>
                    <xdr:rowOff>180975</xdr:rowOff>
                  </to>
                </anchor>
              </controlPr>
            </control>
          </mc:Choice>
        </mc:AlternateContent>
        <mc:AlternateContent xmlns:mc="http://schemas.openxmlformats.org/markup-compatibility/2006">
          <mc:Choice Requires="x14">
            <control shapeId="18007" r:id="rId383" name="Check Box 599">
              <controlPr defaultSize="0" autoFill="0" autoLine="0" autoPict="0">
                <anchor moveWithCells="1">
                  <from>
                    <xdr:col>26</xdr:col>
                    <xdr:colOff>0</xdr:colOff>
                    <xdr:row>206</xdr:row>
                    <xdr:rowOff>0</xdr:rowOff>
                  </from>
                  <to>
                    <xdr:col>26</xdr:col>
                    <xdr:colOff>219075</xdr:colOff>
                    <xdr:row>206</xdr:row>
                    <xdr:rowOff>180975</xdr:rowOff>
                  </to>
                </anchor>
              </controlPr>
            </control>
          </mc:Choice>
        </mc:AlternateContent>
        <mc:AlternateContent xmlns:mc="http://schemas.openxmlformats.org/markup-compatibility/2006">
          <mc:Choice Requires="x14">
            <control shapeId="18008" r:id="rId384" name="Check Box 600">
              <controlPr defaultSize="0" autoFill="0" autoLine="0" autoPict="0">
                <anchor moveWithCells="1">
                  <from>
                    <xdr:col>26</xdr:col>
                    <xdr:colOff>0</xdr:colOff>
                    <xdr:row>206</xdr:row>
                    <xdr:rowOff>0</xdr:rowOff>
                  </from>
                  <to>
                    <xdr:col>26</xdr:col>
                    <xdr:colOff>219075</xdr:colOff>
                    <xdr:row>206</xdr:row>
                    <xdr:rowOff>180975</xdr:rowOff>
                  </to>
                </anchor>
              </controlPr>
            </control>
          </mc:Choice>
        </mc:AlternateContent>
        <mc:AlternateContent xmlns:mc="http://schemas.openxmlformats.org/markup-compatibility/2006">
          <mc:Choice Requires="x14">
            <control shapeId="18009" r:id="rId385" name="Check Box 601">
              <controlPr defaultSize="0" autoFill="0" autoLine="0" autoPict="0">
                <anchor moveWithCells="1">
                  <from>
                    <xdr:col>26</xdr:col>
                    <xdr:colOff>0</xdr:colOff>
                    <xdr:row>206</xdr:row>
                    <xdr:rowOff>0</xdr:rowOff>
                  </from>
                  <to>
                    <xdr:col>26</xdr:col>
                    <xdr:colOff>219075</xdr:colOff>
                    <xdr:row>206</xdr:row>
                    <xdr:rowOff>180975</xdr:rowOff>
                  </to>
                </anchor>
              </controlPr>
            </control>
          </mc:Choice>
        </mc:AlternateContent>
        <mc:AlternateContent xmlns:mc="http://schemas.openxmlformats.org/markup-compatibility/2006">
          <mc:Choice Requires="x14">
            <control shapeId="18010" r:id="rId386" name="Check Box 602">
              <controlPr defaultSize="0" autoFill="0" autoLine="0" autoPict="0">
                <anchor moveWithCells="1">
                  <from>
                    <xdr:col>26</xdr:col>
                    <xdr:colOff>0</xdr:colOff>
                    <xdr:row>206</xdr:row>
                    <xdr:rowOff>0</xdr:rowOff>
                  </from>
                  <to>
                    <xdr:col>26</xdr:col>
                    <xdr:colOff>219075</xdr:colOff>
                    <xdr:row>206</xdr:row>
                    <xdr:rowOff>180975</xdr:rowOff>
                  </to>
                </anchor>
              </controlPr>
            </control>
          </mc:Choice>
        </mc:AlternateContent>
        <mc:AlternateContent xmlns:mc="http://schemas.openxmlformats.org/markup-compatibility/2006">
          <mc:Choice Requires="x14">
            <control shapeId="18011" r:id="rId387" name="Check Box 603">
              <controlPr defaultSize="0" autoFill="0" autoLine="0" autoPict="0">
                <anchor moveWithCells="1">
                  <from>
                    <xdr:col>26</xdr:col>
                    <xdr:colOff>0</xdr:colOff>
                    <xdr:row>206</xdr:row>
                    <xdr:rowOff>0</xdr:rowOff>
                  </from>
                  <to>
                    <xdr:col>26</xdr:col>
                    <xdr:colOff>219075</xdr:colOff>
                    <xdr:row>206</xdr:row>
                    <xdr:rowOff>180975</xdr:rowOff>
                  </to>
                </anchor>
              </controlPr>
            </control>
          </mc:Choice>
        </mc:AlternateContent>
        <mc:AlternateContent xmlns:mc="http://schemas.openxmlformats.org/markup-compatibility/2006">
          <mc:Choice Requires="x14">
            <control shapeId="18012" r:id="rId388" name="Check Box 604">
              <controlPr defaultSize="0" autoFill="0" autoLine="0" autoPict="0">
                <anchor moveWithCells="1">
                  <from>
                    <xdr:col>26</xdr:col>
                    <xdr:colOff>0</xdr:colOff>
                    <xdr:row>206</xdr:row>
                    <xdr:rowOff>0</xdr:rowOff>
                  </from>
                  <to>
                    <xdr:col>26</xdr:col>
                    <xdr:colOff>219075</xdr:colOff>
                    <xdr:row>206</xdr:row>
                    <xdr:rowOff>180975</xdr:rowOff>
                  </to>
                </anchor>
              </controlPr>
            </control>
          </mc:Choice>
        </mc:AlternateContent>
        <mc:AlternateContent xmlns:mc="http://schemas.openxmlformats.org/markup-compatibility/2006">
          <mc:Choice Requires="x14">
            <control shapeId="18013" r:id="rId389" name="Check Box 605">
              <controlPr defaultSize="0" autoFill="0" autoLine="0" autoPict="0">
                <anchor moveWithCells="1">
                  <from>
                    <xdr:col>26</xdr:col>
                    <xdr:colOff>0</xdr:colOff>
                    <xdr:row>206</xdr:row>
                    <xdr:rowOff>0</xdr:rowOff>
                  </from>
                  <to>
                    <xdr:col>26</xdr:col>
                    <xdr:colOff>219075</xdr:colOff>
                    <xdr:row>206</xdr:row>
                    <xdr:rowOff>190500</xdr:rowOff>
                  </to>
                </anchor>
              </controlPr>
            </control>
          </mc:Choice>
        </mc:AlternateContent>
        <mc:AlternateContent xmlns:mc="http://schemas.openxmlformats.org/markup-compatibility/2006">
          <mc:Choice Requires="x14">
            <control shapeId="18014" r:id="rId390" name="Check Box 606">
              <controlPr defaultSize="0" autoFill="0" autoLine="0" autoPict="0">
                <anchor moveWithCells="1">
                  <from>
                    <xdr:col>26</xdr:col>
                    <xdr:colOff>0</xdr:colOff>
                    <xdr:row>206</xdr:row>
                    <xdr:rowOff>0</xdr:rowOff>
                  </from>
                  <to>
                    <xdr:col>26</xdr:col>
                    <xdr:colOff>219075</xdr:colOff>
                    <xdr:row>206</xdr:row>
                    <xdr:rowOff>190500</xdr:rowOff>
                  </to>
                </anchor>
              </controlPr>
            </control>
          </mc:Choice>
        </mc:AlternateContent>
        <mc:AlternateContent xmlns:mc="http://schemas.openxmlformats.org/markup-compatibility/2006">
          <mc:Choice Requires="x14">
            <control shapeId="18015" r:id="rId391" name="Check Box 607">
              <controlPr defaultSize="0" autoFill="0" autoLine="0" autoPict="0">
                <anchor moveWithCells="1">
                  <from>
                    <xdr:col>26</xdr:col>
                    <xdr:colOff>0</xdr:colOff>
                    <xdr:row>206</xdr:row>
                    <xdr:rowOff>0</xdr:rowOff>
                  </from>
                  <to>
                    <xdr:col>26</xdr:col>
                    <xdr:colOff>219075</xdr:colOff>
                    <xdr:row>206</xdr:row>
                    <xdr:rowOff>190500</xdr:rowOff>
                  </to>
                </anchor>
              </controlPr>
            </control>
          </mc:Choice>
        </mc:AlternateContent>
        <mc:AlternateContent xmlns:mc="http://schemas.openxmlformats.org/markup-compatibility/2006">
          <mc:Choice Requires="x14">
            <control shapeId="18016" r:id="rId392" name="Check Box 608">
              <controlPr defaultSize="0" autoFill="0" autoLine="0" autoPict="0">
                <anchor moveWithCells="1">
                  <from>
                    <xdr:col>26</xdr:col>
                    <xdr:colOff>0</xdr:colOff>
                    <xdr:row>206</xdr:row>
                    <xdr:rowOff>0</xdr:rowOff>
                  </from>
                  <to>
                    <xdr:col>26</xdr:col>
                    <xdr:colOff>219075</xdr:colOff>
                    <xdr:row>206</xdr:row>
                    <xdr:rowOff>190500</xdr:rowOff>
                  </to>
                </anchor>
              </controlPr>
            </control>
          </mc:Choice>
        </mc:AlternateContent>
        <mc:AlternateContent xmlns:mc="http://schemas.openxmlformats.org/markup-compatibility/2006">
          <mc:Choice Requires="x14">
            <control shapeId="18017" r:id="rId393" name="Check Box 609">
              <controlPr defaultSize="0" autoFill="0" autoLine="0" autoPict="0">
                <anchor moveWithCells="1">
                  <from>
                    <xdr:col>26</xdr:col>
                    <xdr:colOff>0</xdr:colOff>
                    <xdr:row>206</xdr:row>
                    <xdr:rowOff>0</xdr:rowOff>
                  </from>
                  <to>
                    <xdr:col>26</xdr:col>
                    <xdr:colOff>219075</xdr:colOff>
                    <xdr:row>206</xdr:row>
                    <xdr:rowOff>190500</xdr:rowOff>
                  </to>
                </anchor>
              </controlPr>
            </control>
          </mc:Choice>
        </mc:AlternateContent>
        <mc:AlternateContent xmlns:mc="http://schemas.openxmlformats.org/markup-compatibility/2006">
          <mc:Choice Requires="x14">
            <control shapeId="18018" r:id="rId394" name="Check Box 610">
              <controlPr defaultSize="0" autoFill="0" autoLine="0" autoPict="0">
                <anchor moveWithCells="1">
                  <from>
                    <xdr:col>26</xdr:col>
                    <xdr:colOff>0</xdr:colOff>
                    <xdr:row>206</xdr:row>
                    <xdr:rowOff>0</xdr:rowOff>
                  </from>
                  <to>
                    <xdr:col>26</xdr:col>
                    <xdr:colOff>219075</xdr:colOff>
                    <xdr:row>206</xdr:row>
                    <xdr:rowOff>190500</xdr:rowOff>
                  </to>
                </anchor>
              </controlPr>
            </control>
          </mc:Choice>
        </mc:AlternateContent>
        <mc:AlternateContent xmlns:mc="http://schemas.openxmlformats.org/markup-compatibility/2006">
          <mc:Choice Requires="x14">
            <control shapeId="18019" r:id="rId395" name="Check Box 611">
              <controlPr defaultSize="0" autoFill="0" autoLine="0" autoPict="0">
                <anchor moveWithCells="1">
                  <from>
                    <xdr:col>26</xdr:col>
                    <xdr:colOff>0</xdr:colOff>
                    <xdr:row>206</xdr:row>
                    <xdr:rowOff>0</xdr:rowOff>
                  </from>
                  <to>
                    <xdr:col>26</xdr:col>
                    <xdr:colOff>219075</xdr:colOff>
                    <xdr:row>206</xdr:row>
                    <xdr:rowOff>190500</xdr:rowOff>
                  </to>
                </anchor>
              </controlPr>
            </control>
          </mc:Choice>
        </mc:AlternateContent>
        <mc:AlternateContent xmlns:mc="http://schemas.openxmlformats.org/markup-compatibility/2006">
          <mc:Choice Requires="x14">
            <control shapeId="18020" r:id="rId396" name="Check Box 612">
              <controlPr defaultSize="0" autoFill="0" autoLine="0" autoPict="0">
                <anchor moveWithCells="1">
                  <from>
                    <xdr:col>26</xdr:col>
                    <xdr:colOff>0</xdr:colOff>
                    <xdr:row>206</xdr:row>
                    <xdr:rowOff>0</xdr:rowOff>
                  </from>
                  <to>
                    <xdr:col>26</xdr:col>
                    <xdr:colOff>219075</xdr:colOff>
                    <xdr:row>206</xdr:row>
                    <xdr:rowOff>190500</xdr:rowOff>
                  </to>
                </anchor>
              </controlPr>
            </control>
          </mc:Choice>
        </mc:AlternateContent>
        <mc:AlternateContent xmlns:mc="http://schemas.openxmlformats.org/markup-compatibility/2006">
          <mc:Choice Requires="x14">
            <control shapeId="18021" r:id="rId397" name="Check Box 613">
              <controlPr defaultSize="0" autoFill="0" autoLine="0" autoPict="0">
                <anchor moveWithCells="1">
                  <from>
                    <xdr:col>26</xdr:col>
                    <xdr:colOff>0</xdr:colOff>
                    <xdr:row>206</xdr:row>
                    <xdr:rowOff>0</xdr:rowOff>
                  </from>
                  <to>
                    <xdr:col>26</xdr:col>
                    <xdr:colOff>219075</xdr:colOff>
                    <xdr:row>206</xdr:row>
                    <xdr:rowOff>190500</xdr:rowOff>
                  </to>
                </anchor>
              </controlPr>
            </control>
          </mc:Choice>
        </mc:AlternateContent>
        <mc:AlternateContent xmlns:mc="http://schemas.openxmlformats.org/markup-compatibility/2006">
          <mc:Choice Requires="x14">
            <control shapeId="18022" r:id="rId398" name="Check Box 614">
              <controlPr defaultSize="0" autoFill="0" autoLine="0" autoPict="0">
                <anchor moveWithCells="1">
                  <from>
                    <xdr:col>26</xdr:col>
                    <xdr:colOff>0</xdr:colOff>
                    <xdr:row>206</xdr:row>
                    <xdr:rowOff>0</xdr:rowOff>
                  </from>
                  <to>
                    <xdr:col>26</xdr:col>
                    <xdr:colOff>219075</xdr:colOff>
                    <xdr:row>206</xdr:row>
                    <xdr:rowOff>190500</xdr:rowOff>
                  </to>
                </anchor>
              </controlPr>
            </control>
          </mc:Choice>
        </mc:AlternateContent>
        <mc:AlternateContent xmlns:mc="http://schemas.openxmlformats.org/markup-compatibility/2006">
          <mc:Choice Requires="x14">
            <control shapeId="18023" r:id="rId399" name="Check Box 615">
              <controlPr defaultSize="0" autoFill="0" autoLine="0" autoPict="0">
                <anchor moveWithCells="1">
                  <from>
                    <xdr:col>26</xdr:col>
                    <xdr:colOff>0</xdr:colOff>
                    <xdr:row>206</xdr:row>
                    <xdr:rowOff>0</xdr:rowOff>
                  </from>
                  <to>
                    <xdr:col>26</xdr:col>
                    <xdr:colOff>219075</xdr:colOff>
                    <xdr:row>206</xdr:row>
                    <xdr:rowOff>190500</xdr:rowOff>
                  </to>
                </anchor>
              </controlPr>
            </control>
          </mc:Choice>
        </mc:AlternateContent>
        <mc:AlternateContent xmlns:mc="http://schemas.openxmlformats.org/markup-compatibility/2006">
          <mc:Choice Requires="x14">
            <control shapeId="18024" r:id="rId400" name="Check Box 616">
              <controlPr defaultSize="0" autoFill="0" autoLine="0" autoPict="0">
                <anchor moveWithCells="1">
                  <from>
                    <xdr:col>26</xdr:col>
                    <xdr:colOff>0</xdr:colOff>
                    <xdr:row>206</xdr:row>
                    <xdr:rowOff>0</xdr:rowOff>
                  </from>
                  <to>
                    <xdr:col>26</xdr:col>
                    <xdr:colOff>219075</xdr:colOff>
                    <xdr:row>206</xdr:row>
                    <xdr:rowOff>190500</xdr:rowOff>
                  </to>
                </anchor>
              </controlPr>
            </control>
          </mc:Choice>
        </mc:AlternateContent>
        <mc:AlternateContent xmlns:mc="http://schemas.openxmlformats.org/markup-compatibility/2006">
          <mc:Choice Requires="x14">
            <control shapeId="18025" r:id="rId401" name="Check Box 617">
              <controlPr defaultSize="0" autoFill="0" autoLine="0" autoPict="0">
                <anchor moveWithCells="1">
                  <from>
                    <xdr:col>26</xdr:col>
                    <xdr:colOff>0</xdr:colOff>
                    <xdr:row>206</xdr:row>
                    <xdr:rowOff>0</xdr:rowOff>
                  </from>
                  <to>
                    <xdr:col>26</xdr:col>
                    <xdr:colOff>219075</xdr:colOff>
                    <xdr:row>206</xdr:row>
                    <xdr:rowOff>190500</xdr:rowOff>
                  </to>
                </anchor>
              </controlPr>
            </control>
          </mc:Choice>
        </mc:AlternateContent>
        <mc:AlternateContent xmlns:mc="http://schemas.openxmlformats.org/markup-compatibility/2006">
          <mc:Choice Requires="x14">
            <control shapeId="18026" r:id="rId402" name="Check Box 618">
              <controlPr defaultSize="0" autoFill="0" autoLine="0" autoPict="0">
                <anchor moveWithCells="1">
                  <from>
                    <xdr:col>26</xdr:col>
                    <xdr:colOff>0</xdr:colOff>
                    <xdr:row>206</xdr:row>
                    <xdr:rowOff>0</xdr:rowOff>
                  </from>
                  <to>
                    <xdr:col>26</xdr:col>
                    <xdr:colOff>219075</xdr:colOff>
                    <xdr:row>206</xdr:row>
                    <xdr:rowOff>190500</xdr:rowOff>
                  </to>
                </anchor>
              </controlPr>
            </control>
          </mc:Choice>
        </mc:AlternateContent>
        <mc:AlternateContent xmlns:mc="http://schemas.openxmlformats.org/markup-compatibility/2006">
          <mc:Choice Requires="x14">
            <control shapeId="18027" r:id="rId403" name="Check Box 619">
              <controlPr defaultSize="0" autoFill="0" autoLine="0" autoPict="0">
                <anchor moveWithCells="1">
                  <from>
                    <xdr:col>26</xdr:col>
                    <xdr:colOff>0</xdr:colOff>
                    <xdr:row>206</xdr:row>
                    <xdr:rowOff>0</xdr:rowOff>
                  </from>
                  <to>
                    <xdr:col>26</xdr:col>
                    <xdr:colOff>219075</xdr:colOff>
                    <xdr:row>206</xdr:row>
                    <xdr:rowOff>190500</xdr:rowOff>
                  </to>
                </anchor>
              </controlPr>
            </control>
          </mc:Choice>
        </mc:AlternateContent>
        <mc:AlternateContent xmlns:mc="http://schemas.openxmlformats.org/markup-compatibility/2006">
          <mc:Choice Requires="x14">
            <control shapeId="18028" r:id="rId404" name="Check Box 620">
              <controlPr defaultSize="0" autoFill="0" autoLine="0" autoPict="0">
                <anchor moveWithCells="1">
                  <from>
                    <xdr:col>26</xdr:col>
                    <xdr:colOff>0</xdr:colOff>
                    <xdr:row>206</xdr:row>
                    <xdr:rowOff>0</xdr:rowOff>
                  </from>
                  <to>
                    <xdr:col>26</xdr:col>
                    <xdr:colOff>219075</xdr:colOff>
                    <xdr:row>206</xdr:row>
                    <xdr:rowOff>190500</xdr:rowOff>
                  </to>
                </anchor>
              </controlPr>
            </control>
          </mc:Choice>
        </mc:AlternateContent>
        <mc:AlternateContent xmlns:mc="http://schemas.openxmlformats.org/markup-compatibility/2006">
          <mc:Choice Requires="x14">
            <control shapeId="18029" r:id="rId405" name="Check Box 621">
              <controlPr defaultSize="0" autoFill="0" autoLine="0" autoPict="0">
                <anchor moveWithCells="1">
                  <from>
                    <xdr:col>26</xdr:col>
                    <xdr:colOff>0</xdr:colOff>
                    <xdr:row>206</xdr:row>
                    <xdr:rowOff>0</xdr:rowOff>
                  </from>
                  <to>
                    <xdr:col>26</xdr:col>
                    <xdr:colOff>219075</xdr:colOff>
                    <xdr:row>206</xdr:row>
                    <xdr:rowOff>190500</xdr:rowOff>
                  </to>
                </anchor>
              </controlPr>
            </control>
          </mc:Choice>
        </mc:AlternateContent>
        <mc:AlternateContent xmlns:mc="http://schemas.openxmlformats.org/markup-compatibility/2006">
          <mc:Choice Requires="x14">
            <control shapeId="18030" r:id="rId406" name="Check Box 622">
              <controlPr defaultSize="0" autoFill="0" autoLine="0" autoPict="0">
                <anchor moveWithCells="1">
                  <from>
                    <xdr:col>26</xdr:col>
                    <xdr:colOff>0</xdr:colOff>
                    <xdr:row>206</xdr:row>
                    <xdr:rowOff>0</xdr:rowOff>
                  </from>
                  <to>
                    <xdr:col>26</xdr:col>
                    <xdr:colOff>219075</xdr:colOff>
                    <xdr:row>206</xdr:row>
                    <xdr:rowOff>190500</xdr:rowOff>
                  </to>
                </anchor>
              </controlPr>
            </control>
          </mc:Choice>
        </mc:AlternateContent>
        <mc:AlternateContent xmlns:mc="http://schemas.openxmlformats.org/markup-compatibility/2006">
          <mc:Choice Requires="x14">
            <control shapeId="18031" r:id="rId407" name="Check Box 623">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032" r:id="rId408" name="Check Box 624">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033" r:id="rId409" name="Check Box 625">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034" r:id="rId410" name="Check Box 626">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035" r:id="rId411" name="Check Box 627">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036" r:id="rId412" name="Check Box 628">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037" r:id="rId413" name="Check Box 629">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038" r:id="rId414" name="Check Box 630">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039" r:id="rId415" name="Check Box 631">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040" r:id="rId416" name="Check Box 632">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041" r:id="rId417" name="Check Box 633">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042" r:id="rId418" name="Check Box 634">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43" r:id="rId419" name="Check Box 635">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44" r:id="rId420" name="Check Box 636">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45" r:id="rId421" name="Check Box 637">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46" r:id="rId422" name="Check Box 638">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47" r:id="rId423" name="Check Box 639">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48" r:id="rId424" name="Check Box 640">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49" r:id="rId425" name="Check Box 641">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50" r:id="rId426" name="Check Box 642">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51" r:id="rId427" name="Check Box 643">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52" r:id="rId428" name="Check Box 644">
              <controlPr defaultSize="0" autoFill="0" autoLine="0" autoPict="0">
                <anchor moveWithCells="1">
                  <from>
                    <xdr:col>24</xdr:col>
                    <xdr:colOff>0</xdr:colOff>
                    <xdr:row>206</xdr:row>
                    <xdr:rowOff>0</xdr:rowOff>
                  </from>
                  <to>
                    <xdr:col>24</xdr:col>
                    <xdr:colOff>180975</xdr:colOff>
                    <xdr:row>207</xdr:row>
                    <xdr:rowOff>76200</xdr:rowOff>
                  </to>
                </anchor>
              </controlPr>
            </control>
          </mc:Choice>
        </mc:AlternateContent>
        <mc:AlternateContent xmlns:mc="http://schemas.openxmlformats.org/markup-compatibility/2006">
          <mc:Choice Requires="x14">
            <control shapeId="18053" r:id="rId429" name="Check Box 645">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54" r:id="rId430" name="Check Box 646">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55" r:id="rId431" name="Check Box 647">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56" r:id="rId432" name="Check Box 648">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57" r:id="rId433" name="Check Box 649">
              <controlPr defaultSize="0" autoFill="0" autoLine="0" autoPict="0">
                <anchor moveWithCells="1">
                  <from>
                    <xdr:col>24</xdr:col>
                    <xdr:colOff>0</xdr:colOff>
                    <xdr:row>206</xdr:row>
                    <xdr:rowOff>0</xdr:rowOff>
                  </from>
                  <to>
                    <xdr:col>24</xdr:col>
                    <xdr:colOff>180975</xdr:colOff>
                    <xdr:row>207</xdr:row>
                    <xdr:rowOff>76200</xdr:rowOff>
                  </to>
                </anchor>
              </controlPr>
            </control>
          </mc:Choice>
        </mc:AlternateContent>
        <mc:AlternateContent xmlns:mc="http://schemas.openxmlformats.org/markup-compatibility/2006">
          <mc:Choice Requires="x14">
            <control shapeId="18058" r:id="rId434" name="Check Box 650">
              <controlPr defaultSize="0" autoFill="0" autoLine="0" autoPict="0">
                <anchor moveWithCells="1">
                  <from>
                    <xdr:col>24</xdr:col>
                    <xdr:colOff>0</xdr:colOff>
                    <xdr:row>206</xdr:row>
                    <xdr:rowOff>0</xdr:rowOff>
                  </from>
                  <to>
                    <xdr:col>24</xdr:col>
                    <xdr:colOff>180975</xdr:colOff>
                    <xdr:row>207</xdr:row>
                    <xdr:rowOff>66675</xdr:rowOff>
                  </to>
                </anchor>
              </controlPr>
            </control>
          </mc:Choice>
        </mc:AlternateContent>
        <mc:AlternateContent xmlns:mc="http://schemas.openxmlformats.org/markup-compatibility/2006">
          <mc:Choice Requires="x14">
            <control shapeId="18059" r:id="rId435" name="Check Box 651">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60" r:id="rId436" name="Check Box 652">
              <controlPr defaultSize="0" autoFill="0" autoLine="0" autoPict="0">
                <anchor moveWithCells="1">
                  <from>
                    <xdr:col>24</xdr:col>
                    <xdr:colOff>0</xdr:colOff>
                    <xdr:row>206</xdr:row>
                    <xdr:rowOff>0</xdr:rowOff>
                  </from>
                  <to>
                    <xdr:col>24</xdr:col>
                    <xdr:colOff>200025</xdr:colOff>
                    <xdr:row>208</xdr:row>
                    <xdr:rowOff>85725</xdr:rowOff>
                  </to>
                </anchor>
              </controlPr>
            </control>
          </mc:Choice>
        </mc:AlternateContent>
        <mc:AlternateContent xmlns:mc="http://schemas.openxmlformats.org/markup-compatibility/2006">
          <mc:Choice Requires="x14">
            <control shapeId="18061" r:id="rId437" name="Check Box 653">
              <controlPr defaultSize="0" autoFill="0" autoLine="0" autoPict="0">
                <anchor moveWithCells="1">
                  <from>
                    <xdr:col>24</xdr:col>
                    <xdr:colOff>0</xdr:colOff>
                    <xdr:row>206</xdr:row>
                    <xdr:rowOff>0</xdr:rowOff>
                  </from>
                  <to>
                    <xdr:col>24</xdr:col>
                    <xdr:colOff>200025</xdr:colOff>
                    <xdr:row>208</xdr:row>
                    <xdr:rowOff>85725</xdr:rowOff>
                  </to>
                </anchor>
              </controlPr>
            </control>
          </mc:Choice>
        </mc:AlternateContent>
        <mc:AlternateContent xmlns:mc="http://schemas.openxmlformats.org/markup-compatibility/2006">
          <mc:Choice Requires="x14">
            <control shapeId="18062" r:id="rId438" name="Check Box 654">
              <controlPr defaultSize="0" autoFill="0" autoLine="0" autoPict="0">
                <anchor moveWithCells="1">
                  <from>
                    <xdr:col>24</xdr:col>
                    <xdr:colOff>0</xdr:colOff>
                    <xdr:row>206</xdr:row>
                    <xdr:rowOff>0</xdr:rowOff>
                  </from>
                  <to>
                    <xdr:col>24</xdr:col>
                    <xdr:colOff>200025</xdr:colOff>
                    <xdr:row>208</xdr:row>
                    <xdr:rowOff>85725</xdr:rowOff>
                  </to>
                </anchor>
              </controlPr>
            </control>
          </mc:Choice>
        </mc:AlternateContent>
        <mc:AlternateContent xmlns:mc="http://schemas.openxmlformats.org/markup-compatibility/2006">
          <mc:Choice Requires="x14">
            <control shapeId="18063" r:id="rId439" name="Check Box 655">
              <controlPr defaultSize="0" autoFill="0" autoLine="0" autoPict="0">
                <anchor moveWithCells="1">
                  <from>
                    <xdr:col>24</xdr:col>
                    <xdr:colOff>0</xdr:colOff>
                    <xdr:row>206</xdr:row>
                    <xdr:rowOff>0</xdr:rowOff>
                  </from>
                  <to>
                    <xdr:col>24</xdr:col>
                    <xdr:colOff>200025</xdr:colOff>
                    <xdr:row>208</xdr:row>
                    <xdr:rowOff>85725</xdr:rowOff>
                  </to>
                </anchor>
              </controlPr>
            </control>
          </mc:Choice>
        </mc:AlternateContent>
        <mc:AlternateContent xmlns:mc="http://schemas.openxmlformats.org/markup-compatibility/2006">
          <mc:Choice Requires="x14">
            <control shapeId="18064" r:id="rId440" name="Check Box 656">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065" r:id="rId441" name="Check Box 657">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066" r:id="rId442" name="Check Box 658">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067" r:id="rId443" name="Check Box 659">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068" r:id="rId444" name="Check Box 660">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069" r:id="rId445" name="Check Box 661">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070" r:id="rId446" name="Check Box 662">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071" r:id="rId447" name="Check Box 663">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072" r:id="rId448" name="Check Box 664">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073" r:id="rId449" name="Check Box 665">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74" r:id="rId450" name="Check Box 666">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75" r:id="rId451" name="Check Box 667">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76" r:id="rId452" name="Check Box 668">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77" r:id="rId453" name="Check Box 669">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78" r:id="rId454" name="Check Box 670">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79" r:id="rId455" name="Check Box 671">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80" r:id="rId456" name="Check Box 672">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81" r:id="rId457" name="Check Box 673">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82" r:id="rId458" name="Check Box 674">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83" r:id="rId459" name="Check Box 675">
              <controlPr defaultSize="0" autoFill="0" autoLine="0" autoPict="0">
                <anchor moveWithCells="1">
                  <from>
                    <xdr:col>24</xdr:col>
                    <xdr:colOff>0</xdr:colOff>
                    <xdr:row>206</xdr:row>
                    <xdr:rowOff>0</xdr:rowOff>
                  </from>
                  <to>
                    <xdr:col>24</xdr:col>
                    <xdr:colOff>180975</xdr:colOff>
                    <xdr:row>207</xdr:row>
                    <xdr:rowOff>76200</xdr:rowOff>
                  </to>
                </anchor>
              </controlPr>
            </control>
          </mc:Choice>
        </mc:AlternateContent>
        <mc:AlternateContent xmlns:mc="http://schemas.openxmlformats.org/markup-compatibility/2006">
          <mc:Choice Requires="x14">
            <control shapeId="18084" r:id="rId460" name="Check Box 676">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85" r:id="rId461" name="Check Box 677">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86" r:id="rId462" name="Check Box 678">
              <controlPr defaultSize="0" autoFill="0" autoLine="0" autoPict="0">
                <anchor moveWithCells="1">
                  <from>
                    <xdr:col>24</xdr:col>
                    <xdr:colOff>0</xdr:colOff>
                    <xdr:row>206</xdr:row>
                    <xdr:rowOff>0</xdr:rowOff>
                  </from>
                  <to>
                    <xdr:col>24</xdr:col>
                    <xdr:colOff>200025</xdr:colOff>
                    <xdr:row>208</xdr:row>
                    <xdr:rowOff>85725</xdr:rowOff>
                  </to>
                </anchor>
              </controlPr>
            </control>
          </mc:Choice>
        </mc:AlternateContent>
        <mc:AlternateContent xmlns:mc="http://schemas.openxmlformats.org/markup-compatibility/2006">
          <mc:Choice Requires="x14">
            <control shapeId="18087" r:id="rId463" name="Check Box 679">
              <controlPr defaultSize="0" autoFill="0" autoLine="0" autoPict="0">
                <anchor moveWithCells="1">
                  <from>
                    <xdr:col>24</xdr:col>
                    <xdr:colOff>0</xdr:colOff>
                    <xdr:row>206</xdr:row>
                    <xdr:rowOff>0</xdr:rowOff>
                  </from>
                  <to>
                    <xdr:col>24</xdr:col>
                    <xdr:colOff>200025</xdr:colOff>
                    <xdr:row>208</xdr:row>
                    <xdr:rowOff>85725</xdr:rowOff>
                  </to>
                </anchor>
              </controlPr>
            </control>
          </mc:Choice>
        </mc:AlternateContent>
        <mc:AlternateContent xmlns:mc="http://schemas.openxmlformats.org/markup-compatibility/2006">
          <mc:Choice Requires="x14">
            <control shapeId="18088" r:id="rId464" name="Check Box 680">
              <controlPr defaultSize="0" autoFill="0" autoLine="0" autoPict="0">
                <anchor moveWithCells="1">
                  <from>
                    <xdr:col>24</xdr:col>
                    <xdr:colOff>0</xdr:colOff>
                    <xdr:row>206</xdr:row>
                    <xdr:rowOff>0</xdr:rowOff>
                  </from>
                  <to>
                    <xdr:col>24</xdr:col>
                    <xdr:colOff>200025</xdr:colOff>
                    <xdr:row>208</xdr:row>
                    <xdr:rowOff>85725</xdr:rowOff>
                  </to>
                </anchor>
              </controlPr>
            </control>
          </mc:Choice>
        </mc:AlternateContent>
        <mc:AlternateContent xmlns:mc="http://schemas.openxmlformats.org/markup-compatibility/2006">
          <mc:Choice Requires="x14">
            <control shapeId="18089" r:id="rId465" name="Check Box 681">
              <controlPr defaultSize="0" autoFill="0" autoLine="0" autoPict="0">
                <anchor moveWithCells="1">
                  <from>
                    <xdr:col>24</xdr:col>
                    <xdr:colOff>0</xdr:colOff>
                    <xdr:row>206</xdr:row>
                    <xdr:rowOff>0</xdr:rowOff>
                  </from>
                  <to>
                    <xdr:col>24</xdr:col>
                    <xdr:colOff>200025</xdr:colOff>
                    <xdr:row>208</xdr:row>
                    <xdr:rowOff>85725</xdr:rowOff>
                  </to>
                </anchor>
              </controlPr>
            </control>
          </mc:Choice>
        </mc:AlternateContent>
        <mc:AlternateContent xmlns:mc="http://schemas.openxmlformats.org/markup-compatibility/2006">
          <mc:Choice Requires="x14">
            <control shapeId="18090" r:id="rId466" name="Check Box 682">
              <controlPr defaultSize="0" autoFill="0" autoLine="0" autoPict="0">
                <anchor moveWithCells="1">
                  <from>
                    <xdr:col>24</xdr:col>
                    <xdr:colOff>0</xdr:colOff>
                    <xdr:row>206</xdr:row>
                    <xdr:rowOff>0</xdr:rowOff>
                  </from>
                  <to>
                    <xdr:col>24</xdr:col>
                    <xdr:colOff>200025</xdr:colOff>
                    <xdr:row>208</xdr:row>
                    <xdr:rowOff>85725</xdr:rowOff>
                  </to>
                </anchor>
              </controlPr>
            </control>
          </mc:Choice>
        </mc:AlternateContent>
        <mc:AlternateContent xmlns:mc="http://schemas.openxmlformats.org/markup-compatibility/2006">
          <mc:Choice Requires="x14">
            <control shapeId="18091" r:id="rId467" name="Check Box 683">
              <controlPr defaultSize="0" autoFill="0" autoLine="0" autoPict="0">
                <anchor moveWithCells="1">
                  <from>
                    <xdr:col>24</xdr:col>
                    <xdr:colOff>0</xdr:colOff>
                    <xdr:row>206</xdr:row>
                    <xdr:rowOff>0</xdr:rowOff>
                  </from>
                  <to>
                    <xdr:col>24</xdr:col>
                    <xdr:colOff>200025</xdr:colOff>
                    <xdr:row>208</xdr:row>
                    <xdr:rowOff>85725</xdr:rowOff>
                  </to>
                </anchor>
              </controlPr>
            </control>
          </mc:Choice>
        </mc:AlternateContent>
        <mc:AlternateContent xmlns:mc="http://schemas.openxmlformats.org/markup-compatibility/2006">
          <mc:Choice Requires="x14">
            <control shapeId="18092" r:id="rId468" name="Check Box 684">
              <controlPr defaultSize="0" autoFill="0" autoLine="0" autoPict="0">
                <anchor moveWithCells="1">
                  <from>
                    <xdr:col>24</xdr:col>
                    <xdr:colOff>0</xdr:colOff>
                    <xdr:row>206</xdr:row>
                    <xdr:rowOff>0</xdr:rowOff>
                  </from>
                  <to>
                    <xdr:col>24</xdr:col>
                    <xdr:colOff>200025</xdr:colOff>
                    <xdr:row>208</xdr:row>
                    <xdr:rowOff>85725</xdr:rowOff>
                  </to>
                </anchor>
              </controlPr>
            </control>
          </mc:Choice>
        </mc:AlternateContent>
        <mc:AlternateContent xmlns:mc="http://schemas.openxmlformats.org/markup-compatibility/2006">
          <mc:Choice Requires="x14">
            <control shapeId="18093" r:id="rId469" name="Check Box 685">
              <controlPr defaultSize="0" autoFill="0" autoLine="0" autoPict="0">
                <anchor moveWithCells="1">
                  <from>
                    <xdr:col>24</xdr:col>
                    <xdr:colOff>0</xdr:colOff>
                    <xdr:row>206</xdr:row>
                    <xdr:rowOff>0</xdr:rowOff>
                  </from>
                  <to>
                    <xdr:col>24</xdr:col>
                    <xdr:colOff>200025</xdr:colOff>
                    <xdr:row>208</xdr:row>
                    <xdr:rowOff>85725</xdr:rowOff>
                  </to>
                </anchor>
              </controlPr>
            </control>
          </mc:Choice>
        </mc:AlternateContent>
        <mc:AlternateContent xmlns:mc="http://schemas.openxmlformats.org/markup-compatibility/2006">
          <mc:Choice Requires="x14">
            <control shapeId="18094" r:id="rId470" name="Check Box 686">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095" r:id="rId471" name="Check Box 687">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096" r:id="rId472" name="Check Box 688">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097" r:id="rId473" name="Check Box 689">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098" r:id="rId474" name="Check Box 690">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099" r:id="rId475" name="Check Box 691">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100" r:id="rId476" name="Check Box 692">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101" r:id="rId477" name="Check Box 693">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102" r:id="rId478" name="Check Box 694">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103" r:id="rId479" name="Check Box 695">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104" r:id="rId480" name="Check Box 696">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105" r:id="rId481" name="Check Box 697">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106" r:id="rId482" name="Check Box 698">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107" r:id="rId483" name="Check Box 699">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108" r:id="rId484" name="Check Box 700">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109" r:id="rId485" name="Check Box 701">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110" r:id="rId486" name="Check Box 702">
              <controlPr defaultSize="0" autoFill="0" autoLine="0" autoPict="0">
                <anchor moveWithCells="1">
                  <from>
                    <xdr:col>24</xdr:col>
                    <xdr:colOff>0</xdr:colOff>
                    <xdr:row>206</xdr:row>
                    <xdr:rowOff>0</xdr:rowOff>
                  </from>
                  <to>
                    <xdr:col>24</xdr:col>
                    <xdr:colOff>200025</xdr:colOff>
                    <xdr:row>208</xdr:row>
                    <xdr:rowOff>85725</xdr:rowOff>
                  </to>
                </anchor>
              </controlPr>
            </control>
          </mc:Choice>
        </mc:AlternateContent>
        <mc:AlternateContent xmlns:mc="http://schemas.openxmlformats.org/markup-compatibility/2006">
          <mc:Choice Requires="x14">
            <control shapeId="18111" r:id="rId487" name="Check Box 703">
              <controlPr defaultSize="0" autoFill="0" autoLine="0" autoPict="0">
                <anchor moveWithCells="1">
                  <from>
                    <xdr:col>24</xdr:col>
                    <xdr:colOff>0</xdr:colOff>
                    <xdr:row>206</xdr:row>
                    <xdr:rowOff>0</xdr:rowOff>
                  </from>
                  <to>
                    <xdr:col>24</xdr:col>
                    <xdr:colOff>200025</xdr:colOff>
                    <xdr:row>208</xdr:row>
                    <xdr:rowOff>85725</xdr:rowOff>
                  </to>
                </anchor>
              </controlPr>
            </control>
          </mc:Choice>
        </mc:AlternateContent>
        <mc:AlternateContent xmlns:mc="http://schemas.openxmlformats.org/markup-compatibility/2006">
          <mc:Choice Requires="x14">
            <control shapeId="18112" r:id="rId488" name="Check Box 704">
              <controlPr defaultSize="0" autoFill="0" autoLine="0" autoPict="0">
                <anchor moveWithCells="1">
                  <from>
                    <xdr:col>24</xdr:col>
                    <xdr:colOff>0</xdr:colOff>
                    <xdr:row>206</xdr:row>
                    <xdr:rowOff>0</xdr:rowOff>
                  </from>
                  <to>
                    <xdr:col>24</xdr:col>
                    <xdr:colOff>200025</xdr:colOff>
                    <xdr:row>208</xdr:row>
                    <xdr:rowOff>85725</xdr:rowOff>
                  </to>
                </anchor>
              </controlPr>
            </control>
          </mc:Choice>
        </mc:AlternateContent>
        <mc:AlternateContent xmlns:mc="http://schemas.openxmlformats.org/markup-compatibility/2006">
          <mc:Choice Requires="x14">
            <control shapeId="18113" r:id="rId489" name="Check Box 705">
              <controlPr defaultSize="0" autoFill="0" autoLine="0" autoPict="0">
                <anchor moveWithCells="1">
                  <from>
                    <xdr:col>24</xdr:col>
                    <xdr:colOff>0</xdr:colOff>
                    <xdr:row>206</xdr:row>
                    <xdr:rowOff>0</xdr:rowOff>
                  </from>
                  <to>
                    <xdr:col>24</xdr:col>
                    <xdr:colOff>200025</xdr:colOff>
                    <xdr:row>208</xdr:row>
                    <xdr:rowOff>85725</xdr:rowOff>
                  </to>
                </anchor>
              </controlPr>
            </control>
          </mc:Choice>
        </mc:AlternateContent>
        <mc:AlternateContent xmlns:mc="http://schemas.openxmlformats.org/markup-compatibility/2006">
          <mc:Choice Requires="x14">
            <control shapeId="18114" r:id="rId490" name="Check Box 706">
              <controlPr defaultSize="0" autoFill="0" autoLine="0" autoPict="0">
                <anchor moveWithCells="1">
                  <from>
                    <xdr:col>24</xdr:col>
                    <xdr:colOff>0</xdr:colOff>
                    <xdr:row>206</xdr:row>
                    <xdr:rowOff>0</xdr:rowOff>
                  </from>
                  <to>
                    <xdr:col>24</xdr:col>
                    <xdr:colOff>200025</xdr:colOff>
                    <xdr:row>208</xdr:row>
                    <xdr:rowOff>85725</xdr:rowOff>
                  </to>
                </anchor>
              </controlPr>
            </control>
          </mc:Choice>
        </mc:AlternateContent>
        <mc:AlternateContent xmlns:mc="http://schemas.openxmlformats.org/markup-compatibility/2006">
          <mc:Choice Requires="x14">
            <control shapeId="18115" r:id="rId491" name="Check Box 707">
              <controlPr defaultSize="0" autoFill="0" autoLine="0" autoPict="0">
                <anchor moveWithCells="1">
                  <from>
                    <xdr:col>24</xdr:col>
                    <xdr:colOff>0</xdr:colOff>
                    <xdr:row>206</xdr:row>
                    <xdr:rowOff>0</xdr:rowOff>
                  </from>
                  <to>
                    <xdr:col>24</xdr:col>
                    <xdr:colOff>200025</xdr:colOff>
                    <xdr:row>208</xdr:row>
                    <xdr:rowOff>85725</xdr:rowOff>
                  </to>
                </anchor>
              </controlPr>
            </control>
          </mc:Choice>
        </mc:AlternateContent>
        <mc:AlternateContent xmlns:mc="http://schemas.openxmlformats.org/markup-compatibility/2006">
          <mc:Choice Requires="x14">
            <control shapeId="18116" r:id="rId492" name="Check Box 708">
              <controlPr defaultSize="0" autoFill="0" autoLine="0" autoPict="0">
                <anchor moveWithCells="1">
                  <from>
                    <xdr:col>24</xdr:col>
                    <xdr:colOff>0</xdr:colOff>
                    <xdr:row>206</xdr:row>
                    <xdr:rowOff>0</xdr:rowOff>
                  </from>
                  <to>
                    <xdr:col>24</xdr:col>
                    <xdr:colOff>200025</xdr:colOff>
                    <xdr:row>208</xdr:row>
                    <xdr:rowOff>85725</xdr:rowOff>
                  </to>
                </anchor>
              </controlPr>
            </control>
          </mc:Choice>
        </mc:AlternateContent>
        <mc:AlternateContent xmlns:mc="http://schemas.openxmlformats.org/markup-compatibility/2006">
          <mc:Choice Requires="x14">
            <control shapeId="18117" r:id="rId493" name="Check Box 709">
              <controlPr defaultSize="0" autoFill="0" autoLine="0" autoPict="0">
                <anchor moveWithCells="1">
                  <from>
                    <xdr:col>24</xdr:col>
                    <xdr:colOff>0</xdr:colOff>
                    <xdr:row>206</xdr:row>
                    <xdr:rowOff>0</xdr:rowOff>
                  </from>
                  <to>
                    <xdr:col>24</xdr:col>
                    <xdr:colOff>200025</xdr:colOff>
                    <xdr:row>208</xdr:row>
                    <xdr:rowOff>85725</xdr:rowOff>
                  </to>
                </anchor>
              </controlPr>
            </control>
          </mc:Choice>
        </mc:AlternateContent>
        <mc:AlternateContent xmlns:mc="http://schemas.openxmlformats.org/markup-compatibility/2006">
          <mc:Choice Requires="x14">
            <control shapeId="18118" r:id="rId494" name="Check Box 710">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119" r:id="rId495" name="Check Box 711">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120" r:id="rId496" name="Check Box 712">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121" r:id="rId497" name="Check Box 713">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122" r:id="rId498" name="Check Box 714">
              <controlPr defaultSize="0" autoFill="0" autoLine="0" autoPict="0">
                <anchor moveWithCells="1">
                  <from>
                    <xdr:col>24</xdr:col>
                    <xdr:colOff>0</xdr:colOff>
                    <xdr:row>206</xdr:row>
                    <xdr:rowOff>0</xdr:rowOff>
                  </from>
                  <to>
                    <xdr:col>24</xdr:col>
                    <xdr:colOff>180975</xdr:colOff>
                    <xdr:row>207</xdr:row>
                    <xdr:rowOff>66675</xdr:rowOff>
                  </to>
                </anchor>
              </controlPr>
            </control>
          </mc:Choice>
        </mc:AlternateContent>
        <mc:AlternateContent xmlns:mc="http://schemas.openxmlformats.org/markup-compatibility/2006">
          <mc:Choice Requires="x14">
            <control shapeId="18123" r:id="rId499" name="Check Box 715">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124" r:id="rId500" name="Check Box 716">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125" r:id="rId501" name="Check Box 717">
              <controlPr defaultSize="0" autoFill="0" autoLine="0" autoPict="0">
                <anchor moveWithCells="1">
                  <from>
                    <xdr:col>24</xdr:col>
                    <xdr:colOff>0</xdr:colOff>
                    <xdr:row>206</xdr:row>
                    <xdr:rowOff>0</xdr:rowOff>
                  </from>
                  <to>
                    <xdr:col>24</xdr:col>
                    <xdr:colOff>171450</xdr:colOff>
                    <xdr:row>206</xdr:row>
                    <xdr:rowOff>161925</xdr:rowOff>
                  </to>
                </anchor>
              </controlPr>
            </control>
          </mc:Choice>
        </mc:AlternateContent>
        <mc:AlternateContent xmlns:mc="http://schemas.openxmlformats.org/markup-compatibility/2006">
          <mc:Choice Requires="x14">
            <control shapeId="18126" r:id="rId502" name="Check Box 718">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127" r:id="rId503" name="Check Box 719">
              <controlPr defaultSize="0" autoFill="0" autoLine="0" autoPict="0">
                <anchor moveWithCells="1">
                  <from>
                    <xdr:col>24</xdr:col>
                    <xdr:colOff>0</xdr:colOff>
                    <xdr:row>206</xdr:row>
                    <xdr:rowOff>0</xdr:rowOff>
                  </from>
                  <to>
                    <xdr:col>24</xdr:col>
                    <xdr:colOff>180975</xdr:colOff>
                    <xdr:row>207</xdr:row>
                    <xdr:rowOff>85725</xdr:rowOff>
                  </to>
                </anchor>
              </controlPr>
            </control>
          </mc:Choice>
        </mc:AlternateContent>
        <mc:AlternateContent xmlns:mc="http://schemas.openxmlformats.org/markup-compatibility/2006">
          <mc:Choice Requires="x14">
            <control shapeId="18128" r:id="rId504" name="Check Box 720">
              <controlPr defaultSize="0" autoFill="0" autoLine="0" autoPict="0">
                <anchor moveWithCells="1">
                  <from>
                    <xdr:col>23</xdr:col>
                    <xdr:colOff>0</xdr:colOff>
                    <xdr:row>50</xdr:row>
                    <xdr:rowOff>19050</xdr:rowOff>
                  </from>
                  <to>
                    <xdr:col>23</xdr:col>
                    <xdr:colOff>200025</xdr:colOff>
                    <xdr:row>51</xdr:row>
                    <xdr:rowOff>0</xdr:rowOff>
                  </to>
                </anchor>
              </controlPr>
            </control>
          </mc:Choice>
        </mc:AlternateContent>
        <mc:AlternateContent xmlns:mc="http://schemas.openxmlformats.org/markup-compatibility/2006">
          <mc:Choice Requires="x14">
            <control shapeId="18129" r:id="rId505" name="Check Box 721">
              <controlPr defaultSize="0" autoFill="0" autoLine="0" autoPict="0">
                <anchor moveWithCells="1">
                  <from>
                    <xdr:col>23</xdr:col>
                    <xdr:colOff>0</xdr:colOff>
                    <xdr:row>50</xdr:row>
                    <xdr:rowOff>19050</xdr:rowOff>
                  </from>
                  <to>
                    <xdr:col>23</xdr:col>
                    <xdr:colOff>200025</xdr:colOff>
                    <xdr:row>51</xdr:row>
                    <xdr:rowOff>0</xdr:rowOff>
                  </to>
                </anchor>
              </controlPr>
            </control>
          </mc:Choice>
        </mc:AlternateContent>
        <mc:AlternateContent xmlns:mc="http://schemas.openxmlformats.org/markup-compatibility/2006">
          <mc:Choice Requires="x14">
            <control shapeId="18130" r:id="rId506" name="Check Box 722">
              <controlPr defaultSize="0" autoFill="0" autoLine="0" autoPict="0">
                <anchor moveWithCells="1">
                  <from>
                    <xdr:col>26</xdr:col>
                    <xdr:colOff>0</xdr:colOff>
                    <xdr:row>206</xdr:row>
                    <xdr:rowOff>0</xdr:rowOff>
                  </from>
                  <to>
                    <xdr:col>26</xdr:col>
                    <xdr:colOff>219075</xdr:colOff>
                    <xdr:row>208</xdr:row>
                    <xdr:rowOff>38100</xdr:rowOff>
                  </to>
                </anchor>
              </controlPr>
            </control>
          </mc:Choice>
        </mc:AlternateContent>
        <mc:AlternateContent xmlns:mc="http://schemas.openxmlformats.org/markup-compatibility/2006">
          <mc:Choice Requires="x14">
            <control shapeId="18131" r:id="rId507" name="Check Box 723">
              <controlPr defaultSize="0" autoFill="0" autoLine="0" autoPict="0">
                <anchor moveWithCells="1">
                  <from>
                    <xdr:col>25</xdr:col>
                    <xdr:colOff>0</xdr:colOff>
                    <xdr:row>172</xdr:row>
                    <xdr:rowOff>0</xdr:rowOff>
                  </from>
                  <to>
                    <xdr:col>25</xdr:col>
                    <xdr:colOff>219075</xdr:colOff>
                    <xdr:row>172</xdr:row>
                    <xdr:rowOff>257175</xdr:rowOff>
                  </to>
                </anchor>
              </controlPr>
            </control>
          </mc:Choice>
        </mc:AlternateContent>
        <mc:AlternateContent xmlns:mc="http://schemas.openxmlformats.org/markup-compatibility/2006">
          <mc:Choice Requires="x14">
            <control shapeId="18132" r:id="rId508" name="Check Box 724">
              <controlPr defaultSize="0" autoFill="0" autoLine="0" autoPict="0">
                <anchor moveWithCells="1">
                  <from>
                    <xdr:col>25</xdr:col>
                    <xdr:colOff>0</xdr:colOff>
                    <xdr:row>159</xdr:row>
                    <xdr:rowOff>0</xdr:rowOff>
                  </from>
                  <to>
                    <xdr:col>25</xdr:col>
                    <xdr:colOff>219075</xdr:colOff>
                    <xdr:row>160</xdr:row>
                    <xdr:rowOff>0</xdr:rowOff>
                  </to>
                </anchor>
              </controlPr>
            </control>
          </mc:Choice>
        </mc:AlternateContent>
        <mc:AlternateContent xmlns:mc="http://schemas.openxmlformats.org/markup-compatibility/2006">
          <mc:Choice Requires="x14">
            <control shapeId="18133" r:id="rId509" name="Check Box 725">
              <controlPr defaultSize="0" autoFill="0" autoLine="0" autoPict="0">
                <anchor moveWithCells="1">
                  <from>
                    <xdr:col>25</xdr:col>
                    <xdr:colOff>0</xdr:colOff>
                    <xdr:row>170</xdr:row>
                    <xdr:rowOff>0</xdr:rowOff>
                  </from>
                  <to>
                    <xdr:col>25</xdr:col>
                    <xdr:colOff>219075</xdr:colOff>
                    <xdr:row>170</xdr:row>
                    <xdr:rowOff>180975</xdr:rowOff>
                  </to>
                </anchor>
              </controlPr>
            </control>
          </mc:Choice>
        </mc:AlternateContent>
        <mc:AlternateContent xmlns:mc="http://schemas.openxmlformats.org/markup-compatibility/2006">
          <mc:Choice Requires="x14">
            <control shapeId="18134" r:id="rId510" name="Check Box 726">
              <controlPr defaultSize="0" autoFill="0" autoLine="0" autoPict="0">
                <anchor moveWithCells="1">
                  <from>
                    <xdr:col>25</xdr:col>
                    <xdr:colOff>0</xdr:colOff>
                    <xdr:row>170</xdr:row>
                    <xdr:rowOff>0</xdr:rowOff>
                  </from>
                  <to>
                    <xdr:col>25</xdr:col>
                    <xdr:colOff>219075</xdr:colOff>
                    <xdr:row>170</xdr:row>
                    <xdr:rowOff>180975</xdr:rowOff>
                  </to>
                </anchor>
              </controlPr>
            </control>
          </mc:Choice>
        </mc:AlternateContent>
        <mc:AlternateContent xmlns:mc="http://schemas.openxmlformats.org/markup-compatibility/2006">
          <mc:Choice Requires="x14">
            <control shapeId="18135" r:id="rId511" name="Check Box 727">
              <controlPr defaultSize="0" autoFill="0" autoLine="0" autoPict="0">
                <anchor moveWithCells="1">
                  <from>
                    <xdr:col>25</xdr:col>
                    <xdr:colOff>0</xdr:colOff>
                    <xdr:row>170</xdr:row>
                    <xdr:rowOff>0</xdr:rowOff>
                  </from>
                  <to>
                    <xdr:col>25</xdr:col>
                    <xdr:colOff>219075</xdr:colOff>
                    <xdr:row>170</xdr:row>
                    <xdr:rowOff>180975</xdr:rowOff>
                  </to>
                </anchor>
              </controlPr>
            </control>
          </mc:Choice>
        </mc:AlternateContent>
        <mc:AlternateContent xmlns:mc="http://schemas.openxmlformats.org/markup-compatibility/2006">
          <mc:Choice Requires="x14">
            <control shapeId="18136" r:id="rId512" name="Check Box 728">
              <controlPr defaultSize="0" autoFill="0" autoLine="0" autoPict="0">
                <anchor moveWithCells="1">
                  <from>
                    <xdr:col>25</xdr:col>
                    <xdr:colOff>0</xdr:colOff>
                    <xdr:row>170</xdr:row>
                    <xdr:rowOff>0</xdr:rowOff>
                  </from>
                  <to>
                    <xdr:col>25</xdr:col>
                    <xdr:colOff>219075</xdr:colOff>
                    <xdr:row>170</xdr:row>
                    <xdr:rowOff>180975</xdr:rowOff>
                  </to>
                </anchor>
              </controlPr>
            </control>
          </mc:Choice>
        </mc:AlternateContent>
        <mc:AlternateContent xmlns:mc="http://schemas.openxmlformats.org/markup-compatibility/2006">
          <mc:Choice Requires="x14">
            <control shapeId="18137" r:id="rId513" name="Check Box 729">
              <controlPr defaultSize="0" autoFill="0" autoLine="0" autoPict="0">
                <anchor moveWithCells="1">
                  <from>
                    <xdr:col>25</xdr:col>
                    <xdr:colOff>0</xdr:colOff>
                    <xdr:row>170</xdr:row>
                    <xdr:rowOff>0</xdr:rowOff>
                  </from>
                  <to>
                    <xdr:col>25</xdr:col>
                    <xdr:colOff>219075</xdr:colOff>
                    <xdr:row>170</xdr:row>
                    <xdr:rowOff>180975</xdr:rowOff>
                  </to>
                </anchor>
              </controlPr>
            </control>
          </mc:Choice>
        </mc:AlternateContent>
        <mc:AlternateContent xmlns:mc="http://schemas.openxmlformats.org/markup-compatibility/2006">
          <mc:Choice Requires="x14">
            <control shapeId="18138" r:id="rId514" name="Check Box 730">
              <controlPr defaultSize="0" autoFill="0" autoLine="0" autoPict="0">
                <anchor moveWithCells="1">
                  <from>
                    <xdr:col>25</xdr:col>
                    <xdr:colOff>0</xdr:colOff>
                    <xdr:row>172</xdr:row>
                    <xdr:rowOff>0</xdr:rowOff>
                  </from>
                  <to>
                    <xdr:col>25</xdr:col>
                    <xdr:colOff>219075</xdr:colOff>
                    <xdr:row>172</xdr:row>
                    <xdr:rowOff>180975</xdr:rowOff>
                  </to>
                </anchor>
              </controlPr>
            </control>
          </mc:Choice>
        </mc:AlternateContent>
        <mc:AlternateContent xmlns:mc="http://schemas.openxmlformats.org/markup-compatibility/2006">
          <mc:Choice Requires="x14">
            <control shapeId="18139" r:id="rId515" name="Check Box 731">
              <controlPr defaultSize="0" autoFill="0" autoLine="0" autoPict="0">
                <anchor moveWithCells="1">
                  <from>
                    <xdr:col>25</xdr:col>
                    <xdr:colOff>0</xdr:colOff>
                    <xdr:row>172</xdr:row>
                    <xdr:rowOff>0</xdr:rowOff>
                  </from>
                  <to>
                    <xdr:col>25</xdr:col>
                    <xdr:colOff>219075</xdr:colOff>
                    <xdr:row>172</xdr:row>
                    <xdr:rowOff>180975</xdr:rowOff>
                  </to>
                </anchor>
              </controlPr>
            </control>
          </mc:Choice>
        </mc:AlternateContent>
        <mc:AlternateContent xmlns:mc="http://schemas.openxmlformats.org/markup-compatibility/2006">
          <mc:Choice Requires="x14">
            <control shapeId="18140" r:id="rId516" name="Check Box 732">
              <controlPr defaultSize="0" autoFill="0" autoLine="0" autoPict="0">
                <anchor moveWithCells="1">
                  <from>
                    <xdr:col>25</xdr:col>
                    <xdr:colOff>0</xdr:colOff>
                    <xdr:row>172</xdr:row>
                    <xdr:rowOff>0</xdr:rowOff>
                  </from>
                  <to>
                    <xdr:col>25</xdr:col>
                    <xdr:colOff>219075</xdr:colOff>
                    <xdr:row>172</xdr:row>
                    <xdr:rowOff>180975</xdr:rowOff>
                  </to>
                </anchor>
              </controlPr>
            </control>
          </mc:Choice>
        </mc:AlternateContent>
        <mc:AlternateContent xmlns:mc="http://schemas.openxmlformats.org/markup-compatibility/2006">
          <mc:Choice Requires="x14">
            <control shapeId="18141" r:id="rId517" name="Check Box 733">
              <controlPr defaultSize="0" autoFill="0" autoLine="0" autoPict="0">
                <anchor moveWithCells="1">
                  <from>
                    <xdr:col>25</xdr:col>
                    <xdr:colOff>0</xdr:colOff>
                    <xdr:row>172</xdr:row>
                    <xdr:rowOff>0</xdr:rowOff>
                  </from>
                  <to>
                    <xdr:col>25</xdr:col>
                    <xdr:colOff>219075</xdr:colOff>
                    <xdr:row>172</xdr:row>
                    <xdr:rowOff>180975</xdr:rowOff>
                  </to>
                </anchor>
              </controlPr>
            </control>
          </mc:Choice>
        </mc:AlternateContent>
        <mc:AlternateContent xmlns:mc="http://schemas.openxmlformats.org/markup-compatibility/2006">
          <mc:Choice Requires="x14">
            <control shapeId="18142" r:id="rId518" name="Check Box 734">
              <controlPr defaultSize="0" autoFill="0" autoLine="0" autoPict="0">
                <anchor moveWithCells="1">
                  <from>
                    <xdr:col>25</xdr:col>
                    <xdr:colOff>0</xdr:colOff>
                    <xdr:row>172</xdr:row>
                    <xdr:rowOff>0</xdr:rowOff>
                  </from>
                  <to>
                    <xdr:col>25</xdr:col>
                    <xdr:colOff>219075</xdr:colOff>
                    <xdr:row>172</xdr:row>
                    <xdr:rowOff>180975</xdr:rowOff>
                  </to>
                </anchor>
              </controlPr>
            </control>
          </mc:Choice>
        </mc:AlternateContent>
        <mc:AlternateContent xmlns:mc="http://schemas.openxmlformats.org/markup-compatibility/2006">
          <mc:Choice Requires="x14">
            <control shapeId="18143" r:id="rId519" name="Check Box 735">
              <controlPr defaultSize="0" autoFill="0" autoLine="0" autoPict="0">
                <anchor moveWithCells="1">
                  <from>
                    <xdr:col>25</xdr:col>
                    <xdr:colOff>0</xdr:colOff>
                    <xdr:row>172</xdr:row>
                    <xdr:rowOff>0</xdr:rowOff>
                  </from>
                  <to>
                    <xdr:col>25</xdr:col>
                    <xdr:colOff>219075</xdr:colOff>
                    <xdr:row>172</xdr:row>
                    <xdr:rowOff>180975</xdr:rowOff>
                  </to>
                </anchor>
              </controlPr>
            </control>
          </mc:Choice>
        </mc:AlternateContent>
        <mc:AlternateContent xmlns:mc="http://schemas.openxmlformats.org/markup-compatibility/2006">
          <mc:Choice Requires="x14">
            <control shapeId="18144" r:id="rId520" name="Check Box 736">
              <controlPr defaultSize="0" autoFill="0" autoLine="0" autoPict="0">
                <anchor moveWithCells="1">
                  <from>
                    <xdr:col>25</xdr:col>
                    <xdr:colOff>0</xdr:colOff>
                    <xdr:row>170</xdr:row>
                    <xdr:rowOff>0</xdr:rowOff>
                  </from>
                  <to>
                    <xdr:col>25</xdr:col>
                    <xdr:colOff>219075</xdr:colOff>
                    <xdr:row>170</xdr:row>
                    <xdr:rowOff>180975</xdr:rowOff>
                  </to>
                </anchor>
              </controlPr>
            </control>
          </mc:Choice>
        </mc:AlternateContent>
        <mc:AlternateContent xmlns:mc="http://schemas.openxmlformats.org/markup-compatibility/2006">
          <mc:Choice Requires="x14">
            <control shapeId="18145" r:id="rId521" name="Check Box 737">
              <controlPr defaultSize="0" autoFill="0" autoLine="0" autoPict="0">
                <anchor moveWithCells="1">
                  <from>
                    <xdr:col>25</xdr:col>
                    <xdr:colOff>0</xdr:colOff>
                    <xdr:row>170</xdr:row>
                    <xdr:rowOff>0</xdr:rowOff>
                  </from>
                  <to>
                    <xdr:col>25</xdr:col>
                    <xdr:colOff>219075</xdr:colOff>
                    <xdr:row>170</xdr:row>
                    <xdr:rowOff>180975</xdr:rowOff>
                  </to>
                </anchor>
              </controlPr>
            </control>
          </mc:Choice>
        </mc:AlternateContent>
        <mc:AlternateContent xmlns:mc="http://schemas.openxmlformats.org/markup-compatibility/2006">
          <mc:Choice Requires="x14">
            <control shapeId="18146" r:id="rId522" name="Check Box 738">
              <controlPr defaultSize="0" autoFill="0" autoLine="0" autoPict="0">
                <anchor moveWithCells="1">
                  <from>
                    <xdr:col>25</xdr:col>
                    <xdr:colOff>0</xdr:colOff>
                    <xdr:row>170</xdr:row>
                    <xdr:rowOff>0</xdr:rowOff>
                  </from>
                  <to>
                    <xdr:col>25</xdr:col>
                    <xdr:colOff>219075</xdr:colOff>
                    <xdr:row>170</xdr:row>
                    <xdr:rowOff>180975</xdr:rowOff>
                  </to>
                </anchor>
              </controlPr>
            </control>
          </mc:Choice>
        </mc:AlternateContent>
        <mc:AlternateContent xmlns:mc="http://schemas.openxmlformats.org/markup-compatibility/2006">
          <mc:Choice Requires="x14">
            <control shapeId="18147" r:id="rId523" name="Check Box 739">
              <controlPr defaultSize="0" autoFill="0" autoLine="0" autoPict="0">
                <anchor moveWithCells="1">
                  <from>
                    <xdr:col>25</xdr:col>
                    <xdr:colOff>0</xdr:colOff>
                    <xdr:row>170</xdr:row>
                    <xdr:rowOff>0</xdr:rowOff>
                  </from>
                  <to>
                    <xdr:col>25</xdr:col>
                    <xdr:colOff>219075</xdr:colOff>
                    <xdr:row>170</xdr:row>
                    <xdr:rowOff>180975</xdr:rowOff>
                  </to>
                </anchor>
              </controlPr>
            </control>
          </mc:Choice>
        </mc:AlternateContent>
        <mc:AlternateContent xmlns:mc="http://schemas.openxmlformats.org/markup-compatibility/2006">
          <mc:Choice Requires="x14">
            <control shapeId="18148" r:id="rId524" name="Check Box 740">
              <controlPr defaultSize="0" autoFill="0" autoLine="0" autoPict="0">
                <anchor moveWithCells="1">
                  <from>
                    <xdr:col>25</xdr:col>
                    <xdr:colOff>0</xdr:colOff>
                    <xdr:row>170</xdr:row>
                    <xdr:rowOff>0</xdr:rowOff>
                  </from>
                  <to>
                    <xdr:col>25</xdr:col>
                    <xdr:colOff>219075</xdr:colOff>
                    <xdr:row>170</xdr:row>
                    <xdr:rowOff>180975</xdr:rowOff>
                  </to>
                </anchor>
              </controlPr>
            </control>
          </mc:Choice>
        </mc:AlternateContent>
        <mc:AlternateContent xmlns:mc="http://schemas.openxmlformats.org/markup-compatibility/2006">
          <mc:Choice Requires="x14">
            <control shapeId="18149" r:id="rId525" name="Check Box 741">
              <controlPr defaultSize="0" autoFill="0" autoLine="0" autoPict="0">
                <anchor moveWithCells="1">
                  <from>
                    <xdr:col>25</xdr:col>
                    <xdr:colOff>0</xdr:colOff>
                    <xdr:row>170</xdr:row>
                    <xdr:rowOff>0</xdr:rowOff>
                  </from>
                  <to>
                    <xdr:col>25</xdr:col>
                    <xdr:colOff>219075</xdr:colOff>
                    <xdr:row>170</xdr:row>
                    <xdr:rowOff>180975</xdr:rowOff>
                  </to>
                </anchor>
              </controlPr>
            </control>
          </mc:Choice>
        </mc:AlternateContent>
        <mc:AlternateContent xmlns:mc="http://schemas.openxmlformats.org/markup-compatibility/2006">
          <mc:Choice Requires="x14">
            <control shapeId="18150" r:id="rId526" name="Check Box 742">
              <controlPr defaultSize="0" autoFill="0" autoLine="0" autoPict="0">
                <anchor moveWithCells="1">
                  <from>
                    <xdr:col>25</xdr:col>
                    <xdr:colOff>0</xdr:colOff>
                    <xdr:row>172</xdr:row>
                    <xdr:rowOff>0</xdr:rowOff>
                  </from>
                  <to>
                    <xdr:col>25</xdr:col>
                    <xdr:colOff>219075</xdr:colOff>
                    <xdr:row>172</xdr:row>
                    <xdr:rowOff>180975</xdr:rowOff>
                  </to>
                </anchor>
              </controlPr>
            </control>
          </mc:Choice>
        </mc:AlternateContent>
        <mc:AlternateContent xmlns:mc="http://schemas.openxmlformats.org/markup-compatibility/2006">
          <mc:Choice Requires="x14">
            <control shapeId="18151" r:id="rId527" name="Check Box 743">
              <controlPr defaultSize="0" autoFill="0" autoLine="0" autoPict="0">
                <anchor moveWithCells="1">
                  <from>
                    <xdr:col>25</xdr:col>
                    <xdr:colOff>0</xdr:colOff>
                    <xdr:row>172</xdr:row>
                    <xdr:rowOff>0</xdr:rowOff>
                  </from>
                  <to>
                    <xdr:col>25</xdr:col>
                    <xdr:colOff>219075</xdr:colOff>
                    <xdr:row>172</xdr:row>
                    <xdr:rowOff>180975</xdr:rowOff>
                  </to>
                </anchor>
              </controlPr>
            </control>
          </mc:Choice>
        </mc:AlternateContent>
        <mc:AlternateContent xmlns:mc="http://schemas.openxmlformats.org/markup-compatibility/2006">
          <mc:Choice Requires="x14">
            <control shapeId="18152" r:id="rId528" name="Check Box 744">
              <controlPr defaultSize="0" autoFill="0" autoLine="0" autoPict="0">
                <anchor moveWithCells="1">
                  <from>
                    <xdr:col>25</xdr:col>
                    <xdr:colOff>0</xdr:colOff>
                    <xdr:row>172</xdr:row>
                    <xdr:rowOff>0</xdr:rowOff>
                  </from>
                  <to>
                    <xdr:col>25</xdr:col>
                    <xdr:colOff>219075</xdr:colOff>
                    <xdr:row>172</xdr:row>
                    <xdr:rowOff>180975</xdr:rowOff>
                  </to>
                </anchor>
              </controlPr>
            </control>
          </mc:Choice>
        </mc:AlternateContent>
        <mc:AlternateContent xmlns:mc="http://schemas.openxmlformats.org/markup-compatibility/2006">
          <mc:Choice Requires="x14">
            <control shapeId="18153" r:id="rId529" name="Check Box 745">
              <controlPr defaultSize="0" autoFill="0" autoLine="0" autoPict="0">
                <anchor moveWithCells="1">
                  <from>
                    <xdr:col>25</xdr:col>
                    <xdr:colOff>0</xdr:colOff>
                    <xdr:row>172</xdr:row>
                    <xdr:rowOff>0</xdr:rowOff>
                  </from>
                  <to>
                    <xdr:col>25</xdr:col>
                    <xdr:colOff>219075</xdr:colOff>
                    <xdr:row>172</xdr:row>
                    <xdr:rowOff>180975</xdr:rowOff>
                  </to>
                </anchor>
              </controlPr>
            </control>
          </mc:Choice>
        </mc:AlternateContent>
        <mc:AlternateContent xmlns:mc="http://schemas.openxmlformats.org/markup-compatibility/2006">
          <mc:Choice Requires="x14">
            <control shapeId="18154" r:id="rId530" name="Check Box 746">
              <controlPr defaultSize="0" autoFill="0" autoLine="0" autoPict="0">
                <anchor moveWithCells="1">
                  <from>
                    <xdr:col>25</xdr:col>
                    <xdr:colOff>0</xdr:colOff>
                    <xdr:row>172</xdr:row>
                    <xdr:rowOff>0</xdr:rowOff>
                  </from>
                  <to>
                    <xdr:col>25</xdr:col>
                    <xdr:colOff>219075</xdr:colOff>
                    <xdr:row>172</xdr:row>
                    <xdr:rowOff>180975</xdr:rowOff>
                  </to>
                </anchor>
              </controlPr>
            </control>
          </mc:Choice>
        </mc:AlternateContent>
        <mc:AlternateContent xmlns:mc="http://schemas.openxmlformats.org/markup-compatibility/2006">
          <mc:Choice Requires="x14">
            <control shapeId="18155" r:id="rId531" name="Check Box 747">
              <controlPr defaultSize="0" autoFill="0" autoLine="0" autoPict="0">
                <anchor moveWithCells="1">
                  <from>
                    <xdr:col>25</xdr:col>
                    <xdr:colOff>0</xdr:colOff>
                    <xdr:row>172</xdr:row>
                    <xdr:rowOff>0</xdr:rowOff>
                  </from>
                  <to>
                    <xdr:col>25</xdr:col>
                    <xdr:colOff>219075</xdr:colOff>
                    <xdr:row>172</xdr:row>
                    <xdr:rowOff>180975</xdr:rowOff>
                  </to>
                </anchor>
              </controlPr>
            </control>
          </mc:Choice>
        </mc:AlternateContent>
        <mc:AlternateContent xmlns:mc="http://schemas.openxmlformats.org/markup-compatibility/2006">
          <mc:Choice Requires="x14">
            <control shapeId="18156" r:id="rId532" name="Check Box 748">
              <controlPr defaultSize="0" autoFill="0" autoLine="0" autoPict="0">
                <anchor moveWithCells="1">
                  <from>
                    <xdr:col>25</xdr:col>
                    <xdr:colOff>0</xdr:colOff>
                    <xdr:row>172</xdr:row>
                    <xdr:rowOff>0</xdr:rowOff>
                  </from>
                  <to>
                    <xdr:col>25</xdr:col>
                    <xdr:colOff>219075</xdr:colOff>
                    <xdr:row>172</xdr:row>
                    <xdr:rowOff>180975</xdr:rowOff>
                  </to>
                </anchor>
              </controlPr>
            </control>
          </mc:Choice>
        </mc:AlternateContent>
        <mc:AlternateContent xmlns:mc="http://schemas.openxmlformats.org/markup-compatibility/2006">
          <mc:Choice Requires="x14">
            <control shapeId="18157" r:id="rId533" name="Check Box 749">
              <controlPr defaultSize="0" autoFill="0" autoLine="0" autoPict="0">
                <anchor moveWithCells="1">
                  <from>
                    <xdr:col>25</xdr:col>
                    <xdr:colOff>0</xdr:colOff>
                    <xdr:row>172</xdr:row>
                    <xdr:rowOff>0</xdr:rowOff>
                  </from>
                  <to>
                    <xdr:col>25</xdr:col>
                    <xdr:colOff>219075</xdr:colOff>
                    <xdr:row>172</xdr:row>
                    <xdr:rowOff>180975</xdr:rowOff>
                  </to>
                </anchor>
              </controlPr>
            </control>
          </mc:Choice>
        </mc:AlternateContent>
        <mc:AlternateContent xmlns:mc="http://schemas.openxmlformats.org/markup-compatibility/2006">
          <mc:Choice Requires="x14">
            <control shapeId="18158" r:id="rId534" name="Check Box 750">
              <controlPr defaultSize="0" autoFill="0" autoLine="0" autoPict="0">
                <anchor moveWithCells="1">
                  <from>
                    <xdr:col>25</xdr:col>
                    <xdr:colOff>0</xdr:colOff>
                    <xdr:row>170</xdr:row>
                    <xdr:rowOff>0</xdr:rowOff>
                  </from>
                  <to>
                    <xdr:col>25</xdr:col>
                    <xdr:colOff>219075</xdr:colOff>
                    <xdr:row>170</xdr:row>
                    <xdr:rowOff>180975</xdr:rowOff>
                  </to>
                </anchor>
              </controlPr>
            </control>
          </mc:Choice>
        </mc:AlternateContent>
        <mc:AlternateContent xmlns:mc="http://schemas.openxmlformats.org/markup-compatibility/2006">
          <mc:Choice Requires="x14">
            <control shapeId="18159" r:id="rId535" name="Check Box 751">
              <controlPr defaultSize="0" autoFill="0" autoLine="0" autoPict="0">
                <anchor moveWithCells="1">
                  <from>
                    <xdr:col>25</xdr:col>
                    <xdr:colOff>0</xdr:colOff>
                    <xdr:row>170</xdr:row>
                    <xdr:rowOff>219075</xdr:rowOff>
                  </from>
                  <to>
                    <xdr:col>25</xdr:col>
                    <xdr:colOff>219075</xdr:colOff>
                    <xdr:row>171</xdr:row>
                    <xdr:rowOff>28575</xdr:rowOff>
                  </to>
                </anchor>
              </controlPr>
            </control>
          </mc:Choice>
        </mc:AlternateContent>
        <mc:AlternateContent xmlns:mc="http://schemas.openxmlformats.org/markup-compatibility/2006">
          <mc:Choice Requires="x14">
            <control shapeId="18160" r:id="rId536" name="Check Box 752">
              <controlPr defaultSize="0" autoFill="0" autoLine="0" autoPict="0">
                <anchor moveWithCells="1">
                  <from>
                    <xdr:col>25</xdr:col>
                    <xdr:colOff>0</xdr:colOff>
                    <xdr:row>172</xdr:row>
                    <xdr:rowOff>0</xdr:rowOff>
                  </from>
                  <to>
                    <xdr:col>25</xdr:col>
                    <xdr:colOff>219075</xdr:colOff>
                    <xdr:row>172</xdr:row>
                    <xdr:rowOff>180975</xdr:rowOff>
                  </to>
                </anchor>
              </controlPr>
            </control>
          </mc:Choice>
        </mc:AlternateContent>
        <mc:AlternateContent xmlns:mc="http://schemas.openxmlformats.org/markup-compatibility/2006">
          <mc:Choice Requires="x14">
            <control shapeId="18161" r:id="rId537" name="Check Box 753">
              <controlPr defaultSize="0" autoFill="0" autoLine="0" autoPict="0">
                <anchor moveWithCells="1">
                  <from>
                    <xdr:col>25</xdr:col>
                    <xdr:colOff>0</xdr:colOff>
                    <xdr:row>172</xdr:row>
                    <xdr:rowOff>0</xdr:rowOff>
                  </from>
                  <to>
                    <xdr:col>25</xdr:col>
                    <xdr:colOff>219075</xdr:colOff>
                    <xdr:row>172</xdr:row>
                    <xdr:rowOff>180975</xdr:rowOff>
                  </to>
                </anchor>
              </controlPr>
            </control>
          </mc:Choice>
        </mc:AlternateContent>
        <mc:AlternateContent xmlns:mc="http://schemas.openxmlformats.org/markup-compatibility/2006">
          <mc:Choice Requires="x14">
            <control shapeId="18162" r:id="rId538" name="Check Box 754">
              <controlPr defaultSize="0" autoFill="0" autoLine="0" autoPict="0">
                <anchor moveWithCells="1">
                  <from>
                    <xdr:col>25</xdr:col>
                    <xdr:colOff>0</xdr:colOff>
                    <xdr:row>172</xdr:row>
                    <xdr:rowOff>0</xdr:rowOff>
                  </from>
                  <to>
                    <xdr:col>25</xdr:col>
                    <xdr:colOff>219075</xdr:colOff>
                    <xdr:row>172</xdr:row>
                    <xdr:rowOff>180975</xdr:rowOff>
                  </to>
                </anchor>
              </controlPr>
            </control>
          </mc:Choice>
        </mc:AlternateContent>
        <mc:AlternateContent xmlns:mc="http://schemas.openxmlformats.org/markup-compatibility/2006">
          <mc:Choice Requires="x14">
            <control shapeId="18163" r:id="rId539" name="Check Box 755">
              <controlPr defaultSize="0" autoFill="0" autoLine="0" autoPict="0">
                <anchor moveWithCells="1">
                  <from>
                    <xdr:col>25</xdr:col>
                    <xdr:colOff>0</xdr:colOff>
                    <xdr:row>172</xdr:row>
                    <xdr:rowOff>0</xdr:rowOff>
                  </from>
                  <to>
                    <xdr:col>25</xdr:col>
                    <xdr:colOff>219075</xdr:colOff>
                    <xdr:row>172</xdr:row>
                    <xdr:rowOff>180975</xdr:rowOff>
                  </to>
                </anchor>
              </controlPr>
            </control>
          </mc:Choice>
        </mc:AlternateContent>
        <mc:AlternateContent xmlns:mc="http://schemas.openxmlformats.org/markup-compatibility/2006">
          <mc:Choice Requires="x14">
            <control shapeId="18164" r:id="rId540" name="Check Box 756">
              <controlPr defaultSize="0" autoFill="0" autoLine="0" autoPict="0">
                <anchor moveWithCells="1">
                  <from>
                    <xdr:col>23</xdr:col>
                    <xdr:colOff>0</xdr:colOff>
                    <xdr:row>172</xdr:row>
                    <xdr:rowOff>0</xdr:rowOff>
                  </from>
                  <to>
                    <xdr:col>23</xdr:col>
                    <xdr:colOff>171450</xdr:colOff>
                    <xdr:row>172</xdr:row>
                    <xdr:rowOff>161925</xdr:rowOff>
                  </to>
                </anchor>
              </controlPr>
            </control>
          </mc:Choice>
        </mc:AlternateContent>
        <mc:AlternateContent xmlns:mc="http://schemas.openxmlformats.org/markup-compatibility/2006">
          <mc:Choice Requires="x14">
            <control shapeId="18165" r:id="rId541" name="Check Box 757">
              <controlPr defaultSize="0" autoFill="0" autoLine="0" autoPict="0">
                <anchor moveWithCells="1">
                  <from>
                    <xdr:col>23</xdr:col>
                    <xdr:colOff>0</xdr:colOff>
                    <xdr:row>172</xdr:row>
                    <xdr:rowOff>0</xdr:rowOff>
                  </from>
                  <to>
                    <xdr:col>23</xdr:col>
                    <xdr:colOff>171450</xdr:colOff>
                    <xdr:row>172</xdr:row>
                    <xdr:rowOff>161925</xdr:rowOff>
                  </to>
                </anchor>
              </controlPr>
            </control>
          </mc:Choice>
        </mc:AlternateContent>
        <mc:AlternateContent xmlns:mc="http://schemas.openxmlformats.org/markup-compatibility/2006">
          <mc:Choice Requires="x14">
            <control shapeId="18166" r:id="rId542" name="Check Box 758">
              <controlPr defaultSize="0" autoFill="0" autoLine="0" autoPict="0">
                <anchor moveWithCells="1">
                  <from>
                    <xdr:col>23</xdr:col>
                    <xdr:colOff>0</xdr:colOff>
                    <xdr:row>172</xdr:row>
                    <xdr:rowOff>0</xdr:rowOff>
                  </from>
                  <to>
                    <xdr:col>23</xdr:col>
                    <xdr:colOff>171450</xdr:colOff>
                    <xdr:row>172</xdr:row>
                    <xdr:rowOff>161925</xdr:rowOff>
                  </to>
                </anchor>
              </controlPr>
            </control>
          </mc:Choice>
        </mc:AlternateContent>
        <mc:AlternateContent xmlns:mc="http://schemas.openxmlformats.org/markup-compatibility/2006">
          <mc:Choice Requires="x14">
            <control shapeId="18167" r:id="rId543" name="Check Box 759">
              <controlPr defaultSize="0" autoFill="0" autoLine="0" autoPict="0">
                <anchor moveWithCells="1">
                  <from>
                    <xdr:col>23</xdr:col>
                    <xdr:colOff>0</xdr:colOff>
                    <xdr:row>172</xdr:row>
                    <xdr:rowOff>0</xdr:rowOff>
                  </from>
                  <to>
                    <xdr:col>23</xdr:col>
                    <xdr:colOff>171450</xdr:colOff>
                    <xdr:row>172</xdr:row>
                    <xdr:rowOff>161925</xdr:rowOff>
                  </to>
                </anchor>
              </controlPr>
            </control>
          </mc:Choice>
        </mc:AlternateContent>
        <mc:AlternateContent xmlns:mc="http://schemas.openxmlformats.org/markup-compatibility/2006">
          <mc:Choice Requires="x14">
            <control shapeId="18168" r:id="rId544" name="Check Box 760">
              <controlPr defaultSize="0" autoFill="0" autoLine="0" autoPict="0">
                <anchor moveWithCells="1">
                  <from>
                    <xdr:col>23</xdr:col>
                    <xdr:colOff>0</xdr:colOff>
                    <xdr:row>172</xdr:row>
                    <xdr:rowOff>0</xdr:rowOff>
                  </from>
                  <to>
                    <xdr:col>23</xdr:col>
                    <xdr:colOff>171450</xdr:colOff>
                    <xdr:row>172</xdr:row>
                    <xdr:rowOff>161925</xdr:rowOff>
                  </to>
                </anchor>
              </controlPr>
            </control>
          </mc:Choice>
        </mc:AlternateContent>
        <mc:AlternateContent xmlns:mc="http://schemas.openxmlformats.org/markup-compatibility/2006">
          <mc:Choice Requires="x14">
            <control shapeId="18169" r:id="rId545" name="Check Box 761">
              <controlPr defaultSize="0" autoFill="0" autoLine="0" autoPict="0">
                <anchor moveWithCells="1">
                  <from>
                    <xdr:col>23</xdr:col>
                    <xdr:colOff>0</xdr:colOff>
                    <xdr:row>172</xdr:row>
                    <xdr:rowOff>0</xdr:rowOff>
                  </from>
                  <to>
                    <xdr:col>23</xdr:col>
                    <xdr:colOff>171450</xdr:colOff>
                    <xdr:row>172</xdr:row>
                    <xdr:rowOff>161925</xdr:rowOff>
                  </to>
                </anchor>
              </controlPr>
            </control>
          </mc:Choice>
        </mc:AlternateContent>
        <mc:AlternateContent xmlns:mc="http://schemas.openxmlformats.org/markup-compatibility/2006">
          <mc:Choice Requires="x14">
            <control shapeId="18170" r:id="rId546" name="Check Box 762">
              <controlPr defaultSize="0" autoFill="0" autoLine="0" autoPict="0">
                <anchor moveWithCells="1">
                  <from>
                    <xdr:col>23</xdr:col>
                    <xdr:colOff>0</xdr:colOff>
                    <xdr:row>179</xdr:row>
                    <xdr:rowOff>19050</xdr:rowOff>
                  </from>
                  <to>
                    <xdr:col>23</xdr:col>
                    <xdr:colOff>171450</xdr:colOff>
                    <xdr:row>179</xdr:row>
                    <xdr:rowOff>180975</xdr:rowOff>
                  </to>
                </anchor>
              </controlPr>
            </control>
          </mc:Choice>
        </mc:AlternateContent>
        <mc:AlternateContent xmlns:mc="http://schemas.openxmlformats.org/markup-compatibility/2006">
          <mc:Choice Requires="x14">
            <control shapeId="18171" r:id="rId547" name="Check Box 763">
              <controlPr defaultSize="0" autoFill="0" autoLine="0" autoPict="0">
                <anchor moveWithCells="1">
                  <from>
                    <xdr:col>23</xdr:col>
                    <xdr:colOff>0</xdr:colOff>
                    <xdr:row>180</xdr:row>
                    <xdr:rowOff>19050</xdr:rowOff>
                  </from>
                  <to>
                    <xdr:col>23</xdr:col>
                    <xdr:colOff>171450</xdr:colOff>
                    <xdr:row>180</xdr:row>
                    <xdr:rowOff>180975</xdr:rowOff>
                  </to>
                </anchor>
              </controlPr>
            </control>
          </mc:Choice>
        </mc:AlternateContent>
        <mc:AlternateContent xmlns:mc="http://schemas.openxmlformats.org/markup-compatibility/2006">
          <mc:Choice Requires="x14">
            <control shapeId="18172" r:id="rId548" name="Check Box 764">
              <controlPr defaultSize="0" autoFill="0" autoLine="0" autoPict="0">
                <anchor moveWithCells="1">
                  <from>
                    <xdr:col>23</xdr:col>
                    <xdr:colOff>0</xdr:colOff>
                    <xdr:row>181</xdr:row>
                    <xdr:rowOff>19050</xdr:rowOff>
                  </from>
                  <to>
                    <xdr:col>23</xdr:col>
                    <xdr:colOff>171450</xdr:colOff>
                    <xdr:row>181</xdr:row>
                    <xdr:rowOff>180975</xdr:rowOff>
                  </to>
                </anchor>
              </controlPr>
            </control>
          </mc:Choice>
        </mc:AlternateContent>
        <mc:AlternateContent xmlns:mc="http://schemas.openxmlformats.org/markup-compatibility/2006">
          <mc:Choice Requires="x14">
            <control shapeId="18173" r:id="rId549" name="Check Box 765">
              <controlPr defaultSize="0" autoFill="0" autoLine="0" autoPict="0">
                <anchor moveWithCells="1">
                  <from>
                    <xdr:col>23</xdr:col>
                    <xdr:colOff>0</xdr:colOff>
                    <xdr:row>183</xdr:row>
                    <xdr:rowOff>0</xdr:rowOff>
                  </from>
                  <to>
                    <xdr:col>23</xdr:col>
                    <xdr:colOff>171450</xdr:colOff>
                    <xdr:row>183</xdr:row>
                    <xdr:rowOff>161925</xdr:rowOff>
                  </to>
                </anchor>
              </controlPr>
            </control>
          </mc:Choice>
        </mc:AlternateContent>
        <mc:AlternateContent xmlns:mc="http://schemas.openxmlformats.org/markup-compatibility/2006">
          <mc:Choice Requires="x14">
            <control shapeId="18174" r:id="rId550" name="Check Box 766">
              <controlPr defaultSize="0" autoFill="0" autoLine="0" autoPict="0">
                <anchor moveWithCells="1">
                  <from>
                    <xdr:col>23</xdr:col>
                    <xdr:colOff>0</xdr:colOff>
                    <xdr:row>183</xdr:row>
                    <xdr:rowOff>0</xdr:rowOff>
                  </from>
                  <to>
                    <xdr:col>23</xdr:col>
                    <xdr:colOff>171450</xdr:colOff>
                    <xdr:row>183</xdr:row>
                    <xdr:rowOff>161925</xdr:rowOff>
                  </to>
                </anchor>
              </controlPr>
            </control>
          </mc:Choice>
        </mc:AlternateContent>
        <mc:AlternateContent xmlns:mc="http://schemas.openxmlformats.org/markup-compatibility/2006">
          <mc:Choice Requires="x14">
            <control shapeId="18175" r:id="rId551" name="Check Box 767">
              <controlPr defaultSize="0" autoFill="0" autoLine="0" autoPict="0">
                <anchor moveWithCells="1">
                  <from>
                    <xdr:col>23</xdr:col>
                    <xdr:colOff>0</xdr:colOff>
                    <xdr:row>172</xdr:row>
                    <xdr:rowOff>0</xdr:rowOff>
                  </from>
                  <to>
                    <xdr:col>23</xdr:col>
                    <xdr:colOff>180975</xdr:colOff>
                    <xdr:row>172</xdr:row>
                    <xdr:rowOff>323850</xdr:rowOff>
                  </to>
                </anchor>
              </controlPr>
            </control>
          </mc:Choice>
        </mc:AlternateContent>
        <mc:AlternateContent xmlns:mc="http://schemas.openxmlformats.org/markup-compatibility/2006">
          <mc:Choice Requires="x14">
            <control shapeId="18176" r:id="rId552" name="Check Box 768">
              <controlPr defaultSize="0" autoFill="0" autoLine="0" autoPict="0">
                <anchor moveWithCells="1">
                  <from>
                    <xdr:col>23</xdr:col>
                    <xdr:colOff>0</xdr:colOff>
                    <xdr:row>172</xdr:row>
                    <xdr:rowOff>0</xdr:rowOff>
                  </from>
                  <to>
                    <xdr:col>23</xdr:col>
                    <xdr:colOff>180975</xdr:colOff>
                    <xdr:row>172</xdr:row>
                    <xdr:rowOff>323850</xdr:rowOff>
                  </to>
                </anchor>
              </controlPr>
            </control>
          </mc:Choice>
        </mc:AlternateContent>
        <mc:AlternateContent xmlns:mc="http://schemas.openxmlformats.org/markup-compatibility/2006">
          <mc:Choice Requires="x14">
            <control shapeId="18177" r:id="rId553" name="Check Box 769">
              <controlPr defaultSize="0" autoFill="0" autoLine="0" autoPict="0">
                <anchor moveWithCells="1">
                  <from>
                    <xdr:col>23</xdr:col>
                    <xdr:colOff>0</xdr:colOff>
                    <xdr:row>172</xdr:row>
                    <xdr:rowOff>0</xdr:rowOff>
                  </from>
                  <to>
                    <xdr:col>23</xdr:col>
                    <xdr:colOff>180975</xdr:colOff>
                    <xdr:row>172</xdr:row>
                    <xdr:rowOff>323850</xdr:rowOff>
                  </to>
                </anchor>
              </controlPr>
            </control>
          </mc:Choice>
        </mc:AlternateContent>
        <mc:AlternateContent xmlns:mc="http://schemas.openxmlformats.org/markup-compatibility/2006">
          <mc:Choice Requires="x14">
            <control shapeId="18178" r:id="rId554" name="Check Box 770">
              <controlPr defaultSize="0" autoFill="0" autoLine="0" autoPict="0">
                <anchor moveWithCells="1">
                  <from>
                    <xdr:col>23</xdr:col>
                    <xdr:colOff>0</xdr:colOff>
                    <xdr:row>172</xdr:row>
                    <xdr:rowOff>0</xdr:rowOff>
                  </from>
                  <to>
                    <xdr:col>23</xdr:col>
                    <xdr:colOff>180975</xdr:colOff>
                    <xdr:row>172</xdr:row>
                    <xdr:rowOff>323850</xdr:rowOff>
                  </to>
                </anchor>
              </controlPr>
            </control>
          </mc:Choice>
        </mc:AlternateContent>
        <mc:AlternateContent xmlns:mc="http://schemas.openxmlformats.org/markup-compatibility/2006">
          <mc:Choice Requires="x14">
            <control shapeId="18179" r:id="rId555" name="Check Box 771">
              <controlPr defaultSize="0" autoFill="0" autoLine="0" autoPict="0">
                <anchor moveWithCells="1">
                  <from>
                    <xdr:col>23</xdr:col>
                    <xdr:colOff>0</xdr:colOff>
                    <xdr:row>172</xdr:row>
                    <xdr:rowOff>0</xdr:rowOff>
                  </from>
                  <to>
                    <xdr:col>23</xdr:col>
                    <xdr:colOff>180975</xdr:colOff>
                    <xdr:row>172</xdr:row>
                    <xdr:rowOff>323850</xdr:rowOff>
                  </to>
                </anchor>
              </controlPr>
            </control>
          </mc:Choice>
        </mc:AlternateContent>
        <mc:AlternateContent xmlns:mc="http://schemas.openxmlformats.org/markup-compatibility/2006">
          <mc:Choice Requires="x14">
            <control shapeId="18180" r:id="rId556" name="Check Box 772">
              <controlPr defaultSize="0" autoFill="0" autoLine="0" autoPict="0">
                <anchor moveWithCells="1">
                  <from>
                    <xdr:col>23</xdr:col>
                    <xdr:colOff>0</xdr:colOff>
                    <xdr:row>172</xdr:row>
                    <xdr:rowOff>0</xdr:rowOff>
                  </from>
                  <to>
                    <xdr:col>23</xdr:col>
                    <xdr:colOff>180975</xdr:colOff>
                    <xdr:row>172</xdr:row>
                    <xdr:rowOff>323850</xdr:rowOff>
                  </to>
                </anchor>
              </controlPr>
            </control>
          </mc:Choice>
        </mc:AlternateContent>
        <mc:AlternateContent xmlns:mc="http://schemas.openxmlformats.org/markup-compatibility/2006">
          <mc:Choice Requires="x14">
            <control shapeId="18181" r:id="rId557" name="Check Box 773">
              <controlPr defaultSize="0" autoFill="0" autoLine="0" autoPict="0">
                <anchor moveWithCells="1">
                  <from>
                    <xdr:col>23</xdr:col>
                    <xdr:colOff>0</xdr:colOff>
                    <xdr:row>172</xdr:row>
                    <xdr:rowOff>0</xdr:rowOff>
                  </from>
                  <to>
                    <xdr:col>23</xdr:col>
                    <xdr:colOff>180975</xdr:colOff>
                    <xdr:row>172</xdr:row>
                    <xdr:rowOff>323850</xdr:rowOff>
                  </to>
                </anchor>
              </controlPr>
            </control>
          </mc:Choice>
        </mc:AlternateContent>
        <mc:AlternateContent xmlns:mc="http://schemas.openxmlformats.org/markup-compatibility/2006">
          <mc:Choice Requires="x14">
            <control shapeId="18182" r:id="rId558" name="Check Box 774">
              <controlPr defaultSize="0" autoFill="0" autoLine="0" autoPict="0">
                <anchor moveWithCells="1">
                  <from>
                    <xdr:col>23</xdr:col>
                    <xdr:colOff>0</xdr:colOff>
                    <xdr:row>172</xdr:row>
                    <xdr:rowOff>0</xdr:rowOff>
                  </from>
                  <to>
                    <xdr:col>23</xdr:col>
                    <xdr:colOff>180975</xdr:colOff>
                    <xdr:row>172</xdr:row>
                    <xdr:rowOff>323850</xdr:rowOff>
                  </to>
                </anchor>
              </controlPr>
            </control>
          </mc:Choice>
        </mc:AlternateContent>
        <mc:AlternateContent xmlns:mc="http://schemas.openxmlformats.org/markup-compatibility/2006">
          <mc:Choice Requires="x14">
            <control shapeId="18183" r:id="rId559" name="Check Box 775">
              <controlPr defaultSize="0" autoFill="0" autoLine="0" autoPict="0">
                <anchor moveWithCells="1">
                  <from>
                    <xdr:col>23</xdr:col>
                    <xdr:colOff>0</xdr:colOff>
                    <xdr:row>172</xdr:row>
                    <xdr:rowOff>38100</xdr:rowOff>
                  </from>
                  <to>
                    <xdr:col>23</xdr:col>
                    <xdr:colOff>180975</xdr:colOff>
                    <xdr:row>172</xdr:row>
                    <xdr:rowOff>361950</xdr:rowOff>
                  </to>
                </anchor>
              </controlPr>
            </control>
          </mc:Choice>
        </mc:AlternateContent>
        <mc:AlternateContent xmlns:mc="http://schemas.openxmlformats.org/markup-compatibility/2006">
          <mc:Choice Requires="x14">
            <control shapeId="18184" r:id="rId560" name="Check Box 776">
              <controlPr defaultSize="0" autoFill="0" autoLine="0" autoPict="0">
                <anchor moveWithCells="1">
                  <from>
                    <xdr:col>23</xdr:col>
                    <xdr:colOff>0</xdr:colOff>
                    <xdr:row>177</xdr:row>
                    <xdr:rowOff>38100</xdr:rowOff>
                  </from>
                  <to>
                    <xdr:col>23</xdr:col>
                    <xdr:colOff>180975</xdr:colOff>
                    <xdr:row>177</xdr:row>
                    <xdr:rowOff>361950</xdr:rowOff>
                  </to>
                </anchor>
              </controlPr>
            </control>
          </mc:Choice>
        </mc:AlternateContent>
        <mc:AlternateContent xmlns:mc="http://schemas.openxmlformats.org/markup-compatibility/2006">
          <mc:Choice Requires="x14">
            <control shapeId="18185" r:id="rId561" name="Check Box 777">
              <controlPr defaultSize="0" autoFill="0" autoLine="0" autoPict="0">
                <anchor moveWithCells="1">
                  <from>
                    <xdr:col>23</xdr:col>
                    <xdr:colOff>0</xdr:colOff>
                    <xdr:row>178</xdr:row>
                    <xdr:rowOff>38100</xdr:rowOff>
                  </from>
                  <to>
                    <xdr:col>23</xdr:col>
                    <xdr:colOff>180975</xdr:colOff>
                    <xdr:row>179</xdr:row>
                    <xdr:rowOff>161925</xdr:rowOff>
                  </to>
                </anchor>
              </controlPr>
            </control>
          </mc:Choice>
        </mc:AlternateContent>
        <mc:AlternateContent xmlns:mc="http://schemas.openxmlformats.org/markup-compatibility/2006">
          <mc:Choice Requires="x14">
            <control shapeId="18186" r:id="rId562" name="Check Box 778">
              <controlPr defaultSize="0" autoFill="0" autoLine="0" autoPict="0">
                <anchor moveWithCells="1">
                  <from>
                    <xdr:col>23</xdr:col>
                    <xdr:colOff>0</xdr:colOff>
                    <xdr:row>182</xdr:row>
                    <xdr:rowOff>0</xdr:rowOff>
                  </from>
                  <to>
                    <xdr:col>23</xdr:col>
                    <xdr:colOff>180975</xdr:colOff>
                    <xdr:row>183</xdr:row>
                    <xdr:rowOff>123825</xdr:rowOff>
                  </to>
                </anchor>
              </controlPr>
            </control>
          </mc:Choice>
        </mc:AlternateContent>
        <mc:AlternateContent xmlns:mc="http://schemas.openxmlformats.org/markup-compatibility/2006">
          <mc:Choice Requires="x14">
            <control shapeId="18187" r:id="rId563" name="Check Box 779">
              <controlPr defaultSize="0" autoFill="0" autoLine="0" autoPict="0">
                <anchor moveWithCells="1">
                  <from>
                    <xdr:col>23</xdr:col>
                    <xdr:colOff>0</xdr:colOff>
                    <xdr:row>182</xdr:row>
                    <xdr:rowOff>38100</xdr:rowOff>
                  </from>
                  <to>
                    <xdr:col>23</xdr:col>
                    <xdr:colOff>180975</xdr:colOff>
                    <xdr:row>183</xdr:row>
                    <xdr:rowOff>161925</xdr:rowOff>
                  </to>
                </anchor>
              </controlPr>
            </control>
          </mc:Choice>
        </mc:AlternateContent>
        <mc:AlternateContent xmlns:mc="http://schemas.openxmlformats.org/markup-compatibility/2006">
          <mc:Choice Requires="x14">
            <control shapeId="18188" r:id="rId564" name="Check Box 780">
              <controlPr defaultSize="0" autoFill="0" autoLine="0" autoPict="0">
                <anchor moveWithCells="1">
                  <from>
                    <xdr:col>23</xdr:col>
                    <xdr:colOff>0</xdr:colOff>
                    <xdr:row>183</xdr:row>
                    <xdr:rowOff>0</xdr:rowOff>
                  </from>
                  <to>
                    <xdr:col>23</xdr:col>
                    <xdr:colOff>180975</xdr:colOff>
                    <xdr:row>183</xdr:row>
                    <xdr:rowOff>323850</xdr:rowOff>
                  </to>
                </anchor>
              </controlPr>
            </control>
          </mc:Choice>
        </mc:AlternateContent>
        <mc:AlternateContent xmlns:mc="http://schemas.openxmlformats.org/markup-compatibility/2006">
          <mc:Choice Requires="x14">
            <control shapeId="18189" r:id="rId565" name="Check Box 781">
              <controlPr defaultSize="0" autoFill="0" autoLine="0" autoPict="0">
                <anchor moveWithCells="1">
                  <from>
                    <xdr:col>23</xdr:col>
                    <xdr:colOff>0</xdr:colOff>
                    <xdr:row>183</xdr:row>
                    <xdr:rowOff>0</xdr:rowOff>
                  </from>
                  <to>
                    <xdr:col>23</xdr:col>
                    <xdr:colOff>180975</xdr:colOff>
                    <xdr:row>183</xdr:row>
                    <xdr:rowOff>323850</xdr:rowOff>
                  </to>
                </anchor>
              </controlPr>
            </control>
          </mc:Choice>
        </mc:AlternateContent>
        <mc:AlternateContent xmlns:mc="http://schemas.openxmlformats.org/markup-compatibility/2006">
          <mc:Choice Requires="x14">
            <control shapeId="18190" r:id="rId566" name="Check Box 782">
              <controlPr defaultSize="0" autoFill="0" autoLine="0" autoPict="0">
                <anchor moveWithCells="1">
                  <from>
                    <xdr:col>23</xdr:col>
                    <xdr:colOff>0</xdr:colOff>
                    <xdr:row>183</xdr:row>
                    <xdr:rowOff>0</xdr:rowOff>
                  </from>
                  <to>
                    <xdr:col>23</xdr:col>
                    <xdr:colOff>180975</xdr:colOff>
                    <xdr:row>183</xdr:row>
                    <xdr:rowOff>323850</xdr:rowOff>
                  </to>
                </anchor>
              </controlPr>
            </control>
          </mc:Choice>
        </mc:AlternateContent>
        <mc:AlternateContent xmlns:mc="http://schemas.openxmlformats.org/markup-compatibility/2006">
          <mc:Choice Requires="x14">
            <control shapeId="18191" r:id="rId567" name="Check Box 783">
              <controlPr defaultSize="0" autoFill="0" autoLine="0" autoPict="0">
                <anchor moveWithCells="1">
                  <from>
                    <xdr:col>23</xdr:col>
                    <xdr:colOff>0</xdr:colOff>
                    <xdr:row>183</xdr:row>
                    <xdr:rowOff>0</xdr:rowOff>
                  </from>
                  <to>
                    <xdr:col>23</xdr:col>
                    <xdr:colOff>180975</xdr:colOff>
                    <xdr:row>183</xdr:row>
                    <xdr:rowOff>314325</xdr:rowOff>
                  </to>
                </anchor>
              </controlPr>
            </control>
          </mc:Choice>
        </mc:AlternateContent>
        <mc:AlternateContent xmlns:mc="http://schemas.openxmlformats.org/markup-compatibility/2006">
          <mc:Choice Requires="x14">
            <control shapeId="18192" r:id="rId568" name="Check Box 784">
              <controlPr defaultSize="0" autoFill="0" autoLine="0" autoPict="0">
                <anchor moveWithCells="1">
                  <from>
                    <xdr:col>23</xdr:col>
                    <xdr:colOff>0</xdr:colOff>
                    <xdr:row>183</xdr:row>
                    <xdr:rowOff>0</xdr:rowOff>
                  </from>
                  <to>
                    <xdr:col>23</xdr:col>
                    <xdr:colOff>180975</xdr:colOff>
                    <xdr:row>183</xdr:row>
                    <xdr:rowOff>323850</xdr:rowOff>
                  </to>
                </anchor>
              </controlPr>
            </control>
          </mc:Choice>
        </mc:AlternateContent>
        <mc:AlternateContent xmlns:mc="http://schemas.openxmlformats.org/markup-compatibility/2006">
          <mc:Choice Requires="x14">
            <control shapeId="18193" r:id="rId569" name="Check Box 785">
              <controlPr defaultSize="0" autoFill="0" autoLine="0" autoPict="0">
                <anchor moveWithCells="1">
                  <from>
                    <xdr:col>23</xdr:col>
                    <xdr:colOff>0</xdr:colOff>
                    <xdr:row>172</xdr:row>
                    <xdr:rowOff>0</xdr:rowOff>
                  </from>
                  <to>
                    <xdr:col>23</xdr:col>
                    <xdr:colOff>200025</xdr:colOff>
                    <xdr:row>173</xdr:row>
                    <xdr:rowOff>180975</xdr:rowOff>
                  </to>
                </anchor>
              </controlPr>
            </control>
          </mc:Choice>
        </mc:AlternateContent>
        <mc:AlternateContent xmlns:mc="http://schemas.openxmlformats.org/markup-compatibility/2006">
          <mc:Choice Requires="x14">
            <control shapeId="18194" r:id="rId570" name="Check Box 786">
              <controlPr defaultSize="0" autoFill="0" autoLine="0" autoPict="0">
                <anchor moveWithCells="1">
                  <from>
                    <xdr:col>23</xdr:col>
                    <xdr:colOff>0</xdr:colOff>
                    <xdr:row>172</xdr:row>
                    <xdr:rowOff>0</xdr:rowOff>
                  </from>
                  <to>
                    <xdr:col>23</xdr:col>
                    <xdr:colOff>200025</xdr:colOff>
                    <xdr:row>173</xdr:row>
                    <xdr:rowOff>180975</xdr:rowOff>
                  </to>
                </anchor>
              </controlPr>
            </control>
          </mc:Choice>
        </mc:AlternateContent>
        <mc:AlternateContent xmlns:mc="http://schemas.openxmlformats.org/markup-compatibility/2006">
          <mc:Choice Requires="x14">
            <control shapeId="18195" r:id="rId571" name="Check Box 787">
              <controlPr defaultSize="0" autoFill="0" autoLine="0" autoPict="0">
                <anchor moveWithCells="1">
                  <from>
                    <xdr:col>23</xdr:col>
                    <xdr:colOff>0</xdr:colOff>
                    <xdr:row>172</xdr:row>
                    <xdr:rowOff>0</xdr:rowOff>
                  </from>
                  <to>
                    <xdr:col>23</xdr:col>
                    <xdr:colOff>200025</xdr:colOff>
                    <xdr:row>173</xdr:row>
                    <xdr:rowOff>180975</xdr:rowOff>
                  </to>
                </anchor>
              </controlPr>
            </control>
          </mc:Choice>
        </mc:AlternateContent>
        <mc:AlternateContent xmlns:mc="http://schemas.openxmlformats.org/markup-compatibility/2006">
          <mc:Choice Requires="x14">
            <control shapeId="18196" r:id="rId572" name="Check Box 788">
              <controlPr defaultSize="0" autoFill="0" autoLine="0" autoPict="0">
                <anchor moveWithCells="1">
                  <from>
                    <xdr:col>23</xdr:col>
                    <xdr:colOff>0</xdr:colOff>
                    <xdr:row>172</xdr:row>
                    <xdr:rowOff>0</xdr:rowOff>
                  </from>
                  <to>
                    <xdr:col>23</xdr:col>
                    <xdr:colOff>200025</xdr:colOff>
                    <xdr:row>173</xdr:row>
                    <xdr:rowOff>180975</xdr:rowOff>
                  </to>
                </anchor>
              </controlPr>
            </control>
          </mc:Choice>
        </mc:AlternateContent>
        <mc:AlternateContent xmlns:mc="http://schemas.openxmlformats.org/markup-compatibility/2006">
          <mc:Choice Requires="x14">
            <control shapeId="18197" r:id="rId573" name="Check Box 789">
              <controlPr defaultSize="0" autoFill="0" autoLine="0" autoPict="0">
                <anchor moveWithCells="1">
                  <from>
                    <xdr:col>23</xdr:col>
                    <xdr:colOff>0</xdr:colOff>
                    <xdr:row>183</xdr:row>
                    <xdr:rowOff>0</xdr:rowOff>
                  </from>
                  <to>
                    <xdr:col>23</xdr:col>
                    <xdr:colOff>171450</xdr:colOff>
                    <xdr:row>183</xdr:row>
                    <xdr:rowOff>161925</xdr:rowOff>
                  </to>
                </anchor>
              </controlPr>
            </control>
          </mc:Choice>
        </mc:AlternateContent>
        <mc:AlternateContent xmlns:mc="http://schemas.openxmlformats.org/markup-compatibility/2006">
          <mc:Choice Requires="x14">
            <control shapeId="18198" r:id="rId574" name="Check Box 790">
              <controlPr defaultSize="0" autoFill="0" autoLine="0" autoPict="0">
                <anchor moveWithCells="1">
                  <from>
                    <xdr:col>23</xdr:col>
                    <xdr:colOff>0</xdr:colOff>
                    <xdr:row>183</xdr:row>
                    <xdr:rowOff>0</xdr:rowOff>
                  </from>
                  <to>
                    <xdr:col>23</xdr:col>
                    <xdr:colOff>171450</xdr:colOff>
                    <xdr:row>183</xdr:row>
                    <xdr:rowOff>161925</xdr:rowOff>
                  </to>
                </anchor>
              </controlPr>
            </control>
          </mc:Choice>
        </mc:AlternateContent>
        <mc:AlternateContent xmlns:mc="http://schemas.openxmlformats.org/markup-compatibility/2006">
          <mc:Choice Requires="x14">
            <control shapeId="18199" r:id="rId575" name="Check Box 791">
              <controlPr defaultSize="0" autoFill="0" autoLine="0" autoPict="0">
                <anchor moveWithCells="1">
                  <from>
                    <xdr:col>23</xdr:col>
                    <xdr:colOff>0</xdr:colOff>
                    <xdr:row>183</xdr:row>
                    <xdr:rowOff>0</xdr:rowOff>
                  </from>
                  <to>
                    <xdr:col>23</xdr:col>
                    <xdr:colOff>171450</xdr:colOff>
                    <xdr:row>183</xdr:row>
                    <xdr:rowOff>161925</xdr:rowOff>
                  </to>
                </anchor>
              </controlPr>
            </control>
          </mc:Choice>
        </mc:AlternateContent>
        <mc:AlternateContent xmlns:mc="http://schemas.openxmlformats.org/markup-compatibility/2006">
          <mc:Choice Requires="x14">
            <control shapeId="18200" r:id="rId576" name="Check Box 792">
              <controlPr defaultSize="0" autoFill="0" autoLine="0" autoPict="0">
                <anchor moveWithCells="1">
                  <from>
                    <xdr:col>23</xdr:col>
                    <xdr:colOff>0</xdr:colOff>
                    <xdr:row>183</xdr:row>
                    <xdr:rowOff>0</xdr:rowOff>
                  </from>
                  <to>
                    <xdr:col>23</xdr:col>
                    <xdr:colOff>171450</xdr:colOff>
                    <xdr:row>183</xdr:row>
                    <xdr:rowOff>161925</xdr:rowOff>
                  </to>
                </anchor>
              </controlPr>
            </control>
          </mc:Choice>
        </mc:AlternateContent>
        <mc:AlternateContent xmlns:mc="http://schemas.openxmlformats.org/markup-compatibility/2006">
          <mc:Choice Requires="x14">
            <control shapeId="18201" r:id="rId577" name="Check Box 793">
              <controlPr defaultSize="0" autoFill="0" autoLine="0" autoPict="0">
                <anchor moveWithCells="1">
                  <from>
                    <xdr:col>23</xdr:col>
                    <xdr:colOff>0</xdr:colOff>
                    <xdr:row>183</xdr:row>
                    <xdr:rowOff>0</xdr:rowOff>
                  </from>
                  <to>
                    <xdr:col>23</xdr:col>
                    <xdr:colOff>171450</xdr:colOff>
                    <xdr:row>183</xdr:row>
                    <xdr:rowOff>161925</xdr:rowOff>
                  </to>
                </anchor>
              </controlPr>
            </control>
          </mc:Choice>
        </mc:AlternateContent>
        <mc:AlternateContent xmlns:mc="http://schemas.openxmlformats.org/markup-compatibility/2006">
          <mc:Choice Requires="x14">
            <control shapeId="18202" r:id="rId578" name="Check Box 794">
              <controlPr defaultSize="0" autoFill="0" autoLine="0" autoPict="0">
                <anchor moveWithCells="1">
                  <from>
                    <xdr:col>23</xdr:col>
                    <xdr:colOff>0</xdr:colOff>
                    <xdr:row>183</xdr:row>
                    <xdr:rowOff>0</xdr:rowOff>
                  </from>
                  <to>
                    <xdr:col>23</xdr:col>
                    <xdr:colOff>171450</xdr:colOff>
                    <xdr:row>183</xdr:row>
                    <xdr:rowOff>161925</xdr:rowOff>
                  </to>
                </anchor>
              </controlPr>
            </control>
          </mc:Choice>
        </mc:AlternateContent>
        <mc:AlternateContent xmlns:mc="http://schemas.openxmlformats.org/markup-compatibility/2006">
          <mc:Choice Requires="x14">
            <control shapeId="18203" r:id="rId579" name="Check Box 795">
              <controlPr defaultSize="0" autoFill="0" autoLine="0" autoPict="0">
                <anchor moveWithCells="1">
                  <from>
                    <xdr:col>23</xdr:col>
                    <xdr:colOff>0</xdr:colOff>
                    <xdr:row>183</xdr:row>
                    <xdr:rowOff>0</xdr:rowOff>
                  </from>
                  <to>
                    <xdr:col>23</xdr:col>
                    <xdr:colOff>171450</xdr:colOff>
                    <xdr:row>183</xdr:row>
                    <xdr:rowOff>161925</xdr:rowOff>
                  </to>
                </anchor>
              </controlPr>
            </control>
          </mc:Choice>
        </mc:AlternateContent>
        <mc:AlternateContent xmlns:mc="http://schemas.openxmlformats.org/markup-compatibility/2006">
          <mc:Choice Requires="x14">
            <control shapeId="18204" r:id="rId580" name="Check Box 796">
              <controlPr defaultSize="0" autoFill="0" autoLine="0" autoPict="0">
                <anchor moveWithCells="1">
                  <from>
                    <xdr:col>23</xdr:col>
                    <xdr:colOff>0</xdr:colOff>
                    <xdr:row>183</xdr:row>
                    <xdr:rowOff>0</xdr:rowOff>
                  </from>
                  <to>
                    <xdr:col>23</xdr:col>
                    <xdr:colOff>171450</xdr:colOff>
                    <xdr:row>183</xdr:row>
                    <xdr:rowOff>161925</xdr:rowOff>
                  </to>
                </anchor>
              </controlPr>
            </control>
          </mc:Choice>
        </mc:AlternateContent>
        <mc:AlternateContent xmlns:mc="http://schemas.openxmlformats.org/markup-compatibility/2006">
          <mc:Choice Requires="x14">
            <control shapeId="18205" r:id="rId581" name="Check Box 797">
              <controlPr defaultSize="0" autoFill="0" autoLine="0" autoPict="0">
                <anchor moveWithCells="1">
                  <from>
                    <xdr:col>23</xdr:col>
                    <xdr:colOff>0</xdr:colOff>
                    <xdr:row>183</xdr:row>
                    <xdr:rowOff>0</xdr:rowOff>
                  </from>
                  <to>
                    <xdr:col>23</xdr:col>
                    <xdr:colOff>171450</xdr:colOff>
                    <xdr:row>183</xdr:row>
                    <xdr:rowOff>161925</xdr:rowOff>
                  </to>
                </anchor>
              </controlPr>
            </control>
          </mc:Choice>
        </mc:AlternateContent>
        <mc:AlternateContent xmlns:mc="http://schemas.openxmlformats.org/markup-compatibility/2006">
          <mc:Choice Requires="x14">
            <control shapeId="18206" r:id="rId582" name="Check Box 798">
              <controlPr defaultSize="0" autoFill="0" autoLine="0" autoPict="0">
                <anchor moveWithCells="1">
                  <from>
                    <xdr:col>23</xdr:col>
                    <xdr:colOff>0</xdr:colOff>
                    <xdr:row>183</xdr:row>
                    <xdr:rowOff>0</xdr:rowOff>
                  </from>
                  <to>
                    <xdr:col>23</xdr:col>
                    <xdr:colOff>180975</xdr:colOff>
                    <xdr:row>183</xdr:row>
                    <xdr:rowOff>323850</xdr:rowOff>
                  </to>
                </anchor>
              </controlPr>
            </control>
          </mc:Choice>
        </mc:AlternateContent>
        <mc:AlternateContent xmlns:mc="http://schemas.openxmlformats.org/markup-compatibility/2006">
          <mc:Choice Requires="x14">
            <control shapeId="18207" r:id="rId583" name="Check Box 799">
              <controlPr defaultSize="0" autoFill="0" autoLine="0" autoPict="0">
                <anchor moveWithCells="1">
                  <from>
                    <xdr:col>23</xdr:col>
                    <xdr:colOff>0</xdr:colOff>
                    <xdr:row>183</xdr:row>
                    <xdr:rowOff>0</xdr:rowOff>
                  </from>
                  <to>
                    <xdr:col>23</xdr:col>
                    <xdr:colOff>180975</xdr:colOff>
                    <xdr:row>183</xdr:row>
                    <xdr:rowOff>323850</xdr:rowOff>
                  </to>
                </anchor>
              </controlPr>
            </control>
          </mc:Choice>
        </mc:AlternateContent>
        <mc:AlternateContent xmlns:mc="http://schemas.openxmlformats.org/markup-compatibility/2006">
          <mc:Choice Requires="x14">
            <control shapeId="18208" r:id="rId584" name="Check Box 800">
              <controlPr defaultSize="0" autoFill="0" autoLine="0" autoPict="0">
                <anchor moveWithCells="1">
                  <from>
                    <xdr:col>23</xdr:col>
                    <xdr:colOff>0</xdr:colOff>
                    <xdr:row>183</xdr:row>
                    <xdr:rowOff>0</xdr:rowOff>
                  </from>
                  <to>
                    <xdr:col>23</xdr:col>
                    <xdr:colOff>180975</xdr:colOff>
                    <xdr:row>183</xdr:row>
                    <xdr:rowOff>323850</xdr:rowOff>
                  </to>
                </anchor>
              </controlPr>
            </control>
          </mc:Choice>
        </mc:AlternateContent>
        <mc:AlternateContent xmlns:mc="http://schemas.openxmlformats.org/markup-compatibility/2006">
          <mc:Choice Requires="x14">
            <control shapeId="18209" r:id="rId585" name="Check Box 801">
              <controlPr defaultSize="0" autoFill="0" autoLine="0" autoPict="0">
                <anchor moveWithCells="1">
                  <from>
                    <xdr:col>23</xdr:col>
                    <xdr:colOff>0</xdr:colOff>
                    <xdr:row>183</xdr:row>
                    <xdr:rowOff>0</xdr:rowOff>
                  </from>
                  <to>
                    <xdr:col>23</xdr:col>
                    <xdr:colOff>180975</xdr:colOff>
                    <xdr:row>183</xdr:row>
                    <xdr:rowOff>323850</xdr:rowOff>
                  </to>
                </anchor>
              </controlPr>
            </control>
          </mc:Choice>
        </mc:AlternateContent>
        <mc:AlternateContent xmlns:mc="http://schemas.openxmlformats.org/markup-compatibility/2006">
          <mc:Choice Requires="x14">
            <control shapeId="18210" r:id="rId586" name="Check Box 802">
              <controlPr defaultSize="0" autoFill="0" autoLine="0" autoPict="0">
                <anchor moveWithCells="1">
                  <from>
                    <xdr:col>23</xdr:col>
                    <xdr:colOff>0</xdr:colOff>
                    <xdr:row>183</xdr:row>
                    <xdr:rowOff>0</xdr:rowOff>
                  </from>
                  <to>
                    <xdr:col>23</xdr:col>
                    <xdr:colOff>180975</xdr:colOff>
                    <xdr:row>183</xdr:row>
                    <xdr:rowOff>323850</xdr:rowOff>
                  </to>
                </anchor>
              </controlPr>
            </control>
          </mc:Choice>
        </mc:AlternateContent>
        <mc:AlternateContent xmlns:mc="http://schemas.openxmlformats.org/markup-compatibility/2006">
          <mc:Choice Requires="x14">
            <control shapeId="18211" r:id="rId587" name="Check Box 803">
              <controlPr defaultSize="0" autoFill="0" autoLine="0" autoPict="0">
                <anchor moveWithCells="1">
                  <from>
                    <xdr:col>23</xdr:col>
                    <xdr:colOff>0</xdr:colOff>
                    <xdr:row>183</xdr:row>
                    <xdr:rowOff>0</xdr:rowOff>
                  </from>
                  <to>
                    <xdr:col>23</xdr:col>
                    <xdr:colOff>180975</xdr:colOff>
                    <xdr:row>183</xdr:row>
                    <xdr:rowOff>323850</xdr:rowOff>
                  </to>
                </anchor>
              </controlPr>
            </control>
          </mc:Choice>
        </mc:AlternateContent>
        <mc:AlternateContent xmlns:mc="http://schemas.openxmlformats.org/markup-compatibility/2006">
          <mc:Choice Requires="x14">
            <control shapeId="18212" r:id="rId588" name="Check Box 804">
              <controlPr defaultSize="0" autoFill="0" autoLine="0" autoPict="0">
                <anchor moveWithCells="1">
                  <from>
                    <xdr:col>23</xdr:col>
                    <xdr:colOff>0</xdr:colOff>
                    <xdr:row>183</xdr:row>
                    <xdr:rowOff>0</xdr:rowOff>
                  </from>
                  <to>
                    <xdr:col>23</xdr:col>
                    <xdr:colOff>180975</xdr:colOff>
                    <xdr:row>183</xdr:row>
                    <xdr:rowOff>323850</xdr:rowOff>
                  </to>
                </anchor>
              </controlPr>
            </control>
          </mc:Choice>
        </mc:AlternateContent>
        <mc:AlternateContent xmlns:mc="http://schemas.openxmlformats.org/markup-compatibility/2006">
          <mc:Choice Requires="x14">
            <control shapeId="18213" r:id="rId589" name="Check Box 805">
              <controlPr defaultSize="0" autoFill="0" autoLine="0" autoPict="0">
                <anchor moveWithCells="1">
                  <from>
                    <xdr:col>23</xdr:col>
                    <xdr:colOff>0</xdr:colOff>
                    <xdr:row>183</xdr:row>
                    <xdr:rowOff>0</xdr:rowOff>
                  </from>
                  <to>
                    <xdr:col>23</xdr:col>
                    <xdr:colOff>180975</xdr:colOff>
                    <xdr:row>183</xdr:row>
                    <xdr:rowOff>323850</xdr:rowOff>
                  </to>
                </anchor>
              </controlPr>
            </control>
          </mc:Choice>
        </mc:AlternateContent>
        <mc:AlternateContent xmlns:mc="http://schemas.openxmlformats.org/markup-compatibility/2006">
          <mc:Choice Requires="x14">
            <control shapeId="18214" r:id="rId590" name="Check Box 806">
              <controlPr defaultSize="0" autoFill="0" autoLine="0" autoPict="0">
                <anchor moveWithCells="1">
                  <from>
                    <xdr:col>23</xdr:col>
                    <xdr:colOff>0</xdr:colOff>
                    <xdr:row>183</xdr:row>
                    <xdr:rowOff>0</xdr:rowOff>
                  </from>
                  <to>
                    <xdr:col>23</xdr:col>
                    <xdr:colOff>180975</xdr:colOff>
                    <xdr:row>183</xdr:row>
                    <xdr:rowOff>323850</xdr:rowOff>
                  </to>
                </anchor>
              </controlPr>
            </control>
          </mc:Choice>
        </mc:AlternateContent>
        <mc:AlternateContent xmlns:mc="http://schemas.openxmlformats.org/markup-compatibility/2006">
          <mc:Choice Requires="x14">
            <control shapeId="18215" r:id="rId591" name="Check Box 807">
              <controlPr defaultSize="0" autoFill="0" autoLine="0" autoPict="0">
                <anchor moveWithCells="1">
                  <from>
                    <xdr:col>23</xdr:col>
                    <xdr:colOff>0</xdr:colOff>
                    <xdr:row>183</xdr:row>
                    <xdr:rowOff>0</xdr:rowOff>
                  </from>
                  <to>
                    <xdr:col>23</xdr:col>
                    <xdr:colOff>180975</xdr:colOff>
                    <xdr:row>183</xdr:row>
                    <xdr:rowOff>323850</xdr:rowOff>
                  </to>
                </anchor>
              </controlPr>
            </control>
          </mc:Choice>
        </mc:AlternateContent>
        <mc:AlternateContent xmlns:mc="http://schemas.openxmlformats.org/markup-compatibility/2006">
          <mc:Choice Requires="x14">
            <control shapeId="18216" r:id="rId592" name="Check Box 808">
              <controlPr defaultSize="0" autoFill="0" autoLine="0" autoPict="0">
                <anchor moveWithCells="1">
                  <from>
                    <xdr:col>23</xdr:col>
                    <xdr:colOff>0</xdr:colOff>
                    <xdr:row>183</xdr:row>
                    <xdr:rowOff>0</xdr:rowOff>
                  </from>
                  <to>
                    <xdr:col>23</xdr:col>
                    <xdr:colOff>180975</xdr:colOff>
                    <xdr:row>183</xdr:row>
                    <xdr:rowOff>323850</xdr:rowOff>
                  </to>
                </anchor>
              </controlPr>
            </control>
          </mc:Choice>
        </mc:AlternateContent>
        <mc:AlternateContent xmlns:mc="http://schemas.openxmlformats.org/markup-compatibility/2006">
          <mc:Choice Requires="x14">
            <control shapeId="18217" r:id="rId593" name="Check Box 809">
              <controlPr defaultSize="0" autoFill="0" autoLine="0" autoPict="0">
                <anchor moveWithCells="1">
                  <from>
                    <xdr:col>23</xdr:col>
                    <xdr:colOff>0</xdr:colOff>
                    <xdr:row>183</xdr:row>
                    <xdr:rowOff>0</xdr:rowOff>
                  </from>
                  <to>
                    <xdr:col>23</xdr:col>
                    <xdr:colOff>180975</xdr:colOff>
                    <xdr:row>183</xdr:row>
                    <xdr:rowOff>323850</xdr:rowOff>
                  </to>
                </anchor>
              </controlPr>
            </control>
          </mc:Choice>
        </mc:AlternateContent>
        <mc:AlternateContent xmlns:mc="http://schemas.openxmlformats.org/markup-compatibility/2006">
          <mc:Choice Requires="x14">
            <control shapeId="18218" r:id="rId594" name="Check Box 810">
              <controlPr defaultSize="0" autoFill="0" autoLine="0" autoPict="0">
                <anchor moveWithCells="1">
                  <from>
                    <xdr:col>23</xdr:col>
                    <xdr:colOff>0</xdr:colOff>
                    <xdr:row>183</xdr:row>
                    <xdr:rowOff>0</xdr:rowOff>
                  </from>
                  <to>
                    <xdr:col>23</xdr:col>
                    <xdr:colOff>180975</xdr:colOff>
                    <xdr:row>183</xdr:row>
                    <xdr:rowOff>323850</xdr:rowOff>
                  </to>
                </anchor>
              </controlPr>
            </control>
          </mc:Choice>
        </mc:AlternateContent>
        <mc:AlternateContent xmlns:mc="http://schemas.openxmlformats.org/markup-compatibility/2006">
          <mc:Choice Requires="x14">
            <control shapeId="18219" r:id="rId595" name="Check Box 811">
              <controlPr defaultSize="0" autoFill="0" autoLine="0" autoPict="0">
                <anchor moveWithCells="1">
                  <from>
                    <xdr:col>23</xdr:col>
                    <xdr:colOff>0</xdr:colOff>
                    <xdr:row>183</xdr:row>
                    <xdr:rowOff>0</xdr:rowOff>
                  </from>
                  <to>
                    <xdr:col>23</xdr:col>
                    <xdr:colOff>200025</xdr:colOff>
                    <xdr:row>184</xdr:row>
                    <xdr:rowOff>180975</xdr:rowOff>
                  </to>
                </anchor>
              </controlPr>
            </control>
          </mc:Choice>
        </mc:AlternateContent>
        <mc:AlternateContent xmlns:mc="http://schemas.openxmlformats.org/markup-compatibility/2006">
          <mc:Choice Requires="x14">
            <control shapeId="18220" r:id="rId596" name="Check Box 812">
              <controlPr defaultSize="0" autoFill="0" autoLine="0" autoPict="0">
                <anchor moveWithCells="1">
                  <from>
                    <xdr:col>23</xdr:col>
                    <xdr:colOff>0</xdr:colOff>
                    <xdr:row>183</xdr:row>
                    <xdr:rowOff>0</xdr:rowOff>
                  </from>
                  <to>
                    <xdr:col>23</xdr:col>
                    <xdr:colOff>200025</xdr:colOff>
                    <xdr:row>184</xdr:row>
                    <xdr:rowOff>180975</xdr:rowOff>
                  </to>
                </anchor>
              </controlPr>
            </control>
          </mc:Choice>
        </mc:AlternateContent>
        <mc:AlternateContent xmlns:mc="http://schemas.openxmlformats.org/markup-compatibility/2006">
          <mc:Choice Requires="x14">
            <control shapeId="18221" r:id="rId597" name="Check Box 813">
              <controlPr defaultSize="0" autoFill="0" autoLine="0" autoPict="0">
                <anchor moveWithCells="1">
                  <from>
                    <xdr:col>23</xdr:col>
                    <xdr:colOff>0</xdr:colOff>
                    <xdr:row>183</xdr:row>
                    <xdr:rowOff>0</xdr:rowOff>
                  </from>
                  <to>
                    <xdr:col>23</xdr:col>
                    <xdr:colOff>200025</xdr:colOff>
                    <xdr:row>184</xdr:row>
                    <xdr:rowOff>180975</xdr:rowOff>
                  </to>
                </anchor>
              </controlPr>
            </control>
          </mc:Choice>
        </mc:AlternateContent>
        <mc:AlternateContent xmlns:mc="http://schemas.openxmlformats.org/markup-compatibility/2006">
          <mc:Choice Requires="x14">
            <control shapeId="18222" r:id="rId598" name="Check Box 814">
              <controlPr defaultSize="0" autoFill="0" autoLine="0" autoPict="0">
                <anchor moveWithCells="1">
                  <from>
                    <xdr:col>23</xdr:col>
                    <xdr:colOff>0</xdr:colOff>
                    <xdr:row>183</xdr:row>
                    <xdr:rowOff>0</xdr:rowOff>
                  </from>
                  <to>
                    <xdr:col>23</xdr:col>
                    <xdr:colOff>200025</xdr:colOff>
                    <xdr:row>184</xdr:row>
                    <xdr:rowOff>180975</xdr:rowOff>
                  </to>
                </anchor>
              </controlPr>
            </control>
          </mc:Choice>
        </mc:AlternateContent>
        <mc:AlternateContent xmlns:mc="http://schemas.openxmlformats.org/markup-compatibility/2006">
          <mc:Choice Requires="x14">
            <control shapeId="18223" r:id="rId599" name="Check Box 815">
              <controlPr defaultSize="0" autoFill="0" autoLine="0" autoPict="0">
                <anchor moveWithCells="1">
                  <from>
                    <xdr:col>23</xdr:col>
                    <xdr:colOff>0</xdr:colOff>
                    <xdr:row>183</xdr:row>
                    <xdr:rowOff>0</xdr:rowOff>
                  </from>
                  <to>
                    <xdr:col>23</xdr:col>
                    <xdr:colOff>200025</xdr:colOff>
                    <xdr:row>184</xdr:row>
                    <xdr:rowOff>180975</xdr:rowOff>
                  </to>
                </anchor>
              </controlPr>
            </control>
          </mc:Choice>
        </mc:AlternateContent>
        <mc:AlternateContent xmlns:mc="http://schemas.openxmlformats.org/markup-compatibility/2006">
          <mc:Choice Requires="x14">
            <control shapeId="18224" r:id="rId600" name="Check Box 816">
              <controlPr defaultSize="0" autoFill="0" autoLine="0" autoPict="0">
                <anchor moveWithCells="1">
                  <from>
                    <xdr:col>23</xdr:col>
                    <xdr:colOff>0</xdr:colOff>
                    <xdr:row>183</xdr:row>
                    <xdr:rowOff>0</xdr:rowOff>
                  </from>
                  <to>
                    <xdr:col>23</xdr:col>
                    <xdr:colOff>200025</xdr:colOff>
                    <xdr:row>184</xdr:row>
                    <xdr:rowOff>180975</xdr:rowOff>
                  </to>
                </anchor>
              </controlPr>
            </control>
          </mc:Choice>
        </mc:AlternateContent>
        <mc:AlternateContent xmlns:mc="http://schemas.openxmlformats.org/markup-compatibility/2006">
          <mc:Choice Requires="x14">
            <control shapeId="18225" r:id="rId601" name="Check Box 817">
              <controlPr defaultSize="0" autoFill="0" autoLine="0" autoPict="0">
                <anchor moveWithCells="1">
                  <from>
                    <xdr:col>23</xdr:col>
                    <xdr:colOff>0</xdr:colOff>
                    <xdr:row>183</xdr:row>
                    <xdr:rowOff>0</xdr:rowOff>
                  </from>
                  <to>
                    <xdr:col>23</xdr:col>
                    <xdr:colOff>200025</xdr:colOff>
                    <xdr:row>184</xdr:row>
                    <xdr:rowOff>180975</xdr:rowOff>
                  </to>
                </anchor>
              </controlPr>
            </control>
          </mc:Choice>
        </mc:AlternateContent>
        <mc:AlternateContent xmlns:mc="http://schemas.openxmlformats.org/markup-compatibility/2006">
          <mc:Choice Requires="x14">
            <control shapeId="18226" r:id="rId602" name="Check Box 818">
              <controlPr defaultSize="0" autoFill="0" autoLine="0" autoPict="0">
                <anchor moveWithCells="1">
                  <from>
                    <xdr:col>23</xdr:col>
                    <xdr:colOff>0</xdr:colOff>
                    <xdr:row>183</xdr:row>
                    <xdr:rowOff>0</xdr:rowOff>
                  </from>
                  <to>
                    <xdr:col>23</xdr:col>
                    <xdr:colOff>200025</xdr:colOff>
                    <xdr:row>184</xdr:row>
                    <xdr:rowOff>180975</xdr:rowOff>
                  </to>
                </anchor>
              </controlPr>
            </control>
          </mc:Choice>
        </mc:AlternateContent>
        <mc:AlternateContent xmlns:mc="http://schemas.openxmlformats.org/markup-compatibility/2006">
          <mc:Choice Requires="x14">
            <control shapeId="18227" r:id="rId603" name="Check Box 819">
              <controlPr defaultSize="0" autoFill="0" autoLine="0" autoPict="0">
                <anchor moveWithCells="1">
                  <from>
                    <xdr:col>23</xdr:col>
                    <xdr:colOff>0</xdr:colOff>
                    <xdr:row>183</xdr:row>
                    <xdr:rowOff>38100</xdr:rowOff>
                  </from>
                  <to>
                    <xdr:col>23</xdr:col>
                    <xdr:colOff>180975</xdr:colOff>
                    <xdr:row>183</xdr:row>
                    <xdr:rowOff>361950</xdr:rowOff>
                  </to>
                </anchor>
              </controlPr>
            </control>
          </mc:Choice>
        </mc:AlternateContent>
        <mc:AlternateContent xmlns:mc="http://schemas.openxmlformats.org/markup-compatibility/2006">
          <mc:Choice Requires="x14">
            <control shapeId="18228" r:id="rId604" name="Check Box 820">
              <controlPr defaultSize="0" autoFill="0" autoLine="0" autoPict="0">
                <anchor moveWithCells="1">
                  <from>
                    <xdr:col>23</xdr:col>
                    <xdr:colOff>0</xdr:colOff>
                    <xdr:row>183</xdr:row>
                    <xdr:rowOff>0</xdr:rowOff>
                  </from>
                  <to>
                    <xdr:col>23</xdr:col>
                    <xdr:colOff>171450</xdr:colOff>
                    <xdr:row>183</xdr:row>
                    <xdr:rowOff>161925</xdr:rowOff>
                  </to>
                </anchor>
              </controlPr>
            </control>
          </mc:Choice>
        </mc:AlternateContent>
        <mc:AlternateContent xmlns:mc="http://schemas.openxmlformats.org/markup-compatibility/2006">
          <mc:Choice Requires="x14">
            <control shapeId="18229" r:id="rId605" name="Check Box 821">
              <controlPr defaultSize="0" autoFill="0" autoLine="0" autoPict="0">
                <anchor moveWithCells="1">
                  <from>
                    <xdr:col>23</xdr:col>
                    <xdr:colOff>0</xdr:colOff>
                    <xdr:row>183</xdr:row>
                    <xdr:rowOff>0</xdr:rowOff>
                  </from>
                  <to>
                    <xdr:col>23</xdr:col>
                    <xdr:colOff>171450</xdr:colOff>
                    <xdr:row>183</xdr:row>
                    <xdr:rowOff>161925</xdr:rowOff>
                  </to>
                </anchor>
              </controlPr>
            </control>
          </mc:Choice>
        </mc:AlternateContent>
        <mc:AlternateContent xmlns:mc="http://schemas.openxmlformats.org/markup-compatibility/2006">
          <mc:Choice Requires="x14">
            <control shapeId="18230" r:id="rId606" name="Check Box 822">
              <controlPr defaultSize="0" autoFill="0" autoLine="0" autoPict="0">
                <anchor moveWithCells="1">
                  <from>
                    <xdr:col>23</xdr:col>
                    <xdr:colOff>0</xdr:colOff>
                    <xdr:row>183</xdr:row>
                    <xdr:rowOff>0</xdr:rowOff>
                  </from>
                  <to>
                    <xdr:col>23</xdr:col>
                    <xdr:colOff>171450</xdr:colOff>
                    <xdr:row>183</xdr:row>
                    <xdr:rowOff>161925</xdr:rowOff>
                  </to>
                </anchor>
              </controlPr>
            </control>
          </mc:Choice>
        </mc:AlternateContent>
        <mc:AlternateContent xmlns:mc="http://schemas.openxmlformats.org/markup-compatibility/2006">
          <mc:Choice Requires="x14">
            <control shapeId="18231" r:id="rId607" name="Check Box 823">
              <controlPr defaultSize="0" autoFill="0" autoLine="0" autoPict="0">
                <anchor moveWithCells="1">
                  <from>
                    <xdr:col>23</xdr:col>
                    <xdr:colOff>0</xdr:colOff>
                    <xdr:row>183</xdr:row>
                    <xdr:rowOff>0</xdr:rowOff>
                  </from>
                  <to>
                    <xdr:col>23</xdr:col>
                    <xdr:colOff>171450</xdr:colOff>
                    <xdr:row>183</xdr:row>
                    <xdr:rowOff>161925</xdr:rowOff>
                  </to>
                </anchor>
              </controlPr>
            </control>
          </mc:Choice>
        </mc:AlternateContent>
        <mc:AlternateContent xmlns:mc="http://schemas.openxmlformats.org/markup-compatibility/2006">
          <mc:Choice Requires="x14">
            <control shapeId="18232" r:id="rId608" name="Check Box 824">
              <controlPr defaultSize="0" autoFill="0" autoLine="0" autoPict="0">
                <anchor moveWithCells="1">
                  <from>
                    <xdr:col>23</xdr:col>
                    <xdr:colOff>0</xdr:colOff>
                    <xdr:row>183</xdr:row>
                    <xdr:rowOff>0</xdr:rowOff>
                  </from>
                  <to>
                    <xdr:col>23</xdr:col>
                    <xdr:colOff>171450</xdr:colOff>
                    <xdr:row>183</xdr:row>
                    <xdr:rowOff>161925</xdr:rowOff>
                  </to>
                </anchor>
              </controlPr>
            </control>
          </mc:Choice>
        </mc:AlternateContent>
        <mc:AlternateContent xmlns:mc="http://schemas.openxmlformats.org/markup-compatibility/2006">
          <mc:Choice Requires="x14">
            <control shapeId="18233" r:id="rId609" name="Check Box 825">
              <controlPr defaultSize="0" autoFill="0" autoLine="0" autoPict="0">
                <anchor moveWithCells="1">
                  <from>
                    <xdr:col>23</xdr:col>
                    <xdr:colOff>0</xdr:colOff>
                    <xdr:row>183</xdr:row>
                    <xdr:rowOff>0</xdr:rowOff>
                  </from>
                  <to>
                    <xdr:col>23</xdr:col>
                    <xdr:colOff>171450</xdr:colOff>
                    <xdr:row>183</xdr:row>
                    <xdr:rowOff>161925</xdr:rowOff>
                  </to>
                </anchor>
              </controlPr>
            </control>
          </mc:Choice>
        </mc:AlternateContent>
        <mc:AlternateContent xmlns:mc="http://schemas.openxmlformats.org/markup-compatibility/2006">
          <mc:Choice Requires="x14">
            <control shapeId="18234" r:id="rId610" name="Check Box 826">
              <controlPr defaultSize="0" autoFill="0" autoLine="0" autoPict="0">
                <anchor moveWithCells="1">
                  <from>
                    <xdr:col>23</xdr:col>
                    <xdr:colOff>0</xdr:colOff>
                    <xdr:row>183</xdr:row>
                    <xdr:rowOff>0</xdr:rowOff>
                  </from>
                  <to>
                    <xdr:col>23</xdr:col>
                    <xdr:colOff>180975</xdr:colOff>
                    <xdr:row>183</xdr:row>
                    <xdr:rowOff>323850</xdr:rowOff>
                  </to>
                </anchor>
              </controlPr>
            </control>
          </mc:Choice>
        </mc:AlternateContent>
        <mc:AlternateContent xmlns:mc="http://schemas.openxmlformats.org/markup-compatibility/2006">
          <mc:Choice Requires="x14">
            <control shapeId="18235" r:id="rId611" name="Check Box 827">
              <controlPr defaultSize="0" autoFill="0" autoLine="0" autoPict="0">
                <anchor moveWithCells="1">
                  <from>
                    <xdr:col>23</xdr:col>
                    <xdr:colOff>0</xdr:colOff>
                    <xdr:row>183</xdr:row>
                    <xdr:rowOff>0</xdr:rowOff>
                  </from>
                  <to>
                    <xdr:col>23</xdr:col>
                    <xdr:colOff>180975</xdr:colOff>
                    <xdr:row>183</xdr:row>
                    <xdr:rowOff>323850</xdr:rowOff>
                  </to>
                </anchor>
              </controlPr>
            </control>
          </mc:Choice>
        </mc:AlternateContent>
        <mc:AlternateContent xmlns:mc="http://schemas.openxmlformats.org/markup-compatibility/2006">
          <mc:Choice Requires="x14">
            <control shapeId="18236" r:id="rId612" name="Check Box 828">
              <controlPr defaultSize="0" autoFill="0" autoLine="0" autoPict="0">
                <anchor moveWithCells="1">
                  <from>
                    <xdr:col>23</xdr:col>
                    <xdr:colOff>0</xdr:colOff>
                    <xdr:row>183</xdr:row>
                    <xdr:rowOff>0</xdr:rowOff>
                  </from>
                  <to>
                    <xdr:col>23</xdr:col>
                    <xdr:colOff>180975</xdr:colOff>
                    <xdr:row>183</xdr:row>
                    <xdr:rowOff>323850</xdr:rowOff>
                  </to>
                </anchor>
              </controlPr>
            </control>
          </mc:Choice>
        </mc:AlternateContent>
        <mc:AlternateContent xmlns:mc="http://schemas.openxmlformats.org/markup-compatibility/2006">
          <mc:Choice Requires="x14">
            <control shapeId="18237" r:id="rId613" name="Check Box 829">
              <controlPr defaultSize="0" autoFill="0" autoLine="0" autoPict="0">
                <anchor moveWithCells="1">
                  <from>
                    <xdr:col>23</xdr:col>
                    <xdr:colOff>0</xdr:colOff>
                    <xdr:row>183</xdr:row>
                    <xdr:rowOff>0</xdr:rowOff>
                  </from>
                  <to>
                    <xdr:col>23</xdr:col>
                    <xdr:colOff>180975</xdr:colOff>
                    <xdr:row>183</xdr:row>
                    <xdr:rowOff>323850</xdr:rowOff>
                  </to>
                </anchor>
              </controlPr>
            </control>
          </mc:Choice>
        </mc:AlternateContent>
        <mc:AlternateContent xmlns:mc="http://schemas.openxmlformats.org/markup-compatibility/2006">
          <mc:Choice Requires="x14">
            <control shapeId="18238" r:id="rId614" name="Check Box 830">
              <controlPr defaultSize="0" autoFill="0" autoLine="0" autoPict="0">
                <anchor moveWithCells="1">
                  <from>
                    <xdr:col>23</xdr:col>
                    <xdr:colOff>0</xdr:colOff>
                    <xdr:row>183</xdr:row>
                    <xdr:rowOff>0</xdr:rowOff>
                  </from>
                  <to>
                    <xdr:col>23</xdr:col>
                    <xdr:colOff>180975</xdr:colOff>
                    <xdr:row>183</xdr:row>
                    <xdr:rowOff>323850</xdr:rowOff>
                  </to>
                </anchor>
              </controlPr>
            </control>
          </mc:Choice>
        </mc:AlternateContent>
        <mc:AlternateContent xmlns:mc="http://schemas.openxmlformats.org/markup-compatibility/2006">
          <mc:Choice Requires="x14">
            <control shapeId="18239" r:id="rId615" name="Check Box 831">
              <controlPr defaultSize="0" autoFill="0" autoLine="0" autoPict="0">
                <anchor moveWithCells="1">
                  <from>
                    <xdr:col>23</xdr:col>
                    <xdr:colOff>0</xdr:colOff>
                    <xdr:row>183</xdr:row>
                    <xdr:rowOff>0</xdr:rowOff>
                  </from>
                  <to>
                    <xdr:col>23</xdr:col>
                    <xdr:colOff>180975</xdr:colOff>
                    <xdr:row>183</xdr:row>
                    <xdr:rowOff>323850</xdr:rowOff>
                  </to>
                </anchor>
              </controlPr>
            </control>
          </mc:Choice>
        </mc:AlternateContent>
        <mc:AlternateContent xmlns:mc="http://schemas.openxmlformats.org/markup-compatibility/2006">
          <mc:Choice Requires="x14">
            <control shapeId="18240" r:id="rId616" name="Check Box 832">
              <controlPr defaultSize="0" autoFill="0" autoLine="0" autoPict="0">
                <anchor moveWithCells="1">
                  <from>
                    <xdr:col>23</xdr:col>
                    <xdr:colOff>0</xdr:colOff>
                    <xdr:row>183</xdr:row>
                    <xdr:rowOff>0</xdr:rowOff>
                  </from>
                  <to>
                    <xdr:col>23</xdr:col>
                    <xdr:colOff>180975</xdr:colOff>
                    <xdr:row>183</xdr:row>
                    <xdr:rowOff>323850</xdr:rowOff>
                  </to>
                </anchor>
              </controlPr>
            </control>
          </mc:Choice>
        </mc:AlternateContent>
        <mc:AlternateContent xmlns:mc="http://schemas.openxmlformats.org/markup-compatibility/2006">
          <mc:Choice Requires="x14">
            <control shapeId="18241" r:id="rId617" name="Check Box 833">
              <controlPr defaultSize="0" autoFill="0" autoLine="0" autoPict="0">
                <anchor moveWithCells="1">
                  <from>
                    <xdr:col>23</xdr:col>
                    <xdr:colOff>0</xdr:colOff>
                    <xdr:row>183</xdr:row>
                    <xdr:rowOff>0</xdr:rowOff>
                  </from>
                  <to>
                    <xdr:col>23</xdr:col>
                    <xdr:colOff>180975</xdr:colOff>
                    <xdr:row>183</xdr:row>
                    <xdr:rowOff>323850</xdr:rowOff>
                  </to>
                </anchor>
              </controlPr>
            </control>
          </mc:Choice>
        </mc:AlternateContent>
        <mc:AlternateContent xmlns:mc="http://schemas.openxmlformats.org/markup-compatibility/2006">
          <mc:Choice Requires="x14">
            <control shapeId="18242" r:id="rId618" name="Check Box 834">
              <controlPr defaultSize="0" autoFill="0" autoLine="0" autoPict="0">
                <anchor moveWithCells="1">
                  <from>
                    <xdr:col>23</xdr:col>
                    <xdr:colOff>0</xdr:colOff>
                    <xdr:row>183</xdr:row>
                    <xdr:rowOff>38100</xdr:rowOff>
                  </from>
                  <to>
                    <xdr:col>23</xdr:col>
                    <xdr:colOff>180975</xdr:colOff>
                    <xdr:row>183</xdr:row>
                    <xdr:rowOff>361950</xdr:rowOff>
                  </to>
                </anchor>
              </controlPr>
            </control>
          </mc:Choice>
        </mc:AlternateContent>
        <mc:AlternateContent xmlns:mc="http://schemas.openxmlformats.org/markup-compatibility/2006">
          <mc:Choice Requires="x14">
            <control shapeId="18243" r:id="rId619" name="Check Box 835">
              <controlPr defaultSize="0" autoFill="0" autoLine="0" autoPict="0">
                <anchor moveWithCells="1">
                  <from>
                    <xdr:col>23</xdr:col>
                    <xdr:colOff>0</xdr:colOff>
                    <xdr:row>183</xdr:row>
                    <xdr:rowOff>0</xdr:rowOff>
                  </from>
                  <to>
                    <xdr:col>23</xdr:col>
                    <xdr:colOff>200025</xdr:colOff>
                    <xdr:row>184</xdr:row>
                    <xdr:rowOff>180975</xdr:rowOff>
                  </to>
                </anchor>
              </controlPr>
            </control>
          </mc:Choice>
        </mc:AlternateContent>
        <mc:AlternateContent xmlns:mc="http://schemas.openxmlformats.org/markup-compatibility/2006">
          <mc:Choice Requires="x14">
            <control shapeId="18244" r:id="rId620" name="Check Box 836">
              <controlPr defaultSize="0" autoFill="0" autoLine="0" autoPict="0">
                <anchor moveWithCells="1">
                  <from>
                    <xdr:col>23</xdr:col>
                    <xdr:colOff>0</xdr:colOff>
                    <xdr:row>183</xdr:row>
                    <xdr:rowOff>0</xdr:rowOff>
                  </from>
                  <to>
                    <xdr:col>23</xdr:col>
                    <xdr:colOff>200025</xdr:colOff>
                    <xdr:row>184</xdr:row>
                    <xdr:rowOff>180975</xdr:rowOff>
                  </to>
                </anchor>
              </controlPr>
            </control>
          </mc:Choice>
        </mc:AlternateContent>
        <mc:AlternateContent xmlns:mc="http://schemas.openxmlformats.org/markup-compatibility/2006">
          <mc:Choice Requires="x14">
            <control shapeId="18245" r:id="rId621" name="Check Box 837">
              <controlPr defaultSize="0" autoFill="0" autoLine="0" autoPict="0">
                <anchor moveWithCells="1">
                  <from>
                    <xdr:col>23</xdr:col>
                    <xdr:colOff>0</xdr:colOff>
                    <xdr:row>183</xdr:row>
                    <xdr:rowOff>0</xdr:rowOff>
                  </from>
                  <to>
                    <xdr:col>23</xdr:col>
                    <xdr:colOff>200025</xdr:colOff>
                    <xdr:row>184</xdr:row>
                    <xdr:rowOff>180975</xdr:rowOff>
                  </to>
                </anchor>
              </controlPr>
            </control>
          </mc:Choice>
        </mc:AlternateContent>
        <mc:AlternateContent xmlns:mc="http://schemas.openxmlformats.org/markup-compatibility/2006">
          <mc:Choice Requires="x14">
            <control shapeId="18246" r:id="rId622" name="Check Box 838">
              <controlPr defaultSize="0" autoFill="0" autoLine="0" autoPict="0">
                <anchor moveWithCells="1">
                  <from>
                    <xdr:col>23</xdr:col>
                    <xdr:colOff>0</xdr:colOff>
                    <xdr:row>183</xdr:row>
                    <xdr:rowOff>0</xdr:rowOff>
                  </from>
                  <to>
                    <xdr:col>23</xdr:col>
                    <xdr:colOff>200025</xdr:colOff>
                    <xdr:row>184</xdr:row>
                    <xdr:rowOff>180975</xdr:rowOff>
                  </to>
                </anchor>
              </controlPr>
            </control>
          </mc:Choice>
        </mc:AlternateContent>
        <mc:AlternateContent xmlns:mc="http://schemas.openxmlformats.org/markup-compatibility/2006">
          <mc:Choice Requires="x14">
            <control shapeId="18247" r:id="rId623" name="Check Box 839">
              <controlPr defaultSize="0" autoFill="0" autoLine="0" autoPict="0">
                <anchor moveWithCells="1">
                  <from>
                    <xdr:col>23</xdr:col>
                    <xdr:colOff>0</xdr:colOff>
                    <xdr:row>183</xdr:row>
                    <xdr:rowOff>0</xdr:rowOff>
                  </from>
                  <to>
                    <xdr:col>23</xdr:col>
                    <xdr:colOff>200025</xdr:colOff>
                    <xdr:row>184</xdr:row>
                    <xdr:rowOff>180975</xdr:rowOff>
                  </to>
                </anchor>
              </controlPr>
            </control>
          </mc:Choice>
        </mc:AlternateContent>
        <mc:AlternateContent xmlns:mc="http://schemas.openxmlformats.org/markup-compatibility/2006">
          <mc:Choice Requires="x14">
            <control shapeId="18248" r:id="rId624" name="Check Box 840">
              <controlPr defaultSize="0" autoFill="0" autoLine="0" autoPict="0">
                <anchor moveWithCells="1">
                  <from>
                    <xdr:col>23</xdr:col>
                    <xdr:colOff>0</xdr:colOff>
                    <xdr:row>183</xdr:row>
                    <xdr:rowOff>0</xdr:rowOff>
                  </from>
                  <to>
                    <xdr:col>23</xdr:col>
                    <xdr:colOff>200025</xdr:colOff>
                    <xdr:row>184</xdr:row>
                    <xdr:rowOff>180975</xdr:rowOff>
                  </to>
                </anchor>
              </controlPr>
            </control>
          </mc:Choice>
        </mc:AlternateContent>
        <mc:AlternateContent xmlns:mc="http://schemas.openxmlformats.org/markup-compatibility/2006">
          <mc:Choice Requires="x14">
            <control shapeId="18249" r:id="rId625" name="Check Box 841">
              <controlPr defaultSize="0" autoFill="0" autoLine="0" autoPict="0">
                <anchor moveWithCells="1">
                  <from>
                    <xdr:col>23</xdr:col>
                    <xdr:colOff>0</xdr:colOff>
                    <xdr:row>183</xdr:row>
                    <xdr:rowOff>0</xdr:rowOff>
                  </from>
                  <to>
                    <xdr:col>23</xdr:col>
                    <xdr:colOff>200025</xdr:colOff>
                    <xdr:row>184</xdr:row>
                    <xdr:rowOff>180975</xdr:rowOff>
                  </to>
                </anchor>
              </controlPr>
            </control>
          </mc:Choice>
        </mc:AlternateContent>
        <mc:AlternateContent xmlns:mc="http://schemas.openxmlformats.org/markup-compatibility/2006">
          <mc:Choice Requires="x14">
            <control shapeId="18250" r:id="rId626" name="Check Box 842">
              <controlPr defaultSize="0" autoFill="0" autoLine="0" autoPict="0">
                <anchor moveWithCells="1">
                  <from>
                    <xdr:col>23</xdr:col>
                    <xdr:colOff>0</xdr:colOff>
                    <xdr:row>183</xdr:row>
                    <xdr:rowOff>0</xdr:rowOff>
                  </from>
                  <to>
                    <xdr:col>23</xdr:col>
                    <xdr:colOff>200025</xdr:colOff>
                    <xdr:row>184</xdr:row>
                    <xdr:rowOff>180975</xdr:rowOff>
                  </to>
                </anchor>
              </controlPr>
            </control>
          </mc:Choice>
        </mc:AlternateContent>
        <mc:AlternateContent xmlns:mc="http://schemas.openxmlformats.org/markup-compatibility/2006">
          <mc:Choice Requires="x14">
            <control shapeId="18251" r:id="rId627" name="Check Box 843">
              <controlPr defaultSize="0" autoFill="0" autoLine="0" autoPict="0">
                <anchor moveWithCells="1">
                  <from>
                    <xdr:col>23</xdr:col>
                    <xdr:colOff>0</xdr:colOff>
                    <xdr:row>186</xdr:row>
                    <xdr:rowOff>19050</xdr:rowOff>
                  </from>
                  <to>
                    <xdr:col>23</xdr:col>
                    <xdr:colOff>171450</xdr:colOff>
                    <xdr:row>186</xdr:row>
                    <xdr:rowOff>180975</xdr:rowOff>
                  </to>
                </anchor>
              </controlPr>
            </control>
          </mc:Choice>
        </mc:AlternateContent>
        <mc:AlternateContent xmlns:mc="http://schemas.openxmlformats.org/markup-compatibility/2006">
          <mc:Choice Requires="x14">
            <control shapeId="18252" r:id="rId628" name="Check Box 844">
              <controlPr defaultSize="0" autoFill="0" autoLine="0" autoPict="0">
                <anchor moveWithCells="1">
                  <from>
                    <xdr:col>23</xdr:col>
                    <xdr:colOff>0</xdr:colOff>
                    <xdr:row>187</xdr:row>
                    <xdr:rowOff>0</xdr:rowOff>
                  </from>
                  <to>
                    <xdr:col>23</xdr:col>
                    <xdr:colOff>171450</xdr:colOff>
                    <xdr:row>187</xdr:row>
                    <xdr:rowOff>161925</xdr:rowOff>
                  </to>
                </anchor>
              </controlPr>
            </control>
          </mc:Choice>
        </mc:AlternateContent>
        <mc:AlternateContent xmlns:mc="http://schemas.openxmlformats.org/markup-compatibility/2006">
          <mc:Choice Requires="x14">
            <control shapeId="18253" r:id="rId629" name="Check Box 845">
              <controlPr defaultSize="0" autoFill="0" autoLine="0" autoPict="0">
                <anchor moveWithCells="1">
                  <from>
                    <xdr:col>23</xdr:col>
                    <xdr:colOff>0</xdr:colOff>
                    <xdr:row>184</xdr:row>
                    <xdr:rowOff>38100</xdr:rowOff>
                  </from>
                  <to>
                    <xdr:col>23</xdr:col>
                    <xdr:colOff>180975</xdr:colOff>
                    <xdr:row>184</xdr:row>
                    <xdr:rowOff>361950</xdr:rowOff>
                  </to>
                </anchor>
              </controlPr>
            </control>
          </mc:Choice>
        </mc:AlternateContent>
        <mc:AlternateContent xmlns:mc="http://schemas.openxmlformats.org/markup-compatibility/2006">
          <mc:Choice Requires="x14">
            <control shapeId="18254" r:id="rId630" name="Check Box 846">
              <controlPr defaultSize="0" autoFill="0" autoLine="0" autoPict="0">
                <anchor moveWithCells="1">
                  <from>
                    <xdr:col>23</xdr:col>
                    <xdr:colOff>0</xdr:colOff>
                    <xdr:row>185</xdr:row>
                    <xdr:rowOff>38100</xdr:rowOff>
                  </from>
                  <to>
                    <xdr:col>23</xdr:col>
                    <xdr:colOff>180975</xdr:colOff>
                    <xdr:row>185</xdr:row>
                    <xdr:rowOff>361950</xdr:rowOff>
                  </to>
                </anchor>
              </controlPr>
            </control>
          </mc:Choice>
        </mc:AlternateContent>
        <mc:AlternateContent xmlns:mc="http://schemas.openxmlformats.org/markup-compatibility/2006">
          <mc:Choice Requires="x14">
            <control shapeId="18255" r:id="rId631" name="Check Box 847">
              <controlPr defaultSize="0" autoFill="0" autoLine="0" autoPict="0">
                <anchor moveWithCells="1">
                  <from>
                    <xdr:col>23</xdr:col>
                    <xdr:colOff>0</xdr:colOff>
                    <xdr:row>187</xdr:row>
                    <xdr:rowOff>38100</xdr:rowOff>
                  </from>
                  <to>
                    <xdr:col>23</xdr:col>
                    <xdr:colOff>180975</xdr:colOff>
                    <xdr:row>188</xdr:row>
                    <xdr:rowOff>152400</xdr:rowOff>
                  </to>
                </anchor>
              </controlPr>
            </control>
          </mc:Choice>
        </mc:AlternateContent>
        <mc:AlternateContent xmlns:mc="http://schemas.openxmlformats.org/markup-compatibility/2006">
          <mc:Choice Requires="x14">
            <control shapeId="18256" r:id="rId632" name="Check Box 848">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257" r:id="rId633" name="Check Box 849">
              <controlPr defaultSize="0" autoFill="0" autoLine="0" autoPict="0">
                <anchor moveWithCells="1">
                  <from>
                    <xdr:col>23</xdr:col>
                    <xdr:colOff>0</xdr:colOff>
                    <xdr:row>186</xdr:row>
                    <xdr:rowOff>19050</xdr:rowOff>
                  </from>
                  <to>
                    <xdr:col>23</xdr:col>
                    <xdr:colOff>171450</xdr:colOff>
                    <xdr:row>186</xdr:row>
                    <xdr:rowOff>180975</xdr:rowOff>
                  </to>
                </anchor>
              </controlPr>
            </control>
          </mc:Choice>
        </mc:AlternateContent>
        <mc:AlternateContent xmlns:mc="http://schemas.openxmlformats.org/markup-compatibility/2006">
          <mc:Choice Requires="x14">
            <control shapeId="18258" r:id="rId634" name="Check Box 850">
              <controlPr defaultSize="0" autoFill="0" autoLine="0" autoPict="0">
                <anchor moveWithCells="1">
                  <from>
                    <xdr:col>23</xdr:col>
                    <xdr:colOff>0</xdr:colOff>
                    <xdr:row>187</xdr:row>
                    <xdr:rowOff>0</xdr:rowOff>
                  </from>
                  <to>
                    <xdr:col>23</xdr:col>
                    <xdr:colOff>171450</xdr:colOff>
                    <xdr:row>187</xdr:row>
                    <xdr:rowOff>161925</xdr:rowOff>
                  </to>
                </anchor>
              </controlPr>
            </control>
          </mc:Choice>
        </mc:AlternateContent>
        <mc:AlternateContent xmlns:mc="http://schemas.openxmlformats.org/markup-compatibility/2006">
          <mc:Choice Requires="x14">
            <control shapeId="18259" r:id="rId635" name="Check Box 851">
              <controlPr defaultSize="0" autoFill="0" autoLine="0" autoPict="0">
                <anchor moveWithCells="1">
                  <from>
                    <xdr:col>23</xdr:col>
                    <xdr:colOff>0</xdr:colOff>
                    <xdr:row>187</xdr:row>
                    <xdr:rowOff>19050</xdr:rowOff>
                  </from>
                  <to>
                    <xdr:col>23</xdr:col>
                    <xdr:colOff>171450</xdr:colOff>
                    <xdr:row>187</xdr:row>
                    <xdr:rowOff>180975</xdr:rowOff>
                  </to>
                </anchor>
              </controlPr>
            </control>
          </mc:Choice>
        </mc:AlternateContent>
        <mc:AlternateContent xmlns:mc="http://schemas.openxmlformats.org/markup-compatibility/2006">
          <mc:Choice Requires="x14">
            <control shapeId="18260" r:id="rId636" name="Check Box 852">
              <controlPr defaultSize="0" autoFill="0" autoLine="0" autoPict="0">
                <anchor moveWithCells="1">
                  <from>
                    <xdr:col>23</xdr:col>
                    <xdr:colOff>0</xdr:colOff>
                    <xdr:row>184</xdr:row>
                    <xdr:rowOff>38100</xdr:rowOff>
                  </from>
                  <to>
                    <xdr:col>23</xdr:col>
                    <xdr:colOff>180975</xdr:colOff>
                    <xdr:row>184</xdr:row>
                    <xdr:rowOff>361950</xdr:rowOff>
                  </to>
                </anchor>
              </controlPr>
            </control>
          </mc:Choice>
        </mc:AlternateContent>
        <mc:AlternateContent xmlns:mc="http://schemas.openxmlformats.org/markup-compatibility/2006">
          <mc:Choice Requires="x14">
            <control shapeId="18261" r:id="rId637" name="Check Box 853">
              <controlPr defaultSize="0" autoFill="0" autoLine="0" autoPict="0">
                <anchor moveWithCells="1">
                  <from>
                    <xdr:col>23</xdr:col>
                    <xdr:colOff>0</xdr:colOff>
                    <xdr:row>185</xdr:row>
                    <xdr:rowOff>38100</xdr:rowOff>
                  </from>
                  <to>
                    <xdr:col>23</xdr:col>
                    <xdr:colOff>180975</xdr:colOff>
                    <xdr:row>185</xdr:row>
                    <xdr:rowOff>361950</xdr:rowOff>
                  </to>
                </anchor>
              </controlPr>
            </control>
          </mc:Choice>
        </mc:AlternateContent>
        <mc:AlternateContent xmlns:mc="http://schemas.openxmlformats.org/markup-compatibility/2006">
          <mc:Choice Requires="x14">
            <control shapeId="18262" r:id="rId638" name="Check Box 854">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263" r:id="rId639" name="Check Box 855">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264" r:id="rId640" name="Check Box 856">
              <controlPr defaultSize="0" autoFill="0" autoLine="0" autoPict="0">
                <anchor moveWithCells="1">
                  <from>
                    <xdr:col>25</xdr:col>
                    <xdr:colOff>0</xdr:colOff>
                    <xdr:row>159</xdr:row>
                    <xdr:rowOff>0</xdr:rowOff>
                  </from>
                  <to>
                    <xdr:col>25</xdr:col>
                    <xdr:colOff>219075</xdr:colOff>
                    <xdr:row>160</xdr:row>
                    <xdr:rowOff>0</xdr:rowOff>
                  </to>
                </anchor>
              </controlPr>
            </control>
          </mc:Choice>
        </mc:AlternateContent>
        <mc:AlternateContent xmlns:mc="http://schemas.openxmlformats.org/markup-compatibility/2006">
          <mc:Choice Requires="x14">
            <control shapeId="18265" r:id="rId641" name="Check Box 857">
              <controlPr defaultSize="0" autoFill="0" autoLine="0" autoPict="0">
                <anchor moveWithCells="1">
                  <from>
                    <xdr:col>25</xdr:col>
                    <xdr:colOff>0</xdr:colOff>
                    <xdr:row>159</xdr:row>
                    <xdr:rowOff>0</xdr:rowOff>
                  </from>
                  <to>
                    <xdr:col>25</xdr:col>
                    <xdr:colOff>219075</xdr:colOff>
                    <xdr:row>160</xdr:row>
                    <xdr:rowOff>0</xdr:rowOff>
                  </to>
                </anchor>
              </controlPr>
            </control>
          </mc:Choice>
        </mc:AlternateContent>
        <mc:AlternateContent xmlns:mc="http://schemas.openxmlformats.org/markup-compatibility/2006">
          <mc:Choice Requires="x14">
            <control shapeId="18266" r:id="rId642" name="Check Box 858">
              <controlPr defaultSize="0" autoFill="0" autoLine="0" autoPict="0">
                <anchor moveWithCells="1">
                  <from>
                    <xdr:col>23</xdr:col>
                    <xdr:colOff>0</xdr:colOff>
                    <xdr:row>197</xdr:row>
                    <xdr:rowOff>0</xdr:rowOff>
                  </from>
                  <to>
                    <xdr:col>23</xdr:col>
                    <xdr:colOff>200025</xdr:colOff>
                    <xdr:row>197</xdr:row>
                    <xdr:rowOff>561975</xdr:rowOff>
                  </to>
                </anchor>
              </controlPr>
            </control>
          </mc:Choice>
        </mc:AlternateContent>
        <mc:AlternateContent xmlns:mc="http://schemas.openxmlformats.org/markup-compatibility/2006">
          <mc:Choice Requires="x14">
            <control shapeId="18267" r:id="rId643" name="Check Box 859">
              <controlPr defaultSize="0" autoFill="0" autoLine="0" autoPict="0">
                <anchor moveWithCells="1">
                  <from>
                    <xdr:col>23</xdr:col>
                    <xdr:colOff>0</xdr:colOff>
                    <xdr:row>197</xdr:row>
                    <xdr:rowOff>0</xdr:rowOff>
                  </from>
                  <to>
                    <xdr:col>23</xdr:col>
                    <xdr:colOff>200025</xdr:colOff>
                    <xdr:row>197</xdr:row>
                    <xdr:rowOff>561975</xdr:rowOff>
                  </to>
                </anchor>
              </controlPr>
            </control>
          </mc:Choice>
        </mc:AlternateContent>
        <mc:AlternateContent xmlns:mc="http://schemas.openxmlformats.org/markup-compatibility/2006">
          <mc:Choice Requires="x14">
            <control shapeId="18268" r:id="rId644" name="Check Box 860">
              <controlPr defaultSize="0" autoFill="0" autoLine="0" autoPict="0">
                <anchor moveWithCells="1">
                  <from>
                    <xdr:col>23</xdr:col>
                    <xdr:colOff>0</xdr:colOff>
                    <xdr:row>197</xdr:row>
                    <xdr:rowOff>0</xdr:rowOff>
                  </from>
                  <to>
                    <xdr:col>23</xdr:col>
                    <xdr:colOff>200025</xdr:colOff>
                    <xdr:row>197</xdr:row>
                    <xdr:rowOff>561975</xdr:rowOff>
                  </to>
                </anchor>
              </controlPr>
            </control>
          </mc:Choice>
        </mc:AlternateContent>
        <mc:AlternateContent xmlns:mc="http://schemas.openxmlformats.org/markup-compatibility/2006">
          <mc:Choice Requires="x14">
            <control shapeId="18269" r:id="rId645" name="Check Box 861">
              <controlPr defaultSize="0" autoFill="0" autoLine="0" autoPict="0">
                <anchor moveWithCells="1">
                  <from>
                    <xdr:col>23</xdr:col>
                    <xdr:colOff>0</xdr:colOff>
                    <xdr:row>197</xdr:row>
                    <xdr:rowOff>0</xdr:rowOff>
                  </from>
                  <to>
                    <xdr:col>23</xdr:col>
                    <xdr:colOff>200025</xdr:colOff>
                    <xdr:row>197</xdr:row>
                    <xdr:rowOff>561975</xdr:rowOff>
                  </to>
                </anchor>
              </controlPr>
            </control>
          </mc:Choice>
        </mc:AlternateContent>
        <mc:AlternateContent xmlns:mc="http://schemas.openxmlformats.org/markup-compatibility/2006">
          <mc:Choice Requires="x14">
            <control shapeId="18270" r:id="rId646" name="Check Box 862">
              <controlPr defaultSize="0" autoFill="0" autoLine="0" autoPict="0">
                <anchor moveWithCells="1">
                  <from>
                    <xdr:col>23</xdr:col>
                    <xdr:colOff>0</xdr:colOff>
                    <xdr:row>199</xdr:row>
                    <xdr:rowOff>0</xdr:rowOff>
                  </from>
                  <to>
                    <xdr:col>23</xdr:col>
                    <xdr:colOff>180975</xdr:colOff>
                    <xdr:row>200</xdr:row>
                    <xdr:rowOff>123825</xdr:rowOff>
                  </to>
                </anchor>
              </controlPr>
            </control>
          </mc:Choice>
        </mc:AlternateContent>
        <mc:AlternateContent xmlns:mc="http://schemas.openxmlformats.org/markup-compatibility/2006">
          <mc:Choice Requires="x14">
            <control shapeId="18271" r:id="rId647" name="Check Box 863">
              <controlPr defaultSize="0" autoFill="0" autoLine="0" autoPict="0">
                <anchor moveWithCells="1">
                  <from>
                    <xdr:col>23</xdr:col>
                    <xdr:colOff>0</xdr:colOff>
                    <xdr:row>199</xdr:row>
                    <xdr:rowOff>38100</xdr:rowOff>
                  </from>
                  <to>
                    <xdr:col>23</xdr:col>
                    <xdr:colOff>180975</xdr:colOff>
                    <xdr:row>200</xdr:row>
                    <xdr:rowOff>161925</xdr:rowOff>
                  </to>
                </anchor>
              </controlPr>
            </control>
          </mc:Choice>
        </mc:AlternateContent>
        <mc:AlternateContent xmlns:mc="http://schemas.openxmlformats.org/markup-compatibility/2006">
          <mc:Choice Requires="x14">
            <control shapeId="18272" r:id="rId648" name="Check Box 864">
              <controlPr defaultSize="0" autoFill="0" autoLine="0" autoPict="0">
                <anchor moveWithCells="1">
                  <from>
                    <xdr:col>23</xdr:col>
                    <xdr:colOff>0</xdr:colOff>
                    <xdr:row>201</xdr:row>
                    <xdr:rowOff>19050</xdr:rowOff>
                  </from>
                  <to>
                    <xdr:col>23</xdr:col>
                    <xdr:colOff>171450</xdr:colOff>
                    <xdr:row>201</xdr:row>
                    <xdr:rowOff>180975</xdr:rowOff>
                  </to>
                </anchor>
              </controlPr>
            </control>
          </mc:Choice>
        </mc:AlternateContent>
        <mc:AlternateContent xmlns:mc="http://schemas.openxmlformats.org/markup-compatibility/2006">
          <mc:Choice Requires="x14">
            <control shapeId="18273" r:id="rId649" name="Check Box 865">
              <controlPr defaultSize="0" autoFill="0" autoLine="0" autoPict="0">
                <anchor moveWithCells="1">
                  <from>
                    <xdr:col>23</xdr:col>
                    <xdr:colOff>0</xdr:colOff>
                    <xdr:row>201</xdr:row>
                    <xdr:rowOff>19050</xdr:rowOff>
                  </from>
                  <to>
                    <xdr:col>23</xdr:col>
                    <xdr:colOff>171450</xdr:colOff>
                    <xdr:row>201</xdr:row>
                    <xdr:rowOff>180975</xdr:rowOff>
                  </to>
                </anchor>
              </controlPr>
            </control>
          </mc:Choice>
        </mc:AlternateContent>
        <mc:AlternateContent xmlns:mc="http://schemas.openxmlformats.org/markup-compatibility/2006">
          <mc:Choice Requires="x14">
            <control shapeId="18274" r:id="rId650" name="Check Box 866">
              <controlPr defaultSize="0" autoFill="0" autoLine="0" autoPict="0">
                <anchor moveWithCells="1">
                  <from>
                    <xdr:col>23</xdr:col>
                    <xdr:colOff>0</xdr:colOff>
                    <xdr:row>204</xdr:row>
                    <xdr:rowOff>0</xdr:rowOff>
                  </from>
                  <to>
                    <xdr:col>23</xdr:col>
                    <xdr:colOff>180975</xdr:colOff>
                    <xdr:row>204</xdr:row>
                    <xdr:rowOff>323850</xdr:rowOff>
                  </to>
                </anchor>
              </controlPr>
            </control>
          </mc:Choice>
        </mc:AlternateContent>
        <mc:AlternateContent xmlns:mc="http://schemas.openxmlformats.org/markup-compatibility/2006">
          <mc:Choice Requires="x14">
            <control shapeId="18275" r:id="rId651" name="Check Box 867">
              <controlPr defaultSize="0" autoFill="0" autoLine="0" autoPict="0">
                <anchor moveWithCells="1">
                  <from>
                    <xdr:col>23</xdr:col>
                    <xdr:colOff>0</xdr:colOff>
                    <xdr:row>202</xdr:row>
                    <xdr:rowOff>38100</xdr:rowOff>
                  </from>
                  <to>
                    <xdr:col>23</xdr:col>
                    <xdr:colOff>180975</xdr:colOff>
                    <xdr:row>202</xdr:row>
                    <xdr:rowOff>361950</xdr:rowOff>
                  </to>
                </anchor>
              </controlPr>
            </control>
          </mc:Choice>
        </mc:AlternateContent>
        <mc:AlternateContent xmlns:mc="http://schemas.openxmlformats.org/markup-compatibility/2006">
          <mc:Choice Requires="x14">
            <control shapeId="18276" r:id="rId652" name="Check Box 868">
              <controlPr defaultSize="0" autoFill="0" autoLine="0" autoPict="0">
                <anchor moveWithCells="1">
                  <from>
                    <xdr:col>23</xdr:col>
                    <xdr:colOff>0</xdr:colOff>
                    <xdr:row>190</xdr:row>
                    <xdr:rowOff>0</xdr:rowOff>
                  </from>
                  <to>
                    <xdr:col>23</xdr:col>
                    <xdr:colOff>171450</xdr:colOff>
                    <xdr:row>190</xdr:row>
                    <xdr:rowOff>161925</xdr:rowOff>
                  </to>
                </anchor>
              </controlPr>
            </control>
          </mc:Choice>
        </mc:AlternateContent>
        <mc:AlternateContent xmlns:mc="http://schemas.openxmlformats.org/markup-compatibility/2006">
          <mc:Choice Requires="x14">
            <control shapeId="18277" r:id="rId653" name="Check Box 869">
              <controlPr defaultSize="0" autoFill="0" autoLine="0" autoPict="0">
                <anchor moveWithCells="1">
                  <from>
                    <xdr:col>23</xdr:col>
                    <xdr:colOff>0</xdr:colOff>
                    <xdr:row>190</xdr:row>
                    <xdr:rowOff>0</xdr:rowOff>
                  </from>
                  <to>
                    <xdr:col>23</xdr:col>
                    <xdr:colOff>171450</xdr:colOff>
                    <xdr:row>190</xdr:row>
                    <xdr:rowOff>161925</xdr:rowOff>
                  </to>
                </anchor>
              </controlPr>
            </control>
          </mc:Choice>
        </mc:AlternateContent>
        <mc:AlternateContent xmlns:mc="http://schemas.openxmlformats.org/markup-compatibility/2006">
          <mc:Choice Requires="x14">
            <control shapeId="18278" r:id="rId654" name="Check Box 870">
              <controlPr defaultSize="0" autoFill="0" autoLine="0" autoPict="0">
                <anchor moveWithCells="1">
                  <from>
                    <xdr:col>23</xdr:col>
                    <xdr:colOff>0</xdr:colOff>
                    <xdr:row>187</xdr:row>
                    <xdr:rowOff>0</xdr:rowOff>
                  </from>
                  <to>
                    <xdr:col>23</xdr:col>
                    <xdr:colOff>180975</xdr:colOff>
                    <xdr:row>188</xdr:row>
                    <xdr:rowOff>123825</xdr:rowOff>
                  </to>
                </anchor>
              </controlPr>
            </control>
          </mc:Choice>
        </mc:AlternateContent>
        <mc:AlternateContent xmlns:mc="http://schemas.openxmlformats.org/markup-compatibility/2006">
          <mc:Choice Requires="x14">
            <control shapeId="18279" r:id="rId655" name="Check Box 871">
              <controlPr defaultSize="0" autoFill="0" autoLine="0" autoPict="0">
                <anchor moveWithCells="1">
                  <from>
                    <xdr:col>23</xdr:col>
                    <xdr:colOff>0</xdr:colOff>
                    <xdr:row>187</xdr:row>
                    <xdr:rowOff>38100</xdr:rowOff>
                  </from>
                  <to>
                    <xdr:col>23</xdr:col>
                    <xdr:colOff>180975</xdr:colOff>
                    <xdr:row>188</xdr:row>
                    <xdr:rowOff>161925</xdr:rowOff>
                  </to>
                </anchor>
              </controlPr>
            </control>
          </mc:Choice>
        </mc:AlternateContent>
        <mc:AlternateContent xmlns:mc="http://schemas.openxmlformats.org/markup-compatibility/2006">
          <mc:Choice Requires="x14">
            <control shapeId="18280" r:id="rId656" name="Check Box 872">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281" r:id="rId657" name="Check Box 873">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282" r:id="rId658" name="Check Box 874">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283" r:id="rId659" name="Check Box 875">
              <controlPr defaultSize="0" autoFill="0" autoLine="0" autoPict="0">
                <anchor moveWithCells="1">
                  <from>
                    <xdr:col>23</xdr:col>
                    <xdr:colOff>0</xdr:colOff>
                    <xdr:row>190</xdr:row>
                    <xdr:rowOff>0</xdr:rowOff>
                  </from>
                  <to>
                    <xdr:col>23</xdr:col>
                    <xdr:colOff>180975</xdr:colOff>
                    <xdr:row>190</xdr:row>
                    <xdr:rowOff>314325</xdr:rowOff>
                  </to>
                </anchor>
              </controlPr>
            </control>
          </mc:Choice>
        </mc:AlternateContent>
        <mc:AlternateContent xmlns:mc="http://schemas.openxmlformats.org/markup-compatibility/2006">
          <mc:Choice Requires="x14">
            <control shapeId="18284" r:id="rId660" name="Check Box 876">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285" r:id="rId661" name="Check Box 877">
              <controlPr defaultSize="0" autoFill="0" autoLine="0" autoPict="0">
                <anchor moveWithCells="1">
                  <from>
                    <xdr:col>23</xdr:col>
                    <xdr:colOff>0</xdr:colOff>
                    <xdr:row>190</xdr:row>
                    <xdr:rowOff>0</xdr:rowOff>
                  </from>
                  <to>
                    <xdr:col>23</xdr:col>
                    <xdr:colOff>171450</xdr:colOff>
                    <xdr:row>190</xdr:row>
                    <xdr:rowOff>161925</xdr:rowOff>
                  </to>
                </anchor>
              </controlPr>
            </control>
          </mc:Choice>
        </mc:AlternateContent>
        <mc:AlternateContent xmlns:mc="http://schemas.openxmlformats.org/markup-compatibility/2006">
          <mc:Choice Requires="x14">
            <control shapeId="18286" r:id="rId662" name="Check Box 878">
              <controlPr defaultSize="0" autoFill="0" autoLine="0" autoPict="0">
                <anchor moveWithCells="1">
                  <from>
                    <xdr:col>23</xdr:col>
                    <xdr:colOff>0</xdr:colOff>
                    <xdr:row>190</xdr:row>
                    <xdr:rowOff>0</xdr:rowOff>
                  </from>
                  <to>
                    <xdr:col>23</xdr:col>
                    <xdr:colOff>171450</xdr:colOff>
                    <xdr:row>190</xdr:row>
                    <xdr:rowOff>161925</xdr:rowOff>
                  </to>
                </anchor>
              </controlPr>
            </control>
          </mc:Choice>
        </mc:AlternateContent>
        <mc:AlternateContent xmlns:mc="http://schemas.openxmlformats.org/markup-compatibility/2006">
          <mc:Choice Requires="x14">
            <control shapeId="18287" r:id="rId663" name="Check Box 879">
              <controlPr defaultSize="0" autoFill="0" autoLine="0" autoPict="0">
                <anchor moveWithCells="1">
                  <from>
                    <xdr:col>23</xdr:col>
                    <xdr:colOff>0</xdr:colOff>
                    <xdr:row>190</xdr:row>
                    <xdr:rowOff>0</xdr:rowOff>
                  </from>
                  <to>
                    <xdr:col>23</xdr:col>
                    <xdr:colOff>171450</xdr:colOff>
                    <xdr:row>190</xdr:row>
                    <xdr:rowOff>161925</xdr:rowOff>
                  </to>
                </anchor>
              </controlPr>
            </control>
          </mc:Choice>
        </mc:AlternateContent>
        <mc:AlternateContent xmlns:mc="http://schemas.openxmlformats.org/markup-compatibility/2006">
          <mc:Choice Requires="x14">
            <control shapeId="18288" r:id="rId664" name="Check Box 880">
              <controlPr defaultSize="0" autoFill="0" autoLine="0" autoPict="0">
                <anchor moveWithCells="1">
                  <from>
                    <xdr:col>23</xdr:col>
                    <xdr:colOff>0</xdr:colOff>
                    <xdr:row>190</xdr:row>
                    <xdr:rowOff>0</xdr:rowOff>
                  </from>
                  <to>
                    <xdr:col>23</xdr:col>
                    <xdr:colOff>171450</xdr:colOff>
                    <xdr:row>190</xdr:row>
                    <xdr:rowOff>161925</xdr:rowOff>
                  </to>
                </anchor>
              </controlPr>
            </control>
          </mc:Choice>
        </mc:AlternateContent>
        <mc:AlternateContent xmlns:mc="http://schemas.openxmlformats.org/markup-compatibility/2006">
          <mc:Choice Requires="x14">
            <control shapeId="18289" r:id="rId665" name="Check Box 881">
              <controlPr defaultSize="0" autoFill="0" autoLine="0" autoPict="0">
                <anchor moveWithCells="1">
                  <from>
                    <xdr:col>23</xdr:col>
                    <xdr:colOff>0</xdr:colOff>
                    <xdr:row>190</xdr:row>
                    <xdr:rowOff>0</xdr:rowOff>
                  </from>
                  <to>
                    <xdr:col>23</xdr:col>
                    <xdr:colOff>171450</xdr:colOff>
                    <xdr:row>190</xdr:row>
                    <xdr:rowOff>161925</xdr:rowOff>
                  </to>
                </anchor>
              </controlPr>
            </control>
          </mc:Choice>
        </mc:AlternateContent>
        <mc:AlternateContent xmlns:mc="http://schemas.openxmlformats.org/markup-compatibility/2006">
          <mc:Choice Requires="x14">
            <control shapeId="18290" r:id="rId666" name="Check Box 882">
              <controlPr defaultSize="0" autoFill="0" autoLine="0" autoPict="0">
                <anchor moveWithCells="1">
                  <from>
                    <xdr:col>23</xdr:col>
                    <xdr:colOff>0</xdr:colOff>
                    <xdr:row>190</xdr:row>
                    <xdr:rowOff>0</xdr:rowOff>
                  </from>
                  <to>
                    <xdr:col>23</xdr:col>
                    <xdr:colOff>171450</xdr:colOff>
                    <xdr:row>190</xdr:row>
                    <xdr:rowOff>161925</xdr:rowOff>
                  </to>
                </anchor>
              </controlPr>
            </control>
          </mc:Choice>
        </mc:AlternateContent>
        <mc:AlternateContent xmlns:mc="http://schemas.openxmlformats.org/markup-compatibility/2006">
          <mc:Choice Requires="x14">
            <control shapeId="18291" r:id="rId667" name="Check Box 883">
              <controlPr defaultSize="0" autoFill="0" autoLine="0" autoPict="0">
                <anchor moveWithCells="1">
                  <from>
                    <xdr:col>23</xdr:col>
                    <xdr:colOff>0</xdr:colOff>
                    <xdr:row>190</xdr:row>
                    <xdr:rowOff>0</xdr:rowOff>
                  </from>
                  <to>
                    <xdr:col>23</xdr:col>
                    <xdr:colOff>171450</xdr:colOff>
                    <xdr:row>190</xdr:row>
                    <xdr:rowOff>161925</xdr:rowOff>
                  </to>
                </anchor>
              </controlPr>
            </control>
          </mc:Choice>
        </mc:AlternateContent>
        <mc:AlternateContent xmlns:mc="http://schemas.openxmlformats.org/markup-compatibility/2006">
          <mc:Choice Requires="x14">
            <control shapeId="18292" r:id="rId668" name="Check Box 884">
              <controlPr defaultSize="0" autoFill="0" autoLine="0" autoPict="0">
                <anchor moveWithCells="1">
                  <from>
                    <xdr:col>23</xdr:col>
                    <xdr:colOff>0</xdr:colOff>
                    <xdr:row>190</xdr:row>
                    <xdr:rowOff>0</xdr:rowOff>
                  </from>
                  <to>
                    <xdr:col>23</xdr:col>
                    <xdr:colOff>171450</xdr:colOff>
                    <xdr:row>190</xdr:row>
                    <xdr:rowOff>161925</xdr:rowOff>
                  </to>
                </anchor>
              </controlPr>
            </control>
          </mc:Choice>
        </mc:AlternateContent>
        <mc:AlternateContent xmlns:mc="http://schemas.openxmlformats.org/markup-compatibility/2006">
          <mc:Choice Requires="x14">
            <control shapeId="18293" r:id="rId669" name="Check Box 885">
              <controlPr defaultSize="0" autoFill="0" autoLine="0" autoPict="0">
                <anchor moveWithCells="1">
                  <from>
                    <xdr:col>23</xdr:col>
                    <xdr:colOff>0</xdr:colOff>
                    <xdr:row>190</xdr:row>
                    <xdr:rowOff>0</xdr:rowOff>
                  </from>
                  <to>
                    <xdr:col>23</xdr:col>
                    <xdr:colOff>171450</xdr:colOff>
                    <xdr:row>190</xdr:row>
                    <xdr:rowOff>161925</xdr:rowOff>
                  </to>
                </anchor>
              </controlPr>
            </control>
          </mc:Choice>
        </mc:AlternateContent>
        <mc:AlternateContent xmlns:mc="http://schemas.openxmlformats.org/markup-compatibility/2006">
          <mc:Choice Requires="x14">
            <control shapeId="18294" r:id="rId670" name="Check Box 886">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295" r:id="rId671" name="Check Box 887">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296" r:id="rId672" name="Check Box 888">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297" r:id="rId673" name="Check Box 889">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298" r:id="rId674" name="Check Box 890">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299" r:id="rId675" name="Check Box 891">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300" r:id="rId676" name="Check Box 892">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301" r:id="rId677" name="Check Box 893">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302" r:id="rId678" name="Check Box 894">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303" r:id="rId679" name="Check Box 895">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304" r:id="rId680" name="Check Box 896">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305" r:id="rId681" name="Check Box 897">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306" r:id="rId682" name="Check Box 898">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307" r:id="rId683" name="Check Box 899">
              <controlPr defaultSize="0" autoFill="0" autoLine="0" autoPict="0">
                <anchor moveWithCells="1">
                  <from>
                    <xdr:col>23</xdr:col>
                    <xdr:colOff>0</xdr:colOff>
                    <xdr:row>190</xdr:row>
                    <xdr:rowOff>0</xdr:rowOff>
                  </from>
                  <to>
                    <xdr:col>23</xdr:col>
                    <xdr:colOff>200025</xdr:colOff>
                    <xdr:row>191</xdr:row>
                    <xdr:rowOff>180975</xdr:rowOff>
                  </to>
                </anchor>
              </controlPr>
            </control>
          </mc:Choice>
        </mc:AlternateContent>
        <mc:AlternateContent xmlns:mc="http://schemas.openxmlformats.org/markup-compatibility/2006">
          <mc:Choice Requires="x14">
            <control shapeId="18308" r:id="rId684" name="Check Box 900">
              <controlPr defaultSize="0" autoFill="0" autoLine="0" autoPict="0">
                <anchor moveWithCells="1">
                  <from>
                    <xdr:col>23</xdr:col>
                    <xdr:colOff>0</xdr:colOff>
                    <xdr:row>190</xdr:row>
                    <xdr:rowOff>0</xdr:rowOff>
                  </from>
                  <to>
                    <xdr:col>23</xdr:col>
                    <xdr:colOff>200025</xdr:colOff>
                    <xdr:row>191</xdr:row>
                    <xdr:rowOff>180975</xdr:rowOff>
                  </to>
                </anchor>
              </controlPr>
            </control>
          </mc:Choice>
        </mc:AlternateContent>
        <mc:AlternateContent xmlns:mc="http://schemas.openxmlformats.org/markup-compatibility/2006">
          <mc:Choice Requires="x14">
            <control shapeId="18309" r:id="rId685" name="Check Box 901">
              <controlPr defaultSize="0" autoFill="0" autoLine="0" autoPict="0">
                <anchor moveWithCells="1">
                  <from>
                    <xdr:col>23</xdr:col>
                    <xdr:colOff>0</xdr:colOff>
                    <xdr:row>190</xdr:row>
                    <xdr:rowOff>0</xdr:rowOff>
                  </from>
                  <to>
                    <xdr:col>23</xdr:col>
                    <xdr:colOff>200025</xdr:colOff>
                    <xdr:row>191</xdr:row>
                    <xdr:rowOff>180975</xdr:rowOff>
                  </to>
                </anchor>
              </controlPr>
            </control>
          </mc:Choice>
        </mc:AlternateContent>
        <mc:AlternateContent xmlns:mc="http://schemas.openxmlformats.org/markup-compatibility/2006">
          <mc:Choice Requires="x14">
            <control shapeId="18310" r:id="rId686" name="Check Box 902">
              <controlPr defaultSize="0" autoFill="0" autoLine="0" autoPict="0">
                <anchor moveWithCells="1">
                  <from>
                    <xdr:col>23</xdr:col>
                    <xdr:colOff>0</xdr:colOff>
                    <xdr:row>190</xdr:row>
                    <xdr:rowOff>0</xdr:rowOff>
                  </from>
                  <to>
                    <xdr:col>23</xdr:col>
                    <xdr:colOff>200025</xdr:colOff>
                    <xdr:row>191</xdr:row>
                    <xdr:rowOff>180975</xdr:rowOff>
                  </to>
                </anchor>
              </controlPr>
            </control>
          </mc:Choice>
        </mc:AlternateContent>
        <mc:AlternateContent xmlns:mc="http://schemas.openxmlformats.org/markup-compatibility/2006">
          <mc:Choice Requires="x14">
            <control shapeId="18311" r:id="rId687" name="Check Box 903">
              <controlPr defaultSize="0" autoFill="0" autoLine="0" autoPict="0">
                <anchor moveWithCells="1">
                  <from>
                    <xdr:col>23</xdr:col>
                    <xdr:colOff>0</xdr:colOff>
                    <xdr:row>190</xdr:row>
                    <xdr:rowOff>0</xdr:rowOff>
                  </from>
                  <to>
                    <xdr:col>23</xdr:col>
                    <xdr:colOff>200025</xdr:colOff>
                    <xdr:row>191</xdr:row>
                    <xdr:rowOff>180975</xdr:rowOff>
                  </to>
                </anchor>
              </controlPr>
            </control>
          </mc:Choice>
        </mc:AlternateContent>
        <mc:AlternateContent xmlns:mc="http://schemas.openxmlformats.org/markup-compatibility/2006">
          <mc:Choice Requires="x14">
            <control shapeId="18312" r:id="rId688" name="Check Box 904">
              <controlPr defaultSize="0" autoFill="0" autoLine="0" autoPict="0">
                <anchor moveWithCells="1">
                  <from>
                    <xdr:col>23</xdr:col>
                    <xdr:colOff>0</xdr:colOff>
                    <xdr:row>190</xdr:row>
                    <xdr:rowOff>0</xdr:rowOff>
                  </from>
                  <to>
                    <xdr:col>23</xdr:col>
                    <xdr:colOff>200025</xdr:colOff>
                    <xdr:row>191</xdr:row>
                    <xdr:rowOff>180975</xdr:rowOff>
                  </to>
                </anchor>
              </controlPr>
            </control>
          </mc:Choice>
        </mc:AlternateContent>
        <mc:AlternateContent xmlns:mc="http://schemas.openxmlformats.org/markup-compatibility/2006">
          <mc:Choice Requires="x14">
            <control shapeId="18313" r:id="rId689" name="Check Box 905">
              <controlPr defaultSize="0" autoFill="0" autoLine="0" autoPict="0">
                <anchor moveWithCells="1">
                  <from>
                    <xdr:col>23</xdr:col>
                    <xdr:colOff>0</xdr:colOff>
                    <xdr:row>190</xdr:row>
                    <xdr:rowOff>0</xdr:rowOff>
                  </from>
                  <to>
                    <xdr:col>23</xdr:col>
                    <xdr:colOff>200025</xdr:colOff>
                    <xdr:row>191</xdr:row>
                    <xdr:rowOff>180975</xdr:rowOff>
                  </to>
                </anchor>
              </controlPr>
            </control>
          </mc:Choice>
        </mc:AlternateContent>
        <mc:AlternateContent xmlns:mc="http://schemas.openxmlformats.org/markup-compatibility/2006">
          <mc:Choice Requires="x14">
            <control shapeId="18314" r:id="rId690" name="Check Box 906">
              <controlPr defaultSize="0" autoFill="0" autoLine="0" autoPict="0">
                <anchor moveWithCells="1">
                  <from>
                    <xdr:col>23</xdr:col>
                    <xdr:colOff>0</xdr:colOff>
                    <xdr:row>190</xdr:row>
                    <xdr:rowOff>0</xdr:rowOff>
                  </from>
                  <to>
                    <xdr:col>23</xdr:col>
                    <xdr:colOff>200025</xdr:colOff>
                    <xdr:row>191</xdr:row>
                    <xdr:rowOff>180975</xdr:rowOff>
                  </to>
                </anchor>
              </controlPr>
            </control>
          </mc:Choice>
        </mc:AlternateContent>
        <mc:AlternateContent xmlns:mc="http://schemas.openxmlformats.org/markup-compatibility/2006">
          <mc:Choice Requires="x14">
            <control shapeId="18315" r:id="rId691" name="Check Box 907">
              <controlPr defaultSize="0" autoFill="0" autoLine="0" autoPict="0">
                <anchor moveWithCells="1">
                  <from>
                    <xdr:col>23</xdr:col>
                    <xdr:colOff>0</xdr:colOff>
                    <xdr:row>190</xdr:row>
                    <xdr:rowOff>38100</xdr:rowOff>
                  </from>
                  <to>
                    <xdr:col>23</xdr:col>
                    <xdr:colOff>180975</xdr:colOff>
                    <xdr:row>190</xdr:row>
                    <xdr:rowOff>361950</xdr:rowOff>
                  </to>
                </anchor>
              </controlPr>
            </control>
          </mc:Choice>
        </mc:AlternateContent>
        <mc:AlternateContent xmlns:mc="http://schemas.openxmlformats.org/markup-compatibility/2006">
          <mc:Choice Requires="x14">
            <control shapeId="18316" r:id="rId692" name="Check Box 908">
              <controlPr defaultSize="0" autoFill="0" autoLine="0" autoPict="0">
                <anchor moveWithCells="1">
                  <from>
                    <xdr:col>23</xdr:col>
                    <xdr:colOff>0</xdr:colOff>
                    <xdr:row>190</xdr:row>
                    <xdr:rowOff>0</xdr:rowOff>
                  </from>
                  <to>
                    <xdr:col>23</xdr:col>
                    <xdr:colOff>171450</xdr:colOff>
                    <xdr:row>190</xdr:row>
                    <xdr:rowOff>161925</xdr:rowOff>
                  </to>
                </anchor>
              </controlPr>
            </control>
          </mc:Choice>
        </mc:AlternateContent>
        <mc:AlternateContent xmlns:mc="http://schemas.openxmlformats.org/markup-compatibility/2006">
          <mc:Choice Requires="x14">
            <control shapeId="18317" r:id="rId693" name="Check Box 909">
              <controlPr defaultSize="0" autoFill="0" autoLine="0" autoPict="0">
                <anchor moveWithCells="1">
                  <from>
                    <xdr:col>23</xdr:col>
                    <xdr:colOff>0</xdr:colOff>
                    <xdr:row>190</xdr:row>
                    <xdr:rowOff>0</xdr:rowOff>
                  </from>
                  <to>
                    <xdr:col>23</xdr:col>
                    <xdr:colOff>171450</xdr:colOff>
                    <xdr:row>190</xdr:row>
                    <xdr:rowOff>161925</xdr:rowOff>
                  </to>
                </anchor>
              </controlPr>
            </control>
          </mc:Choice>
        </mc:AlternateContent>
        <mc:AlternateContent xmlns:mc="http://schemas.openxmlformats.org/markup-compatibility/2006">
          <mc:Choice Requires="x14">
            <control shapeId="18318" r:id="rId694" name="Check Box 910">
              <controlPr defaultSize="0" autoFill="0" autoLine="0" autoPict="0">
                <anchor moveWithCells="1">
                  <from>
                    <xdr:col>23</xdr:col>
                    <xdr:colOff>0</xdr:colOff>
                    <xdr:row>190</xdr:row>
                    <xdr:rowOff>0</xdr:rowOff>
                  </from>
                  <to>
                    <xdr:col>23</xdr:col>
                    <xdr:colOff>171450</xdr:colOff>
                    <xdr:row>190</xdr:row>
                    <xdr:rowOff>161925</xdr:rowOff>
                  </to>
                </anchor>
              </controlPr>
            </control>
          </mc:Choice>
        </mc:AlternateContent>
        <mc:AlternateContent xmlns:mc="http://schemas.openxmlformats.org/markup-compatibility/2006">
          <mc:Choice Requires="x14">
            <control shapeId="18319" r:id="rId695" name="Check Box 911">
              <controlPr defaultSize="0" autoFill="0" autoLine="0" autoPict="0">
                <anchor moveWithCells="1">
                  <from>
                    <xdr:col>23</xdr:col>
                    <xdr:colOff>0</xdr:colOff>
                    <xdr:row>190</xdr:row>
                    <xdr:rowOff>0</xdr:rowOff>
                  </from>
                  <to>
                    <xdr:col>23</xdr:col>
                    <xdr:colOff>171450</xdr:colOff>
                    <xdr:row>190</xdr:row>
                    <xdr:rowOff>161925</xdr:rowOff>
                  </to>
                </anchor>
              </controlPr>
            </control>
          </mc:Choice>
        </mc:AlternateContent>
        <mc:AlternateContent xmlns:mc="http://schemas.openxmlformats.org/markup-compatibility/2006">
          <mc:Choice Requires="x14">
            <control shapeId="18320" r:id="rId696" name="Check Box 912">
              <controlPr defaultSize="0" autoFill="0" autoLine="0" autoPict="0">
                <anchor moveWithCells="1">
                  <from>
                    <xdr:col>23</xdr:col>
                    <xdr:colOff>0</xdr:colOff>
                    <xdr:row>190</xdr:row>
                    <xdr:rowOff>0</xdr:rowOff>
                  </from>
                  <to>
                    <xdr:col>23</xdr:col>
                    <xdr:colOff>171450</xdr:colOff>
                    <xdr:row>190</xdr:row>
                    <xdr:rowOff>161925</xdr:rowOff>
                  </to>
                </anchor>
              </controlPr>
            </control>
          </mc:Choice>
        </mc:AlternateContent>
        <mc:AlternateContent xmlns:mc="http://schemas.openxmlformats.org/markup-compatibility/2006">
          <mc:Choice Requires="x14">
            <control shapeId="18321" r:id="rId697" name="Check Box 913">
              <controlPr defaultSize="0" autoFill="0" autoLine="0" autoPict="0">
                <anchor moveWithCells="1">
                  <from>
                    <xdr:col>23</xdr:col>
                    <xdr:colOff>0</xdr:colOff>
                    <xdr:row>190</xdr:row>
                    <xdr:rowOff>0</xdr:rowOff>
                  </from>
                  <to>
                    <xdr:col>23</xdr:col>
                    <xdr:colOff>171450</xdr:colOff>
                    <xdr:row>190</xdr:row>
                    <xdr:rowOff>161925</xdr:rowOff>
                  </to>
                </anchor>
              </controlPr>
            </control>
          </mc:Choice>
        </mc:AlternateContent>
        <mc:AlternateContent xmlns:mc="http://schemas.openxmlformats.org/markup-compatibility/2006">
          <mc:Choice Requires="x14">
            <control shapeId="18322" r:id="rId698" name="Check Box 914">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323" r:id="rId699" name="Check Box 915">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324" r:id="rId700" name="Check Box 916">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325" r:id="rId701" name="Check Box 917">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326" r:id="rId702" name="Check Box 918">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327" r:id="rId703" name="Check Box 919">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328" r:id="rId704" name="Check Box 920">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329" r:id="rId705" name="Check Box 921">
              <controlPr defaultSize="0" autoFill="0" autoLine="0" autoPict="0">
                <anchor moveWithCells="1">
                  <from>
                    <xdr:col>23</xdr:col>
                    <xdr:colOff>0</xdr:colOff>
                    <xdr:row>190</xdr:row>
                    <xdr:rowOff>0</xdr:rowOff>
                  </from>
                  <to>
                    <xdr:col>23</xdr:col>
                    <xdr:colOff>180975</xdr:colOff>
                    <xdr:row>190</xdr:row>
                    <xdr:rowOff>323850</xdr:rowOff>
                  </to>
                </anchor>
              </controlPr>
            </control>
          </mc:Choice>
        </mc:AlternateContent>
        <mc:AlternateContent xmlns:mc="http://schemas.openxmlformats.org/markup-compatibility/2006">
          <mc:Choice Requires="x14">
            <control shapeId="18330" r:id="rId706" name="Check Box 922">
              <controlPr defaultSize="0" autoFill="0" autoLine="0" autoPict="0">
                <anchor moveWithCells="1">
                  <from>
                    <xdr:col>23</xdr:col>
                    <xdr:colOff>0</xdr:colOff>
                    <xdr:row>190</xdr:row>
                    <xdr:rowOff>38100</xdr:rowOff>
                  </from>
                  <to>
                    <xdr:col>23</xdr:col>
                    <xdr:colOff>180975</xdr:colOff>
                    <xdr:row>190</xdr:row>
                    <xdr:rowOff>361950</xdr:rowOff>
                  </to>
                </anchor>
              </controlPr>
            </control>
          </mc:Choice>
        </mc:AlternateContent>
        <mc:AlternateContent xmlns:mc="http://schemas.openxmlformats.org/markup-compatibility/2006">
          <mc:Choice Requires="x14">
            <control shapeId="18331" r:id="rId707" name="Check Box 923">
              <controlPr defaultSize="0" autoFill="0" autoLine="0" autoPict="0">
                <anchor moveWithCells="1">
                  <from>
                    <xdr:col>23</xdr:col>
                    <xdr:colOff>0</xdr:colOff>
                    <xdr:row>190</xdr:row>
                    <xdr:rowOff>0</xdr:rowOff>
                  </from>
                  <to>
                    <xdr:col>23</xdr:col>
                    <xdr:colOff>200025</xdr:colOff>
                    <xdr:row>191</xdr:row>
                    <xdr:rowOff>180975</xdr:rowOff>
                  </to>
                </anchor>
              </controlPr>
            </control>
          </mc:Choice>
        </mc:AlternateContent>
        <mc:AlternateContent xmlns:mc="http://schemas.openxmlformats.org/markup-compatibility/2006">
          <mc:Choice Requires="x14">
            <control shapeId="18332" r:id="rId708" name="Check Box 924">
              <controlPr defaultSize="0" autoFill="0" autoLine="0" autoPict="0">
                <anchor moveWithCells="1">
                  <from>
                    <xdr:col>23</xdr:col>
                    <xdr:colOff>0</xdr:colOff>
                    <xdr:row>190</xdr:row>
                    <xdr:rowOff>0</xdr:rowOff>
                  </from>
                  <to>
                    <xdr:col>23</xdr:col>
                    <xdr:colOff>200025</xdr:colOff>
                    <xdr:row>191</xdr:row>
                    <xdr:rowOff>180975</xdr:rowOff>
                  </to>
                </anchor>
              </controlPr>
            </control>
          </mc:Choice>
        </mc:AlternateContent>
        <mc:AlternateContent xmlns:mc="http://schemas.openxmlformats.org/markup-compatibility/2006">
          <mc:Choice Requires="x14">
            <control shapeId="18333" r:id="rId709" name="Check Box 925">
              <controlPr defaultSize="0" autoFill="0" autoLine="0" autoPict="0">
                <anchor moveWithCells="1">
                  <from>
                    <xdr:col>23</xdr:col>
                    <xdr:colOff>0</xdr:colOff>
                    <xdr:row>190</xdr:row>
                    <xdr:rowOff>0</xdr:rowOff>
                  </from>
                  <to>
                    <xdr:col>23</xdr:col>
                    <xdr:colOff>200025</xdr:colOff>
                    <xdr:row>191</xdr:row>
                    <xdr:rowOff>180975</xdr:rowOff>
                  </to>
                </anchor>
              </controlPr>
            </control>
          </mc:Choice>
        </mc:AlternateContent>
        <mc:AlternateContent xmlns:mc="http://schemas.openxmlformats.org/markup-compatibility/2006">
          <mc:Choice Requires="x14">
            <control shapeId="18334" r:id="rId710" name="Check Box 926">
              <controlPr defaultSize="0" autoFill="0" autoLine="0" autoPict="0">
                <anchor moveWithCells="1">
                  <from>
                    <xdr:col>23</xdr:col>
                    <xdr:colOff>0</xdr:colOff>
                    <xdr:row>190</xdr:row>
                    <xdr:rowOff>0</xdr:rowOff>
                  </from>
                  <to>
                    <xdr:col>23</xdr:col>
                    <xdr:colOff>200025</xdr:colOff>
                    <xdr:row>191</xdr:row>
                    <xdr:rowOff>180975</xdr:rowOff>
                  </to>
                </anchor>
              </controlPr>
            </control>
          </mc:Choice>
        </mc:AlternateContent>
        <mc:AlternateContent xmlns:mc="http://schemas.openxmlformats.org/markup-compatibility/2006">
          <mc:Choice Requires="x14">
            <control shapeId="18335" r:id="rId711" name="Check Box 927">
              <controlPr defaultSize="0" autoFill="0" autoLine="0" autoPict="0">
                <anchor moveWithCells="1">
                  <from>
                    <xdr:col>23</xdr:col>
                    <xdr:colOff>0</xdr:colOff>
                    <xdr:row>190</xdr:row>
                    <xdr:rowOff>0</xdr:rowOff>
                  </from>
                  <to>
                    <xdr:col>23</xdr:col>
                    <xdr:colOff>200025</xdr:colOff>
                    <xdr:row>191</xdr:row>
                    <xdr:rowOff>180975</xdr:rowOff>
                  </to>
                </anchor>
              </controlPr>
            </control>
          </mc:Choice>
        </mc:AlternateContent>
        <mc:AlternateContent xmlns:mc="http://schemas.openxmlformats.org/markup-compatibility/2006">
          <mc:Choice Requires="x14">
            <control shapeId="18336" r:id="rId712" name="Check Box 928">
              <controlPr defaultSize="0" autoFill="0" autoLine="0" autoPict="0">
                <anchor moveWithCells="1">
                  <from>
                    <xdr:col>23</xdr:col>
                    <xdr:colOff>0</xdr:colOff>
                    <xdr:row>190</xdr:row>
                    <xdr:rowOff>0</xdr:rowOff>
                  </from>
                  <to>
                    <xdr:col>23</xdr:col>
                    <xdr:colOff>200025</xdr:colOff>
                    <xdr:row>191</xdr:row>
                    <xdr:rowOff>180975</xdr:rowOff>
                  </to>
                </anchor>
              </controlPr>
            </control>
          </mc:Choice>
        </mc:AlternateContent>
        <mc:AlternateContent xmlns:mc="http://schemas.openxmlformats.org/markup-compatibility/2006">
          <mc:Choice Requires="x14">
            <control shapeId="18337" r:id="rId713" name="Check Box 929">
              <controlPr defaultSize="0" autoFill="0" autoLine="0" autoPict="0">
                <anchor moveWithCells="1">
                  <from>
                    <xdr:col>23</xdr:col>
                    <xdr:colOff>0</xdr:colOff>
                    <xdr:row>190</xdr:row>
                    <xdr:rowOff>0</xdr:rowOff>
                  </from>
                  <to>
                    <xdr:col>23</xdr:col>
                    <xdr:colOff>200025</xdr:colOff>
                    <xdr:row>191</xdr:row>
                    <xdr:rowOff>180975</xdr:rowOff>
                  </to>
                </anchor>
              </controlPr>
            </control>
          </mc:Choice>
        </mc:AlternateContent>
        <mc:AlternateContent xmlns:mc="http://schemas.openxmlformats.org/markup-compatibility/2006">
          <mc:Choice Requires="x14">
            <control shapeId="18338" r:id="rId714" name="Check Box 930">
              <controlPr defaultSize="0" autoFill="0" autoLine="0" autoPict="0">
                <anchor moveWithCells="1">
                  <from>
                    <xdr:col>23</xdr:col>
                    <xdr:colOff>0</xdr:colOff>
                    <xdr:row>190</xdr:row>
                    <xdr:rowOff>0</xdr:rowOff>
                  </from>
                  <to>
                    <xdr:col>23</xdr:col>
                    <xdr:colOff>200025</xdr:colOff>
                    <xdr:row>191</xdr:row>
                    <xdr:rowOff>180975</xdr:rowOff>
                  </to>
                </anchor>
              </controlPr>
            </control>
          </mc:Choice>
        </mc:AlternateContent>
        <mc:AlternateContent xmlns:mc="http://schemas.openxmlformats.org/markup-compatibility/2006">
          <mc:Choice Requires="x14">
            <control shapeId="18339" r:id="rId715" name="Check Box 931">
              <controlPr defaultSize="0" autoFill="0" autoLine="0" autoPict="0">
                <anchor moveWithCells="1">
                  <from>
                    <xdr:col>23</xdr:col>
                    <xdr:colOff>0</xdr:colOff>
                    <xdr:row>194</xdr:row>
                    <xdr:rowOff>38100</xdr:rowOff>
                  </from>
                  <to>
                    <xdr:col>23</xdr:col>
                    <xdr:colOff>180975</xdr:colOff>
                    <xdr:row>194</xdr:row>
                    <xdr:rowOff>361950</xdr:rowOff>
                  </to>
                </anchor>
              </controlPr>
            </control>
          </mc:Choice>
        </mc:AlternateContent>
        <mc:AlternateContent xmlns:mc="http://schemas.openxmlformats.org/markup-compatibility/2006">
          <mc:Choice Requires="x14">
            <control shapeId="18340" r:id="rId716" name="Check Box 932">
              <controlPr defaultSize="0" autoFill="0" autoLine="0" autoPict="0">
                <anchor moveWithCells="1">
                  <from>
                    <xdr:col>23</xdr:col>
                    <xdr:colOff>0</xdr:colOff>
                    <xdr:row>194</xdr:row>
                    <xdr:rowOff>38100</xdr:rowOff>
                  </from>
                  <to>
                    <xdr:col>23</xdr:col>
                    <xdr:colOff>180975</xdr:colOff>
                    <xdr:row>194</xdr:row>
                    <xdr:rowOff>361950</xdr:rowOff>
                  </to>
                </anchor>
              </controlPr>
            </control>
          </mc:Choice>
        </mc:AlternateContent>
        <mc:AlternateContent xmlns:mc="http://schemas.openxmlformats.org/markup-compatibility/2006">
          <mc:Choice Requires="x14">
            <control shapeId="18341" r:id="rId717" name="Check Box 933">
              <controlPr defaultSize="0" autoFill="0" autoLine="0" autoPict="0">
                <anchor moveWithCells="1">
                  <from>
                    <xdr:col>25</xdr:col>
                    <xdr:colOff>0</xdr:colOff>
                    <xdr:row>187</xdr:row>
                    <xdr:rowOff>19050</xdr:rowOff>
                  </from>
                  <to>
                    <xdr:col>25</xdr:col>
                    <xdr:colOff>219075</xdr:colOff>
                    <xdr:row>188</xdr:row>
                    <xdr:rowOff>9525</xdr:rowOff>
                  </to>
                </anchor>
              </controlPr>
            </control>
          </mc:Choice>
        </mc:AlternateContent>
        <mc:AlternateContent xmlns:mc="http://schemas.openxmlformats.org/markup-compatibility/2006">
          <mc:Choice Requires="x14">
            <control shapeId="18342" r:id="rId718" name="Check Box 934">
              <controlPr defaultSize="0" autoFill="0" autoLine="0" autoPict="0">
                <anchor moveWithCells="1">
                  <from>
                    <xdr:col>25</xdr:col>
                    <xdr:colOff>0</xdr:colOff>
                    <xdr:row>187</xdr:row>
                    <xdr:rowOff>19050</xdr:rowOff>
                  </from>
                  <to>
                    <xdr:col>25</xdr:col>
                    <xdr:colOff>219075</xdr:colOff>
                    <xdr:row>188</xdr:row>
                    <xdr:rowOff>9525</xdr:rowOff>
                  </to>
                </anchor>
              </controlPr>
            </control>
          </mc:Choice>
        </mc:AlternateContent>
        <mc:AlternateContent xmlns:mc="http://schemas.openxmlformats.org/markup-compatibility/2006">
          <mc:Choice Requires="x14">
            <control shapeId="18343" r:id="rId719" name="Check Box 935">
              <controlPr defaultSize="0" autoFill="0" autoLine="0" autoPict="0">
                <anchor moveWithCells="1">
                  <from>
                    <xdr:col>25</xdr:col>
                    <xdr:colOff>0</xdr:colOff>
                    <xdr:row>187</xdr:row>
                    <xdr:rowOff>19050</xdr:rowOff>
                  </from>
                  <to>
                    <xdr:col>25</xdr:col>
                    <xdr:colOff>219075</xdr:colOff>
                    <xdr:row>188</xdr:row>
                    <xdr:rowOff>9525</xdr:rowOff>
                  </to>
                </anchor>
              </controlPr>
            </control>
          </mc:Choice>
        </mc:AlternateContent>
        <mc:AlternateContent xmlns:mc="http://schemas.openxmlformats.org/markup-compatibility/2006">
          <mc:Choice Requires="x14">
            <control shapeId="18345" r:id="rId720" name="Check Box 937">
              <controlPr defaultSize="0" autoFill="0" autoLine="0" autoPict="0">
                <anchor moveWithCells="1">
                  <from>
                    <xdr:col>23</xdr:col>
                    <xdr:colOff>0</xdr:colOff>
                    <xdr:row>23</xdr:row>
                    <xdr:rowOff>0</xdr:rowOff>
                  </from>
                  <to>
                    <xdr:col>24</xdr:col>
                    <xdr:colOff>28575</xdr:colOff>
                    <xdr:row>23</xdr:row>
                    <xdr:rowOff>247650</xdr:rowOff>
                  </to>
                </anchor>
              </controlPr>
            </control>
          </mc:Choice>
        </mc:AlternateContent>
        <mc:AlternateContent xmlns:mc="http://schemas.openxmlformats.org/markup-compatibility/2006">
          <mc:Choice Requires="x14">
            <control shapeId="18346" r:id="rId721" name="Check Box 938">
              <controlPr defaultSize="0" autoFill="0" autoLine="0" autoPict="0">
                <anchor moveWithCells="1">
                  <from>
                    <xdr:col>23</xdr:col>
                    <xdr:colOff>0</xdr:colOff>
                    <xdr:row>23</xdr:row>
                    <xdr:rowOff>0</xdr:rowOff>
                  </from>
                  <to>
                    <xdr:col>23</xdr:col>
                    <xdr:colOff>180975</xdr:colOff>
                    <xdr:row>23</xdr:row>
                    <xdr:rowOff>304800</xdr:rowOff>
                  </to>
                </anchor>
              </controlPr>
            </control>
          </mc:Choice>
        </mc:AlternateContent>
        <mc:AlternateContent xmlns:mc="http://schemas.openxmlformats.org/markup-compatibility/2006">
          <mc:Choice Requires="x14">
            <control shapeId="18347" r:id="rId722" name="Check Box 939">
              <controlPr defaultSize="0" autoFill="0" autoLine="0" autoPict="0">
                <anchor moveWithCells="1">
                  <from>
                    <xdr:col>23</xdr:col>
                    <xdr:colOff>0</xdr:colOff>
                    <xdr:row>23</xdr:row>
                    <xdr:rowOff>0</xdr:rowOff>
                  </from>
                  <to>
                    <xdr:col>23</xdr:col>
                    <xdr:colOff>180975</xdr:colOff>
                    <xdr:row>23</xdr:row>
                    <xdr:rowOff>314325</xdr:rowOff>
                  </to>
                </anchor>
              </controlPr>
            </control>
          </mc:Choice>
        </mc:AlternateContent>
        <mc:AlternateContent xmlns:mc="http://schemas.openxmlformats.org/markup-compatibility/2006">
          <mc:Choice Requires="x14">
            <control shapeId="18348" r:id="rId723" name="Check Box 940">
              <controlPr defaultSize="0" autoFill="0" autoLine="0" autoPict="0">
                <anchor moveWithCells="1">
                  <from>
                    <xdr:col>23</xdr:col>
                    <xdr:colOff>0</xdr:colOff>
                    <xdr:row>29</xdr:row>
                    <xdr:rowOff>0</xdr:rowOff>
                  </from>
                  <to>
                    <xdr:col>23</xdr:col>
                    <xdr:colOff>171450</xdr:colOff>
                    <xdr:row>29</xdr:row>
                    <xdr:rowOff>161925</xdr:rowOff>
                  </to>
                </anchor>
              </controlPr>
            </control>
          </mc:Choice>
        </mc:AlternateContent>
        <mc:AlternateContent xmlns:mc="http://schemas.openxmlformats.org/markup-compatibility/2006">
          <mc:Choice Requires="x14">
            <control shapeId="18349" r:id="rId724" name="Check Box 941">
              <controlPr defaultSize="0" autoFill="0" autoLine="0" autoPict="0">
                <anchor moveWithCells="1">
                  <from>
                    <xdr:col>23</xdr:col>
                    <xdr:colOff>0</xdr:colOff>
                    <xdr:row>29</xdr:row>
                    <xdr:rowOff>0</xdr:rowOff>
                  </from>
                  <to>
                    <xdr:col>24</xdr:col>
                    <xdr:colOff>28575</xdr:colOff>
                    <xdr:row>30</xdr:row>
                    <xdr:rowOff>57150</xdr:rowOff>
                  </to>
                </anchor>
              </controlPr>
            </control>
          </mc:Choice>
        </mc:AlternateContent>
        <mc:AlternateContent xmlns:mc="http://schemas.openxmlformats.org/markup-compatibility/2006">
          <mc:Choice Requires="x14">
            <control shapeId="18350" r:id="rId725" name="Check Box 942">
              <controlPr defaultSize="0" autoFill="0" autoLine="0" autoPict="0">
                <anchor moveWithCells="1">
                  <from>
                    <xdr:col>23</xdr:col>
                    <xdr:colOff>0</xdr:colOff>
                    <xdr:row>29</xdr:row>
                    <xdr:rowOff>0</xdr:rowOff>
                  </from>
                  <to>
                    <xdr:col>23</xdr:col>
                    <xdr:colOff>171450</xdr:colOff>
                    <xdr:row>29</xdr:row>
                    <xdr:rowOff>161925</xdr:rowOff>
                  </to>
                </anchor>
              </controlPr>
            </control>
          </mc:Choice>
        </mc:AlternateContent>
        <mc:AlternateContent xmlns:mc="http://schemas.openxmlformats.org/markup-compatibility/2006">
          <mc:Choice Requires="x14">
            <control shapeId="18351" r:id="rId726" name="Check Box 943">
              <controlPr defaultSize="0" autoFill="0" autoLine="0" autoPict="0">
                <anchor moveWithCells="1">
                  <from>
                    <xdr:col>23</xdr:col>
                    <xdr:colOff>0</xdr:colOff>
                    <xdr:row>29</xdr:row>
                    <xdr:rowOff>0</xdr:rowOff>
                  </from>
                  <to>
                    <xdr:col>23</xdr:col>
                    <xdr:colOff>171450</xdr:colOff>
                    <xdr:row>29</xdr:row>
                    <xdr:rowOff>161925</xdr:rowOff>
                  </to>
                </anchor>
              </controlPr>
            </control>
          </mc:Choice>
        </mc:AlternateContent>
        <mc:AlternateContent xmlns:mc="http://schemas.openxmlformats.org/markup-compatibility/2006">
          <mc:Choice Requires="x14">
            <control shapeId="18352" r:id="rId727" name="Check Box 944">
              <controlPr defaultSize="0" autoFill="0" autoLine="0" autoPict="0">
                <anchor moveWithCells="1">
                  <from>
                    <xdr:col>23</xdr:col>
                    <xdr:colOff>0</xdr:colOff>
                    <xdr:row>29</xdr:row>
                    <xdr:rowOff>0</xdr:rowOff>
                  </from>
                  <to>
                    <xdr:col>23</xdr:col>
                    <xdr:colOff>171450</xdr:colOff>
                    <xdr:row>29</xdr:row>
                    <xdr:rowOff>161925</xdr:rowOff>
                  </to>
                </anchor>
              </controlPr>
            </control>
          </mc:Choice>
        </mc:AlternateContent>
        <mc:AlternateContent xmlns:mc="http://schemas.openxmlformats.org/markup-compatibility/2006">
          <mc:Choice Requires="x14">
            <control shapeId="18353" r:id="rId728" name="Check Box 945">
              <controlPr defaultSize="0" autoFill="0" autoLine="0" autoPict="0">
                <anchor moveWithCells="1">
                  <from>
                    <xdr:col>23</xdr:col>
                    <xdr:colOff>0</xdr:colOff>
                    <xdr:row>29</xdr:row>
                    <xdr:rowOff>0</xdr:rowOff>
                  </from>
                  <to>
                    <xdr:col>23</xdr:col>
                    <xdr:colOff>171450</xdr:colOff>
                    <xdr:row>29</xdr:row>
                    <xdr:rowOff>161925</xdr:rowOff>
                  </to>
                </anchor>
              </controlPr>
            </control>
          </mc:Choice>
        </mc:AlternateContent>
        <mc:AlternateContent xmlns:mc="http://schemas.openxmlformats.org/markup-compatibility/2006">
          <mc:Choice Requires="x14">
            <control shapeId="18354" r:id="rId729" name="Check Box 946">
              <controlPr defaultSize="0" autoFill="0" autoLine="0" autoPict="0">
                <anchor moveWithCells="1">
                  <from>
                    <xdr:col>23</xdr:col>
                    <xdr:colOff>0</xdr:colOff>
                    <xdr:row>29</xdr:row>
                    <xdr:rowOff>19050</xdr:rowOff>
                  </from>
                  <to>
                    <xdr:col>23</xdr:col>
                    <xdr:colOff>171450</xdr:colOff>
                    <xdr:row>29</xdr:row>
                    <xdr:rowOff>180975</xdr:rowOff>
                  </to>
                </anchor>
              </controlPr>
            </control>
          </mc:Choice>
        </mc:AlternateContent>
        <mc:AlternateContent xmlns:mc="http://schemas.openxmlformats.org/markup-compatibility/2006">
          <mc:Choice Requires="x14">
            <control shapeId="18355" r:id="rId730" name="Check Box 947">
              <controlPr defaultSize="0" autoFill="0" autoLine="0" autoPict="0">
                <anchor moveWithCells="1">
                  <from>
                    <xdr:col>23</xdr:col>
                    <xdr:colOff>0</xdr:colOff>
                    <xdr:row>29</xdr:row>
                    <xdr:rowOff>0</xdr:rowOff>
                  </from>
                  <to>
                    <xdr:col>23</xdr:col>
                    <xdr:colOff>180975</xdr:colOff>
                    <xdr:row>30</xdr:row>
                    <xdr:rowOff>114300</xdr:rowOff>
                  </to>
                </anchor>
              </controlPr>
            </control>
          </mc:Choice>
        </mc:AlternateContent>
        <mc:AlternateContent xmlns:mc="http://schemas.openxmlformats.org/markup-compatibility/2006">
          <mc:Choice Requires="x14">
            <control shapeId="18356" r:id="rId731" name="Check Box 948">
              <controlPr defaultSize="0" autoFill="0" autoLine="0" autoPict="0">
                <anchor moveWithCells="1">
                  <from>
                    <xdr:col>23</xdr:col>
                    <xdr:colOff>0</xdr:colOff>
                    <xdr:row>29</xdr:row>
                    <xdr:rowOff>0</xdr:rowOff>
                  </from>
                  <to>
                    <xdr:col>23</xdr:col>
                    <xdr:colOff>180975</xdr:colOff>
                    <xdr:row>30</xdr:row>
                    <xdr:rowOff>123825</xdr:rowOff>
                  </to>
                </anchor>
              </controlPr>
            </control>
          </mc:Choice>
        </mc:AlternateContent>
        <mc:AlternateContent xmlns:mc="http://schemas.openxmlformats.org/markup-compatibility/2006">
          <mc:Choice Requires="x14">
            <control shapeId="18357" r:id="rId732" name="Check Box 949">
              <controlPr defaultSize="0" autoFill="0" autoLine="0" autoPict="0">
                <anchor moveWithCells="1">
                  <from>
                    <xdr:col>23</xdr:col>
                    <xdr:colOff>0</xdr:colOff>
                    <xdr:row>29</xdr:row>
                    <xdr:rowOff>0</xdr:rowOff>
                  </from>
                  <to>
                    <xdr:col>23</xdr:col>
                    <xdr:colOff>171450</xdr:colOff>
                    <xdr:row>29</xdr:row>
                    <xdr:rowOff>161925</xdr:rowOff>
                  </to>
                </anchor>
              </controlPr>
            </control>
          </mc:Choice>
        </mc:AlternateContent>
        <mc:AlternateContent xmlns:mc="http://schemas.openxmlformats.org/markup-compatibility/2006">
          <mc:Choice Requires="x14">
            <control shapeId="18358" r:id="rId733" name="Check Box 950">
              <controlPr defaultSize="0" autoFill="0" autoLine="0" autoPict="0">
                <anchor moveWithCells="1">
                  <from>
                    <xdr:col>23</xdr:col>
                    <xdr:colOff>0</xdr:colOff>
                    <xdr:row>21</xdr:row>
                    <xdr:rowOff>0</xdr:rowOff>
                  </from>
                  <to>
                    <xdr:col>23</xdr:col>
                    <xdr:colOff>171450</xdr:colOff>
                    <xdr:row>21</xdr:row>
                    <xdr:rowOff>161925</xdr:rowOff>
                  </to>
                </anchor>
              </controlPr>
            </control>
          </mc:Choice>
        </mc:AlternateContent>
        <mc:AlternateContent xmlns:mc="http://schemas.openxmlformats.org/markup-compatibility/2006">
          <mc:Choice Requires="x14">
            <control shapeId="18359" r:id="rId734" name="Check Box 951">
              <controlPr defaultSize="0" autoFill="0" autoLine="0" autoPict="0">
                <anchor moveWithCells="1">
                  <from>
                    <xdr:col>23</xdr:col>
                    <xdr:colOff>0</xdr:colOff>
                    <xdr:row>21</xdr:row>
                    <xdr:rowOff>0</xdr:rowOff>
                  </from>
                  <to>
                    <xdr:col>23</xdr:col>
                    <xdr:colOff>200025</xdr:colOff>
                    <xdr:row>23</xdr:row>
                    <xdr:rowOff>161925</xdr:rowOff>
                  </to>
                </anchor>
              </controlPr>
            </control>
          </mc:Choice>
        </mc:AlternateContent>
        <mc:AlternateContent xmlns:mc="http://schemas.openxmlformats.org/markup-compatibility/2006">
          <mc:Choice Requires="x14">
            <control shapeId="18360" r:id="rId735" name="Check Box 952">
              <controlPr defaultSize="0" autoFill="0" autoLine="0" autoPict="0">
                <anchor moveWithCells="1">
                  <from>
                    <xdr:col>23</xdr:col>
                    <xdr:colOff>0</xdr:colOff>
                    <xdr:row>21</xdr:row>
                    <xdr:rowOff>0</xdr:rowOff>
                  </from>
                  <to>
                    <xdr:col>24</xdr:col>
                    <xdr:colOff>28575</xdr:colOff>
                    <xdr:row>22</xdr:row>
                    <xdr:rowOff>57150</xdr:rowOff>
                  </to>
                </anchor>
              </controlPr>
            </control>
          </mc:Choice>
        </mc:AlternateContent>
        <mc:AlternateContent xmlns:mc="http://schemas.openxmlformats.org/markup-compatibility/2006">
          <mc:Choice Requires="x14">
            <control shapeId="18361" r:id="rId736" name="Check Box 953">
              <controlPr defaultSize="0" autoFill="0" autoLine="0" autoPict="0">
                <anchor moveWithCells="1">
                  <from>
                    <xdr:col>23</xdr:col>
                    <xdr:colOff>0</xdr:colOff>
                    <xdr:row>21</xdr:row>
                    <xdr:rowOff>0</xdr:rowOff>
                  </from>
                  <to>
                    <xdr:col>23</xdr:col>
                    <xdr:colOff>180975</xdr:colOff>
                    <xdr:row>22</xdr:row>
                    <xdr:rowOff>123825</xdr:rowOff>
                  </to>
                </anchor>
              </controlPr>
            </control>
          </mc:Choice>
        </mc:AlternateContent>
        <mc:AlternateContent xmlns:mc="http://schemas.openxmlformats.org/markup-compatibility/2006">
          <mc:Choice Requires="x14">
            <control shapeId="18362" r:id="rId737" name="Check Box 954">
              <controlPr defaultSize="0" autoFill="0" autoLine="0" autoPict="0">
                <anchor moveWithCells="1">
                  <from>
                    <xdr:col>23</xdr:col>
                    <xdr:colOff>0</xdr:colOff>
                    <xdr:row>21</xdr:row>
                    <xdr:rowOff>0</xdr:rowOff>
                  </from>
                  <to>
                    <xdr:col>24</xdr:col>
                    <xdr:colOff>28575</xdr:colOff>
                    <xdr:row>22</xdr:row>
                    <xdr:rowOff>57150</xdr:rowOff>
                  </to>
                </anchor>
              </controlPr>
            </control>
          </mc:Choice>
        </mc:AlternateContent>
        <mc:AlternateContent xmlns:mc="http://schemas.openxmlformats.org/markup-compatibility/2006">
          <mc:Choice Requires="x14">
            <control shapeId="18363" r:id="rId738" name="Check Box 955">
              <controlPr defaultSize="0" autoFill="0" autoLine="0" autoPict="0">
                <anchor moveWithCells="1">
                  <from>
                    <xdr:col>23</xdr:col>
                    <xdr:colOff>0</xdr:colOff>
                    <xdr:row>21</xdr:row>
                    <xdr:rowOff>0</xdr:rowOff>
                  </from>
                  <to>
                    <xdr:col>23</xdr:col>
                    <xdr:colOff>171450</xdr:colOff>
                    <xdr:row>21</xdr:row>
                    <xdr:rowOff>161925</xdr:rowOff>
                  </to>
                </anchor>
              </controlPr>
            </control>
          </mc:Choice>
        </mc:AlternateContent>
        <mc:AlternateContent xmlns:mc="http://schemas.openxmlformats.org/markup-compatibility/2006">
          <mc:Choice Requires="x14">
            <control shapeId="18364" r:id="rId739" name="Check Box 956">
              <controlPr defaultSize="0" autoFill="0" autoLine="0" autoPict="0">
                <anchor moveWithCells="1">
                  <from>
                    <xdr:col>23</xdr:col>
                    <xdr:colOff>0</xdr:colOff>
                    <xdr:row>21</xdr:row>
                    <xdr:rowOff>0</xdr:rowOff>
                  </from>
                  <to>
                    <xdr:col>23</xdr:col>
                    <xdr:colOff>171450</xdr:colOff>
                    <xdr:row>21</xdr:row>
                    <xdr:rowOff>161925</xdr:rowOff>
                  </to>
                </anchor>
              </controlPr>
            </control>
          </mc:Choice>
        </mc:AlternateContent>
        <mc:AlternateContent xmlns:mc="http://schemas.openxmlformats.org/markup-compatibility/2006">
          <mc:Choice Requires="x14">
            <control shapeId="18365" r:id="rId740" name="Check Box 957">
              <controlPr defaultSize="0" autoFill="0" autoLine="0" autoPict="0">
                <anchor moveWithCells="1">
                  <from>
                    <xdr:col>23</xdr:col>
                    <xdr:colOff>0</xdr:colOff>
                    <xdr:row>21</xdr:row>
                    <xdr:rowOff>0</xdr:rowOff>
                  </from>
                  <to>
                    <xdr:col>23</xdr:col>
                    <xdr:colOff>171450</xdr:colOff>
                    <xdr:row>21</xdr:row>
                    <xdr:rowOff>161925</xdr:rowOff>
                  </to>
                </anchor>
              </controlPr>
            </control>
          </mc:Choice>
        </mc:AlternateContent>
        <mc:AlternateContent xmlns:mc="http://schemas.openxmlformats.org/markup-compatibility/2006">
          <mc:Choice Requires="x14">
            <control shapeId="18366" r:id="rId741" name="Check Box 958">
              <controlPr defaultSize="0" autoFill="0" autoLine="0" autoPict="0">
                <anchor moveWithCells="1">
                  <from>
                    <xdr:col>23</xdr:col>
                    <xdr:colOff>0</xdr:colOff>
                    <xdr:row>21</xdr:row>
                    <xdr:rowOff>0</xdr:rowOff>
                  </from>
                  <to>
                    <xdr:col>23</xdr:col>
                    <xdr:colOff>180975</xdr:colOff>
                    <xdr:row>22</xdr:row>
                    <xdr:rowOff>123825</xdr:rowOff>
                  </to>
                </anchor>
              </controlPr>
            </control>
          </mc:Choice>
        </mc:AlternateContent>
        <mc:AlternateContent xmlns:mc="http://schemas.openxmlformats.org/markup-compatibility/2006">
          <mc:Choice Requires="x14">
            <control shapeId="18367" r:id="rId742" name="Check Box 959">
              <controlPr defaultSize="0" autoFill="0" autoLine="0" autoPict="0">
                <anchor moveWithCells="1">
                  <from>
                    <xdr:col>23</xdr:col>
                    <xdr:colOff>0</xdr:colOff>
                    <xdr:row>21</xdr:row>
                    <xdr:rowOff>0</xdr:rowOff>
                  </from>
                  <to>
                    <xdr:col>23</xdr:col>
                    <xdr:colOff>171450</xdr:colOff>
                    <xdr:row>21</xdr:row>
                    <xdr:rowOff>161925</xdr:rowOff>
                  </to>
                </anchor>
              </controlPr>
            </control>
          </mc:Choice>
        </mc:AlternateContent>
        <mc:AlternateContent xmlns:mc="http://schemas.openxmlformats.org/markup-compatibility/2006">
          <mc:Choice Requires="x14">
            <control shapeId="18368" r:id="rId743" name="Check Box 960">
              <controlPr defaultSize="0" autoFill="0" autoLine="0" autoPict="0">
                <anchor moveWithCells="1">
                  <from>
                    <xdr:col>23</xdr:col>
                    <xdr:colOff>0</xdr:colOff>
                    <xdr:row>21</xdr:row>
                    <xdr:rowOff>0</xdr:rowOff>
                  </from>
                  <to>
                    <xdr:col>23</xdr:col>
                    <xdr:colOff>200025</xdr:colOff>
                    <xdr:row>23</xdr:row>
                    <xdr:rowOff>161925</xdr:rowOff>
                  </to>
                </anchor>
              </controlPr>
            </control>
          </mc:Choice>
        </mc:AlternateContent>
        <mc:AlternateContent xmlns:mc="http://schemas.openxmlformats.org/markup-compatibility/2006">
          <mc:Choice Requires="x14">
            <control shapeId="18369" r:id="rId744" name="Check Box 961">
              <controlPr defaultSize="0" autoFill="0" autoLine="0" autoPict="0">
                <anchor moveWithCells="1">
                  <from>
                    <xdr:col>23</xdr:col>
                    <xdr:colOff>0</xdr:colOff>
                    <xdr:row>21</xdr:row>
                    <xdr:rowOff>0</xdr:rowOff>
                  </from>
                  <to>
                    <xdr:col>24</xdr:col>
                    <xdr:colOff>28575</xdr:colOff>
                    <xdr:row>22</xdr:row>
                    <xdr:rowOff>57150</xdr:rowOff>
                  </to>
                </anchor>
              </controlPr>
            </control>
          </mc:Choice>
        </mc:AlternateContent>
        <mc:AlternateContent xmlns:mc="http://schemas.openxmlformats.org/markup-compatibility/2006">
          <mc:Choice Requires="x14">
            <control shapeId="18370" r:id="rId745" name="Check Box 962">
              <controlPr defaultSize="0" autoFill="0" autoLine="0" autoPict="0">
                <anchor moveWithCells="1">
                  <from>
                    <xdr:col>23</xdr:col>
                    <xdr:colOff>0</xdr:colOff>
                    <xdr:row>21</xdr:row>
                    <xdr:rowOff>0</xdr:rowOff>
                  </from>
                  <to>
                    <xdr:col>23</xdr:col>
                    <xdr:colOff>171450</xdr:colOff>
                    <xdr:row>21</xdr:row>
                    <xdr:rowOff>161925</xdr:rowOff>
                  </to>
                </anchor>
              </controlPr>
            </control>
          </mc:Choice>
        </mc:AlternateContent>
        <mc:AlternateContent xmlns:mc="http://schemas.openxmlformats.org/markup-compatibility/2006">
          <mc:Choice Requires="x14">
            <control shapeId="18371" r:id="rId746" name="Check Box 963">
              <controlPr defaultSize="0" autoFill="0" autoLine="0" autoPict="0">
                <anchor moveWithCells="1">
                  <from>
                    <xdr:col>23</xdr:col>
                    <xdr:colOff>0</xdr:colOff>
                    <xdr:row>21</xdr:row>
                    <xdr:rowOff>0</xdr:rowOff>
                  </from>
                  <to>
                    <xdr:col>23</xdr:col>
                    <xdr:colOff>171450</xdr:colOff>
                    <xdr:row>21</xdr:row>
                    <xdr:rowOff>161925</xdr:rowOff>
                  </to>
                </anchor>
              </controlPr>
            </control>
          </mc:Choice>
        </mc:AlternateContent>
        <mc:AlternateContent xmlns:mc="http://schemas.openxmlformats.org/markup-compatibility/2006">
          <mc:Choice Requires="x14">
            <control shapeId="18372" r:id="rId747" name="Check Box 964">
              <controlPr defaultSize="0" autoFill="0" autoLine="0" autoPict="0">
                <anchor moveWithCells="1">
                  <from>
                    <xdr:col>23</xdr:col>
                    <xdr:colOff>0</xdr:colOff>
                    <xdr:row>21</xdr:row>
                    <xdr:rowOff>0</xdr:rowOff>
                  </from>
                  <to>
                    <xdr:col>23</xdr:col>
                    <xdr:colOff>171450</xdr:colOff>
                    <xdr:row>21</xdr:row>
                    <xdr:rowOff>161925</xdr:rowOff>
                  </to>
                </anchor>
              </controlPr>
            </control>
          </mc:Choice>
        </mc:AlternateContent>
        <mc:AlternateContent xmlns:mc="http://schemas.openxmlformats.org/markup-compatibility/2006">
          <mc:Choice Requires="x14">
            <control shapeId="18373" r:id="rId748" name="Check Box 965">
              <controlPr defaultSize="0" autoFill="0" autoLine="0" autoPict="0">
                <anchor moveWithCells="1">
                  <from>
                    <xdr:col>23</xdr:col>
                    <xdr:colOff>0</xdr:colOff>
                    <xdr:row>21</xdr:row>
                    <xdr:rowOff>0</xdr:rowOff>
                  </from>
                  <to>
                    <xdr:col>23</xdr:col>
                    <xdr:colOff>180975</xdr:colOff>
                    <xdr:row>22</xdr:row>
                    <xdr:rowOff>123825</xdr:rowOff>
                  </to>
                </anchor>
              </controlPr>
            </control>
          </mc:Choice>
        </mc:AlternateContent>
        <mc:AlternateContent xmlns:mc="http://schemas.openxmlformats.org/markup-compatibility/2006">
          <mc:Choice Requires="x14">
            <control shapeId="18374" r:id="rId749" name="Check Box 966">
              <controlPr defaultSize="0" autoFill="0" autoLine="0" autoPict="0">
                <anchor moveWithCells="1">
                  <from>
                    <xdr:col>23</xdr:col>
                    <xdr:colOff>0</xdr:colOff>
                    <xdr:row>21</xdr:row>
                    <xdr:rowOff>0</xdr:rowOff>
                  </from>
                  <to>
                    <xdr:col>23</xdr:col>
                    <xdr:colOff>171450</xdr:colOff>
                    <xdr:row>21</xdr:row>
                    <xdr:rowOff>161925</xdr:rowOff>
                  </to>
                </anchor>
              </controlPr>
            </control>
          </mc:Choice>
        </mc:AlternateContent>
        <mc:AlternateContent xmlns:mc="http://schemas.openxmlformats.org/markup-compatibility/2006">
          <mc:Choice Requires="x14">
            <control shapeId="18375" r:id="rId750" name="Check Box 967">
              <controlPr defaultSize="0" autoFill="0" autoLine="0" autoPict="0">
                <anchor moveWithCells="1">
                  <from>
                    <xdr:col>23</xdr:col>
                    <xdr:colOff>0</xdr:colOff>
                    <xdr:row>20</xdr:row>
                    <xdr:rowOff>0</xdr:rowOff>
                  </from>
                  <to>
                    <xdr:col>24</xdr:col>
                    <xdr:colOff>28575</xdr:colOff>
                    <xdr:row>20</xdr:row>
                    <xdr:rowOff>247650</xdr:rowOff>
                  </to>
                </anchor>
              </controlPr>
            </control>
          </mc:Choice>
        </mc:AlternateContent>
        <mc:AlternateContent xmlns:mc="http://schemas.openxmlformats.org/markup-compatibility/2006">
          <mc:Choice Requires="x14">
            <control shapeId="18376" r:id="rId751" name="Check Box 968">
              <controlPr defaultSize="0" autoFill="0" autoLine="0" autoPict="0">
                <anchor moveWithCells="1">
                  <from>
                    <xdr:col>23</xdr:col>
                    <xdr:colOff>0</xdr:colOff>
                    <xdr:row>20</xdr:row>
                    <xdr:rowOff>0</xdr:rowOff>
                  </from>
                  <to>
                    <xdr:col>23</xdr:col>
                    <xdr:colOff>180975</xdr:colOff>
                    <xdr:row>20</xdr:row>
                    <xdr:rowOff>304800</xdr:rowOff>
                  </to>
                </anchor>
              </controlPr>
            </control>
          </mc:Choice>
        </mc:AlternateContent>
        <mc:AlternateContent xmlns:mc="http://schemas.openxmlformats.org/markup-compatibility/2006">
          <mc:Choice Requires="x14">
            <control shapeId="18377" r:id="rId752" name="Check Box 969">
              <controlPr defaultSize="0" autoFill="0" autoLine="0" autoPict="0">
                <anchor moveWithCells="1">
                  <from>
                    <xdr:col>23</xdr:col>
                    <xdr:colOff>0</xdr:colOff>
                    <xdr:row>20</xdr:row>
                    <xdr:rowOff>0</xdr:rowOff>
                  </from>
                  <to>
                    <xdr:col>23</xdr:col>
                    <xdr:colOff>180975</xdr:colOff>
                    <xdr:row>20</xdr:row>
                    <xdr:rowOff>314325</xdr:rowOff>
                  </to>
                </anchor>
              </controlPr>
            </control>
          </mc:Choice>
        </mc:AlternateContent>
        <mc:AlternateContent xmlns:mc="http://schemas.openxmlformats.org/markup-compatibility/2006">
          <mc:Choice Requires="x14">
            <control shapeId="18378" r:id="rId753" name="Check Box 970">
              <controlPr defaultSize="0" autoFill="0" autoLine="0" autoPict="0">
                <anchor moveWithCells="1">
                  <from>
                    <xdr:col>23</xdr:col>
                    <xdr:colOff>0</xdr:colOff>
                    <xdr:row>47</xdr:row>
                    <xdr:rowOff>0</xdr:rowOff>
                  </from>
                  <to>
                    <xdr:col>23</xdr:col>
                    <xdr:colOff>171450</xdr:colOff>
                    <xdr:row>47</xdr:row>
                    <xdr:rowOff>161925</xdr:rowOff>
                  </to>
                </anchor>
              </controlPr>
            </control>
          </mc:Choice>
        </mc:AlternateContent>
        <mc:AlternateContent xmlns:mc="http://schemas.openxmlformats.org/markup-compatibility/2006">
          <mc:Choice Requires="x14">
            <control shapeId="18379" r:id="rId754" name="Check Box 971">
              <controlPr defaultSize="0" autoFill="0" autoLine="0" autoPict="0">
                <anchor moveWithCells="1">
                  <from>
                    <xdr:col>23</xdr:col>
                    <xdr:colOff>0</xdr:colOff>
                    <xdr:row>47</xdr:row>
                    <xdr:rowOff>0</xdr:rowOff>
                  </from>
                  <to>
                    <xdr:col>24</xdr:col>
                    <xdr:colOff>28575</xdr:colOff>
                    <xdr:row>48</xdr:row>
                    <xdr:rowOff>57150</xdr:rowOff>
                  </to>
                </anchor>
              </controlPr>
            </control>
          </mc:Choice>
        </mc:AlternateContent>
        <mc:AlternateContent xmlns:mc="http://schemas.openxmlformats.org/markup-compatibility/2006">
          <mc:Choice Requires="x14">
            <control shapeId="18380" r:id="rId755" name="Check Box 972">
              <controlPr defaultSize="0" autoFill="0" autoLine="0" autoPict="0">
                <anchor moveWithCells="1">
                  <from>
                    <xdr:col>23</xdr:col>
                    <xdr:colOff>0</xdr:colOff>
                    <xdr:row>47</xdr:row>
                    <xdr:rowOff>0</xdr:rowOff>
                  </from>
                  <to>
                    <xdr:col>23</xdr:col>
                    <xdr:colOff>180975</xdr:colOff>
                    <xdr:row>48</xdr:row>
                    <xdr:rowOff>114300</xdr:rowOff>
                  </to>
                </anchor>
              </controlPr>
            </control>
          </mc:Choice>
        </mc:AlternateContent>
        <mc:AlternateContent xmlns:mc="http://schemas.openxmlformats.org/markup-compatibility/2006">
          <mc:Choice Requires="x14">
            <control shapeId="18381" r:id="rId756" name="Check Box 973">
              <controlPr defaultSize="0" autoFill="0" autoLine="0" autoPict="0">
                <anchor moveWithCells="1">
                  <from>
                    <xdr:col>23</xdr:col>
                    <xdr:colOff>0</xdr:colOff>
                    <xdr:row>47</xdr:row>
                    <xdr:rowOff>0</xdr:rowOff>
                  </from>
                  <to>
                    <xdr:col>24</xdr:col>
                    <xdr:colOff>28575</xdr:colOff>
                    <xdr:row>48</xdr:row>
                    <xdr:rowOff>57150</xdr:rowOff>
                  </to>
                </anchor>
              </controlPr>
            </control>
          </mc:Choice>
        </mc:AlternateContent>
        <mc:AlternateContent xmlns:mc="http://schemas.openxmlformats.org/markup-compatibility/2006">
          <mc:Choice Requires="x14">
            <control shapeId="18382" r:id="rId757" name="Check Box 974">
              <controlPr defaultSize="0" autoFill="0" autoLine="0" autoPict="0">
                <anchor moveWithCells="1">
                  <from>
                    <xdr:col>23</xdr:col>
                    <xdr:colOff>0</xdr:colOff>
                    <xdr:row>47</xdr:row>
                    <xdr:rowOff>0</xdr:rowOff>
                  </from>
                  <to>
                    <xdr:col>23</xdr:col>
                    <xdr:colOff>171450</xdr:colOff>
                    <xdr:row>47</xdr:row>
                    <xdr:rowOff>161925</xdr:rowOff>
                  </to>
                </anchor>
              </controlPr>
            </control>
          </mc:Choice>
        </mc:AlternateContent>
        <mc:AlternateContent xmlns:mc="http://schemas.openxmlformats.org/markup-compatibility/2006">
          <mc:Choice Requires="x14">
            <control shapeId="18383" r:id="rId758" name="Check Box 975">
              <controlPr defaultSize="0" autoFill="0" autoLine="0" autoPict="0">
                <anchor moveWithCells="1">
                  <from>
                    <xdr:col>23</xdr:col>
                    <xdr:colOff>0</xdr:colOff>
                    <xdr:row>47</xdr:row>
                    <xdr:rowOff>0</xdr:rowOff>
                  </from>
                  <to>
                    <xdr:col>23</xdr:col>
                    <xdr:colOff>171450</xdr:colOff>
                    <xdr:row>47</xdr:row>
                    <xdr:rowOff>161925</xdr:rowOff>
                  </to>
                </anchor>
              </controlPr>
            </control>
          </mc:Choice>
        </mc:AlternateContent>
        <mc:AlternateContent xmlns:mc="http://schemas.openxmlformats.org/markup-compatibility/2006">
          <mc:Choice Requires="x14">
            <control shapeId="18384" r:id="rId759" name="Check Box 976">
              <controlPr defaultSize="0" autoFill="0" autoLine="0" autoPict="0">
                <anchor moveWithCells="1">
                  <from>
                    <xdr:col>23</xdr:col>
                    <xdr:colOff>0</xdr:colOff>
                    <xdr:row>47</xdr:row>
                    <xdr:rowOff>0</xdr:rowOff>
                  </from>
                  <to>
                    <xdr:col>23</xdr:col>
                    <xdr:colOff>171450</xdr:colOff>
                    <xdr:row>47</xdr:row>
                    <xdr:rowOff>161925</xdr:rowOff>
                  </to>
                </anchor>
              </controlPr>
            </control>
          </mc:Choice>
        </mc:AlternateContent>
        <mc:AlternateContent xmlns:mc="http://schemas.openxmlformats.org/markup-compatibility/2006">
          <mc:Choice Requires="x14">
            <control shapeId="18385" r:id="rId760" name="Check Box 977">
              <controlPr defaultSize="0" autoFill="0" autoLine="0" autoPict="0">
                <anchor moveWithCells="1">
                  <from>
                    <xdr:col>23</xdr:col>
                    <xdr:colOff>0</xdr:colOff>
                    <xdr:row>47</xdr:row>
                    <xdr:rowOff>0</xdr:rowOff>
                  </from>
                  <to>
                    <xdr:col>23</xdr:col>
                    <xdr:colOff>180975</xdr:colOff>
                    <xdr:row>48</xdr:row>
                    <xdr:rowOff>114300</xdr:rowOff>
                  </to>
                </anchor>
              </controlPr>
            </control>
          </mc:Choice>
        </mc:AlternateContent>
        <mc:AlternateContent xmlns:mc="http://schemas.openxmlformats.org/markup-compatibility/2006">
          <mc:Choice Requires="x14">
            <control shapeId="18386" r:id="rId761" name="Check Box 978">
              <controlPr defaultSize="0" autoFill="0" autoLine="0" autoPict="0">
                <anchor moveWithCells="1">
                  <from>
                    <xdr:col>23</xdr:col>
                    <xdr:colOff>0</xdr:colOff>
                    <xdr:row>47</xdr:row>
                    <xdr:rowOff>0</xdr:rowOff>
                  </from>
                  <to>
                    <xdr:col>23</xdr:col>
                    <xdr:colOff>171450</xdr:colOff>
                    <xdr:row>47</xdr:row>
                    <xdr:rowOff>161925</xdr:rowOff>
                  </to>
                </anchor>
              </controlPr>
            </control>
          </mc:Choice>
        </mc:AlternateContent>
        <mc:AlternateContent xmlns:mc="http://schemas.openxmlformats.org/markup-compatibility/2006">
          <mc:Choice Requires="x14">
            <control shapeId="18387" r:id="rId762" name="Check Box 979">
              <controlPr defaultSize="0" autoFill="0" autoLine="0" autoPict="0">
                <anchor moveWithCells="1">
                  <from>
                    <xdr:col>23</xdr:col>
                    <xdr:colOff>0</xdr:colOff>
                    <xdr:row>47</xdr:row>
                    <xdr:rowOff>0</xdr:rowOff>
                  </from>
                  <to>
                    <xdr:col>24</xdr:col>
                    <xdr:colOff>28575</xdr:colOff>
                    <xdr:row>48</xdr:row>
                    <xdr:rowOff>57150</xdr:rowOff>
                  </to>
                </anchor>
              </controlPr>
            </control>
          </mc:Choice>
        </mc:AlternateContent>
        <mc:AlternateContent xmlns:mc="http://schemas.openxmlformats.org/markup-compatibility/2006">
          <mc:Choice Requires="x14">
            <control shapeId="18388" r:id="rId763" name="Check Box 980">
              <controlPr defaultSize="0" autoFill="0" autoLine="0" autoPict="0">
                <anchor moveWithCells="1">
                  <from>
                    <xdr:col>23</xdr:col>
                    <xdr:colOff>0</xdr:colOff>
                    <xdr:row>47</xdr:row>
                    <xdr:rowOff>0</xdr:rowOff>
                  </from>
                  <to>
                    <xdr:col>23</xdr:col>
                    <xdr:colOff>171450</xdr:colOff>
                    <xdr:row>47</xdr:row>
                    <xdr:rowOff>161925</xdr:rowOff>
                  </to>
                </anchor>
              </controlPr>
            </control>
          </mc:Choice>
        </mc:AlternateContent>
        <mc:AlternateContent xmlns:mc="http://schemas.openxmlformats.org/markup-compatibility/2006">
          <mc:Choice Requires="x14">
            <control shapeId="18389" r:id="rId764" name="Check Box 981">
              <controlPr defaultSize="0" autoFill="0" autoLine="0" autoPict="0">
                <anchor moveWithCells="1">
                  <from>
                    <xdr:col>23</xdr:col>
                    <xdr:colOff>0</xdr:colOff>
                    <xdr:row>47</xdr:row>
                    <xdr:rowOff>0</xdr:rowOff>
                  </from>
                  <to>
                    <xdr:col>23</xdr:col>
                    <xdr:colOff>171450</xdr:colOff>
                    <xdr:row>47</xdr:row>
                    <xdr:rowOff>161925</xdr:rowOff>
                  </to>
                </anchor>
              </controlPr>
            </control>
          </mc:Choice>
        </mc:AlternateContent>
        <mc:AlternateContent xmlns:mc="http://schemas.openxmlformats.org/markup-compatibility/2006">
          <mc:Choice Requires="x14">
            <control shapeId="18390" r:id="rId765" name="Check Box 982">
              <controlPr defaultSize="0" autoFill="0" autoLine="0" autoPict="0">
                <anchor moveWithCells="1">
                  <from>
                    <xdr:col>23</xdr:col>
                    <xdr:colOff>0</xdr:colOff>
                    <xdr:row>47</xdr:row>
                    <xdr:rowOff>0</xdr:rowOff>
                  </from>
                  <to>
                    <xdr:col>23</xdr:col>
                    <xdr:colOff>171450</xdr:colOff>
                    <xdr:row>47</xdr:row>
                    <xdr:rowOff>161925</xdr:rowOff>
                  </to>
                </anchor>
              </controlPr>
            </control>
          </mc:Choice>
        </mc:AlternateContent>
        <mc:AlternateContent xmlns:mc="http://schemas.openxmlformats.org/markup-compatibility/2006">
          <mc:Choice Requires="x14">
            <control shapeId="18391" r:id="rId766" name="Check Box 983">
              <controlPr defaultSize="0" autoFill="0" autoLine="0" autoPict="0">
                <anchor moveWithCells="1">
                  <from>
                    <xdr:col>23</xdr:col>
                    <xdr:colOff>0</xdr:colOff>
                    <xdr:row>47</xdr:row>
                    <xdr:rowOff>0</xdr:rowOff>
                  </from>
                  <to>
                    <xdr:col>23</xdr:col>
                    <xdr:colOff>180975</xdr:colOff>
                    <xdr:row>48</xdr:row>
                    <xdr:rowOff>114300</xdr:rowOff>
                  </to>
                </anchor>
              </controlPr>
            </control>
          </mc:Choice>
        </mc:AlternateContent>
        <mc:AlternateContent xmlns:mc="http://schemas.openxmlformats.org/markup-compatibility/2006">
          <mc:Choice Requires="x14">
            <control shapeId="18392" r:id="rId767" name="Check Box 984">
              <controlPr defaultSize="0" autoFill="0" autoLine="0" autoPict="0">
                <anchor moveWithCells="1">
                  <from>
                    <xdr:col>23</xdr:col>
                    <xdr:colOff>0</xdr:colOff>
                    <xdr:row>47</xdr:row>
                    <xdr:rowOff>0</xdr:rowOff>
                  </from>
                  <to>
                    <xdr:col>23</xdr:col>
                    <xdr:colOff>171450</xdr:colOff>
                    <xdr:row>47</xdr:row>
                    <xdr:rowOff>161925</xdr:rowOff>
                  </to>
                </anchor>
              </controlPr>
            </control>
          </mc:Choice>
        </mc:AlternateContent>
        <mc:AlternateContent xmlns:mc="http://schemas.openxmlformats.org/markup-compatibility/2006">
          <mc:Choice Requires="x14">
            <control shapeId="18393" r:id="rId768" name="Check Box 985">
              <controlPr defaultSize="0" autoFill="0" autoLine="0" autoPict="0">
                <anchor moveWithCells="1">
                  <from>
                    <xdr:col>23</xdr:col>
                    <xdr:colOff>0</xdr:colOff>
                    <xdr:row>75</xdr:row>
                    <xdr:rowOff>19050</xdr:rowOff>
                  </from>
                  <to>
                    <xdr:col>23</xdr:col>
                    <xdr:colOff>171450</xdr:colOff>
                    <xdr:row>75</xdr:row>
                    <xdr:rowOff>180975</xdr:rowOff>
                  </to>
                </anchor>
              </controlPr>
            </control>
          </mc:Choice>
        </mc:AlternateContent>
        <mc:AlternateContent xmlns:mc="http://schemas.openxmlformats.org/markup-compatibility/2006">
          <mc:Choice Requires="x14">
            <control shapeId="18394" r:id="rId769" name="Check Box 986">
              <controlPr defaultSize="0" autoFill="0" autoLine="0" autoPict="0">
                <anchor moveWithCells="1">
                  <from>
                    <xdr:col>23</xdr:col>
                    <xdr:colOff>0</xdr:colOff>
                    <xdr:row>106</xdr:row>
                    <xdr:rowOff>0</xdr:rowOff>
                  </from>
                  <to>
                    <xdr:col>23</xdr:col>
                    <xdr:colOff>228600</xdr:colOff>
                    <xdr:row>108</xdr:row>
                    <xdr:rowOff>400050</xdr:rowOff>
                  </to>
                </anchor>
              </controlPr>
            </control>
          </mc:Choice>
        </mc:AlternateContent>
        <mc:AlternateContent xmlns:mc="http://schemas.openxmlformats.org/markup-compatibility/2006">
          <mc:Choice Requires="x14">
            <control shapeId="18395" r:id="rId770" name="Check Box 987">
              <controlPr defaultSize="0" autoFill="0" autoLine="0" autoPict="0">
                <anchor moveWithCells="1">
                  <from>
                    <xdr:col>23</xdr:col>
                    <xdr:colOff>0</xdr:colOff>
                    <xdr:row>106</xdr:row>
                    <xdr:rowOff>0</xdr:rowOff>
                  </from>
                  <to>
                    <xdr:col>23</xdr:col>
                    <xdr:colOff>171450</xdr:colOff>
                    <xdr:row>106</xdr:row>
                    <xdr:rowOff>161925</xdr:rowOff>
                  </to>
                </anchor>
              </controlPr>
            </control>
          </mc:Choice>
        </mc:AlternateContent>
        <mc:AlternateContent xmlns:mc="http://schemas.openxmlformats.org/markup-compatibility/2006">
          <mc:Choice Requires="x14">
            <control shapeId="18396" r:id="rId771" name="Check Box 988">
              <controlPr defaultSize="0" autoFill="0" autoLine="0" autoPict="0">
                <anchor moveWithCells="1">
                  <from>
                    <xdr:col>23</xdr:col>
                    <xdr:colOff>0</xdr:colOff>
                    <xdr:row>106</xdr:row>
                    <xdr:rowOff>0</xdr:rowOff>
                  </from>
                  <to>
                    <xdr:col>23</xdr:col>
                    <xdr:colOff>228600</xdr:colOff>
                    <xdr:row>108</xdr:row>
                    <xdr:rowOff>390525</xdr:rowOff>
                  </to>
                </anchor>
              </controlPr>
            </control>
          </mc:Choice>
        </mc:AlternateContent>
        <mc:AlternateContent xmlns:mc="http://schemas.openxmlformats.org/markup-compatibility/2006">
          <mc:Choice Requires="x14">
            <control shapeId="18397" r:id="rId772" name="Check Box 989">
              <controlPr defaultSize="0" autoFill="0" autoLine="0" autoPict="0">
                <anchor moveWithCells="1">
                  <from>
                    <xdr:col>23</xdr:col>
                    <xdr:colOff>0</xdr:colOff>
                    <xdr:row>106</xdr:row>
                    <xdr:rowOff>0</xdr:rowOff>
                  </from>
                  <to>
                    <xdr:col>23</xdr:col>
                    <xdr:colOff>171450</xdr:colOff>
                    <xdr:row>106</xdr:row>
                    <xdr:rowOff>161925</xdr:rowOff>
                  </to>
                </anchor>
              </controlPr>
            </control>
          </mc:Choice>
        </mc:AlternateContent>
        <mc:AlternateContent xmlns:mc="http://schemas.openxmlformats.org/markup-compatibility/2006">
          <mc:Choice Requires="x14">
            <control shapeId="18398" r:id="rId773" name="Check Box 990">
              <controlPr defaultSize="0" autoFill="0" autoLine="0" autoPict="0">
                <anchor moveWithCells="1">
                  <from>
                    <xdr:col>23</xdr:col>
                    <xdr:colOff>0</xdr:colOff>
                    <xdr:row>108</xdr:row>
                    <xdr:rowOff>114300</xdr:rowOff>
                  </from>
                  <to>
                    <xdr:col>23</xdr:col>
                    <xdr:colOff>161925</xdr:colOff>
                    <xdr:row>108</xdr:row>
                    <xdr:rowOff>447675</xdr:rowOff>
                  </to>
                </anchor>
              </controlPr>
            </control>
          </mc:Choice>
        </mc:AlternateContent>
        <mc:AlternateContent xmlns:mc="http://schemas.openxmlformats.org/markup-compatibility/2006">
          <mc:Choice Requires="x14">
            <control shapeId="18399" r:id="rId774" name="Check Box 991">
              <controlPr defaultSize="0" autoFill="0" autoLine="0" autoPict="0">
                <anchor moveWithCells="1">
                  <from>
                    <xdr:col>23</xdr:col>
                    <xdr:colOff>0</xdr:colOff>
                    <xdr:row>108</xdr:row>
                    <xdr:rowOff>19050</xdr:rowOff>
                  </from>
                  <to>
                    <xdr:col>23</xdr:col>
                    <xdr:colOff>228600</xdr:colOff>
                    <xdr:row>109</xdr:row>
                    <xdr:rowOff>209550</xdr:rowOff>
                  </to>
                </anchor>
              </controlPr>
            </control>
          </mc:Choice>
        </mc:AlternateContent>
        <mc:AlternateContent xmlns:mc="http://schemas.openxmlformats.org/markup-compatibility/2006">
          <mc:Choice Requires="x14">
            <control shapeId="18400" r:id="rId775" name="Check Box 992">
              <controlPr defaultSize="0" autoFill="0" autoLine="0" autoPict="0">
                <anchor moveWithCells="1">
                  <from>
                    <xdr:col>23</xdr:col>
                    <xdr:colOff>0</xdr:colOff>
                    <xdr:row>108</xdr:row>
                    <xdr:rowOff>19050</xdr:rowOff>
                  </from>
                  <to>
                    <xdr:col>23</xdr:col>
                    <xdr:colOff>228600</xdr:colOff>
                    <xdr:row>109</xdr:row>
                    <xdr:rowOff>209550</xdr:rowOff>
                  </to>
                </anchor>
              </controlPr>
            </control>
          </mc:Choice>
        </mc:AlternateContent>
        <mc:AlternateContent xmlns:mc="http://schemas.openxmlformats.org/markup-compatibility/2006">
          <mc:Choice Requires="x14">
            <control shapeId="18401" r:id="rId776" name="Check Box 993">
              <controlPr defaultSize="0" autoFill="0" autoLine="0" autoPict="0">
                <anchor moveWithCells="1">
                  <from>
                    <xdr:col>23</xdr:col>
                    <xdr:colOff>0</xdr:colOff>
                    <xdr:row>109</xdr:row>
                    <xdr:rowOff>19050</xdr:rowOff>
                  </from>
                  <to>
                    <xdr:col>23</xdr:col>
                    <xdr:colOff>171450</xdr:colOff>
                    <xdr:row>109</xdr:row>
                    <xdr:rowOff>180975</xdr:rowOff>
                  </to>
                </anchor>
              </controlPr>
            </control>
          </mc:Choice>
        </mc:AlternateContent>
        <mc:AlternateContent xmlns:mc="http://schemas.openxmlformats.org/markup-compatibility/2006">
          <mc:Choice Requires="x14">
            <control shapeId="18402" r:id="rId777" name="Check Box 994">
              <controlPr defaultSize="0" autoFill="0" autoLine="0" autoPict="0">
                <anchor moveWithCells="1">
                  <from>
                    <xdr:col>23</xdr:col>
                    <xdr:colOff>0</xdr:colOff>
                    <xdr:row>108</xdr:row>
                    <xdr:rowOff>19050</xdr:rowOff>
                  </from>
                  <to>
                    <xdr:col>23</xdr:col>
                    <xdr:colOff>228600</xdr:colOff>
                    <xdr:row>109</xdr:row>
                    <xdr:rowOff>209550</xdr:rowOff>
                  </to>
                </anchor>
              </controlPr>
            </control>
          </mc:Choice>
        </mc:AlternateContent>
        <mc:AlternateContent xmlns:mc="http://schemas.openxmlformats.org/markup-compatibility/2006">
          <mc:Choice Requires="x14">
            <control shapeId="18403" r:id="rId778" name="Check Box 995">
              <controlPr defaultSize="0" autoFill="0" autoLine="0" autoPict="0">
                <anchor moveWithCells="1">
                  <from>
                    <xdr:col>23</xdr:col>
                    <xdr:colOff>0</xdr:colOff>
                    <xdr:row>109</xdr:row>
                    <xdr:rowOff>19050</xdr:rowOff>
                  </from>
                  <to>
                    <xdr:col>23</xdr:col>
                    <xdr:colOff>171450</xdr:colOff>
                    <xdr:row>109</xdr:row>
                    <xdr:rowOff>180975</xdr:rowOff>
                  </to>
                </anchor>
              </controlPr>
            </control>
          </mc:Choice>
        </mc:AlternateContent>
        <mc:AlternateContent xmlns:mc="http://schemas.openxmlformats.org/markup-compatibility/2006">
          <mc:Choice Requires="x14">
            <control shapeId="18404" r:id="rId779" name="Check Box 996">
              <controlPr defaultSize="0" autoFill="0" autoLine="0" autoPict="0">
                <anchor moveWithCells="1">
                  <from>
                    <xdr:col>23</xdr:col>
                    <xdr:colOff>0</xdr:colOff>
                    <xdr:row>108</xdr:row>
                    <xdr:rowOff>19050</xdr:rowOff>
                  </from>
                  <to>
                    <xdr:col>23</xdr:col>
                    <xdr:colOff>228600</xdr:colOff>
                    <xdr:row>109</xdr:row>
                    <xdr:rowOff>209550</xdr:rowOff>
                  </to>
                </anchor>
              </controlPr>
            </control>
          </mc:Choice>
        </mc:AlternateContent>
        <mc:AlternateContent xmlns:mc="http://schemas.openxmlformats.org/markup-compatibility/2006">
          <mc:Choice Requires="x14">
            <control shapeId="18405" r:id="rId780" name="Check Box 997">
              <controlPr defaultSize="0" autoFill="0" autoLine="0" autoPict="0">
                <anchor moveWithCells="1">
                  <from>
                    <xdr:col>23</xdr:col>
                    <xdr:colOff>0</xdr:colOff>
                    <xdr:row>110</xdr:row>
                    <xdr:rowOff>0</xdr:rowOff>
                  </from>
                  <to>
                    <xdr:col>23</xdr:col>
                    <xdr:colOff>180975</xdr:colOff>
                    <xdr:row>110</xdr:row>
                    <xdr:rowOff>314325</xdr:rowOff>
                  </to>
                </anchor>
              </controlPr>
            </control>
          </mc:Choice>
        </mc:AlternateContent>
        <mc:AlternateContent xmlns:mc="http://schemas.openxmlformats.org/markup-compatibility/2006">
          <mc:Choice Requires="x14">
            <control shapeId="18406" r:id="rId781" name="Check Box 998">
              <controlPr defaultSize="0" autoFill="0" autoLine="0" autoPict="0">
                <anchor moveWithCells="1">
                  <from>
                    <xdr:col>23</xdr:col>
                    <xdr:colOff>0</xdr:colOff>
                    <xdr:row>110</xdr:row>
                    <xdr:rowOff>0</xdr:rowOff>
                  </from>
                  <to>
                    <xdr:col>23</xdr:col>
                    <xdr:colOff>171450</xdr:colOff>
                    <xdr:row>110</xdr:row>
                    <xdr:rowOff>161925</xdr:rowOff>
                  </to>
                </anchor>
              </controlPr>
            </control>
          </mc:Choice>
        </mc:AlternateContent>
        <mc:AlternateContent xmlns:mc="http://schemas.openxmlformats.org/markup-compatibility/2006">
          <mc:Choice Requires="x14">
            <control shapeId="18407" r:id="rId782" name="Check Box 999">
              <controlPr defaultSize="0" autoFill="0" autoLine="0" autoPict="0">
                <anchor moveWithCells="1">
                  <from>
                    <xdr:col>23</xdr:col>
                    <xdr:colOff>0</xdr:colOff>
                    <xdr:row>117</xdr:row>
                    <xdr:rowOff>19050</xdr:rowOff>
                  </from>
                  <to>
                    <xdr:col>23</xdr:col>
                    <xdr:colOff>171450</xdr:colOff>
                    <xdr:row>117</xdr:row>
                    <xdr:rowOff>180975</xdr:rowOff>
                  </to>
                </anchor>
              </controlPr>
            </control>
          </mc:Choice>
        </mc:AlternateContent>
        <mc:AlternateContent xmlns:mc="http://schemas.openxmlformats.org/markup-compatibility/2006">
          <mc:Choice Requires="x14">
            <control shapeId="18408" r:id="rId783" name="Check Box 1000">
              <controlPr defaultSize="0" autoFill="0" autoLine="0" autoPict="0">
                <anchor moveWithCells="1">
                  <from>
                    <xdr:col>23</xdr:col>
                    <xdr:colOff>0</xdr:colOff>
                    <xdr:row>121</xdr:row>
                    <xdr:rowOff>19050</xdr:rowOff>
                  </from>
                  <to>
                    <xdr:col>23</xdr:col>
                    <xdr:colOff>171450</xdr:colOff>
                    <xdr:row>121</xdr:row>
                    <xdr:rowOff>180975</xdr:rowOff>
                  </to>
                </anchor>
              </controlPr>
            </control>
          </mc:Choice>
        </mc:AlternateContent>
        <mc:AlternateContent xmlns:mc="http://schemas.openxmlformats.org/markup-compatibility/2006">
          <mc:Choice Requires="x14">
            <control shapeId="18409" r:id="rId784" name="Check Box 1001">
              <controlPr defaultSize="0" autoFill="0" autoLine="0" autoPict="0">
                <anchor moveWithCells="1">
                  <from>
                    <xdr:col>23</xdr:col>
                    <xdr:colOff>0</xdr:colOff>
                    <xdr:row>121</xdr:row>
                    <xdr:rowOff>19050</xdr:rowOff>
                  </from>
                  <to>
                    <xdr:col>23</xdr:col>
                    <xdr:colOff>171450</xdr:colOff>
                    <xdr:row>121</xdr:row>
                    <xdr:rowOff>180975</xdr:rowOff>
                  </to>
                </anchor>
              </controlPr>
            </control>
          </mc:Choice>
        </mc:AlternateContent>
        <mc:AlternateContent xmlns:mc="http://schemas.openxmlformats.org/markup-compatibility/2006">
          <mc:Choice Requires="x14">
            <control shapeId="18410" r:id="rId785" name="Check Box 1002">
              <controlPr defaultSize="0" autoFill="0" autoLine="0" autoPict="0">
                <anchor moveWithCells="1">
                  <from>
                    <xdr:col>23</xdr:col>
                    <xdr:colOff>0</xdr:colOff>
                    <xdr:row>151</xdr:row>
                    <xdr:rowOff>19050</xdr:rowOff>
                  </from>
                  <to>
                    <xdr:col>23</xdr:col>
                    <xdr:colOff>171450</xdr:colOff>
                    <xdr:row>151</xdr:row>
                    <xdr:rowOff>180975</xdr:rowOff>
                  </to>
                </anchor>
              </controlPr>
            </control>
          </mc:Choice>
        </mc:AlternateContent>
        <mc:AlternateContent xmlns:mc="http://schemas.openxmlformats.org/markup-compatibility/2006">
          <mc:Choice Requires="x14">
            <control shapeId="18411" r:id="rId786" name="Check Box 1003">
              <controlPr defaultSize="0" autoFill="0" autoLine="0" autoPict="0">
                <anchor moveWithCells="1">
                  <from>
                    <xdr:col>23</xdr:col>
                    <xdr:colOff>0</xdr:colOff>
                    <xdr:row>151</xdr:row>
                    <xdr:rowOff>19050</xdr:rowOff>
                  </from>
                  <to>
                    <xdr:col>23</xdr:col>
                    <xdr:colOff>171450</xdr:colOff>
                    <xdr:row>151</xdr:row>
                    <xdr:rowOff>180975</xdr:rowOff>
                  </to>
                </anchor>
              </controlPr>
            </control>
          </mc:Choice>
        </mc:AlternateContent>
        <mc:AlternateContent xmlns:mc="http://schemas.openxmlformats.org/markup-compatibility/2006">
          <mc:Choice Requires="x14">
            <control shapeId="18412" r:id="rId787" name="Check Box 1004">
              <controlPr defaultSize="0" autoFill="0" autoLine="0" autoPict="0">
                <anchor moveWithCells="1">
                  <from>
                    <xdr:col>23</xdr:col>
                    <xdr:colOff>0</xdr:colOff>
                    <xdr:row>153</xdr:row>
                    <xdr:rowOff>19050</xdr:rowOff>
                  </from>
                  <to>
                    <xdr:col>23</xdr:col>
                    <xdr:colOff>171450</xdr:colOff>
                    <xdr:row>153</xdr:row>
                    <xdr:rowOff>180975</xdr:rowOff>
                  </to>
                </anchor>
              </controlPr>
            </control>
          </mc:Choice>
        </mc:AlternateContent>
        <mc:AlternateContent xmlns:mc="http://schemas.openxmlformats.org/markup-compatibility/2006">
          <mc:Choice Requires="x14">
            <control shapeId="18413" r:id="rId788" name="Check Box 1005">
              <controlPr defaultSize="0" autoFill="0" autoLine="0" autoPict="0">
                <anchor moveWithCells="1">
                  <from>
                    <xdr:col>23</xdr:col>
                    <xdr:colOff>0</xdr:colOff>
                    <xdr:row>153</xdr:row>
                    <xdr:rowOff>19050</xdr:rowOff>
                  </from>
                  <to>
                    <xdr:col>23</xdr:col>
                    <xdr:colOff>171450</xdr:colOff>
                    <xdr:row>153</xdr:row>
                    <xdr:rowOff>180975</xdr:rowOff>
                  </to>
                </anchor>
              </controlPr>
            </control>
          </mc:Choice>
        </mc:AlternateContent>
        <mc:AlternateContent xmlns:mc="http://schemas.openxmlformats.org/markup-compatibility/2006">
          <mc:Choice Requires="x14">
            <control shapeId="18414" r:id="rId789" name="Check Box 1006">
              <controlPr defaultSize="0" autoFill="0" autoLine="0" autoPict="0">
                <anchor moveWithCells="1">
                  <from>
                    <xdr:col>23</xdr:col>
                    <xdr:colOff>0</xdr:colOff>
                    <xdr:row>153</xdr:row>
                    <xdr:rowOff>19050</xdr:rowOff>
                  </from>
                  <to>
                    <xdr:col>23</xdr:col>
                    <xdr:colOff>171450</xdr:colOff>
                    <xdr:row>153</xdr:row>
                    <xdr:rowOff>180975</xdr:rowOff>
                  </to>
                </anchor>
              </controlPr>
            </control>
          </mc:Choice>
        </mc:AlternateContent>
        <mc:AlternateContent xmlns:mc="http://schemas.openxmlformats.org/markup-compatibility/2006">
          <mc:Choice Requires="x14">
            <control shapeId="18415" r:id="rId790" name="Check Box 1007">
              <controlPr defaultSize="0" autoFill="0" autoLine="0" autoPict="0">
                <anchor moveWithCells="1">
                  <from>
                    <xdr:col>23</xdr:col>
                    <xdr:colOff>0</xdr:colOff>
                    <xdr:row>158</xdr:row>
                    <xdr:rowOff>19050</xdr:rowOff>
                  </from>
                  <to>
                    <xdr:col>23</xdr:col>
                    <xdr:colOff>171450</xdr:colOff>
                    <xdr:row>158</xdr:row>
                    <xdr:rowOff>180975</xdr:rowOff>
                  </to>
                </anchor>
              </controlPr>
            </control>
          </mc:Choice>
        </mc:AlternateContent>
        <mc:AlternateContent xmlns:mc="http://schemas.openxmlformats.org/markup-compatibility/2006">
          <mc:Choice Requires="x14">
            <control shapeId="18416" r:id="rId791" name="Check Box 1008">
              <controlPr defaultSize="0" autoFill="0" autoLine="0" autoPict="0">
                <anchor moveWithCells="1">
                  <from>
                    <xdr:col>23</xdr:col>
                    <xdr:colOff>0</xdr:colOff>
                    <xdr:row>158</xdr:row>
                    <xdr:rowOff>19050</xdr:rowOff>
                  </from>
                  <to>
                    <xdr:col>23</xdr:col>
                    <xdr:colOff>171450</xdr:colOff>
                    <xdr:row>158</xdr:row>
                    <xdr:rowOff>180975</xdr:rowOff>
                  </to>
                </anchor>
              </controlPr>
            </control>
          </mc:Choice>
        </mc:AlternateContent>
        <mc:AlternateContent xmlns:mc="http://schemas.openxmlformats.org/markup-compatibility/2006">
          <mc:Choice Requires="x14">
            <control shapeId="18417" r:id="rId792" name="Check Box 1009">
              <controlPr defaultSize="0" autoFill="0" autoLine="0" autoPict="0">
                <anchor moveWithCells="1">
                  <from>
                    <xdr:col>23</xdr:col>
                    <xdr:colOff>0</xdr:colOff>
                    <xdr:row>158</xdr:row>
                    <xdr:rowOff>19050</xdr:rowOff>
                  </from>
                  <to>
                    <xdr:col>23</xdr:col>
                    <xdr:colOff>171450</xdr:colOff>
                    <xdr:row>158</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表紙 </vt:lpstr>
      <vt:lpstr>2ページ</vt:lpstr>
      <vt:lpstr>勤務形態一覧表</vt:lpstr>
      <vt:lpstr>（勤務形態一覧表）シフト記号表</vt:lpstr>
      <vt:lpstr>（勤務形態一覧表）記入方法</vt:lpstr>
      <vt:lpstr>（勤務形態一覧表）プルダウン・リスト</vt:lpstr>
      <vt:lpstr>（勤務形態一覧表）記入要項</vt:lpstr>
      <vt:lpstr>自主点検表 ((予防)GH）</vt:lpstr>
      <vt:lpstr>加算等自己点検表((予防)GH）</vt:lpstr>
      <vt:lpstr>'（勤務形態一覧表）シフト記号表'!Print_Area</vt:lpstr>
      <vt:lpstr>'加算等自己点検表((予防)GH）'!Print_Area</vt:lpstr>
      <vt:lpstr>勤務形態一覧表!Print_Area</vt:lpstr>
      <vt:lpstr>'自主点検表 ((予防)GH）'!Print_Area</vt:lpstr>
      <vt:lpstr>'（勤務形態一覧表）シフト記号表'!シフト記号表</vt:lpstr>
      <vt:lpstr>'（勤務形態一覧表）プルダウン・リスト'!シフト記号表</vt:lpstr>
      <vt:lpstr>'（勤務形態一覧表）記入方法'!シフト記号表</vt:lpstr>
      <vt:lpstr>勤務形態一覧表!シフト記号表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2024-11-27T00:48:29Z</dcterms:modified>
</cp:coreProperties>
</file>