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tabRatio="741"/>
  </bookViews>
  <sheets>
    <sheet name="表紙" sheetId="10" r:id="rId1"/>
    <sheet name="2ページ" sheetId="11" r:id="rId2"/>
    <sheet name="勤務形態一覧表" sheetId="12" r:id="rId3"/>
    <sheet name="シフト記号表(勤務形態一覧表)" sheetId="13" r:id="rId4"/>
    <sheet name="記入方法(勤務形態一覧表)" sheetId="14" r:id="rId5"/>
    <sheet name="プルダウン・リスト(勤務形態一覧表)" sheetId="15" r:id="rId6"/>
    <sheet name="自主点検表(密着通所)" sheetId="3" r:id="rId7"/>
    <sheet name="加算等自己点検表(密着通所)" sheetId="4" r:id="rId8"/>
  </sheets>
  <definedNames>
    <definedName name="_xlnm.Print_Area" localSheetId="7">'加算等自己点検表(密着通所)'!$A$1:$X$200</definedName>
    <definedName name="_xlnm.Print_Area" localSheetId="4">'記入方法(勤務形態一覧表)'!$B$1:$P$84</definedName>
    <definedName name="_xlnm.Print_Area" localSheetId="2">勤務形態一覧表!$A$1:$BF$72</definedName>
    <definedName name="_xlnm.Print_Area" localSheetId="6">'自主点検表(密着通所)'!$A$1:$Y$239</definedName>
    <definedName name="_xlnm.Print_Titles" localSheetId="2">勤務形態一覧表!$1:$21</definedName>
    <definedName name="シフト記号表">'シフト記号表(勤務形態一覧表)'!$C$6:$C$35</definedName>
    <definedName name="介護職員">'プルダウン・リスト(勤務形態一覧表)'!$F$13:$F$25</definedName>
    <definedName name="看護職員">'プルダウン・リスト(勤務形態一覧表)'!$E$13:$E$25</definedName>
    <definedName name="管理者">'プルダウン・リスト(勤務形態一覧表)'!$C$13</definedName>
    <definedName name="機能訓練指導員">'プルダウン・リスト(勤務形態一覧表)'!$G$13:$G$25</definedName>
    <definedName name="職種">'記入方法(勤務形態一覧表)'!$D$24:$D$28</definedName>
    <definedName name="生活相談員">'プルダウン・リスト(勤務形態一覧表)'!$D$13:$D$25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39" i="3" l="1"/>
  <c r="S239" i="3"/>
  <c r="Q8" i="11" l="1"/>
  <c r="Q12" i="11"/>
  <c r="O12" i="11"/>
  <c r="M12" i="11"/>
  <c r="K12" i="11"/>
  <c r="I12" i="11"/>
  <c r="G12" i="11"/>
  <c r="E12" i="11"/>
  <c r="C12" i="11"/>
  <c r="A12" i="11"/>
  <c r="V13" i="3" l="1"/>
  <c r="V22" i="3"/>
  <c r="V52" i="3"/>
  <c r="V67" i="3"/>
  <c r="V91" i="3"/>
  <c r="V118" i="3"/>
  <c r="V129" i="3"/>
  <c r="V137" i="3"/>
  <c r="V148" i="3"/>
  <c r="V155" i="3"/>
  <c r="V161" i="3"/>
  <c r="V220" i="3"/>
  <c r="V224" i="3"/>
  <c r="V235" i="3"/>
  <c r="F27" i="12" l="1"/>
  <c r="F24" i="12"/>
  <c r="AG2" i="12" l="1"/>
  <c r="V27" i="3" l="1"/>
  <c r="L19" i="11" l="1"/>
  <c r="L18" i="11"/>
  <c r="V231" i="3" l="1"/>
  <c r="L235" i="3" l="1"/>
  <c r="L231" i="3"/>
  <c r="L161" i="3"/>
  <c r="L148" i="3"/>
  <c r="V228" i="3" l="1"/>
  <c r="L228" i="3"/>
  <c r="L224" i="3"/>
  <c r="L118" i="3"/>
  <c r="V101" i="3"/>
  <c r="L101" i="3"/>
  <c r="L220" i="3"/>
  <c r="V217" i="3"/>
  <c r="L217" i="3"/>
  <c r="L67" i="3"/>
  <c r="V213" i="3"/>
  <c r="L213" i="3"/>
  <c r="V210" i="3"/>
  <c r="L210" i="3"/>
  <c r="V207" i="3"/>
  <c r="L207" i="3"/>
  <c r="V204" i="3"/>
  <c r="L204" i="3"/>
  <c r="V199" i="3"/>
  <c r="L199" i="3"/>
  <c r="V196" i="3"/>
  <c r="L196" i="3"/>
  <c r="V193" i="3"/>
  <c r="L193" i="3"/>
  <c r="V189" i="3"/>
  <c r="L189" i="3"/>
  <c r="V181" i="3"/>
  <c r="L181" i="3"/>
  <c r="V178" i="3"/>
  <c r="L178" i="3"/>
  <c r="L155" i="3"/>
  <c r="L137" i="3"/>
  <c r="V134" i="3"/>
  <c r="L134" i="3"/>
  <c r="L129" i="3"/>
  <c r="V114" i="3"/>
  <c r="L114" i="3"/>
  <c r="V111" i="3"/>
  <c r="L111" i="3"/>
  <c r="L91" i="3"/>
  <c r="V88" i="3"/>
  <c r="L88" i="3"/>
  <c r="V85" i="3"/>
  <c r="L85" i="3"/>
  <c r="V78" i="3"/>
  <c r="L78" i="3"/>
  <c r="V56" i="3"/>
  <c r="L56" i="3"/>
  <c r="L52" i="3"/>
  <c r="V49" i="3"/>
  <c r="L49" i="3"/>
  <c r="V45" i="3"/>
  <c r="L45" i="3"/>
  <c r="V42" i="3"/>
  <c r="L42" i="3"/>
  <c r="V38" i="3"/>
  <c r="L38" i="3"/>
  <c r="V33" i="3"/>
  <c r="L33" i="3"/>
  <c r="W239" i="3" l="1"/>
  <c r="L27" i="3"/>
  <c r="L22" i="3"/>
  <c r="L13" i="3"/>
  <c r="L239" i="3" l="1"/>
  <c r="N239" i="3" s="1"/>
  <c r="Z2" i="12"/>
  <c r="U25" i="13" l="1"/>
  <c r="S25" i="13"/>
  <c r="Q25" i="13"/>
  <c r="K25" i="13"/>
  <c r="S24" i="13"/>
  <c r="U24" i="13" s="1"/>
  <c r="Q24" i="13"/>
  <c r="K24" i="13"/>
  <c r="U23" i="13"/>
  <c r="S23" i="13"/>
  <c r="Q23" i="13"/>
  <c r="K23" i="13"/>
  <c r="S22" i="13"/>
  <c r="U22" i="13" s="1"/>
  <c r="Q22" i="13"/>
  <c r="K22" i="13"/>
  <c r="U21" i="13"/>
  <c r="S21" i="13"/>
  <c r="Q21" i="13"/>
  <c r="K21" i="13"/>
  <c r="S20" i="13"/>
  <c r="U20" i="13" s="1"/>
  <c r="Q20" i="13"/>
  <c r="K20" i="13"/>
  <c r="U19" i="13"/>
  <c r="S19" i="13"/>
  <c r="Q19" i="13"/>
  <c r="K19" i="13"/>
  <c r="S18" i="13"/>
  <c r="U18" i="13" s="1"/>
  <c r="Q18" i="13"/>
  <c r="K18" i="13"/>
  <c r="U17" i="13"/>
  <c r="S17" i="13"/>
  <c r="Q17" i="13"/>
  <c r="K17" i="13"/>
  <c r="S16" i="13"/>
  <c r="U16" i="13" s="1"/>
  <c r="Q16" i="13"/>
  <c r="K16" i="13"/>
  <c r="U15" i="13"/>
  <c r="S15" i="13"/>
  <c r="Q15" i="13"/>
  <c r="K15" i="13"/>
  <c r="S14" i="13"/>
  <c r="U14" i="13" s="1"/>
  <c r="Q14" i="13"/>
  <c r="K14" i="13"/>
  <c r="U13" i="13"/>
  <c r="S13" i="13"/>
  <c r="Q13" i="13"/>
  <c r="K13" i="13"/>
  <c r="S12" i="13"/>
  <c r="U12" i="13" s="1"/>
  <c r="Q12" i="13"/>
  <c r="K12" i="13"/>
  <c r="U11" i="13"/>
  <c r="S11" i="13"/>
  <c r="Q11" i="13"/>
  <c r="K11" i="13"/>
  <c r="S10" i="13"/>
  <c r="U10" i="13" s="1"/>
  <c r="Q10" i="13"/>
  <c r="K10" i="13"/>
  <c r="U9" i="13"/>
  <c r="S9" i="13"/>
  <c r="Q9" i="13"/>
  <c r="K9" i="13"/>
  <c r="S8" i="13"/>
  <c r="U8" i="13" s="1"/>
  <c r="Q8" i="13"/>
  <c r="K8" i="13"/>
  <c r="U7" i="13"/>
  <c r="S7" i="13"/>
  <c r="Q7" i="13"/>
  <c r="K7" i="13"/>
  <c r="S6" i="13"/>
  <c r="U6" i="13" s="1"/>
  <c r="Q6" i="13"/>
  <c r="K6" i="13"/>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T67" i="12"/>
  <c r="S6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X60" i="12" s="1"/>
  <c r="AZ60" i="12" s="1"/>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AX59" i="12" s="1"/>
  <c r="AZ59" i="12" s="1"/>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X57" i="12" s="1"/>
  <c r="AZ57" i="12" s="1"/>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AX56" i="12" s="1"/>
  <c r="AZ56" i="12" s="1"/>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X54" i="12" s="1"/>
  <c r="AZ54" i="12" s="1"/>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AX53" i="12" s="1"/>
  <c r="AZ53" i="12" s="1"/>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X51" i="12" s="1"/>
  <c r="AZ51" i="12" s="1"/>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AX50" i="12" s="1"/>
  <c r="AZ50" i="12" s="1"/>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X48" i="12" s="1"/>
  <c r="AZ48" i="12" s="1"/>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AX47" i="12" s="1"/>
  <c r="AZ47" i="12" s="1"/>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X45" i="12" s="1"/>
  <c r="AZ45" i="12" s="1"/>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AX44" i="12" s="1"/>
  <c r="AZ44" i="12" s="1"/>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X42" i="12" s="1"/>
  <c r="AZ42" i="12" s="1"/>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AX41" i="12" s="1"/>
  <c r="AZ41" i="12" s="1"/>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X39" i="12" s="1"/>
  <c r="AZ39" i="12" s="1"/>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AX38" i="12" s="1"/>
  <c r="AZ38" i="12" s="1"/>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X36" i="12" s="1"/>
  <c r="AZ36" i="12" s="1"/>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AX35" i="12" s="1"/>
  <c r="AZ35" i="12" s="1"/>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X33" i="12" s="1"/>
  <c r="AZ33" i="12" s="1"/>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AX32" i="12" s="1"/>
  <c r="AZ32" i="12" s="1"/>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X30" i="12" s="1"/>
  <c r="AZ30" i="12" s="1"/>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AX29" i="12" s="1"/>
  <c r="AZ29" i="12" s="1"/>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X27" i="12" s="1"/>
  <c r="AZ27" i="12" s="1"/>
  <c r="AE62"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AX26" i="12" s="1"/>
  <c r="AZ26" i="12" s="1"/>
  <c r="T26" i="12"/>
  <c r="S26" i="12"/>
  <c r="B25" i="12"/>
  <c r="B28" i="12" s="1"/>
  <c r="B31" i="12" s="1"/>
  <c r="B34" i="12" s="1"/>
  <c r="B37" i="12" s="1"/>
  <c r="B40" i="12" s="1"/>
  <c r="B43" i="12" s="1"/>
  <c r="B46" i="12" s="1"/>
  <c r="B49" i="12" s="1"/>
  <c r="B52" i="12" s="1"/>
  <c r="B55" i="12" s="1"/>
  <c r="B58"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X24" i="12" s="1"/>
  <c r="AZ24" i="12" s="1"/>
  <c r="AV71"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AX17" i="12"/>
  <c r="BC14" i="12"/>
  <c r="AC2" i="12"/>
  <c r="AT20" i="12" s="1"/>
  <c r="AT21" i="12" s="1"/>
  <c r="AX23" i="12" l="1"/>
  <c r="AZ23" i="12" s="1"/>
  <c r="AF20" i="12"/>
  <c r="AF21" i="12" s="1"/>
  <c r="X62" i="12"/>
  <c r="AF62" i="12"/>
  <c r="AN62" i="12"/>
  <c r="AV62" i="12"/>
  <c r="W63" i="12"/>
  <c r="AE63" i="12"/>
  <c r="AM63" i="12"/>
  <c r="AU63" i="12"/>
  <c r="V64" i="12"/>
  <c r="AD64" i="12"/>
  <c r="AL64" i="12"/>
  <c r="AT64" i="12"/>
  <c r="V68" i="12"/>
  <c r="AD68" i="12"/>
  <c r="AL68" i="12"/>
  <c r="AT68" i="12"/>
  <c r="W69" i="12"/>
  <c r="AE69" i="12"/>
  <c r="AM69" i="12"/>
  <c r="AU69" i="12"/>
  <c r="X70" i="12"/>
  <c r="AF70" i="12"/>
  <c r="AN70" i="12"/>
  <c r="AV70" i="12"/>
  <c r="Y71" i="12"/>
  <c r="AG71" i="12"/>
  <c r="AO71" i="12"/>
  <c r="AW71" i="12"/>
  <c r="AM20" i="12"/>
  <c r="AM21" i="12" s="1"/>
  <c r="AN20" i="12"/>
  <c r="AN21" i="12" s="1"/>
  <c r="Y20" i="12"/>
  <c r="Y21" i="12" s="1"/>
  <c r="AG20" i="12"/>
  <c r="AG21" i="12" s="1"/>
  <c r="AO20" i="12"/>
  <c r="AO21" i="12" s="1"/>
  <c r="Z20" i="12"/>
  <c r="Z21" i="12" s="1"/>
  <c r="AH20" i="12"/>
  <c r="AH21" i="12" s="1"/>
  <c r="AP20" i="12"/>
  <c r="AP21" i="12" s="1"/>
  <c r="Y62" i="12"/>
  <c r="AG62" i="12"/>
  <c r="AO62" i="12"/>
  <c r="AW62" i="12"/>
  <c r="X63" i="12"/>
  <c r="AF63" i="12"/>
  <c r="AN63" i="12"/>
  <c r="AV63" i="12"/>
  <c r="W64" i="12"/>
  <c r="AE64" i="12"/>
  <c r="AM64" i="12"/>
  <c r="AU64" i="12"/>
  <c r="W68" i="12"/>
  <c r="AE68" i="12"/>
  <c r="AM68" i="12"/>
  <c r="AU68" i="12"/>
  <c r="X69" i="12"/>
  <c r="AF69" i="12"/>
  <c r="AN69" i="12"/>
  <c r="AV69" i="12"/>
  <c r="Y70" i="12"/>
  <c r="AG70" i="12"/>
  <c r="AO70" i="12"/>
  <c r="AW70" i="12"/>
  <c r="Z71" i="12"/>
  <c r="AH71" i="12"/>
  <c r="AP71" i="12"/>
  <c r="AE20" i="12"/>
  <c r="AE21" i="12" s="1"/>
  <c r="S20" i="12"/>
  <c r="S21" i="12" s="1"/>
  <c r="AA20" i="12"/>
  <c r="AA21" i="12" s="1"/>
  <c r="AI20" i="12"/>
  <c r="AI21" i="12" s="1"/>
  <c r="AQ20" i="12"/>
  <c r="AQ21" i="12" s="1"/>
  <c r="Z62" i="12"/>
  <c r="AH62" i="12"/>
  <c r="AP62" i="12"/>
  <c r="AX62" i="12"/>
  <c r="AZ62" i="12" s="1"/>
  <c r="Y63" i="12"/>
  <c r="AG63" i="12"/>
  <c r="AO63" i="12"/>
  <c r="AW63" i="12"/>
  <c r="X64" i="12"/>
  <c r="AF64" i="12"/>
  <c r="AN64" i="12"/>
  <c r="AV64" i="12"/>
  <c r="X68" i="12"/>
  <c r="AF68" i="12"/>
  <c r="AN68" i="12"/>
  <c r="AV68" i="12"/>
  <c r="Y69" i="12"/>
  <c r="AG69" i="12"/>
  <c r="AO69" i="12"/>
  <c r="AW69" i="12"/>
  <c r="Z70" i="12"/>
  <c r="AH70" i="12"/>
  <c r="AP70" i="12"/>
  <c r="S71" i="12"/>
  <c r="AA71" i="12"/>
  <c r="AI71" i="12"/>
  <c r="AQ71" i="12"/>
  <c r="AJ20" i="12"/>
  <c r="AJ21" i="12" s="1"/>
  <c r="AA62" i="12"/>
  <c r="AI62" i="12"/>
  <c r="AQ62" i="12"/>
  <c r="Z63" i="12"/>
  <c r="AH63" i="12"/>
  <c r="AP63" i="12"/>
  <c r="AX63" i="12"/>
  <c r="AZ63" i="12" s="1"/>
  <c r="Y64" i="12"/>
  <c r="AG64" i="12"/>
  <c r="AO64" i="12"/>
  <c r="AW64" i="12"/>
  <c r="Y68" i="12"/>
  <c r="AG68" i="12"/>
  <c r="AO68" i="12"/>
  <c r="AW68" i="12"/>
  <c r="Z69" i="12"/>
  <c r="AH69" i="12"/>
  <c r="AP69" i="12"/>
  <c r="S70" i="12"/>
  <c r="AA70" i="12"/>
  <c r="AI70" i="12"/>
  <c r="AQ70" i="12"/>
  <c r="T71" i="12"/>
  <c r="AB71" i="12"/>
  <c r="AJ71" i="12"/>
  <c r="AR71" i="12"/>
  <c r="X20" i="12"/>
  <c r="X21" i="12" s="1"/>
  <c r="AB20" i="12"/>
  <c r="AB21" i="12" s="1"/>
  <c r="S62" i="12"/>
  <c r="BB8" i="12"/>
  <c r="U20" i="12"/>
  <c r="U21" i="12" s="1"/>
  <c r="AC20" i="12"/>
  <c r="AC21" i="12" s="1"/>
  <c r="AK20" i="12"/>
  <c r="AK21" i="12" s="1"/>
  <c r="AS20" i="12"/>
  <c r="AS21" i="12" s="1"/>
  <c r="T62" i="12"/>
  <c r="AB62" i="12"/>
  <c r="AJ62" i="12"/>
  <c r="AR62" i="12"/>
  <c r="S63" i="12"/>
  <c r="AA63" i="12"/>
  <c r="AI63" i="12"/>
  <c r="AQ63" i="12"/>
  <c r="Z64" i="12"/>
  <c r="AH64" i="12"/>
  <c r="AP64" i="12"/>
  <c r="AX64" i="12"/>
  <c r="AZ64" i="12" s="1"/>
  <c r="Z68" i="12"/>
  <c r="AH68" i="12"/>
  <c r="AP68" i="12"/>
  <c r="S69" i="12"/>
  <c r="AA69" i="12"/>
  <c r="AI69" i="12"/>
  <c r="AQ69" i="12"/>
  <c r="T70" i="12"/>
  <c r="AB70" i="12"/>
  <c r="AJ70" i="12"/>
  <c r="AR70" i="12"/>
  <c r="U71" i="12"/>
  <c r="AC71" i="12"/>
  <c r="AK71" i="12"/>
  <c r="AS71" i="12"/>
  <c r="W20" i="12"/>
  <c r="W21" i="12" s="1"/>
  <c r="T20" i="12"/>
  <c r="T21" i="12" s="1"/>
  <c r="AR20" i="12"/>
  <c r="AR21" i="12" s="1"/>
  <c r="V20" i="12"/>
  <c r="V21" i="12" s="1"/>
  <c r="AD20" i="12"/>
  <c r="AD21" i="12" s="1"/>
  <c r="AL20" i="12"/>
  <c r="AL21" i="12" s="1"/>
  <c r="U62" i="12"/>
  <c r="AC62" i="12"/>
  <c r="AK62" i="12"/>
  <c r="AS62" i="12"/>
  <c r="T63" i="12"/>
  <c r="AB63" i="12"/>
  <c r="AJ63" i="12"/>
  <c r="AR63" i="12"/>
  <c r="S64" i="12"/>
  <c r="AA64" i="12"/>
  <c r="AI64" i="12"/>
  <c r="AQ64" i="12"/>
  <c r="S68" i="12"/>
  <c r="AA68" i="12"/>
  <c r="AI68" i="12"/>
  <c r="AQ68" i="12"/>
  <c r="T69" i="12"/>
  <c r="AB69" i="12"/>
  <c r="AJ69" i="12"/>
  <c r="AR69" i="12"/>
  <c r="U70" i="12"/>
  <c r="AC70" i="12"/>
  <c r="AK70" i="12"/>
  <c r="AS70" i="12"/>
  <c r="V71" i="12"/>
  <c r="AD71" i="12"/>
  <c r="AL71" i="12"/>
  <c r="AT71" i="12"/>
  <c r="V62" i="12"/>
  <c r="AD62" i="12"/>
  <c r="AL62" i="12"/>
  <c r="AT62" i="12"/>
  <c r="U63" i="12"/>
  <c r="AC63" i="12"/>
  <c r="AK63" i="12"/>
  <c r="AS63" i="12"/>
  <c r="T64" i="12"/>
  <c r="AB64" i="12"/>
  <c r="AJ64" i="12"/>
  <c r="AR64" i="12"/>
  <c r="T68" i="12"/>
  <c r="AB68" i="12"/>
  <c r="AJ68" i="12"/>
  <c r="AR68" i="12"/>
  <c r="U69" i="12"/>
  <c r="AC69" i="12"/>
  <c r="AK69" i="12"/>
  <c r="AS69" i="12"/>
  <c r="V70" i="12"/>
  <c r="AD70" i="12"/>
  <c r="AL70" i="12"/>
  <c r="AT70" i="12"/>
  <c r="W71" i="12"/>
  <c r="AE71" i="12"/>
  <c r="AM71" i="12"/>
  <c r="AU71" i="12"/>
  <c r="W62" i="12"/>
  <c r="AM62" i="12"/>
  <c r="AU62" i="12"/>
  <c r="V63" i="12"/>
  <c r="AD63" i="12"/>
  <c r="AL63" i="12"/>
  <c r="AT63" i="12"/>
  <c r="U64" i="12"/>
  <c r="AC64" i="12"/>
  <c r="AK64" i="12"/>
  <c r="AS64" i="12"/>
  <c r="U68" i="12"/>
  <c r="AC68" i="12"/>
  <c r="AK68" i="12"/>
  <c r="AS68" i="12"/>
  <c r="V69" i="12"/>
  <c r="AD69" i="12"/>
  <c r="AL69" i="12"/>
  <c r="AT69" i="12"/>
  <c r="W70" i="12"/>
  <c r="AE70" i="12"/>
  <c r="AM70" i="12"/>
  <c r="AU70" i="12"/>
  <c r="X71" i="12"/>
  <c r="AF71" i="12"/>
  <c r="AN71" i="12"/>
</calcChain>
</file>

<file path=xl/sharedStrings.xml><?xml version="1.0" encoding="utf-8"?>
<sst xmlns="http://schemas.openxmlformats.org/spreadsheetml/2006/main" count="1544" uniqueCount="828">
  <si>
    <t>はい</t>
    <phoneticPr fontId="2"/>
  </si>
  <si>
    <t>広告の内容が虚偽又は誇大なものになっていないか。</t>
    <phoneticPr fontId="2"/>
  </si>
  <si>
    <t>利用者が居宅サービス計画の変更を希望する場合は、居宅介護支援事業者への連絡その他の必要な援助を行っているか。</t>
    <phoneticPr fontId="2"/>
  </si>
  <si>
    <t>法定代理受領サービスに該当しない地域密着型通所介護に係る利用料の支払を受けた場合は、提供したサービスの内容、費用の額その他必要と認められる事項を記載したサービス提供証明書を利用者に対して交付しているか。</t>
    <phoneticPr fontId="2"/>
  </si>
  <si>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2"/>
  </si>
  <si>
    <t>介護保険サービス事業者等自主点検表</t>
    <rPh sb="11" eb="12">
      <t>トウ</t>
    </rPh>
    <rPh sb="12" eb="17">
      <t>ジシュテンケンヒョウ</t>
    </rPh>
    <phoneticPr fontId="2"/>
  </si>
  <si>
    <t>・会計に関する書類</t>
    <rPh sb="1" eb="3">
      <t>カイケイ</t>
    </rPh>
    <rPh sb="4" eb="5">
      <t>カン</t>
    </rPh>
    <rPh sb="7" eb="9">
      <t>ショルイ</t>
    </rPh>
    <phoneticPr fontId="2"/>
  </si>
  <si>
    <t>・運営推進会議記録</t>
    <rPh sb="1" eb="3">
      <t>ウンエイ</t>
    </rPh>
    <rPh sb="3" eb="5">
      <t>スイシン</t>
    </rPh>
    <rPh sb="5" eb="7">
      <t>カイギ</t>
    </rPh>
    <rPh sb="7" eb="9">
      <t>キロク</t>
    </rPh>
    <phoneticPr fontId="2"/>
  </si>
  <si>
    <t>加算等自己点検シート（地域密着型通所介護）</t>
    <rPh sb="11" eb="20">
      <t>チイキミッチャクガタツウショカイゴ</t>
    </rPh>
    <phoneticPr fontId="2"/>
  </si>
  <si>
    <t>点検事項</t>
    <rPh sb="0" eb="2">
      <t>テンケン</t>
    </rPh>
    <rPh sb="2" eb="4">
      <t>ジコウ</t>
    </rPh>
    <phoneticPr fontId="2"/>
  </si>
  <si>
    <t>点検項目</t>
    <rPh sb="0" eb="2">
      <t>テンケン</t>
    </rPh>
    <rPh sb="2" eb="4">
      <t>コウモク</t>
    </rPh>
    <phoneticPr fontId="2"/>
  </si>
  <si>
    <t>（参考様式1）</t>
    <rPh sb="1" eb="3">
      <t>サンコウ</t>
    </rPh>
    <rPh sb="3" eb="5">
      <t>ヨウシキ</t>
    </rPh>
    <phoneticPr fontId="5"/>
  </si>
  <si>
    <t>サービス種別</t>
    <rPh sb="4" eb="6">
      <t>シュベツ</t>
    </rPh>
    <phoneticPr fontId="8"/>
  </si>
  <si>
    <t>令和</t>
    <rPh sb="0" eb="2">
      <t>レイワ</t>
    </rPh>
    <phoneticPr fontId="8"/>
  </si>
  <si>
    <t>年</t>
    <rPh sb="0" eb="1">
      <t>ネン</t>
    </rPh>
    <phoneticPr fontId="8"/>
  </si>
  <si>
    <t>月</t>
    <rPh sb="0" eb="1">
      <t>ゲツ</t>
    </rPh>
    <phoneticPr fontId="8"/>
  </si>
  <si>
    <t>４週</t>
  </si>
  <si>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</si>
  <si>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8"/>
  </si>
  <si>
    <t>時間/週</t>
    <rPh sb="0" eb="2">
      <t>ジカン</t>
    </rPh>
    <rPh sb="3" eb="4">
      <t>シュウ</t>
    </rPh>
    <phoneticPr fontId="8"/>
  </si>
  <si>
    <t>時間/月</t>
    <rPh sb="0" eb="2">
      <t>ジカン</t>
    </rPh>
    <rPh sb="3" eb="4">
      <t>ツキ</t>
    </rPh>
    <phoneticPr fontId="8"/>
  </si>
  <si>
    <t>当月の日数</t>
    <rPh sb="0" eb="2">
      <t>トウゲツ</t>
    </rPh>
    <rPh sb="3" eb="5">
      <t>ニッスウ</t>
    </rPh>
    <phoneticPr fontId="8"/>
  </si>
  <si>
    <t>日</t>
    <rPh sb="0" eb="1">
      <t>ニチ</t>
    </rPh>
    <phoneticPr fontId="8"/>
  </si>
  <si>
    <t>1週目</t>
    <rPh sb="1" eb="2">
      <t>シュウ</t>
    </rPh>
    <rPh sb="2" eb="3">
      <t>メ</t>
    </rPh>
    <phoneticPr fontId="8"/>
  </si>
  <si>
    <t>2週目</t>
    <rPh sb="1" eb="2">
      <t>シュウ</t>
    </rPh>
    <rPh sb="2" eb="3">
      <t>メ</t>
    </rPh>
    <phoneticPr fontId="8"/>
  </si>
  <si>
    <t>3週目</t>
    <rPh sb="1" eb="2">
      <t>シュウ</t>
    </rPh>
    <rPh sb="2" eb="3">
      <t>メ</t>
    </rPh>
    <phoneticPr fontId="8"/>
  </si>
  <si>
    <t>4週目</t>
    <rPh sb="1" eb="2">
      <t>シュウ</t>
    </rPh>
    <rPh sb="2" eb="3">
      <t>メ</t>
    </rPh>
    <phoneticPr fontId="8"/>
  </si>
  <si>
    <t>5週目</t>
    <rPh sb="1" eb="2">
      <t>シュウ</t>
    </rPh>
    <rPh sb="2" eb="3">
      <t>メ</t>
    </rPh>
    <phoneticPr fontId="8"/>
  </si>
  <si>
    <t>記号</t>
    <rPh sb="0" eb="2">
      <t>キゴウ</t>
    </rPh>
    <phoneticPr fontId="8"/>
  </si>
  <si>
    <t>区分</t>
    <rPh sb="0" eb="2">
      <t>クブン</t>
    </rPh>
    <phoneticPr fontId="8"/>
  </si>
  <si>
    <t>常勤で専従</t>
    <rPh sb="0" eb="2">
      <t>ジョウキン</t>
    </rPh>
    <rPh sb="3" eb="5">
      <t>センジュウ</t>
    </rPh>
    <phoneticPr fontId="8"/>
  </si>
  <si>
    <t>常勤で兼務</t>
    <rPh sb="0" eb="2">
      <t>ジョウキン</t>
    </rPh>
    <rPh sb="3" eb="5">
      <t>ケンム</t>
    </rPh>
    <phoneticPr fontId="8"/>
  </si>
  <si>
    <t>非常勤で専従</t>
    <rPh sb="0" eb="3">
      <t>ヒジョウキン</t>
    </rPh>
    <rPh sb="4" eb="6">
      <t>センジュウ</t>
    </rPh>
    <phoneticPr fontId="8"/>
  </si>
  <si>
    <t>≪提出不要≫</t>
    <rPh sb="1" eb="3">
      <t>テイシュツ</t>
    </rPh>
    <rPh sb="3" eb="5">
      <t>フヨウ</t>
    </rPh>
    <phoneticPr fontId="8"/>
  </si>
  <si>
    <t>・・・直接入力する必要がある箇所です。</t>
    <rPh sb="3" eb="5">
      <t>チョクセツ</t>
    </rPh>
    <rPh sb="5" eb="7">
      <t>ニュウリョク</t>
    </rPh>
    <rPh sb="9" eb="11">
      <t>ヒツヨウ</t>
    </rPh>
    <rPh sb="14" eb="16">
      <t>カショ</t>
    </rPh>
    <phoneticPr fontId="8"/>
  </si>
  <si>
    <t>・・・プルダウンから選択して入力する必要がある箇所です。</t>
    <rPh sb="10" eb="12">
      <t>センタク</t>
    </rPh>
    <rPh sb="14" eb="16">
      <t>ニュウリョク</t>
    </rPh>
    <rPh sb="18" eb="20">
      <t>ヒツヨウ</t>
    </rPh>
    <rPh sb="23" eb="25">
      <t>カショ</t>
    </rPh>
    <phoneticPr fontId="8"/>
  </si>
  <si>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</si>
  <si>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8"/>
  </si>
  <si>
    <t>　(1) 「４週」・「暦月」のいずれかを選択してください。</t>
    <rPh sb="7" eb="8">
      <t>シュウ</t>
    </rPh>
    <rPh sb="11" eb="12">
      <t>レキ</t>
    </rPh>
    <rPh sb="12" eb="13">
      <t>ツキ</t>
    </rPh>
    <rPh sb="20" eb="22">
      <t>センタク</t>
    </rPh>
    <phoneticPr fontId="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</si>
  <si>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</si>
  <si>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8"/>
  </si>
  <si>
    <t xml:space="preserve"> 　　 記入の順序は、職種ごとにまとめてください。</t>
    <rPh sb="4" eb="6">
      <t>キニュウ</t>
    </rPh>
    <rPh sb="7" eb="9">
      <t>ジュンジョ</t>
    </rPh>
    <rPh sb="11" eb="13">
      <t>ショクシュ</t>
    </rPh>
    <phoneticPr fontId="8"/>
  </si>
  <si>
    <t>職種名</t>
    <rPh sb="0" eb="2">
      <t>ショクシュ</t>
    </rPh>
    <rPh sb="2" eb="3">
      <t>メイ</t>
    </rPh>
    <phoneticPr fontId="8"/>
  </si>
  <si>
    <t>管理者</t>
    <rPh sb="0" eb="3">
      <t>カンリシャ</t>
    </rPh>
    <phoneticPr fontId="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</si>
  <si>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8"/>
  </si>
  <si>
    <t>（注）常勤・非常勤の区分について</t>
    <rPh sb="1" eb="2">
      <t>チュウ</t>
    </rPh>
    <rPh sb="3" eb="5">
      <t>ジョウキン</t>
    </rPh>
    <rPh sb="6" eb="9">
      <t>ヒジョウキン</t>
    </rPh>
    <rPh sb="10" eb="12">
      <t>クブン</t>
    </rPh>
    <phoneticPr fontId="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</si>
  <si>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</si>
  <si>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</si>
  <si>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</si>
  <si>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8"/>
  </si>
  <si>
    <t>１．サービス種別</t>
    <rPh sb="6" eb="8">
      <t>シュベツ</t>
    </rPh>
    <phoneticPr fontId="8"/>
  </si>
  <si>
    <t>２．職種名・資格名称</t>
    <rPh sb="2" eb="4">
      <t>ショクシュ</t>
    </rPh>
    <rPh sb="4" eb="5">
      <t>メイ</t>
    </rPh>
    <rPh sb="6" eb="8">
      <t>シカク</t>
    </rPh>
    <rPh sb="8" eb="10">
      <t>メイショウ</t>
    </rPh>
    <phoneticPr fontId="8"/>
  </si>
  <si>
    <t>資格</t>
    <rPh sb="0" eb="2">
      <t>シカク</t>
    </rPh>
    <phoneticPr fontId="8"/>
  </si>
  <si>
    <t>【自治体の皆様へ】</t>
    <rPh sb="1" eb="4">
      <t>ジチタイ</t>
    </rPh>
    <rPh sb="5" eb="7">
      <t>ミナサマ</t>
    </rPh>
    <phoneticPr fontId="8"/>
  </si>
  <si>
    <t>※ INDIRECT関数使用のため、以下のとおりセルに「名前の定義」をしています。</t>
    <rPh sb="10" eb="12">
      <t>カンスウ</t>
    </rPh>
    <rPh sb="12" eb="14">
      <t>シヨウ</t>
    </rPh>
    <rPh sb="18" eb="20">
      <t>イカ</t>
    </rPh>
    <rPh sb="28" eb="30">
      <t>ナマエ</t>
    </rPh>
    <rPh sb="31" eb="33">
      <t>テイギ</t>
    </rPh>
    <phoneticPr fontId="8"/>
  </si>
  <si>
    <t>　C列・・・「管理者」</t>
    <rPh sb="2" eb="3">
      <t>レツ</t>
    </rPh>
    <rPh sb="7" eb="10">
      <t>カンリシャ</t>
    </rPh>
    <phoneticPr fontId="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</si>
  <si>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8"/>
  </si>
  <si>
    <t>　行が足りない場合は、適宜追加してください。</t>
    <rPh sb="1" eb="2">
      <t>ギョウ</t>
    </rPh>
    <rPh sb="3" eb="4">
      <t>タ</t>
    </rPh>
    <rPh sb="7" eb="9">
      <t>バアイ</t>
    </rPh>
    <rPh sb="11" eb="13">
      <t>テキギ</t>
    </rPh>
    <rPh sb="13" eb="15">
      <t>ツイカ</t>
    </rPh>
    <phoneticPr fontId="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</si>
  <si>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8"/>
  </si>
  <si>
    <t>　・「数式」タブ　⇒　「名前の定義」を選択</t>
    <rPh sb="3" eb="5">
      <t>スウシキ</t>
    </rPh>
    <rPh sb="12" eb="14">
      <t>ナマエ</t>
    </rPh>
    <rPh sb="15" eb="17">
      <t>テイギ</t>
    </rPh>
    <rPh sb="19" eb="21">
      <t>センタク</t>
    </rPh>
    <phoneticPr fontId="8"/>
  </si>
  <si>
    <t>　・「名前」に職種名を入力</t>
    <rPh sb="3" eb="5">
      <t>ナマエ</t>
    </rPh>
    <rPh sb="7" eb="9">
      <t>ショクシュ</t>
    </rPh>
    <rPh sb="9" eb="10">
      <t>メイ</t>
    </rPh>
    <rPh sb="11" eb="13">
      <t>ニュウリョク</t>
    </rPh>
    <phoneticPr fontId="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</si>
  <si>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</si>
  <si>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8"/>
  </si>
  <si>
    <t>作成者の職氏名</t>
    <rPh sb="0" eb="2">
      <t>サクセイ</t>
    </rPh>
    <rPh sb="2" eb="3">
      <t>シャ</t>
    </rPh>
    <rPh sb="4" eb="5">
      <t>ショク</t>
    </rPh>
    <rPh sb="5" eb="7">
      <t>シメイ</t>
    </rPh>
    <phoneticPr fontId="5"/>
  </si>
  <si>
    <t>電話番号</t>
    <rPh sb="0" eb="2">
      <t>デンワ</t>
    </rPh>
    <rPh sb="2" eb="4">
      <t>バンゴウ</t>
    </rPh>
    <phoneticPr fontId="2"/>
  </si>
  <si>
    <t>＜注＞</t>
    <rPh sb="1" eb="2">
      <t>チュウ</t>
    </rPh>
    <phoneticPr fontId="5"/>
  </si>
  <si>
    <t>事業所の管理者等、事業の運営について責任のある方が記入してください。</t>
    <rPh sb="0" eb="3">
      <t>ジギョウショ</t>
    </rPh>
    <rPh sb="4" eb="7">
      <t>カンリシャ</t>
    </rPh>
    <rPh sb="7" eb="8">
      <t>トウ</t>
    </rPh>
    <rPh sb="9" eb="11">
      <t>ジギョウ</t>
    </rPh>
    <rPh sb="12" eb="14">
      <t>ウンエイ</t>
    </rPh>
    <rPh sb="18" eb="20">
      <t>セキニン</t>
    </rPh>
    <rPh sb="23" eb="24">
      <t>カタ</t>
    </rPh>
    <rPh sb="25" eb="27">
      <t>キニュウ</t>
    </rPh>
    <phoneticPr fontId="5"/>
  </si>
  <si>
    <t>令和　　　　年　　　　月　　　　日</t>
    <rPh sb="0" eb="2">
      <t>レイワ</t>
    </rPh>
    <rPh sb="6" eb="7">
      <t>ネン</t>
    </rPh>
    <rPh sb="11" eb="12">
      <t>ガツ</t>
    </rPh>
    <rPh sb="16" eb="17">
      <t>ニチ</t>
    </rPh>
    <phoneticPr fontId="5"/>
  </si>
  <si>
    <t>代表者の職氏名</t>
    <rPh sb="0" eb="3">
      <t>ダイヒョウシャ</t>
    </rPh>
    <rPh sb="4" eb="5">
      <t>ショク</t>
    </rPh>
    <rPh sb="5" eb="7">
      <t>シメイ</t>
    </rPh>
    <phoneticPr fontId="2"/>
  </si>
  <si>
    <t xml:space="preserve"> 職 名</t>
    <rPh sb="1" eb="2">
      <t>ショク</t>
    </rPh>
    <rPh sb="3" eb="4">
      <t>メイ</t>
    </rPh>
    <phoneticPr fontId="5"/>
  </si>
  <si>
    <t>事業所名</t>
    <rPh sb="0" eb="3">
      <t>ジギョウショ</t>
    </rPh>
    <rPh sb="3" eb="4">
      <t>メイ</t>
    </rPh>
    <phoneticPr fontId="2"/>
  </si>
  <si>
    <t>事業所所在地</t>
    <rPh sb="0" eb="3">
      <t>ジギョウショ</t>
    </rPh>
    <rPh sb="3" eb="6">
      <t>ショザイチ</t>
    </rPh>
    <phoneticPr fontId="2"/>
  </si>
  <si>
    <t>事業所の担当者</t>
    <rPh sb="0" eb="3">
      <t>ジギョウショ</t>
    </rPh>
    <rPh sb="4" eb="7">
      <t>タントウシャ</t>
    </rPh>
    <phoneticPr fontId="2"/>
  </si>
  <si>
    <t>（松阪市記入欄）</t>
    <rPh sb="1" eb="4">
      <t>マツサカシ</t>
    </rPh>
    <rPh sb="4" eb="6">
      <t>キニュウ</t>
    </rPh>
    <rPh sb="6" eb="7">
      <t>ラン</t>
    </rPh>
    <phoneticPr fontId="2"/>
  </si>
  <si>
    <t>介護保険課担当者</t>
    <rPh sb="0" eb="2">
      <t>カイゴ</t>
    </rPh>
    <rPh sb="2" eb="4">
      <t>ホケン</t>
    </rPh>
    <rPh sb="4" eb="5">
      <t>カ</t>
    </rPh>
    <rPh sb="5" eb="8">
      <t>タントウシャ</t>
    </rPh>
    <phoneticPr fontId="5"/>
  </si>
  <si>
    <t>月の実施日数　Ａ</t>
    <rPh sb="0" eb="1">
      <t>ツキ</t>
    </rPh>
    <rPh sb="2" eb="4">
      <t>ジッシ</t>
    </rPh>
    <rPh sb="4" eb="5">
      <t>ニチ</t>
    </rPh>
    <rPh sb="5" eb="6">
      <t>スウ</t>
    </rPh>
    <phoneticPr fontId="5"/>
  </si>
  <si>
    <t>日</t>
    <rPh sb="0" eb="1">
      <t>ニチ</t>
    </rPh>
    <phoneticPr fontId="5"/>
  </si>
  <si>
    <t>　要 介 護 度 別 延 べ 利 用 者 数　（人）　Ｂ　</t>
    <rPh sb="1" eb="2">
      <t>ヨウ</t>
    </rPh>
    <rPh sb="3" eb="4">
      <t>スケ</t>
    </rPh>
    <rPh sb="5" eb="6">
      <t>マモル</t>
    </rPh>
    <rPh sb="7" eb="8">
      <t>ド</t>
    </rPh>
    <rPh sb="9" eb="10">
      <t>ベツ</t>
    </rPh>
    <rPh sb="11" eb="12">
      <t>ノベ</t>
    </rPh>
    <rPh sb="15" eb="16">
      <t>リ</t>
    </rPh>
    <rPh sb="17" eb="18">
      <t>ヨウ</t>
    </rPh>
    <rPh sb="19" eb="20">
      <t>モノ</t>
    </rPh>
    <rPh sb="21" eb="22">
      <t>スウ</t>
    </rPh>
    <rPh sb="24" eb="25">
      <t>ニン</t>
    </rPh>
    <phoneticPr fontId="5"/>
  </si>
  <si>
    <t>事業対象者</t>
    <rPh sb="0" eb="2">
      <t>ジギョウ</t>
    </rPh>
    <rPh sb="2" eb="4">
      <t>タイショウ</t>
    </rPh>
    <rPh sb="4" eb="5">
      <t>シャ</t>
    </rPh>
    <phoneticPr fontId="5"/>
  </si>
  <si>
    <t>要支援１</t>
    <rPh sb="0" eb="3">
      <t>ヨウシエン</t>
    </rPh>
    <phoneticPr fontId="5"/>
  </si>
  <si>
    <t>要支援２</t>
    <rPh sb="0" eb="3">
      <t>ヨウシエン</t>
    </rPh>
    <phoneticPr fontId="5"/>
  </si>
  <si>
    <t>要介護１</t>
    <rPh sb="0" eb="3">
      <t>ヨウカイゴ</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</si>
  <si>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</si>
  <si>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</si>
  <si>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</si>
  <si>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</si>
  <si>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計</t>
    <rPh sb="0" eb="1">
      <t>ケイ</t>
    </rPh>
    <phoneticPr fontId="5"/>
  </si>
  <si>
    <t>　要介護度別１日平均利用者数　（人）　Ｂ／Ａ　　　※小数点第２位を四捨五入</t>
    <rPh sb="1" eb="2">
      <t>ヨウ</t>
    </rPh>
    <rPh sb="2" eb="3">
      <t>スケ</t>
    </rPh>
    <rPh sb="3" eb="4">
      <t>マモル</t>
    </rPh>
    <rPh sb="4" eb="5">
      <t>ド</t>
    </rPh>
    <rPh sb="5" eb="6">
      <t>ベツ</t>
    </rPh>
    <rPh sb="7" eb="8">
      <t>ニチ</t>
    </rPh>
    <rPh sb="8" eb="9">
      <t>ヒラ</t>
    </rPh>
    <rPh sb="9" eb="10">
      <t>ヒトシ</t>
    </rPh>
    <rPh sb="10" eb="11">
      <t>リ</t>
    </rPh>
    <rPh sb="11" eb="12">
      <t>ヨウ</t>
    </rPh>
    <rPh sb="12" eb="13">
      <t>モノ</t>
    </rPh>
    <rPh sb="13" eb="14">
      <t>スウ</t>
    </rPh>
    <rPh sb="16" eb="17">
      <t>ニン</t>
    </rPh>
    <rPh sb="26" eb="29">
      <t>ショウスウテン</t>
    </rPh>
    <rPh sb="29" eb="30">
      <t>ダイ</t>
    </rPh>
    <rPh sb="31" eb="32">
      <t>イ</t>
    </rPh>
    <rPh sb="33" eb="37">
      <t>シシャゴニュウ</t>
    </rPh>
    <phoneticPr fontId="5"/>
  </si>
  <si>
    <t>１　理念</t>
    <rPh sb="2" eb="4">
      <t>リネン</t>
    </rPh>
    <phoneticPr fontId="2"/>
  </si>
  <si>
    <t>２　利用者の状況</t>
    <phoneticPr fontId="2"/>
  </si>
  <si>
    <t>従業者の勤務の体制及び勤務形態一覧表　</t>
  </si>
  <si>
    <t>サービス種別（</t>
    <rPh sb="4" eb="6">
      <t>シュベツ</t>
    </rPh>
    <phoneticPr fontId="8"/>
  </si>
  <si>
    <t>地域密着型通所介護</t>
    <rPh sb="0" eb="2">
      <t>チイキ</t>
    </rPh>
    <rPh sb="2" eb="5">
      <t>ミッチャクガタ</t>
    </rPh>
    <rPh sb="5" eb="7">
      <t>ツウショ</t>
    </rPh>
    <rPh sb="7" eb="9">
      <t>カイゴ</t>
    </rPh>
    <phoneticPr fontId="8"/>
  </si>
  <si>
    <t>）</t>
    <phoneticPr fontId="8"/>
  </si>
  <si>
    <t>(</t>
    <phoneticPr fontId="8"/>
  </si>
  <si>
    <t>)</t>
    <phoneticPr fontId="8"/>
  </si>
  <si>
    <t>事業所名（</t>
    <rPh sb="0" eb="3">
      <t>ジギョウショ</t>
    </rPh>
    <rPh sb="3" eb="4">
      <t>メイ</t>
    </rPh>
    <phoneticPr fontId="8"/>
  </si>
  <si>
    <t>○○デイサービス</t>
    <phoneticPr fontId="8"/>
  </si>
  <si>
    <t>(1)</t>
    <phoneticPr fontId="8"/>
  </si>
  <si>
    <t>(2)</t>
    <phoneticPr fontId="8"/>
  </si>
  <si>
    <t>(4) 事業所全体のサービス提供単位数</t>
    <phoneticPr fontId="8"/>
  </si>
  <si>
    <t>単位</t>
    <rPh sb="0" eb="2">
      <t>タンイ</t>
    </rPh>
    <phoneticPr fontId="8"/>
  </si>
  <si>
    <t>単位目</t>
    <rPh sb="0" eb="2">
      <t>タンイ</t>
    </rPh>
    <rPh sb="2" eb="3">
      <t>メ</t>
    </rPh>
    <phoneticPr fontId="8"/>
  </si>
  <si>
    <t xml:space="preserve">(5) 当該サービス提供単位のサービス提供時間 </t>
    <rPh sb="4" eb="6">
      <t>トウガイ</t>
    </rPh>
    <rPh sb="10" eb="12">
      <t>テイキョウ</t>
    </rPh>
    <rPh sb="12" eb="14">
      <t>タンイ</t>
    </rPh>
    <rPh sb="19" eb="21">
      <t>テイキョウ</t>
    </rPh>
    <rPh sb="21" eb="23">
      <t>ジカン</t>
    </rPh>
    <phoneticPr fontId="8"/>
  </si>
  <si>
    <t>～</t>
    <phoneticPr fontId="8"/>
  </si>
  <si>
    <t>（計</t>
    <rPh sb="1" eb="2">
      <t>ケイ</t>
    </rPh>
    <phoneticPr fontId="8"/>
  </si>
  <si>
    <t>時間）</t>
    <rPh sb="0" eb="2">
      <t>ジカン</t>
    </rPh>
    <phoneticPr fontId="8"/>
  </si>
  <si>
    <t>No</t>
    <phoneticPr fontId="8"/>
  </si>
  <si>
    <t>(6) 
職種</t>
    <phoneticPr fontId="5"/>
  </si>
  <si>
    <t>(7)
勤務
形態</t>
    <phoneticPr fontId="5"/>
  </si>
  <si>
    <t>(8)
資格</t>
    <rPh sb="4" eb="6">
      <t>シカク</t>
    </rPh>
    <phoneticPr fontId="8"/>
  </si>
  <si>
    <t>(9) 氏　名</t>
    <phoneticPr fontId="5"/>
  </si>
  <si>
    <t>(10)</t>
    <phoneticPr fontId="8"/>
  </si>
  <si>
    <t>(12)
週平均
勤務時間
数</t>
    <phoneticPr fontId="8"/>
  </si>
  <si>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5"/>
  </si>
  <si>
    <t>シフト記号</t>
    <phoneticPr fontId="8"/>
  </si>
  <si>
    <t>勤務時間数</t>
    <rPh sb="0" eb="2">
      <t>キンム</t>
    </rPh>
    <rPh sb="2" eb="4">
      <t>ジカン</t>
    </rPh>
    <rPh sb="4" eb="5">
      <t>スウ</t>
    </rPh>
    <phoneticPr fontId="8"/>
  </si>
  <si>
    <t>サービス提供時間内
の勤務時間数</t>
    <rPh sb="4" eb="6">
      <t>テイキョウ</t>
    </rPh>
    <rPh sb="6" eb="9">
      <t>ジカンナイ</t>
    </rPh>
    <rPh sb="11" eb="13">
      <t>キンム</t>
    </rPh>
    <rPh sb="13" eb="15">
      <t>ジカン</t>
    </rPh>
    <rPh sb="15" eb="16">
      <t>スウ</t>
    </rPh>
    <phoneticPr fontId="8"/>
  </si>
  <si>
    <t>シフト記号</t>
    <phoneticPr fontId="8"/>
  </si>
  <si>
    <t>シフト記号</t>
    <phoneticPr fontId="8"/>
  </si>
  <si>
    <t>シフト記号</t>
    <phoneticPr fontId="8"/>
  </si>
  <si>
    <t>シフト記号</t>
    <phoneticPr fontId="8"/>
  </si>
  <si>
    <t>シフト記号</t>
    <phoneticPr fontId="8"/>
  </si>
  <si>
    <t>(14) サービス提供時間内の勤務延時間数</t>
    <phoneticPr fontId="8"/>
  </si>
  <si>
    <t>生活相談員</t>
    <rPh sb="0" eb="2">
      <t>セイカツ</t>
    </rPh>
    <rPh sb="2" eb="5">
      <t>ソウダンイン</t>
    </rPh>
    <phoneticPr fontId="8"/>
  </si>
  <si>
    <t>看護職員</t>
    <rPh sb="0" eb="2">
      <t>カンゴ</t>
    </rPh>
    <rPh sb="2" eb="4">
      <t>ショクイン</t>
    </rPh>
    <phoneticPr fontId="8"/>
  </si>
  <si>
    <t>介護職員</t>
    <rPh sb="0" eb="2">
      <t>カイゴ</t>
    </rPh>
    <rPh sb="2" eb="4">
      <t>ショクイン</t>
    </rPh>
    <phoneticPr fontId="8"/>
  </si>
  <si>
    <t>(15) 利用者数　　　</t>
    <phoneticPr fontId="8"/>
  </si>
  <si>
    <t>(16) サービス提供時間（平均提供時間）</t>
    <rPh sb="9" eb="11">
      <t>テイキョウ</t>
    </rPh>
    <rPh sb="11" eb="13">
      <t>ジカン</t>
    </rPh>
    <rPh sb="14" eb="16">
      <t>ヘイキン</t>
    </rPh>
    <rPh sb="16" eb="18">
      <t>テイキョウ</t>
    </rPh>
    <rPh sb="18" eb="20">
      <t>ジカン</t>
    </rPh>
    <phoneticPr fontId="8"/>
  </si>
  <si>
    <t>(17) 確保すべき介護職員の勤務時間数（注：記入方法参照）　　</t>
    <rPh sb="5" eb="7">
      <t>カクホ</t>
    </rPh>
    <rPh sb="10" eb="12">
      <t>カイゴ</t>
    </rPh>
    <rPh sb="12" eb="14">
      <t>ショクイン</t>
    </rPh>
    <rPh sb="15" eb="17">
      <t>キンム</t>
    </rPh>
    <rPh sb="17" eb="20">
      <t>ジカンスウ</t>
    </rPh>
    <phoneticPr fontId="8"/>
  </si>
  <si>
    <t>（参考）
(18) 1日の職種別人員内訳</t>
    <rPh sb="1" eb="3">
      <t>サンコウ</t>
    </rPh>
    <rPh sb="11" eb="12">
      <t>ニチ</t>
    </rPh>
    <rPh sb="13" eb="16">
      <t>ショクシュベツ</t>
    </rPh>
    <rPh sb="16" eb="17">
      <t>ニン</t>
    </rPh>
    <rPh sb="17" eb="18">
      <t>イン</t>
    </rPh>
    <rPh sb="18" eb="19">
      <t>ウチ</t>
    </rPh>
    <rPh sb="19" eb="20">
      <t>ヤク</t>
    </rPh>
    <phoneticPr fontId="8"/>
  </si>
  <si>
    <t>機能訓練指導員</t>
    <rPh sb="0" eb="2">
      <t>キノウ</t>
    </rPh>
    <rPh sb="2" eb="4">
      <t>クンレン</t>
    </rPh>
    <rPh sb="4" eb="7">
      <t>シドウイン</t>
    </rPh>
    <phoneticPr fontId="8"/>
  </si>
  <si>
    <t>≪要 提出≫</t>
    <rPh sb="1" eb="2">
      <t>ヨウ</t>
    </rPh>
    <rPh sb="3" eb="5">
      <t>テイシュツ</t>
    </rPh>
    <phoneticPr fontId="8"/>
  </si>
  <si>
    <t>■シフト記号表（勤務時間帯）</t>
    <rPh sb="4" eb="6">
      <t>キゴウ</t>
    </rPh>
    <rPh sb="6" eb="7">
      <t>ヒョウ</t>
    </rPh>
    <rPh sb="8" eb="10">
      <t>キンム</t>
    </rPh>
    <rPh sb="10" eb="13">
      <t>ジカンタイ</t>
    </rPh>
    <phoneticPr fontId="8"/>
  </si>
  <si>
    <t>※24時間表記</t>
  </si>
  <si>
    <t>休憩時間1時間は「1:00」、休憩時間45分は「00:45」と入力してください。</t>
    <phoneticPr fontId="8"/>
  </si>
  <si>
    <t>勤務時間</t>
    <rPh sb="0" eb="2">
      <t>キンム</t>
    </rPh>
    <rPh sb="2" eb="4">
      <t>ジカン</t>
    </rPh>
    <phoneticPr fontId="8"/>
  </si>
  <si>
    <t>サービス提供時間</t>
    <rPh sb="4" eb="6">
      <t>テイキョウ</t>
    </rPh>
    <rPh sb="6" eb="8">
      <t>ジカン</t>
    </rPh>
    <phoneticPr fontId="8"/>
  </si>
  <si>
    <t>サービス提供時間内の勤務時間</t>
    <rPh sb="4" eb="6">
      <t>テイキョウ</t>
    </rPh>
    <rPh sb="6" eb="8">
      <t>ジカン</t>
    </rPh>
    <rPh sb="8" eb="9">
      <t>ナイ</t>
    </rPh>
    <rPh sb="10" eb="12">
      <t>キンム</t>
    </rPh>
    <rPh sb="12" eb="14">
      <t>ジカン</t>
    </rPh>
    <phoneticPr fontId="8"/>
  </si>
  <si>
    <t>自由記載欄</t>
    <rPh sb="0" eb="2">
      <t>ジユウ</t>
    </rPh>
    <rPh sb="2" eb="4">
      <t>キサイ</t>
    </rPh>
    <rPh sb="4" eb="5">
      <t>ラン</t>
    </rPh>
    <phoneticPr fontId="8"/>
  </si>
  <si>
    <t>No</t>
    <phoneticPr fontId="8"/>
  </si>
  <si>
    <t>始業時刻</t>
    <rPh sb="0" eb="2">
      <t>シギョウ</t>
    </rPh>
    <rPh sb="2" eb="4">
      <t>ジコク</t>
    </rPh>
    <phoneticPr fontId="8"/>
  </si>
  <si>
    <t>終業時刻</t>
    <rPh sb="0" eb="2">
      <t>シュウギョウ</t>
    </rPh>
    <rPh sb="2" eb="4">
      <t>ジコク</t>
    </rPh>
    <phoneticPr fontId="8"/>
  </si>
  <si>
    <t>うち、休憩時間</t>
    <rPh sb="3" eb="5">
      <t>キュウケイ</t>
    </rPh>
    <rPh sb="5" eb="7">
      <t>ジカン</t>
    </rPh>
    <phoneticPr fontId="8"/>
  </si>
  <si>
    <t>開始時刻</t>
    <rPh sb="0" eb="2">
      <t>カイシ</t>
    </rPh>
    <rPh sb="2" eb="4">
      <t>ジコク</t>
    </rPh>
    <phoneticPr fontId="8"/>
  </si>
  <si>
    <t>終了時刻</t>
    <rPh sb="0" eb="2">
      <t>シュウリョウ</t>
    </rPh>
    <rPh sb="2" eb="4">
      <t>ジコク</t>
    </rPh>
    <phoneticPr fontId="8"/>
  </si>
  <si>
    <t>a</t>
    <phoneticPr fontId="8"/>
  </si>
  <si>
    <t>：</t>
    <phoneticPr fontId="8"/>
  </si>
  <si>
    <t>～</t>
    <phoneticPr fontId="8"/>
  </si>
  <si>
    <t>（</t>
    <phoneticPr fontId="8"/>
  </si>
  <si>
    <t>～</t>
    <phoneticPr fontId="8"/>
  </si>
  <si>
    <t>b</t>
    <phoneticPr fontId="8"/>
  </si>
  <si>
    <t>：</t>
    <phoneticPr fontId="8"/>
  </si>
  <si>
    <t>～</t>
    <phoneticPr fontId="8"/>
  </si>
  <si>
    <t>（</t>
    <phoneticPr fontId="8"/>
  </si>
  <si>
    <t>)</t>
    <phoneticPr fontId="8"/>
  </si>
  <si>
    <t>c</t>
    <phoneticPr fontId="8"/>
  </si>
  <si>
    <t>：</t>
    <phoneticPr fontId="8"/>
  </si>
  <si>
    <t>～</t>
    <phoneticPr fontId="8"/>
  </si>
  <si>
    <t>d</t>
    <phoneticPr fontId="8"/>
  </si>
  <si>
    <t>)</t>
    <phoneticPr fontId="8"/>
  </si>
  <si>
    <t>e</t>
    <phoneticPr fontId="8"/>
  </si>
  <si>
    <t>（</t>
    <phoneticPr fontId="8"/>
  </si>
  <si>
    <t>f</t>
    <phoneticPr fontId="8"/>
  </si>
  <si>
    <t>：</t>
    <phoneticPr fontId="8"/>
  </si>
  <si>
    <t>g</t>
    <phoneticPr fontId="8"/>
  </si>
  <si>
    <t>h</t>
    <phoneticPr fontId="8"/>
  </si>
  <si>
    <t>i</t>
    <phoneticPr fontId="8"/>
  </si>
  <si>
    <t>j</t>
    <phoneticPr fontId="8"/>
  </si>
  <si>
    <t>k</t>
    <phoneticPr fontId="8"/>
  </si>
  <si>
    <t>l</t>
    <phoneticPr fontId="8"/>
  </si>
  <si>
    <t>（</t>
    <phoneticPr fontId="8"/>
  </si>
  <si>
    <t>m</t>
    <phoneticPr fontId="8"/>
  </si>
  <si>
    <t>n</t>
    <phoneticPr fontId="8"/>
  </si>
  <si>
    <t>o</t>
    <phoneticPr fontId="8"/>
  </si>
  <si>
    <t>p</t>
    <phoneticPr fontId="8"/>
  </si>
  <si>
    <t>q</t>
    <phoneticPr fontId="8"/>
  </si>
  <si>
    <t>r</t>
    <phoneticPr fontId="8"/>
  </si>
  <si>
    <t>s</t>
    <phoneticPr fontId="8"/>
  </si>
  <si>
    <t>t</t>
    <phoneticPr fontId="8"/>
  </si>
  <si>
    <t>u</t>
    <phoneticPr fontId="8"/>
  </si>
  <si>
    <t>v</t>
    <phoneticPr fontId="8"/>
  </si>
  <si>
    <t>w</t>
    <phoneticPr fontId="8"/>
  </si>
  <si>
    <t>x</t>
    <phoneticPr fontId="8"/>
  </si>
  <si>
    <t>y</t>
    <phoneticPr fontId="8"/>
  </si>
  <si>
    <t>z</t>
    <phoneticPr fontId="8"/>
  </si>
  <si>
    <t>休</t>
    <rPh sb="0" eb="1">
      <t>ヤス</t>
    </rPh>
    <phoneticPr fontId="8"/>
  </si>
  <si>
    <t>：</t>
    <phoneticPr fontId="8"/>
  </si>
  <si>
    <t>～</t>
    <phoneticPr fontId="8"/>
  </si>
  <si>
    <t>休日</t>
    <rPh sb="0" eb="2">
      <t>キュウジツ</t>
    </rPh>
    <phoneticPr fontId="8"/>
  </si>
  <si>
    <t>-</t>
    <phoneticPr fontId="8"/>
  </si>
  <si>
    <t>-</t>
    <phoneticPr fontId="8"/>
  </si>
  <si>
    <t>・職種ごとの勤務時間を「○：○○～○：○○」と表記することが困難な場合は、No21～30を活用し、勤務時間数のみを入力してください。</t>
    <rPh sb="45" eb="47">
      <t>カツヨウ</t>
    </rPh>
    <phoneticPr fontId="8"/>
  </si>
  <si>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8"/>
  </si>
  <si>
    <t>・シフト記号が足りない場合は、適宜、行を追加してください。</t>
    <rPh sb="4" eb="6">
      <t>キゴウ</t>
    </rPh>
    <rPh sb="7" eb="8">
      <t>タ</t>
    </rPh>
    <rPh sb="11" eb="13">
      <t>バアイ</t>
    </rPh>
    <rPh sb="15" eb="17">
      <t>テキギ</t>
    </rPh>
    <rPh sb="18" eb="19">
      <t>ギョウ</t>
    </rPh>
    <rPh sb="20" eb="22">
      <t>ツイカ</t>
    </rPh>
    <phoneticPr fontId="8"/>
  </si>
  <si>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8"/>
  </si>
  <si>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8"/>
  </si>
  <si>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8"/>
  </si>
  <si>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5"/>
  </si>
  <si>
    <t>下記の記入方法に従って、入力してください。</t>
    <phoneticPr fontId="8"/>
  </si>
  <si>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8"/>
  </si>
  <si>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8"/>
  </si>
  <si>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8"/>
  </si>
  <si>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</si>
  <si>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A</t>
    <phoneticPr fontId="8"/>
  </si>
  <si>
    <t>B</t>
    <phoneticPr fontId="8"/>
  </si>
  <si>
    <t>C</t>
    <phoneticPr fontId="8"/>
  </si>
  <si>
    <t>D</t>
    <phoneticPr fontId="8"/>
  </si>
  <si>
    <t>非常勤で兼務</t>
    <rPh sb="0" eb="1">
      <t>ヒ</t>
    </rPh>
    <rPh sb="1" eb="3">
      <t>ジョウキン</t>
    </rPh>
    <rPh sb="4" eb="6">
      <t>ケンム</t>
    </rPh>
    <phoneticPr fontId="8"/>
  </si>
  <si>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8"/>
  </si>
  <si>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8"/>
  </si>
  <si>
    <t>　(9) 従業者の氏名を記入してください。</t>
    <rPh sb="5" eb="8">
      <t>ジュウギョウシャ</t>
    </rPh>
    <rPh sb="9" eb="11">
      <t>シメイ</t>
    </rPh>
    <rPh sb="12" eb="14">
      <t>キニュウ</t>
    </rPh>
    <phoneticPr fontId="8"/>
  </si>
  <si>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8"/>
  </si>
  <si>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</si>
  <si>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8"/>
  </si>
  <si>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8"/>
  </si>
  <si>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8"/>
  </si>
  <si>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8"/>
  </si>
  <si>
    <t>　　　 その他、特記事項欄としてもご活用ください。</t>
    <rPh sb="6" eb="7">
      <t>タ</t>
    </rPh>
    <rPh sb="8" eb="10">
      <t>トッキ</t>
    </rPh>
    <rPh sb="10" eb="12">
      <t>ジコウ</t>
    </rPh>
    <rPh sb="12" eb="13">
      <t>ラン</t>
    </rPh>
    <rPh sb="18" eb="20">
      <t>カツヨウ</t>
    </rPh>
    <phoneticPr fontId="8"/>
  </si>
  <si>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8"/>
  </si>
  <si>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8"/>
  </si>
  <si>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8"/>
  </si>
  <si>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8"/>
  </si>
  <si>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8"/>
  </si>
  <si>
    <t xml:space="preserve"> （参考）</t>
    <rPh sb="2" eb="4">
      <t>サンコウ</t>
    </rPh>
    <phoneticPr fontId="8"/>
  </si>
  <si>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8"/>
  </si>
  <si>
    <t>No</t>
    <phoneticPr fontId="8"/>
  </si>
  <si>
    <t>ー</t>
    <phoneticPr fontId="8"/>
  </si>
  <si>
    <t>ー</t>
    <phoneticPr fontId="8"/>
  </si>
  <si>
    <t>社会福祉士</t>
    <rPh sb="0" eb="2">
      <t>シャカイ</t>
    </rPh>
    <rPh sb="2" eb="5">
      <t>フクシシ</t>
    </rPh>
    <phoneticPr fontId="10"/>
  </si>
  <si>
    <t>看護師</t>
    <rPh sb="0" eb="3">
      <t>カンゴシ</t>
    </rPh>
    <phoneticPr fontId="8"/>
  </si>
  <si>
    <t>介護福祉士</t>
    <rPh sb="0" eb="2">
      <t>カイゴ</t>
    </rPh>
    <rPh sb="2" eb="5">
      <t>フクシシ</t>
    </rPh>
    <phoneticPr fontId="8"/>
  </si>
  <si>
    <t>理学療法士</t>
    <rPh sb="0" eb="2">
      <t>リガク</t>
    </rPh>
    <rPh sb="2" eb="5">
      <t>リョウホウシ</t>
    </rPh>
    <phoneticPr fontId="8"/>
  </si>
  <si>
    <t>社会福祉主事任用資格</t>
    <phoneticPr fontId="8"/>
  </si>
  <si>
    <t>准看護師</t>
    <rPh sb="0" eb="4">
      <t>ジュンカンゴシ</t>
    </rPh>
    <phoneticPr fontId="8"/>
  </si>
  <si>
    <t>作業療法士</t>
    <rPh sb="0" eb="2">
      <t>サギョウ</t>
    </rPh>
    <rPh sb="2" eb="5">
      <t>リョウホウシ</t>
    </rPh>
    <phoneticPr fontId="8"/>
  </si>
  <si>
    <t>ー</t>
    <phoneticPr fontId="8"/>
  </si>
  <si>
    <t>精神保健福祉士</t>
    <rPh sb="0" eb="2">
      <t>セイシン</t>
    </rPh>
    <rPh sb="2" eb="4">
      <t>ホケン</t>
    </rPh>
    <rPh sb="4" eb="7">
      <t>フクシシ</t>
    </rPh>
    <phoneticPr fontId="8"/>
  </si>
  <si>
    <t>言語聴覚士</t>
    <rPh sb="0" eb="2">
      <t>ゲンゴ</t>
    </rPh>
    <rPh sb="2" eb="5">
      <t>チョウカクシ</t>
    </rPh>
    <phoneticPr fontId="8"/>
  </si>
  <si>
    <t>ー</t>
    <phoneticPr fontId="8"/>
  </si>
  <si>
    <t>ー</t>
    <phoneticPr fontId="8"/>
  </si>
  <si>
    <t>柔道整復師</t>
    <rPh sb="0" eb="2">
      <t>ジュウドウ</t>
    </rPh>
    <rPh sb="2" eb="5">
      <t>セイフクシ</t>
    </rPh>
    <phoneticPr fontId="8"/>
  </si>
  <si>
    <t>あん摩マッサージ指圧師</t>
    <rPh sb="2" eb="3">
      <t>マ</t>
    </rPh>
    <rPh sb="8" eb="11">
      <t>シアツシ</t>
    </rPh>
    <phoneticPr fontId="8"/>
  </si>
  <si>
    <t>はり師</t>
    <rPh sb="2" eb="3">
      <t>シ</t>
    </rPh>
    <phoneticPr fontId="8"/>
  </si>
  <si>
    <t>きゅう師</t>
    <rPh sb="3" eb="4">
      <t>シ</t>
    </rPh>
    <phoneticPr fontId="8"/>
  </si>
  <si>
    <t>　C12～L12・・・「職種」</t>
    <rPh sb="12" eb="14">
      <t>ショクシュ</t>
    </rPh>
    <phoneticPr fontId="8"/>
  </si>
  <si>
    <t>　D列・・・「生活相談員」</t>
    <rPh sb="2" eb="3">
      <t>レツ</t>
    </rPh>
    <rPh sb="7" eb="9">
      <t>セイカツ</t>
    </rPh>
    <rPh sb="9" eb="12">
      <t>ソウダンイン</t>
    </rPh>
    <phoneticPr fontId="8"/>
  </si>
  <si>
    <t>　E列・・・「看護職員」</t>
    <rPh sb="2" eb="3">
      <t>レツ</t>
    </rPh>
    <rPh sb="7" eb="9">
      <t>カンゴ</t>
    </rPh>
    <rPh sb="9" eb="11">
      <t>ショクイン</t>
    </rPh>
    <phoneticPr fontId="8"/>
  </si>
  <si>
    <t>　F列・・・「介護職員」</t>
    <rPh sb="2" eb="3">
      <t>レツ</t>
    </rPh>
    <rPh sb="7" eb="9">
      <t>カイゴ</t>
    </rPh>
    <rPh sb="9" eb="11">
      <t>ショクイン</t>
    </rPh>
    <phoneticPr fontId="8"/>
  </si>
  <si>
    <t>　G列・・・「機能訓練指導員」</t>
    <rPh sb="2" eb="3">
      <t>レツ</t>
    </rPh>
    <rPh sb="7" eb="9">
      <t>キノウ</t>
    </rPh>
    <rPh sb="9" eb="11">
      <t>クンレン</t>
    </rPh>
    <rPh sb="11" eb="14">
      <t>シドウイン</t>
    </rPh>
    <phoneticPr fontId="8"/>
  </si>
  <si>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8"/>
  </si>
  <si>
    <t>氏 名</t>
    <rPh sb="0" eb="1">
      <t>シ</t>
    </rPh>
    <rPh sb="2" eb="3">
      <t>メイ</t>
    </rPh>
    <phoneticPr fontId="5"/>
  </si>
  <si>
    <t>利用者の社会的孤立感の解消及び心身の機能の維持並びに利用者の家族の身体的及び精神的負担の軽減を図るために、利用者が可能な限り居宅において、その有する能力に応じ自立した日常生活を営むことができるよう生活機能の維持又は向上を目指し、必要な日常生活上の世話、機能訓練を行うものであるか。</t>
    <phoneticPr fontId="2"/>
  </si>
  <si>
    <t>居宅介護支援事業者又はその従業者に対し、利用者に特定の事業者によるサービスを利用させることの対償として、金品その他の財産上の利益を供与していないか。</t>
    <phoneticPr fontId="2"/>
  </si>
  <si>
    <t>介護保険サービス事業者等状況調査資料</t>
    <phoneticPr fontId="2"/>
  </si>
  <si>
    <t>【地域密着型通所介護】</t>
    <rPh sb="1" eb="3">
      <t>チイキ</t>
    </rPh>
    <rPh sb="3" eb="6">
      <t>ミッチャクガタ</t>
    </rPh>
    <rPh sb="6" eb="8">
      <t>ツウショ</t>
    </rPh>
    <rPh sb="8" eb="10">
      <t>カイゴ</t>
    </rPh>
    <phoneticPr fontId="2"/>
  </si>
  <si>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タイオウ</t>
    </rPh>
    <phoneticPr fontId="2"/>
  </si>
  <si>
    <t>（その他）</t>
    <rPh sb="3" eb="4">
      <t>タ</t>
    </rPh>
    <phoneticPr fontId="2"/>
  </si>
  <si>
    <t>はい</t>
    <phoneticPr fontId="2"/>
  </si>
  <si>
    <t>(人員に関する基準)</t>
    <rPh sb="1" eb="3">
      <t>ジンイン</t>
    </rPh>
    <rPh sb="4" eb="5">
      <t>カン</t>
    </rPh>
    <rPh sb="7" eb="9">
      <t>キジュン</t>
    </rPh>
    <phoneticPr fontId="2"/>
  </si>
  <si>
    <t>(設備に関する基準)</t>
    <rPh sb="1" eb="3">
      <t>セツビ</t>
    </rPh>
    <rPh sb="4" eb="5">
      <t>カン</t>
    </rPh>
    <rPh sb="7" eb="9">
      <t>キジュン</t>
    </rPh>
    <phoneticPr fontId="2"/>
  </si>
  <si>
    <t>(運営に関する基準)</t>
    <rPh sb="1" eb="3">
      <t>ウンエイ</t>
    </rPh>
    <rPh sb="4" eb="5">
      <t>カン</t>
    </rPh>
    <rPh sb="7" eb="9">
      <t>キジュン</t>
    </rPh>
    <phoneticPr fontId="2"/>
  </si>
  <si>
    <t>(基本方針)</t>
    <rPh sb="1" eb="3">
      <t>キホン</t>
    </rPh>
    <rPh sb="3" eb="5">
      <t>ホウシン</t>
    </rPh>
    <phoneticPr fontId="2"/>
  </si>
  <si>
    <t>はい</t>
    <phoneticPr fontId="2"/>
  </si>
  <si>
    <t>相談室は、遮へい物の設置等により相談の内容が漏えいしないよう配慮されているか。</t>
    <phoneticPr fontId="2"/>
  </si>
  <si>
    <t>提供した具体的なサービスの内容等を記録するとともに、利用者からの申し出があった場合には、文書の交付その他適切な方法により、その情報を利用者に対して提供しているか。</t>
    <phoneticPr fontId="2"/>
  </si>
  <si>
    <t>利用者負担として、地域密着型介護サービス費用基準額の1割、2割又は3割の支払を受けているか。</t>
    <phoneticPr fontId="2"/>
  </si>
  <si>
    <t>(3)に係るサービス提供に当たっては、あらかじめ利用者又はその家族に対し、サービスの内容及び費用について説明を行い、利用者の同意を得ているか。</t>
    <phoneticPr fontId="2"/>
  </si>
  <si>
    <t>(解釈通知)
職場におけるハラスメントの内容及び職場におけるハラスメントを行ってはならない旨の方針を明確化し、従業員に周知・啓発しているか。</t>
    <rPh sb="1" eb="3">
      <t>カイシャク</t>
    </rPh>
    <rPh sb="3" eb="5">
      <t>ツウチ</t>
    </rPh>
    <rPh sb="7" eb="9">
      <t>ショクバ</t>
    </rPh>
    <rPh sb="20" eb="22">
      <t>ナイヨウ</t>
    </rPh>
    <rPh sb="22" eb="23">
      <t>オヨ</t>
    </rPh>
    <rPh sb="24" eb="26">
      <t>ショクバ</t>
    </rPh>
    <rPh sb="37" eb="38">
      <t>オコナ</t>
    </rPh>
    <rPh sb="45" eb="46">
      <t>ムネ</t>
    </rPh>
    <rPh sb="47" eb="49">
      <t>ホウシン</t>
    </rPh>
    <rPh sb="50" eb="53">
      <t>メイカクカ</t>
    </rPh>
    <rPh sb="55" eb="58">
      <t>ジュウギョウイン</t>
    </rPh>
    <rPh sb="59" eb="61">
      <t>シュウチ</t>
    </rPh>
    <rPh sb="62" eb="64">
      <t>ケイハツ</t>
    </rPh>
    <phoneticPr fontId="2"/>
  </si>
  <si>
    <t>(解釈通知)
相談に対応する職員をあらかじめ定めること等により、相談への対応の窓口をあらかじめ定め、労働者に周知を行っているか。</t>
    <phoneticPr fontId="2"/>
  </si>
  <si>
    <t>国民健康保険団体連合会からの求めがあった場合には、(6)の改善の内容を国民健康保険団体連合会に報告しているか。</t>
    <phoneticPr fontId="2"/>
  </si>
  <si>
    <t>サービスの提供の開始に際し、利用申込者が要介護認定の申請を行っているか確認しているか。</t>
    <rPh sb="26" eb="28">
      <t>シンセイ</t>
    </rPh>
    <rPh sb="29" eb="30">
      <t>オコナ</t>
    </rPh>
    <phoneticPr fontId="2"/>
  </si>
  <si>
    <t>利用申込者が要介護認定の申請を行っていない場合に、必要な援助を行っているか。</t>
    <rPh sb="12" eb="14">
      <t>シンセイ</t>
    </rPh>
    <rPh sb="15" eb="16">
      <t>オコナ</t>
    </rPh>
    <phoneticPr fontId="2"/>
  </si>
  <si>
    <t>遅くとも有効期間が終了する30日前には要介護認定の更新申請が行われるように必要な援助を行っているか。</t>
    <phoneticPr fontId="2"/>
  </si>
  <si>
    <t>利用者の要介護状態の軽減又は悪化の防止に資するよう、その目標を設定し、計画的に行っているか。</t>
    <phoneticPr fontId="2"/>
  </si>
  <si>
    <t>自らその提供するサービスの質の評価を行い、常にその改善を図っているか。</t>
    <phoneticPr fontId="2"/>
  </si>
  <si>
    <t>利用者が住み慣れた地域での生活を継続することができるよう、地域住民との交流や地域活動への参加を図りつつ、利用者の心身の状況を踏まえ、妥当適切に行っているか。</t>
    <phoneticPr fontId="2"/>
  </si>
  <si>
    <t>利用者一人一人の人格を尊重し、利用者がそれぞれの役割を持って日常生活を送ることができるよう配慮して行っているか。</t>
    <phoneticPr fontId="2"/>
  </si>
  <si>
    <t>サービスの提供に当たっては、地域密着型通所介護計画に基づき、漫然かつ画一的にならないように、利用者の機能訓練及び日常生活を営むことができるよう必要な援助を行っているか。</t>
    <phoneticPr fontId="2"/>
  </si>
  <si>
    <t>サービスの提供に当たっては、懇切丁寧に行うことを旨とし、利用者又はその家族に対し、サービスの提供方法等について、理解しやすいように説明を行っているか。</t>
    <phoneticPr fontId="2"/>
  </si>
  <si>
    <t>サービスの提供に当たっては、介護技術の進歩に対応し、適切な介護技術をもってサービスの提供を行っているか。</t>
    <phoneticPr fontId="2"/>
  </si>
  <si>
    <t>(解釈通知)
事業所内でサービスを提供することが原則であるが、事業所の屋外でサービスを提供する場合、次に掲げる条件を満たしているか。
　イ　あらかじめ地域密着型通所介護計画に位置付けている
　ロ　効果的な機能訓練等のサービスが提供できる</t>
    <rPh sb="1" eb="3">
      <t>カイシャク</t>
    </rPh>
    <rPh sb="3" eb="5">
      <t>ツウチ</t>
    </rPh>
    <phoneticPr fontId="2"/>
  </si>
  <si>
    <t>従業者の管理及びサービスの利用の申込みに係る調整、業務の実施状況の把握その他の管理を一元的に行っているか。</t>
    <phoneticPr fontId="2"/>
  </si>
  <si>
    <t>(解釈通知) 
空調設備等により施設内の適温の確保に努めているか。</t>
    <phoneticPr fontId="2"/>
  </si>
  <si>
    <t>(1)の報告、評価、要望、助言等についての記録を作成するとともに、公表しているか。</t>
    <phoneticPr fontId="2"/>
  </si>
  <si>
    <t>事業の運営に当たっては、地域住民又はその自発的な活動等との連携及び協力を行う等の地域との交流を図っているか。</t>
    <phoneticPr fontId="2"/>
  </si>
  <si>
    <t>同一の建物に居住する利用者に対してサービスを提供する場合には、当該建物に居住する利用者以外の者に対してもサービスの提供を行うよう努めているか。</t>
    <phoneticPr fontId="2"/>
  </si>
  <si>
    <t>(解釈通知)
研修の実施内容について記録しているか。</t>
    <phoneticPr fontId="2"/>
  </si>
  <si>
    <t>事業所ごとに経理を区分するとともに、地域密着型通所介護の事業の会計とその他の事業の会計を区分しているか。</t>
    <phoneticPr fontId="2"/>
  </si>
  <si>
    <t>(解釈通知)
食中毒及び感染症の発生を防止するための措置等について、必要に応じて保健所の助言、指導を求めるとともに、密接な連携を保っているか。</t>
    <rPh sb="1" eb="3">
      <t>カイシャク</t>
    </rPh>
    <rPh sb="3" eb="5">
      <t>ツウチ</t>
    </rPh>
    <rPh sb="7" eb="10">
      <t>ショクチュウドク</t>
    </rPh>
    <rPh sb="10" eb="11">
      <t>オヨ</t>
    </rPh>
    <rPh sb="12" eb="15">
      <t>カンセンショウ</t>
    </rPh>
    <rPh sb="16" eb="18">
      <t>ハッセイ</t>
    </rPh>
    <rPh sb="19" eb="21">
      <t>ボウシ</t>
    </rPh>
    <rPh sb="26" eb="28">
      <t>ソチ</t>
    </rPh>
    <rPh sb="28" eb="29">
      <t>トウ</t>
    </rPh>
    <phoneticPr fontId="2"/>
  </si>
  <si>
    <t>短時間利用者の報酬</t>
    <rPh sb="0" eb="3">
      <t>タンジカン</t>
    </rPh>
    <rPh sb="3" eb="6">
      <t>リヨウシャ</t>
    </rPh>
    <rPh sb="7" eb="9">
      <t>ホウシュウ</t>
    </rPh>
    <phoneticPr fontId="2"/>
  </si>
  <si>
    <t>減少月の利用者数の実績が、当該月の前年度における月平均の利用者数から５％以上減少している</t>
    <rPh sb="0" eb="2">
      <t>ゲンショウ</t>
    </rPh>
    <rPh sb="2" eb="3">
      <t>ツキ</t>
    </rPh>
    <rPh sb="4" eb="6">
      <t>リヨウ</t>
    </rPh>
    <rPh sb="6" eb="7">
      <t>シャ</t>
    </rPh>
    <rPh sb="7" eb="8">
      <t>スウ</t>
    </rPh>
    <rPh sb="9" eb="11">
      <t>ジッセキ</t>
    </rPh>
    <rPh sb="13" eb="15">
      <t>トウガイ</t>
    </rPh>
    <rPh sb="15" eb="16">
      <t>ツキ</t>
    </rPh>
    <rPh sb="17" eb="20">
      <t>ゼンネンド</t>
    </rPh>
    <rPh sb="24" eb="25">
      <t>ツキ</t>
    </rPh>
    <rPh sb="25" eb="27">
      <t>ヘイキン</t>
    </rPh>
    <rPh sb="28" eb="30">
      <t>リヨウ</t>
    </rPh>
    <rPh sb="30" eb="31">
      <t>シャ</t>
    </rPh>
    <rPh sb="31" eb="32">
      <t>スウ</t>
    </rPh>
    <rPh sb="36" eb="38">
      <t>イジョウ</t>
    </rPh>
    <rPh sb="38" eb="40">
      <t>ゲンショウ</t>
    </rPh>
    <phoneticPr fontId="2"/>
  </si>
  <si>
    <t>算定している３月及び延長している３月の間引き続き(1)の要件を満たしている</t>
    <rPh sb="0" eb="2">
      <t>サンテイ</t>
    </rPh>
    <rPh sb="7" eb="8">
      <t>ツキ</t>
    </rPh>
    <rPh sb="8" eb="9">
      <t>オヨ</t>
    </rPh>
    <rPh sb="10" eb="12">
      <t>エンチョウ</t>
    </rPh>
    <rPh sb="17" eb="18">
      <t>ツキ</t>
    </rPh>
    <rPh sb="19" eb="20">
      <t>アイダ</t>
    </rPh>
    <rPh sb="20" eb="21">
      <t>ヒ</t>
    </rPh>
    <rPh sb="22" eb="23">
      <t>ツヅ</t>
    </rPh>
    <rPh sb="28" eb="30">
      <t>ヨウケン</t>
    </rPh>
    <rPh sb="31" eb="32">
      <t>ミ</t>
    </rPh>
    <phoneticPr fontId="2"/>
  </si>
  <si>
    <t>１０時間以上１１時間未満</t>
    <phoneticPr fontId="2"/>
  </si>
  <si>
    <t>サービス提供時間帯を通じて、専従する看護職員を１名以上配置</t>
    <phoneticPr fontId="2"/>
  </si>
  <si>
    <t>ケアを計画的に実施するプログラムの作成</t>
    <phoneticPr fontId="2"/>
  </si>
  <si>
    <t>中重度者ケア体制加算</t>
    <phoneticPr fontId="2"/>
  </si>
  <si>
    <t>生活機能向上連携加算(Ⅰ)</t>
    <phoneticPr fontId="2"/>
  </si>
  <si>
    <t>生活機能向上連携加算(Ⅱ)</t>
    <phoneticPr fontId="2"/>
  </si>
  <si>
    <t>個別機能訓練加算を算定していない</t>
    <rPh sb="0" eb="2">
      <t>コベツ</t>
    </rPh>
    <rPh sb="2" eb="4">
      <t>キノウ</t>
    </rPh>
    <rPh sb="4" eb="6">
      <t>クンレン</t>
    </rPh>
    <rPh sb="6" eb="8">
      <t>カサン</t>
    </rPh>
    <rPh sb="9" eb="11">
      <t>サンテイ</t>
    </rPh>
    <phoneticPr fontId="2"/>
  </si>
  <si>
    <t>個別機能訓練加算(Ⅱ)</t>
    <rPh sb="0" eb="2">
      <t>コベツ</t>
    </rPh>
    <rPh sb="2" eb="4">
      <t>キノウ</t>
    </rPh>
    <rPh sb="4" eb="6">
      <t>クンレン</t>
    </rPh>
    <rPh sb="6" eb="8">
      <t>カサン</t>
    </rPh>
    <phoneticPr fontId="2"/>
  </si>
  <si>
    <t>専ら機能訓練指導員の職務に従事する理学療法士等を１名以上配置</t>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</si>
  <si>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</si>
  <si>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個別機能訓練加算(Ⅰ)イ又は個別機能訓練加算(Ⅰ)ロを算定</t>
    <rPh sb="0" eb="6">
      <t>コベツキノウクンレン</t>
    </rPh>
    <rPh sb="6" eb="8">
      <t>カサン</t>
    </rPh>
    <rPh sb="12" eb="13">
      <t>マタ</t>
    </rPh>
    <rPh sb="14" eb="22">
      <t>コベツキノウクンレンカサン</t>
    </rPh>
    <rPh sb="27" eb="29">
      <t>サンテイ</t>
    </rPh>
    <phoneticPr fontId="2"/>
  </si>
  <si>
    <t>LIFEを用いて利用者ごとの個別機能訓練計画書の内容等の情報を提出し、機能訓練の実施に当たって、当該情報その他機能訓練の適切かつ有効な実施のために必要な情報を活用している</t>
    <rPh sb="5" eb="6">
      <t>モチ</t>
    </rPh>
    <rPh sb="8" eb="11">
      <t>リヨウシャ</t>
    </rPh>
    <rPh sb="14" eb="22">
      <t>コベツキノウクンレンケイカク</t>
    </rPh>
    <rPh sb="22" eb="23">
      <t>ショ</t>
    </rPh>
    <rPh sb="24" eb="26">
      <t>ナイヨウ</t>
    </rPh>
    <rPh sb="26" eb="27">
      <t>トウ</t>
    </rPh>
    <rPh sb="28" eb="30">
      <t>ジョウホウ</t>
    </rPh>
    <rPh sb="31" eb="33">
      <t>テイシュツ</t>
    </rPh>
    <rPh sb="35" eb="37">
      <t>キノウ</t>
    </rPh>
    <rPh sb="37" eb="39">
      <t>クンレン</t>
    </rPh>
    <rPh sb="40" eb="42">
      <t>ジッシ</t>
    </rPh>
    <rPh sb="43" eb="44">
      <t>ア</t>
    </rPh>
    <rPh sb="48" eb="50">
      <t>トウガイ</t>
    </rPh>
    <rPh sb="50" eb="52">
      <t>ジョウホウ</t>
    </rPh>
    <rPh sb="54" eb="55">
      <t>タ</t>
    </rPh>
    <rPh sb="55" eb="57">
      <t>キノウ</t>
    </rPh>
    <rPh sb="57" eb="59">
      <t>クンレン</t>
    </rPh>
    <rPh sb="60" eb="62">
      <t>テキセツ</t>
    </rPh>
    <rPh sb="64" eb="66">
      <t>ユウコウ</t>
    </rPh>
    <rPh sb="67" eb="69">
      <t>ジッシ</t>
    </rPh>
    <rPh sb="73" eb="75">
      <t>ヒツヨウ</t>
    </rPh>
    <rPh sb="76" eb="78">
      <t>ジョウホウ</t>
    </rPh>
    <rPh sb="79" eb="81">
      <t>カツヨウ</t>
    </rPh>
    <phoneticPr fontId="2"/>
  </si>
  <si>
    <t>評価対象者（利用期間が６月を超える利用者）の総数が１０人以上である</t>
    <rPh sb="0" eb="2">
      <t>ヒョウカ</t>
    </rPh>
    <rPh sb="2" eb="4">
      <t>タイショウ</t>
    </rPh>
    <rPh sb="4" eb="5">
      <t>シャ</t>
    </rPh>
    <rPh sb="6" eb="8">
      <t>リヨウ</t>
    </rPh>
    <rPh sb="8" eb="10">
      <t>キカン</t>
    </rPh>
    <rPh sb="14" eb="15">
      <t>コ</t>
    </rPh>
    <rPh sb="17" eb="20">
      <t>リヨウシャ</t>
    </rPh>
    <rPh sb="22" eb="24">
      <t>ソウスウ</t>
    </rPh>
    <rPh sb="27" eb="30">
      <t>ニンイジョウ</t>
    </rPh>
    <phoneticPr fontId="2"/>
  </si>
  <si>
    <t>評価対象者全員について、評価対象利用期間の初月と、当該月の翌月から起算して６月目においてADLを評価し、ADL値を測定し、測定した日が属する月ごとにLIFEを用いて提出している</t>
    <rPh sb="0" eb="2">
      <t>ヒョウカ</t>
    </rPh>
    <rPh sb="2" eb="4">
      <t>タイショウ</t>
    </rPh>
    <rPh sb="4" eb="5">
      <t>シャ</t>
    </rPh>
    <rPh sb="5" eb="7">
      <t>ゼンイン</t>
    </rPh>
    <rPh sb="12" eb="14">
      <t>ヒョウカ</t>
    </rPh>
    <rPh sb="14" eb="16">
      <t>タイショウ</t>
    </rPh>
    <rPh sb="16" eb="18">
      <t>リヨウ</t>
    </rPh>
    <rPh sb="18" eb="20">
      <t>キカン</t>
    </rPh>
    <rPh sb="21" eb="23">
      <t>ショゲツ</t>
    </rPh>
    <rPh sb="25" eb="27">
      <t>トウガイ</t>
    </rPh>
    <rPh sb="27" eb="28">
      <t>ツキ</t>
    </rPh>
    <rPh sb="29" eb="31">
      <t>ヨクゲツ</t>
    </rPh>
    <rPh sb="33" eb="35">
      <t>キサン</t>
    </rPh>
    <rPh sb="38" eb="39">
      <t>ゲツ</t>
    </rPh>
    <rPh sb="39" eb="40">
      <t>メ</t>
    </rPh>
    <rPh sb="48" eb="50">
      <t>ヒョウカ</t>
    </rPh>
    <rPh sb="55" eb="56">
      <t>チ</t>
    </rPh>
    <rPh sb="57" eb="59">
      <t>ソクテイ</t>
    </rPh>
    <rPh sb="61" eb="63">
      <t>ソクテイ</t>
    </rPh>
    <rPh sb="65" eb="66">
      <t>ヒ</t>
    </rPh>
    <rPh sb="67" eb="68">
      <t>ゾク</t>
    </rPh>
    <rPh sb="70" eb="71">
      <t>ツキ</t>
    </rPh>
    <rPh sb="79" eb="80">
      <t>モチ</t>
    </rPh>
    <rPh sb="82" eb="84">
      <t>テイシュツ</t>
    </rPh>
    <phoneticPr fontId="2"/>
  </si>
  <si>
    <t>評価対象利用開始月の翌月から６月目の月に測定したADL値から評価対象利用開始月に測定したADL値を控除して得た値を用いて一定の基準に基づき算出した値（ADL利得）の平均値が１以上である</t>
    <rPh sb="10" eb="12">
      <t>ヨクゲツ</t>
    </rPh>
    <rPh sb="57" eb="58">
      <t>モチ</t>
    </rPh>
    <rPh sb="60" eb="62">
      <t>イッテイ</t>
    </rPh>
    <rPh sb="63" eb="65">
      <t>キジュン</t>
    </rPh>
    <rPh sb="66" eb="67">
      <t>モト</t>
    </rPh>
    <rPh sb="69" eb="71">
      <t>サンシュツ</t>
    </rPh>
    <rPh sb="73" eb="74">
      <t>アタイ</t>
    </rPh>
    <rPh sb="82" eb="85">
      <t>ヘイキンチ</t>
    </rPh>
    <rPh sb="87" eb="89">
      <t>イジョウ</t>
    </rPh>
    <phoneticPr fontId="2"/>
  </si>
  <si>
    <t>該当</t>
    <rPh sb="0" eb="2">
      <t>ガイトウ</t>
    </rPh>
    <phoneticPr fontId="2"/>
  </si>
  <si>
    <t>８時間以上９時間未満のサービス提供を超えて延長サービスを行った場合、下記の区分に沿って所定単位数を加算しているか</t>
    <rPh sb="18" eb="19">
      <t>コ</t>
    </rPh>
    <rPh sb="21" eb="23">
      <t>エンチョウ</t>
    </rPh>
    <rPh sb="28" eb="29">
      <t>オコナ</t>
    </rPh>
    <rPh sb="31" eb="33">
      <t>バアイ</t>
    </rPh>
    <rPh sb="34" eb="36">
      <t>カキ</t>
    </rPh>
    <rPh sb="37" eb="39">
      <t>クブン</t>
    </rPh>
    <rPh sb="40" eb="41">
      <t>ソ</t>
    </rPh>
    <rPh sb="43" eb="45">
      <t>ショテイ</t>
    </rPh>
    <rPh sb="45" eb="48">
      <t>タンイスウ</t>
    </rPh>
    <rPh sb="49" eb="51">
      <t>カサン</t>
    </rPh>
    <phoneticPr fontId="2"/>
  </si>
  <si>
    <t>認知症加算を算定していない</t>
    <phoneticPr fontId="2"/>
  </si>
  <si>
    <t>認知症加算</t>
    <phoneticPr fontId="2"/>
  </si>
  <si>
    <t>若年性認知症利用者受入加算</t>
    <phoneticPr fontId="2"/>
  </si>
  <si>
    <t>看護職員又は介護職員を基準の員数に加え、常勤換算方法で２以上確保</t>
    <phoneticPr fontId="2"/>
  </si>
  <si>
    <t>看護職員又は介護職員を基準の員数に加え、常勤換算方法で２以上確保</t>
    <phoneticPr fontId="2"/>
  </si>
  <si>
    <t>認知症の症状の進行の緩和に資するケアを計画的に実施するプログラムの作成</t>
    <rPh sb="0" eb="3">
      <t>ニンチショウ</t>
    </rPh>
    <rPh sb="4" eb="6">
      <t>ショウジョウ</t>
    </rPh>
    <rPh sb="7" eb="9">
      <t>シンコウ</t>
    </rPh>
    <rPh sb="10" eb="12">
      <t>カンワ</t>
    </rPh>
    <rPh sb="13" eb="14">
      <t>シ</t>
    </rPh>
    <phoneticPr fontId="2"/>
  </si>
  <si>
    <t>若年性認知症利用者ごとに個別に担当者を定めている</t>
    <rPh sb="19" eb="20">
      <t>サダ</t>
    </rPh>
    <phoneticPr fontId="2"/>
  </si>
  <si>
    <t>担当者を中心に利用者の特性やニーズに応じた適切なサービス提供を行う</t>
    <rPh sb="31" eb="32">
      <t>オコナ</t>
    </rPh>
    <phoneticPr fontId="2"/>
  </si>
  <si>
    <t>１月毎に利用者の体重を測定している</t>
    <rPh sb="1" eb="2">
      <t>ツキ</t>
    </rPh>
    <rPh sb="2" eb="3">
      <t>ゴト</t>
    </rPh>
    <rPh sb="4" eb="7">
      <t>リヨウシャ</t>
    </rPh>
    <rPh sb="8" eb="10">
      <t>タイジュウ</t>
    </rPh>
    <rPh sb="11" eb="13">
      <t>ソクテイ</t>
    </rPh>
    <phoneticPr fontId="2"/>
  </si>
  <si>
    <t>当該事務所の従業員として又は外部との連携により管理栄養士を1名以上配置</t>
    <rPh sb="0" eb="2">
      <t>トウガイ</t>
    </rPh>
    <rPh sb="2" eb="4">
      <t>ジム</t>
    </rPh>
    <rPh sb="4" eb="5">
      <t>ショ</t>
    </rPh>
    <rPh sb="6" eb="9">
      <t>ジュウギョウイン</t>
    </rPh>
    <rPh sb="12" eb="13">
      <t>マタ</t>
    </rPh>
    <rPh sb="14" eb="16">
      <t>ガイブ</t>
    </rPh>
    <rPh sb="18" eb="20">
      <t>レンケイ</t>
    </rPh>
    <rPh sb="23" eb="25">
      <t>カンリ</t>
    </rPh>
    <rPh sb="25" eb="28">
      <t>エイヨウシ</t>
    </rPh>
    <rPh sb="30" eb="33">
      <t>メイイジョウ</t>
    </rPh>
    <rPh sb="33" eb="35">
      <t>ハイチ</t>
    </rPh>
    <phoneticPr fontId="2"/>
  </si>
  <si>
    <t>LIFEを用いて利用者ごとの栄養状態等の情報を提出し、栄養管理の実施に当たって、当該情報その他栄養管理の適切かつ有効な実施のために必要な情報を活用</t>
    <rPh sb="5" eb="6">
      <t>モチ</t>
    </rPh>
    <rPh sb="8" eb="11">
      <t>リヨウシャ</t>
    </rPh>
    <rPh sb="14" eb="16">
      <t>エイヨウ</t>
    </rPh>
    <rPh sb="16" eb="18">
      <t>ジョウタイ</t>
    </rPh>
    <rPh sb="18" eb="19">
      <t>トウ</t>
    </rPh>
    <rPh sb="20" eb="22">
      <t>ジョウホウ</t>
    </rPh>
    <rPh sb="23" eb="25">
      <t>テイシュツ</t>
    </rPh>
    <rPh sb="27" eb="29">
      <t>エイヨウ</t>
    </rPh>
    <rPh sb="29" eb="31">
      <t>カンリ</t>
    </rPh>
    <rPh sb="32" eb="34">
      <t>ジッシ</t>
    </rPh>
    <rPh sb="35" eb="36">
      <t>ア</t>
    </rPh>
    <rPh sb="40" eb="42">
      <t>トウガイ</t>
    </rPh>
    <rPh sb="42" eb="44">
      <t>ジョウホウ</t>
    </rPh>
    <rPh sb="46" eb="47">
      <t>タ</t>
    </rPh>
    <rPh sb="47" eb="49">
      <t>エイヨウ</t>
    </rPh>
    <rPh sb="49" eb="51">
      <t>カンリ</t>
    </rPh>
    <rPh sb="52" eb="54">
      <t>テキセツ</t>
    </rPh>
    <rPh sb="56" eb="58">
      <t>ユウコウ</t>
    </rPh>
    <rPh sb="59" eb="61">
      <t>ジッシ</t>
    </rPh>
    <rPh sb="65" eb="67">
      <t>ヒツヨウ</t>
    </rPh>
    <rPh sb="68" eb="70">
      <t>ジョウホウ</t>
    </rPh>
    <rPh sb="71" eb="73">
      <t>カツヨウ</t>
    </rPh>
    <phoneticPr fontId="2"/>
  </si>
  <si>
    <t>利用者ごとの栄養ケア計画に従い、必要に応じて利用者の居宅を訪問し、管理栄養士等が栄養改善サービスを提供し、利用者の栄養状態を記録している</t>
    <rPh sb="0" eb="3">
      <t>リヨウシャ</t>
    </rPh>
    <rPh sb="6" eb="8">
      <t>エイヨウ</t>
    </rPh>
    <rPh sb="10" eb="12">
      <t>ケイカク</t>
    </rPh>
    <rPh sb="13" eb="14">
      <t>シタガ</t>
    </rPh>
    <rPh sb="16" eb="18">
      <t>ヒツヨウ</t>
    </rPh>
    <rPh sb="19" eb="20">
      <t>オウ</t>
    </rPh>
    <rPh sb="22" eb="25">
      <t>リヨウシャ</t>
    </rPh>
    <rPh sb="26" eb="28">
      <t>キョタク</t>
    </rPh>
    <rPh sb="29" eb="31">
      <t>ホウモン</t>
    </rPh>
    <rPh sb="33" eb="35">
      <t>カンリ</t>
    </rPh>
    <rPh sb="35" eb="38">
      <t>エイヨウシ</t>
    </rPh>
    <rPh sb="38" eb="39">
      <t>トウ</t>
    </rPh>
    <rPh sb="40" eb="42">
      <t>エイヨウ</t>
    </rPh>
    <rPh sb="42" eb="44">
      <t>カイゼン</t>
    </rPh>
    <rPh sb="49" eb="51">
      <t>テイキョウ</t>
    </rPh>
    <rPh sb="53" eb="56">
      <t>リヨウシャ</t>
    </rPh>
    <rPh sb="57" eb="59">
      <t>エイヨウ</t>
    </rPh>
    <rPh sb="59" eb="61">
      <t>ジョウタイ</t>
    </rPh>
    <rPh sb="62" eb="64">
      <t>キロク</t>
    </rPh>
    <phoneticPr fontId="2"/>
  </si>
  <si>
    <t>個別機能訓練計画に、利用者ごとにその目標、実施時間、実施方法等の内容を記載している</t>
    <phoneticPr fontId="2"/>
  </si>
  <si>
    <t>目標は、利用者・家族の意向及び介護支援専門員の意見も踏まえ策定し、利用者の意欲の向上につながるよう段階的な目標を設定するなど可能な限り具体的かつ分かりやすく設定している</t>
    <phoneticPr fontId="2"/>
  </si>
  <si>
    <t>算定できる利用者に該当していて、月の算定回数が正しい</t>
    <rPh sb="0" eb="2">
      <t>サンテイ</t>
    </rPh>
    <rPh sb="5" eb="8">
      <t>リヨウシャ</t>
    </rPh>
    <rPh sb="9" eb="11">
      <t>ガイトウ</t>
    </rPh>
    <rPh sb="23" eb="24">
      <t>タダ</t>
    </rPh>
    <phoneticPr fontId="2"/>
  </si>
  <si>
    <t>算定日が属する月が次のいずれにも該当していない
１　栄養アセスメント加算を算定している
２　栄養改善加算の算定に係る栄養改善サービスを受けている間である
３　当該栄養改善サービスが終了した日の属する月である
４　口腔機能向上加算の算定に係る口腔機能向上サービスを受けている間である
５　当該口腔機能向上サービスが終了した日の属する月である</t>
    <rPh sb="0" eb="2">
      <t>サンテイ</t>
    </rPh>
    <rPh sb="2" eb="3">
      <t>ビ</t>
    </rPh>
    <rPh sb="4" eb="5">
      <t>ゾク</t>
    </rPh>
    <rPh sb="7" eb="8">
      <t>ツキ</t>
    </rPh>
    <rPh sb="9" eb="10">
      <t>ツギ</t>
    </rPh>
    <rPh sb="16" eb="18">
      <t>ガイトウ</t>
    </rPh>
    <rPh sb="26" eb="28">
      <t>エイヨウ</t>
    </rPh>
    <rPh sb="34" eb="36">
      <t>カサン</t>
    </rPh>
    <rPh sb="37" eb="39">
      <t>サンテイ</t>
    </rPh>
    <rPh sb="46" eb="48">
      <t>エイヨウ</t>
    </rPh>
    <rPh sb="48" eb="50">
      <t>カイゼン</t>
    </rPh>
    <rPh sb="50" eb="52">
      <t>カサン</t>
    </rPh>
    <rPh sb="53" eb="55">
      <t>サンテイ</t>
    </rPh>
    <rPh sb="56" eb="57">
      <t>カカ</t>
    </rPh>
    <rPh sb="58" eb="60">
      <t>エイヨウ</t>
    </rPh>
    <rPh sb="60" eb="62">
      <t>カイゼン</t>
    </rPh>
    <rPh sb="67" eb="68">
      <t>ウ</t>
    </rPh>
    <rPh sb="72" eb="73">
      <t>アイダ</t>
    </rPh>
    <rPh sb="79" eb="81">
      <t>トウガイ</t>
    </rPh>
    <rPh sb="81" eb="83">
      <t>エイヨウ</t>
    </rPh>
    <rPh sb="83" eb="85">
      <t>カイゼン</t>
    </rPh>
    <rPh sb="90" eb="92">
      <t>シュウリョウ</t>
    </rPh>
    <rPh sb="94" eb="95">
      <t>ヒ</t>
    </rPh>
    <rPh sb="96" eb="97">
      <t>ゾク</t>
    </rPh>
    <rPh sb="99" eb="100">
      <t>ツキ</t>
    </rPh>
    <phoneticPr fontId="2"/>
  </si>
  <si>
    <t>LIFEを用いて利用者ごとの口腔機能改善管理指導計画等の情報を提出し、口腔機能向上サービスの実施に当たって、当該情報その他口腔衛生の管理の適切かつ有効な実施のために必要な情報を活用</t>
    <rPh sb="14" eb="16">
      <t>コウクウ</t>
    </rPh>
    <rPh sb="16" eb="18">
      <t>キノウ</t>
    </rPh>
    <rPh sb="18" eb="20">
      <t>カイゼン</t>
    </rPh>
    <rPh sb="20" eb="22">
      <t>カンリ</t>
    </rPh>
    <rPh sb="22" eb="24">
      <t>シドウ</t>
    </rPh>
    <rPh sb="24" eb="26">
      <t>ケイカク</t>
    </rPh>
    <rPh sb="26" eb="27">
      <t>トウ</t>
    </rPh>
    <rPh sb="35" eb="37">
      <t>コウクウ</t>
    </rPh>
    <rPh sb="37" eb="39">
      <t>キノウ</t>
    </rPh>
    <rPh sb="39" eb="41">
      <t>コウジョウ</t>
    </rPh>
    <rPh sb="61" eb="63">
      <t>コウクウ</t>
    </rPh>
    <rPh sb="63" eb="65">
      <t>エイセイ</t>
    </rPh>
    <rPh sb="66" eb="68">
      <t>カンリ</t>
    </rPh>
    <rPh sb="69" eb="71">
      <t>テキセツ</t>
    </rPh>
    <phoneticPr fontId="2"/>
  </si>
  <si>
    <t>利用者の心身の状況等に係る基本的な情報に基づき、サービス計画を作成（Plan)</t>
    <phoneticPr fontId="2"/>
  </si>
  <si>
    <t>サービス計画に基づいて、利用者の自立支援や重度化防止に資する介護を実施（Do)</t>
    <phoneticPr fontId="2"/>
  </si>
  <si>
    <t>LIFEを用いて利用者ごとのADL値、栄養状態、口腔機能、認知症の状況その他の利用者の心身の状況等に係る基本的な情報を提出している</t>
    <rPh sb="5" eb="6">
      <t>モチ</t>
    </rPh>
    <rPh sb="8" eb="11">
      <t>リヨウシャ</t>
    </rPh>
    <rPh sb="17" eb="18">
      <t>チ</t>
    </rPh>
    <rPh sb="19" eb="21">
      <t>エイヨウ</t>
    </rPh>
    <rPh sb="21" eb="23">
      <t>ジョウタイ</t>
    </rPh>
    <rPh sb="24" eb="26">
      <t>コウクウ</t>
    </rPh>
    <rPh sb="26" eb="28">
      <t>キノウ</t>
    </rPh>
    <rPh sb="29" eb="32">
      <t>ニンチショウ</t>
    </rPh>
    <rPh sb="33" eb="35">
      <t>ジョウキョウ</t>
    </rPh>
    <rPh sb="37" eb="38">
      <t>ホカ</t>
    </rPh>
    <rPh sb="39" eb="42">
      <t>リヨウシャ</t>
    </rPh>
    <rPh sb="43" eb="45">
      <t>シンシン</t>
    </rPh>
    <rPh sb="46" eb="48">
      <t>ジョウキョウ</t>
    </rPh>
    <rPh sb="48" eb="49">
      <t>トウ</t>
    </rPh>
    <rPh sb="50" eb="51">
      <t>カカ</t>
    </rPh>
    <rPh sb="52" eb="55">
      <t>キホンテキ</t>
    </rPh>
    <rPh sb="56" eb="58">
      <t>ジョウホウ</t>
    </rPh>
    <rPh sb="59" eb="61">
      <t>テイシュツ</t>
    </rPh>
    <phoneticPr fontId="2"/>
  </si>
  <si>
    <t>栄養アセスメント加算</t>
    <rPh sb="0" eb="2">
      <t>エイヨウ</t>
    </rPh>
    <rPh sb="8" eb="10">
      <t>カサン</t>
    </rPh>
    <phoneticPr fontId="2"/>
  </si>
  <si>
    <t>栄養改善加算</t>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</si>
  <si>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</si>
  <si>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</si>
  <si>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口腔機能向上加算（Ⅰ）</t>
    <phoneticPr fontId="2"/>
  </si>
  <si>
    <t>口腔機能向上加算（Ⅱ）</t>
    <phoneticPr fontId="2"/>
  </si>
  <si>
    <t>科学的介護推進体制加算</t>
    <rPh sb="0" eb="3">
      <t>カガクテキ</t>
    </rPh>
    <rPh sb="3" eb="5">
      <t>カイゴ</t>
    </rPh>
    <rPh sb="5" eb="7">
      <t>スイシン</t>
    </rPh>
    <rPh sb="7" eb="9">
      <t>タイセイ</t>
    </rPh>
    <rPh sb="9" eb="11">
      <t>カサン</t>
    </rPh>
    <phoneticPr fontId="2"/>
  </si>
  <si>
    <t>事業所と同一建物に居住する利用者又は同一建物から通う利用者に地域密着型通所介護を行う場合</t>
    <phoneticPr fontId="2"/>
  </si>
  <si>
    <t>以下のいずれかの場合、１日に９４単位減算しており、区分支給限度基準額の算定の際は、減算前の所定単位数を算定している</t>
    <rPh sb="0" eb="2">
      <t>イカ</t>
    </rPh>
    <rPh sb="8" eb="10">
      <t>バアイ</t>
    </rPh>
    <rPh sb="12" eb="13">
      <t>ニチ</t>
    </rPh>
    <rPh sb="16" eb="18">
      <t>タンイ</t>
    </rPh>
    <rPh sb="18" eb="20">
      <t>ゲンサン</t>
    </rPh>
    <rPh sb="25" eb="27">
      <t>クブン</t>
    </rPh>
    <rPh sb="27" eb="29">
      <t>シキュウ</t>
    </rPh>
    <rPh sb="29" eb="31">
      <t>ゲンド</t>
    </rPh>
    <rPh sb="31" eb="33">
      <t>キジュン</t>
    </rPh>
    <rPh sb="33" eb="34">
      <t>ガク</t>
    </rPh>
    <rPh sb="35" eb="37">
      <t>サンテイ</t>
    </rPh>
    <rPh sb="38" eb="39">
      <t>サイ</t>
    </rPh>
    <rPh sb="41" eb="43">
      <t>ゲンサン</t>
    </rPh>
    <rPh sb="43" eb="44">
      <t>マエ</t>
    </rPh>
    <rPh sb="45" eb="47">
      <t>ショテイ</t>
    </rPh>
    <rPh sb="47" eb="50">
      <t>タンイスウ</t>
    </rPh>
    <rPh sb="51" eb="53">
      <t>サンテイ</t>
    </rPh>
    <phoneticPr fontId="2"/>
  </si>
  <si>
    <t>送迎を行わない場合</t>
    <phoneticPr fontId="2"/>
  </si>
  <si>
    <t>サービス提供体制強化加算Ⅰ</t>
    <phoneticPr fontId="2"/>
  </si>
  <si>
    <t>前年度又は算定日が属する月の前３月間の利用者の総数のうち、要介護３、４又は５である者の占める割合が30/100以上</t>
    <phoneticPr fontId="2"/>
  </si>
  <si>
    <t>サービス提供体制強化加算Ⅱ</t>
    <phoneticPr fontId="2"/>
  </si>
  <si>
    <t>サービス提供体制強化加算Ⅲ</t>
    <phoneticPr fontId="2"/>
  </si>
  <si>
    <t>1-1</t>
    <phoneticPr fontId="2"/>
  </si>
  <si>
    <t>1-1</t>
    <phoneticPr fontId="2"/>
  </si>
  <si>
    <t>1-2</t>
    <phoneticPr fontId="2"/>
  </si>
  <si>
    <t>2</t>
    <phoneticPr fontId="2"/>
  </si>
  <si>
    <t>介護職員の総数のうち介護福祉士の割合が50/100以上</t>
    <rPh sb="16" eb="18">
      <t>ワリアイ</t>
    </rPh>
    <phoneticPr fontId="2"/>
  </si>
  <si>
    <t>介護職員の経験若しくは資格等に応じて昇給する仕組み又は一定の基準に基づき定期に昇給を判定する仕組みを設け、書面をもって作成し全ての介護職員に周知している</t>
    <phoneticPr fontId="2"/>
  </si>
  <si>
    <t>利用者が、当該事業所以外で口腔・栄養スクリーニング加算を算定していない</t>
    <rPh sb="13" eb="15">
      <t>コウクウ</t>
    </rPh>
    <rPh sb="16" eb="18">
      <t>エイヨウ</t>
    </rPh>
    <rPh sb="25" eb="27">
      <t>カサン</t>
    </rPh>
    <phoneticPr fontId="2"/>
  </si>
  <si>
    <t>言語聴覚士、歯科衛生士又は看護職員を１名以上配置</t>
    <rPh sb="11" eb="12">
      <t>マタ</t>
    </rPh>
    <phoneticPr fontId="2"/>
  </si>
  <si>
    <t>従業者が、利用開始時及び利用中６月ごとに利用者の口腔の健康状態及び栄養状態について確認している</t>
    <rPh sb="24" eb="26">
      <t>コウクウ</t>
    </rPh>
    <rPh sb="27" eb="29">
      <t>ケンコウ</t>
    </rPh>
    <rPh sb="29" eb="31">
      <t>ジョウタイ</t>
    </rPh>
    <rPh sb="31" eb="32">
      <t>オヨ</t>
    </rPh>
    <rPh sb="33" eb="35">
      <t>エイヨウ</t>
    </rPh>
    <phoneticPr fontId="2"/>
  </si>
  <si>
    <t>利用者の口腔の健康状態及び栄養状態に関する情報を当該利用者を担当する介護支援専門員に提供している</t>
    <rPh sb="4" eb="6">
      <t>コウクウ</t>
    </rPh>
    <rPh sb="7" eb="9">
      <t>ケンコウ</t>
    </rPh>
    <rPh sb="9" eb="11">
      <t>ジョウタイ</t>
    </rPh>
    <rPh sb="11" eb="12">
      <t>オヨ</t>
    </rPh>
    <phoneticPr fontId="2"/>
  </si>
  <si>
    <t>入浴介助加算
(Ⅱ）</t>
    <rPh sb="0" eb="2">
      <t>ニュウヨク</t>
    </rPh>
    <rPh sb="2" eb="4">
      <t>カイジョ</t>
    </rPh>
    <rPh sb="4" eb="6">
      <t>カサン</t>
    </rPh>
    <phoneticPr fontId="2"/>
  </si>
  <si>
    <t>個別機能訓練加算(Ⅰ)イ</t>
    <phoneticPr fontId="2"/>
  </si>
  <si>
    <t>個別機能訓練加算(Ⅰ)ロ</t>
    <phoneticPr fontId="2"/>
  </si>
  <si>
    <t xml:space="preserve">
ADL維持等加算
（Ⅱ）</t>
    <phoneticPr fontId="2"/>
  </si>
  <si>
    <t>令和</t>
    <rPh sb="0" eb="2">
      <t>レイワ</t>
    </rPh>
    <phoneticPr fontId="5"/>
  </si>
  <si>
    <t>年</t>
    <phoneticPr fontId="2"/>
  </si>
  <si>
    <t>月</t>
    <phoneticPr fontId="2"/>
  </si>
  <si>
    <t>日</t>
    <rPh sb="0" eb="1">
      <t>ニチ</t>
    </rPh>
    <phoneticPr fontId="2"/>
  </si>
  <si>
    <t>作 成 者 ------------</t>
    <rPh sb="0" eb="1">
      <t>サク</t>
    </rPh>
    <rPh sb="2" eb="3">
      <t>シゲル</t>
    </rPh>
    <rPh sb="4" eb="5">
      <t>モノ</t>
    </rPh>
    <phoneticPr fontId="5"/>
  </si>
  <si>
    <t>(解釈通知)
具体的な会計処理の方法については、「介護保険・高齢者保健福祉事業に係る社会福祉法人会計基準の取り扱いについて」「介護保険の給付対象事業における会計の区分について」「指定介護老人福祉施設等に係る会計処理等の取扱いについて」を参考として適切に行っているか。</t>
    <phoneticPr fontId="2"/>
  </si>
  <si>
    <t>(解釈通知)
事業所ごとに、原則として月ごとの勤務表を作成し、従業者の日々の勤務時間、常勤･非常勤の別、専従の生活相談員、看護職員、介護職員及び機能訓練指導員の配置、管理者との兼務関係を明確にしているか。</t>
    <rPh sb="1" eb="5">
      <t>カイシャクツウチ</t>
    </rPh>
    <phoneticPr fontId="2"/>
  </si>
  <si>
    <t>条例</t>
    <rPh sb="0" eb="2">
      <t>ジョウレイ</t>
    </rPh>
    <phoneticPr fontId="2"/>
  </si>
  <si>
    <t xml:space="preserve">第59条の3
(従業者の
員数)
</t>
    <phoneticPr fontId="2"/>
  </si>
  <si>
    <t xml:space="preserve">第59条の4
(管理者)
</t>
    <phoneticPr fontId="2"/>
  </si>
  <si>
    <t xml:space="preserve">第59条の5
(設備及び備品等)
</t>
    <phoneticPr fontId="2"/>
  </si>
  <si>
    <t xml:space="preserve">第59条の6
(心身の状況等の把握)
</t>
    <phoneticPr fontId="2"/>
  </si>
  <si>
    <t xml:space="preserve">第59条の7
(利用料等の受領)
</t>
    <phoneticPr fontId="2"/>
  </si>
  <si>
    <t>介護給付費の算定</t>
    <rPh sb="6" eb="8">
      <t>サンテイ</t>
    </rPh>
    <phoneticPr fontId="2"/>
  </si>
  <si>
    <t xml:space="preserve">第59条の2
(基本方針)
</t>
    <phoneticPr fontId="2"/>
  </si>
  <si>
    <t xml:space="preserve">第59条の8
(指定地域密着型通所介護の基本取扱方針)
</t>
    <phoneticPr fontId="2"/>
  </si>
  <si>
    <t xml:space="preserve">第59条の9
(指定地域密着型通所介護の具体的取扱方針)
</t>
    <phoneticPr fontId="2"/>
  </si>
  <si>
    <t xml:space="preserve">第59条の11
(管理者の責務)
</t>
    <phoneticPr fontId="2"/>
  </si>
  <si>
    <t>チェック項目</t>
    <rPh sb="4" eb="6">
      <t>コウモク</t>
    </rPh>
    <phoneticPr fontId="2"/>
  </si>
  <si>
    <t>報酬基準</t>
    <rPh sb="0" eb="2">
      <t>ホウシュウ</t>
    </rPh>
    <rPh sb="2" eb="4">
      <t>キジュン</t>
    </rPh>
    <phoneticPr fontId="2"/>
  </si>
  <si>
    <t>チェック項目</t>
    <phoneticPr fontId="2"/>
  </si>
  <si>
    <t>法令</t>
    <rPh sb="0" eb="2">
      <t>ホウレイ</t>
    </rPh>
    <phoneticPr fontId="2"/>
  </si>
  <si>
    <t xml:space="preserve">チェック項目について「はい」の場合１を記入、「いいえ」の場合は空欄のままにしてください。
</t>
    <phoneticPr fontId="2"/>
  </si>
  <si>
    <t>根拠となる法令等について</t>
    <rPh sb="0" eb="2">
      <t>コンキョ</t>
    </rPh>
    <rPh sb="5" eb="7">
      <t>ホウレイ</t>
    </rPh>
    <rPh sb="7" eb="8">
      <t>トウ</t>
    </rPh>
    <phoneticPr fontId="2"/>
  </si>
  <si>
    <t>報酬基準…「指定地域密着型サービスに要する費用の額の算定に関する基準（平18.3.14厚生労働省告示第126号）」</t>
    <rPh sb="0" eb="2">
      <t>ホウシュウ</t>
    </rPh>
    <rPh sb="2" eb="4">
      <t>キジュン</t>
    </rPh>
    <rPh sb="8" eb="10">
      <t>チイキ</t>
    </rPh>
    <rPh sb="10" eb="12">
      <t>ミッチャク</t>
    </rPh>
    <rPh sb="12" eb="13">
      <t>ガタ</t>
    </rPh>
    <phoneticPr fontId="2"/>
  </si>
  <si>
    <t>市記入欄</t>
    <rPh sb="0" eb="1">
      <t>シ</t>
    </rPh>
    <rPh sb="1" eb="3">
      <t>キニュウ</t>
    </rPh>
    <rPh sb="3" eb="4">
      <t>ラン</t>
    </rPh>
    <phoneticPr fontId="2"/>
  </si>
  <si>
    <t xml:space="preserve">項目別チェック </t>
    <rPh sb="0" eb="2">
      <t>コウモク</t>
    </rPh>
    <rPh sb="2" eb="3">
      <t>ベツ</t>
    </rPh>
    <phoneticPr fontId="2"/>
  </si>
  <si>
    <t xml:space="preserve">市チェック数 </t>
    <rPh sb="0" eb="1">
      <t>シ</t>
    </rPh>
    <phoneticPr fontId="2"/>
  </si>
  <si>
    <t>/</t>
    <phoneticPr fontId="2"/>
  </si>
  <si>
    <t>/</t>
    <phoneticPr fontId="2"/>
  </si>
  <si>
    <t>チェック項目</t>
    <phoneticPr fontId="2"/>
  </si>
  <si>
    <t>条例</t>
    <rPh sb="0" eb="2">
      <t>ジョウレイ</t>
    </rPh>
    <phoneticPr fontId="2"/>
  </si>
  <si>
    <t>確認文書</t>
    <rPh sb="0" eb="2">
      <t>カクニン</t>
    </rPh>
    <rPh sb="2" eb="4">
      <t>ブンショ</t>
    </rPh>
    <phoneticPr fontId="2"/>
  </si>
  <si>
    <t>計</t>
    <rPh sb="0" eb="1">
      <t>ケイ</t>
    </rPh>
    <phoneticPr fontId="2"/>
  </si>
  <si>
    <t>市チェック数</t>
    <rPh sb="0" eb="1">
      <t>シ</t>
    </rPh>
    <phoneticPr fontId="2"/>
  </si>
  <si>
    <t>/</t>
    <phoneticPr fontId="2"/>
  </si>
  <si>
    <t>1-1</t>
    <phoneticPr fontId="2"/>
  </si>
  <si>
    <t>1-2</t>
    <phoneticPr fontId="2"/>
  </si>
  <si>
    <t>1-3</t>
    <phoneticPr fontId="2"/>
  </si>
  <si>
    <t>1-4</t>
    <phoneticPr fontId="2"/>
  </si>
  <si>
    <t>1-5</t>
    <phoneticPr fontId="2"/>
  </si>
  <si>
    <t>1-6</t>
    <phoneticPr fontId="2"/>
  </si>
  <si>
    <t>1-7</t>
    <phoneticPr fontId="2"/>
  </si>
  <si>
    <t>3-1</t>
    <phoneticPr fontId="2"/>
  </si>
  <si>
    <t>3-2</t>
    <phoneticPr fontId="2"/>
  </si>
  <si>
    <t>3-3</t>
    <phoneticPr fontId="2"/>
  </si>
  <si>
    <t>4-1</t>
    <phoneticPr fontId="2"/>
  </si>
  <si>
    <t>4-2</t>
    <phoneticPr fontId="2"/>
  </si>
  <si>
    <t>4-3</t>
    <phoneticPr fontId="2"/>
  </si>
  <si>
    <t>5-1</t>
    <phoneticPr fontId="2"/>
  </si>
  <si>
    <t>5-2</t>
    <phoneticPr fontId="2"/>
  </si>
  <si>
    <t>7-1</t>
    <phoneticPr fontId="2"/>
  </si>
  <si>
    <t>7-2</t>
    <phoneticPr fontId="2"/>
  </si>
  <si>
    <t>9-1</t>
    <phoneticPr fontId="2"/>
  </si>
  <si>
    <t>9-2</t>
    <phoneticPr fontId="2"/>
  </si>
  <si>
    <t>10-1</t>
    <phoneticPr fontId="2"/>
  </si>
  <si>
    <t>10-2</t>
    <phoneticPr fontId="2"/>
  </si>
  <si>
    <t>10-3</t>
    <phoneticPr fontId="2"/>
  </si>
  <si>
    <t>10-4</t>
    <phoneticPr fontId="2"/>
  </si>
  <si>
    <t>10-5</t>
    <phoneticPr fontId="2"/>
  </si>
  <si>
    <t>10-6</t>
    <phoneticPr fontId="2"/>
  </si>
  <si>
    <t>10-7</t>
    <phoneticPr fontId="2"/>
  </si>
  <si>
    <t>10-8</t>
    <phoneticPr fontId="2"/>
  </si>
  <si>
    <t>11-3</t>
    <phoneticPr fontId="2"/>
  </si>
  <si>
    <t>11-4</t>
    <phoneticPr fontId="2"/>
  </si>
  <si>
    <t>22-2</t>
    <phoneticPr fontId="2"/>
  </si>
  <si>
    <t>40-1</t>
    <phoneticPr fontId="2"/>
  </si>
  <si>
    <t>40-2</t>
    <phoneticPr fontId="2"/>
  </si>
  <si>
    <t>41-1</t>
    <phoneticPr fontId="2"/>
  </si>
  <si>
    <t>41-2</t>
    <phoneticPr fontId="2"/>
  </si>
  <si>
    <t>〇指定地域密着型サービスに要する費用の額の算定に関する基準及び指定地域密着型介護予防サービスに要する費用の額の算定に関する基準の制定に伴う実施上の留意事項について(平18.3.31老計発第0331005号・
老振発第0331005号・老老発第0331018号)</t>
    <rPh sb="29" eb="30">
      <t>オヨ</t>
    </rPh>
    <rPh sb="31" eb="35">
      <t>シテイチイキ</t>
    </rPh>
    <rPh sb="35" eb="38">
      <t>ミッチャクガタ</t>
    </rPh>
    <rPh sb="38" eb="40">
      <t>カイゴ</t>
    </rPh>
    <rPh sb="40" eb="42">
      <t>ヨボウ</t>
    </rPh>
    <rPh sb="47" eb="48">
      <t>ヨウ</t>
    </rPh>
    <rPh sb="50" eb="51">
      <t>ヒ</t>
    </rPh>
    <rPh sb="51" eb="52">
      <t>ヨウ</t>
    </rPh>
    <rPh sb="53" eb="54">
      <t>ガク</t>
    </rPh>
    <rPh sb="55" eb="57">
      <t>サンテイ</t>
    </rPh>
    <rPh sb="58" eb="59">
      <t>カン</t>
    </rPh>
    <rPh sb="61" eb="63">
      <t>キジュン</t>
    </rPh>
    <rPh sb="64" eb="66">
      <t>セイテイ</t>
    </rPh>
    <rPh sb="67" eb="68">
      <t>トモナ</t>
    </rPh>
    <rPh sb="69" eb="71">
      <t>ジッシ</t>
    </rPh>
    <rPh sb="71" eb="72">
      <t>ジョウ</t>
    </rPh>
    <rPh sb="73" eb="75">
      <t>リュウイ</t>
    </rPh>
    <rPh sb="75" eb="77">
      <t>ジコウ</t>
    </rPh>
    <phoneticPr fontId="2"/>
  </si>
  <si>
    <t>〇指定地域密着型サービスに要する費用の額の算定に関する基準(平18.3.14厚生労働省告示第126号</t>
    <rPh sb="1" eb="3">
      <t>シテイ</t>
    </rPh>
    <rPh sb="3" eb="5">
      <t>チイキ</t>
    </rPh>
    <rPh sb="5" eb="8">
      <t>ミッチャクガタ</t>
    </rPh>
    <rPh sb="13" eb="14">
      <t>ヨウ</t>
    </rPh>
    <rPh sb="16" eb="18">
      <t>ヒヨウ</t>
    </rPh>
    <rPh sb="19" eb="20">
      <t>ガク</t>
    </rPh>
    <rPh sb="21" eb="23">
      <t>サンテイ</t>
    </rPh>
    <rPh sb="24" eb="25">
      <t>カン</t>
    </rPh>
    <rPh sb="27" eb="29">
      <t>キジュン</t>
    </rPh>
    <rPh sb="30" eb="31">
      <t>ヘイ</t>
    </rPh>
    <rPh sb="38" eb="43">
      <t>コウセイロウドウショウ</t>
    </rPh>
    <rPh sb="43" eb="45">
      <t>コクジ</t>
    </rPh>
    <rPh sb="45" eb="46">
      <t>ダイ</t>
    </rPh>
    <rPh sb="49" eb="50">
      <t>ゴウ</t>
    </rPh>
    <phoneticPr fontId="2"/>
  </si>
  <si>
    <t>根拠となる法令等について</t>
    <phoneticPr fontId="2"/>
  </si>
  <si>
    <t>介護支援専門員</t>
    <rPh sb="0" eb="7">
      <t>カイゴシエンセンモンイン</t>
    </rPh>
    <phoneticPr fontId="8"/>
  </si>
  <si>
    <t>実務経験</t>
    <rPh sb="0" eb="2">
      <t>ジツム</t>
    </rPh>
    <rPh sb="2" eb="4">
      <t>ケイケン</t>
    </rPh>
    <phoneticPr fontId="8"/>
  </si>
  <si>
    <t xml:space="preserve">令和　年　月　日作成  </t>
    <rPh sb="0" eb="2">
      <t>レイワ</t>
    </rPh>
    <rPh sb="3" eb="4">
      <t>ネン</t>
    </rPh>
    <rPh sb="5" eb="6">
      <t>ガツ</t>
    </rPh>
    <rPh sb="7" eb="8">
      <t>ニチ</t>
    </rPh>
    <rPh sb="8" eb="10">
      <t>サクセイ</t>
    </rPh>
    <phoneticPr fontId="5"/>
  </si>
  <si>
    <t>指定作成時点</t>
    <rPh sb="0" eb="2">
      <t>シテイ</t>
    </rPh>
    <phoneticPr fontId="2"/>
  </si>
  <si>
    <t>・重要事項説明書</t>
    <rPh sb="1" eb="8">
      <t>ジュウヨウジコウセツメイショ</t>
    </rPh>
    <phoneticPr fontId="2"/>
  </si>
  <si>
    <t>・地域密着型通所介護計画</t>
    <phoneticPr fontId="2"/>
  </si>
  <si>
    <t>・個人情報の使用同意書</t>
    <phoneticPr fontId="2"/>
  </si>
  <si>
    <t>・地域密着型通所介護の提供にあたって説明すべき事項</t>
    <rPh sb="18" eb="20">
      <t>セツメイ</t>
    </rPh>
    <rPh sb="23" eb="25">
      <t>ジコウ</t>
    </rPh>
    <phoneticPr fontId="2"/>
  </si>
  <si>
    <t>３　下記の書類について、電磁的方法による取り扱いを行っているものがあれば〇を付けてください。</t>
    <rPh sb="2" eb="4">
      <t>カキ</t>
    </rPh>
    <rPh sb="5" eb="7">
      <t>ショルイ</t>
    </rPh>
    <rPh sb="12" eb="15">
      <t>デンジテキ</t>
    </rPh>
    <rPh sb="15" eb="17">
      <t>ホウホウ</t>
    </rPh>
    <rPh sb="20" eb="21">
      <t>ト</t>
    </rPh>
    <rPh sb="22" eb="23">
      <t>アツカ</t>
    </rPh>
    <rPh sb="25" eb="26">
      <t>オコナ</t>
    </rPh>
    <rPh sb="38" eb="39">
      <t>ツ</t>
    </rPh>
    <phoneticPr fontId="2"/>
  </si>
  <si>
    <t>４　非常災害対策【松阪市重点項目】</t>
    <rPh sb="2" eb="4">
      <t>ヒジョウ</t>
    </rPh>
    <rPh sb="4" eb="6">
      <t>サイガイ</t>
    </rPh>
    <rPh sb="6" eb="8">
      <t>タイサク</t>
    </rPh>
    <rPh sb="9" eb="16">
      <t>マツサカシジュウテンコウモク</t>
    </rPh>
    <phoneticPr fontId="2"/>
  </si>
  <si>
    <t>有</t>
    <rPh sb="0" eb="1">
      <t>アリ</t>
    </rPh>
    <phoneticPr fontId="2"/>
  </si>
  <si>
    <t>無</t>
    <rPh sb="0" eb="1">
      <t>ナ</t>
    </rPh>
    <phoneticPr fontId="2"/>
  </si>
  <si>
    <t>防火管理の責任者</t>
    <rPh sb="0" eb="2">
      <t>ボウカ</t>
    </rPh>
    <rPh sb="2" eb="4">
      <t>カンリ</t>
    </rPh>
    <rPh sb="5" eb="8">
      <t>セキニンシャ</t>
    </rPh>
    <phoneticPr fontId="2"/>
  </si>
  <si>
    <t>R</t>
    <phoneticPr fontId="2"/>
  </si>
  <si>
    <t>役職名</t>
    <rPh sb="0" eb="2">
      <t>ヤクショク</t>
    </rPh>
    <rPh sb="2" eb="3">
      <t>メイ</t>
    </rPh>
    <phoneticPr fontId="2"/>
  </si>
  <si>
    <t>氏名</t>
    <rPh sb="0" eb="2">
      <t>シメイ</t>
    </rPh>
    <phoneticPr fontId="2"/>
  </si>
  <si>
    <t>計画・記録の有無</t>
    <rPh sb="0" eb="2">
      <t>ケイカク</t>
    </rPh>
    <rPh sb="3" eb="5">
      <t>キロク</t>
    </rPh>
    <rPh sb="6" eb="8">
      <t>ウム</t>
    </rPh>
    <phoneticPr fontId="2"/>
  </si>
  <si>
    <t>計画</t>
    <rPh sb="0" eb="2">
      <t>ケイカク</t>
    </rPh>
    <phoneticPr fontId="2"/>
  </si>
  <si>
    <t>記録</t>
    <rPh sb="0" eb="2">
      <t>キロク</t>
    </rPh>
    <phoneticPr fontId="2"/>
  </si>
  <si>
    <t>地域住民への周知方法</t>
    <rPh sb="0" eb="2">
      <t>チイキ</t>
    </rPh>
    <rPh sb="2" eb="4">
      <t>ジュウミン</t>
    </rPh>
    <rPh sb="6" eb="8">
      <t>シュウチ</t>
    </rPh>
    <rPh sb="8" eb="10">
      <t>ホウホウ</t>
    </rPh>
    <phoneticPr fontId="2"/>
  </si>
  <si>
    <t>R</t>
    <phoneticPr fontId="2"/>
  </si>
  <si>
    <t>解釈通知…「指定地域密着型サービス及び指定地域密着型介護予防サービスに関する基準について（平成18年3月31日老計発第0331004号・老振発第0331004号・老老発第0331017号）」</t>
    <rPh sb="0" eb="2">
      <t>カイシャク</t>
    </rPh>
    <rPh sb="2" eb="4">
      <t>ツウチ</t>
    </rPh>
    <rPh sb="8" eb="10">
      <t>チイキ</t>
    </rPh>
    <rPh sb="10" eb="13">
      <t>ミッチャクガタ</t>
    </rPh>
    <rPh sb="19" eb="26">
      <t>シテイチイキミッチャクガタ</t>
    </rPh>
    <rPh sb="26" eb="28">
      <t>カイゴ</t>
    </rPh>
    <rPh sb="28" eb="30">
      <t>ヨボウ</t>
    </rPh>
    <rPh sb="56" eb="57">
      <t>ケイ</t>
    </rPh>
    <rPh sb="57" eb="58">
      <t>ハツ</t>
    </rPh>
    <rPh sb="58" eb="59">
      <t>ダイ</t>
    </rPh>
    <rPh sb="66" eb="67">
      <t>ゴウ</t>
    </rPh>
    <rPh sb="68" eb="69">
      <t>ロウ</t>
    </rPh>
    <rPh sb="69" eb="70">
      <t>シン</t>
    </rPh>
    <rPh sb="70" eb="71">
      <t>ハツ</t>
    </rPh>
    <rPh sb="71" eb="72">
      <t>ダイ</t>
    </rPh>
    <rPh sb="79" eb="80">
      <t>ゴウ</t>
    </rPh>
    <rPh sb="81" eb="82">
      <t>ロウ</t>
    </rPh>
    <rPh sb="82" eb="83">
      <t>ロウ</t>
    </rPh>
    <rPh sb="83" eb="84">
      <t>ハツ</t>
    </rPh>
    <rPh sb="84" eb="85">
      <t>ダイ</t>
    </rPh>
    <rPh sb="92" eb="93">
      <t>ゴウ</t>
    </rPh>
    <phoneticPr fontId="2"/>
  </si>
  <si>
    <t>※指定作成時点の月について記載してください</t>
    <rPh sb="1" eb="7">
      <t>シテイサクセイジテン</t>
    </rPh>
    <rPh sb="8" eb="9">
      <t>ツキ</t>
    </rPh>
    <rPh sb="13" eb="15">
      <t>キサイ</t>
    </rPh>
    <phoneticPr fontId="2"/>
  </si>
  <si>
    <t>市からの求めがあった場合には、(4)の改善の内容を市に報告しているか。</t>
    <phoneticPr fontId="2"/>
  </si>
  <si>
    <t>避難訓練の実施状況(年度毎)</t>
    <rPh sb="0" eb="2">
      <t>ヒナン</t>
    </rPh>
    <rPh sb="2" eb="4">
      <t>クンレン</t>
    </rPh>
    <rPh sb="5" eb="7">
      <t>ジッシ</t>
    </rPh>
    <rPh sb="7" eb="9">
      <t>ジョウキョウ</t>
    </rPh>
    <rPh sb="10" eb="12">
      <t>ネンド</t>
    </rPh>
    <rPh sb="12" eb="13">
      <t>ゴト</t>
    </rPh>
    <phoneticPr fontId="2"/>
  </si>
  <si>
    <t>月</t>
    <rPh sb="0" eb="1">
      <t>ガツ</t>
    </rPh>
    <phoneticPr fontId="2"/>
  </si>
  <si>
    <t xml:space="preserve">条例…「松阪市指定地域密着型サービスの事業の人員、設備及び運営に関する基準条例」
</t>
    <rPh sb="0" eb="2">
      <t>ジョウレイ</t>
    </rPh>
    <rPh sb="4" eb="7">
      <t>マツサカシ</t>
    </rPh>
    <rPh sb="7" eb="9">
      <t>シテイ</t>
    </rPh>
    <rPh sb="9" eb="11">
      <t>チイキ</t>
    </rPh>
    <rPh sb="11" eb="14">
      <t>ミッチャクガタ</t>
    </rPh>
    <rPh sb="19" eb="21">
      <t>ジギョウ</t>
    </rPh>
    <rPh sb="22" eb="24">
      <t>ジンイン</t>
    </rPh>
    <rPh sb="25" eb="27">
      <t>セツビ</t>
    </rPh>
    <rPh sb="27" eb="28">
      <t>オヨ</t>
    </rPh>
    <rPh sb="29" eb="31">
      <t>ウンエイ</t>
    </rPh>
    <rPh sb="32" eb="33">
      <t>カン</t>
    </rPh>
    <rPh sb="35" eb="37">
      <t>キジュン</t>
    </rPh>
    <rPh sb="37" eb="39">
      <t>ジョウレイ</t>
    </rPh>
    <phoneticPr fontId="2"/>
  </si>
  <si>
    <t>法令…「介護保険法」　施行規則…「介護保険法施行規則」</t>
    <rPh sb="0" eb="2">
      <t>ホウレイ</t>
    </rPh>
    <rPh sb="17" eb="22">
      <t>カイゴホケンホウ</t>
    </rPh>
    <rPh sb="22" eb="26">
      <t>セコウキソク</t>
    </rPh>
    <phoneticPr fontId="2"/>
  </si>
  <si>
    <t xml:space="preserve">第9条※
(内容及び手続の説明及び同意)
</t>
    <phoneticPr fontId="2"/>
  </si>
  <si>
    <t xml:space="preserve">第12条※
(受給資格等の確認)
</t>
    <phoneticPr fontId="2"/>
  </si>
  <si>
    <t xml:space="preserve">第15条※
(居宅介護支援事業者等との連携)
</t>
    <phoneticPr fontId="2"/>
  </si>
  <si>
    <t>第17条※
(居宅サービス計画に沿ったサービスの提供)</t>
    <phoneticPr fontId="2"/>
  </si>
  <si>
    <t xml:space="preserve">第20条※
(サービスの提供の記録)
</t>
    <phoneticPr fontId="2"/>
  </si>
  <si>
    <t xml:space="preserve">第53条※
(緊急時等の対応)
</t>
    <phoneticPr fontId="2"/>
  </si>
  <si>
    <t xml:space="preserve">第35条※
(秘密保持等)
</t>
    <phoneticPr fontId="2"/>
  </si>
  <si>
    <t xml:space="preserve">第36条※
(広告)
</t>
    <phoneticPr fontId="2"/>
  </si>
  <si>
    <t xml:space="preserve">第38条※
(苦情処理)
</t>
    <phoneticPr fontId="2"/>
  </si>
  <si>
    <t xml:space="preserve">第10条※
(提供拒否の禁止)
</t>
    <phoneticPr fontId="2"/>
  </si>
  <si>
    <t xml:space="preserve">第11条※
(サービス提供困難時の対応)
</t>
    <phoneticPr fontId="2"/>
  </si>
  <si>
    <t xml:space="preserve">第13条※
(要介護認定の申請に係る援助)
</t>
    <phoneticPr fontId="2"/>
  </si>
  <si>
    <t xml:space="preserve">第16条※
(法定代理受領サービスの提供を受けるための援助)
</t>
    <phoneticPr fontId="2"/>
  </si>
  <si>
    <t>(解釈通知)
専任の感染対策担当者を定めているか。</t>
    <rPh sb="1" eb="3">
      <t>カイシャク</t>
    </rPh>
    <rPh sb="3" eb="5">
      <t>ツウチ</t>
    </rPh>
    <rPh sb="7" eb="9">
      <t>センニン</t>
    </rPh>
    <rPh sb="10" eb="12">
      <t>カンセン</t>
    </rPh>
    <rPh sb="12" eb="14">
      <t>タイサク</t>
    </rPh>
    <rPh sb="14" eb="17">
      <t>タントウシャ</t>
    </rPh>
    <rPh sb="18" eb="19">
      <t>サダ</t>
    </rPh>
    <phoneticPr fontId="2"/>
  </si>
  <si>
    <t>(解釈通知)
(3)の費用は「居住、滞在及び宿泊並びに食事の提供に係る利用料等に関する指針」によるものであるか。</t>
    <phoneticPr fontId="2"/>
  </si>
  <si>
    <t>(解釈通知)
(3)の費用は、「通所介護等における日常生活に要する費用の取扱いについて」によるものであるか。</t>
    <phoneticPr fontId="2"/>
  </si>
  <si>
    <t>準用(第59条の20)…準用については※を記載</t>
    <rPh sb="0" eb="2">
      <t>ジュンヨウ</t>
    </rPh>
    <rPh sb="3" eb="4">
      <t>ダイ</t>
    </rPh>
    <rPh sb="6" eb="7">
      <t>ジョウ</t>
    </rPh>
    <rPh sb="12" eb="14">
      <t>ジュンヨウ</t>
    </rPh>
    <rPh sb="21" eb="23">
      <t>キサイ</t>
    </rPh>
    <phoneticPr fontId="2"/>
  </si>
  <si>
    <t xml:space="preserve">第18条※
(居宅サービス計画等の変更の援助)
</t>
    <phoneticPr fontId="2"/>
  </si>
  <si>
    <t xml:space="preserve">第22条※
(保険給付の請求のための証明書の交付)
</t>
    <phoneticPr fontId="2"/>
  </si>
  <si>
    <t xml:space="preserve">第28条※
(利用者に関する市への通知)
</t>
    <phoneticPr fontId="2"/>
  </si>
  <si>
    <t xml:space="preserve">第34条※
(掲示)
</t>
    <phoneticPr fontId="2"/>
  </si>
  <si>
    <t>第37条※
(居宅介護支援事業者に対する利益供与の禁止)</t>
    <phoneticPr fontId="2"/>
  </si>
  <si>
    <t xml:space="preserve">第41条※
(会計の区分)
</t>
    <phoneticPr fontId="2"/>
  </si>
  <si>
    <t xml:space="preserve">第40条の2※
(虐待の防止)
</t>
    <rPh sb="9" eb="11">
      <t>ギャクタイ</t>
    </rPh>
    <rPh sb="12" eb="14">
      <t>ボウシ</t>
    </rPh>
    <phoneticPr fontId="2"/>
  </si>
  <si>
    <t>サービス提供体制強化加算にかかる職員の割合の算出について</t>
    <rPh sb="4" eb="12">
      <t>テイキョウタイセイキョウカカサン</t>
    </rPh>
    <rPh sb="16" eb="18">
      <t>ショクイン</t>
    </rPh>
    <rPh sb="19" eb="21">
      <t>ワリアイ</t>
    </rPh>
    <rPh sb="22" eb="24">
      <t>サンシュツ</t>
    </rPh>
    <phoneticPr fontId="2"/>
  </si>
  <si>
    <t>賃金改善に要する見込み額が、特定処遇改善加算算定見込み額を上回る計画を策定し実施している</t>
    <phoneticPr fontId="2"/>
  </si>
  <si>
    <t>介護職員等特定処遇改善加算の算定額に相当する賃金改善を実施している</t>
    <phoneticPr fontId="2"/>
  </si>
  <si>
    <t>事業年度ごとに介護職員の処遇改善に関する実績を市長に報告する</t>
    <phoneticPr fontId="2"/>
  </si>
  <si>
    <t>介護職員処遇改善加算ⅠからⅢまでのいずれかの算定</t>
    <phoneticPr fontId="2"/>
  </si>
  <si>
    <t>確認項目</t>
    <rPh sb="0" eb="2">
      <t>カクニン</t>
    </rPh>
    <rPh sb="2" eb="4">
      <t>コウモク</t>
    </rPh>
    <phoneticPr fontId="2"/>
  </si>
  <si>
    <t>・サービス担当者会議の記録</t>
    <phoneticPr fontId="2"/>
  </si>
  <si>
    <t>・サービス担当者会議の記録</t>
    <phoneticPr fontId="2"/>
  </si>
  <si>
    <t xml:space="preserve">・運営規程
</t>
    <rPh sb="1" eb="3">
      <t>ウンエイ</t>
    </rPh>
    <rPh sb="3" eb="5">
      <t>キテイ</t>
    </rPh>
    <phoneticPr fontId="2"/>
  </si>
  <si>
    <t>利用料等の支払を受ける際、領収書を交付しているか。
(介護保険法第41条第8項)</t>
    <phoneticPr fontId="2"/>
  </si>
  <si>
    <t>(7)の領収書は、保険給付の対象額とその他の費用の額を区分して記載し、その他の費用の額についてはそれぞれ個別の費用ごとに区分して記載しているか。
(介護保険法施行規則第65条)</t>
    <phoneticPr fontId="2"/>
  </si>
  <si>
    <t>15-1</t>
    <phoneticPr fontId="2"/>
  </si>
  <si>
    <t>確認項目</t>
    <rPh sb="0" eb="2">
      <t>カクニン</t>
    </rPh>
    <phoneticPr fontId="2"/>
  </si>
  <si>
    <t>18-1</t>
    <phoneticPr fontId="2"/>
  </si>
  <si>
    <t>18-2</t>
    <phoneticPr fontId="2"/>
  </si>
  <si>
    <t>19-2</t>
    <phoneticPr fontId="2"/>
  </si>
  <si>
    <t>確認項目</t>
    <phoneticPr fontId="2"/>
  </si>
  <si>
    <t>確認項目</t>
    <phoneticPr fontId="2"/>
  </si>
  <si>
    <t>24-2</t>
    <phoneticPr fontId="2"/>
  </si>
  <si>
    <t>松阪市確認文書</t>
    <rPh sb="0" eb="3">
      <t>マツサカシ</t>
    </rPh>
    <rPh sb="3" eb="5">
      <t>カクニン</t>
    </rPh>
    <rPh sb="5" eb="7">
      <t>ブンショ</t>
    </rPh>
    <phoneticPr fontId="2"/>
  </si>
  <si>
    <t>松阪市確認文書</t>
    <rPh sb="0" eb="2">
      <t>マツサカ</t>
    </rPh>
    <rPh sb="2" eb="3">
      <t>シ</t>
    </rPh>
    <rPh sb="3" eb="5">
      <t>カクニン</t>
    </rPh>
    <rPh sb="5" eb="7">
      <t>ブンショ</t>
    </rPh>
    <phoneticPr fontId="2"/>
  </si>
  <si>
    <t>35-1</t>
    <phoneticPr fontId="2"/>
  </si>
  <si>
    <t>35-2</t>
    <phoneticPr fontId="2"/>
  </si>
  <si>
    <t>36-1</t>
    <phoneticPr fontId="2"/>
  </si>
  <si>
    <t>37-1</t>
    <phoneticPr fontId="2"/>
  </si>
  <si>
    <t>37-2</t>
    <phoneticPr fontId="2"/>
  </si>
  <si>
    <t>看護職員及び介護職員の配置数が、下記の数字を用いて算定した結果、人員基準上満たすべき員数が確保されている
看護職員：１月間の職員の数の平均　介護職員：勤務延時間数</t>
    <rPh sb="0" eb="2">
      <t>カンゴ</t>
    </rPh>
    <rPh sb="2" eb="4">
      <t>ショクイン</t>
    </rPh>
    <rPh sb="4" eb="5">
      <t>オヨ</t>
    </rPh>
    <rPh sb="6" eb="8">
      <t>カイゴ</t>
    </rPh>
    <rPh sb="8" eb="10">
      <t>ショクイン</t>
    </rPh>
    <rPh sb="11" eb="13">
      <t>ハイチ</t>
    </rPh>
    <rPh sb="13" eb="14">
      <t>スウ</t>
    </rPh>
    <rPh sb="16" eb="18">
      <t>カキ</t>
    </rPh>
    <rPh sb="19" eb="21">
      <t>スウジ</t>
    </rPh>
    <rPh sb="22" eb="23">
      <t>モチ</t>
    </rPh>
    <rPh sb="25" eb="27">
      <t>サンテイ</t>
    </rPh>
    <rPh sb="29" eb="31">
      <t>ケッカ</t>
    </rPh>
    <rPh sb="32" eb="34">
      <t>ジンイン</t>
    </rPh>
    <rPh sb="34" eb="36">
      <t>キジュン</t>
    </rPh>
    <rPh sb="36" eb="37">
      <t>ジョウ</t>
    </rPh>
    <rPh sb="37" eb="38">
      <t>ミ</t>
    </rPh>
    <rPh sb="42" eb="44">
      <t>インスウ</t>
    </rPh>
    <rPh sb="45" eb="47">
      <t>カクホ</t>
    </rPh>
    <rPh sb="53" eb="57">
      <t>カンゴショクイン</t>
    </rPh>
    <rPh sb="59" eb="61">
      <t>ツキカン</t>
    </rPh>
    <rPh sb="62" eb="64">
      <t>ショクイン</t>
    </rPh>
    <rPh sb="65" eb="66">
      <t>カズ</t>
    </rPh>
    <rPh sb="67" eb="69">
      <t>ヘイキン</t>
    </rPh>
    <rPh sb="70" eb="72">
      <t>カイゴ</t>
    </rPh>
    <rPh sb="72" eb="74">
      <t>ショクイン</t>
    </rPh>
    <rPh sb="75" eb="77">
      <t>キンム</t>
    </rPh>
    <rPh sb="77" eb="78">
      <t>ノ</t>
    </rPh>
    <rPh sb="78" eb="80">
      <t>ジカン</t>
    </rPh>
    <rPh sb="80" eb="81">
      <t>スウ</t>
    </rPh>
    <phoneticPr fontId="2"/>
  </si>
  <si>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55">
      <t>キノウクンレンシドウイントウ</t>
    </rPh>
    <rPh sb="58" eb="60">
      <t>エツラン</t>
    </rPh>
    <rPh sb="61" eb="63">
      <t>カノウ</t>
    </rPh>
    <phoneticPr fontId="2"/>
  </si>
  <si>
    <t>(2)において、理学療法士等が、機能訓練指導員等に対し、日常生活上の留意点、介護の工夫等に対する助言を行っている</t>
    <rPh sb="8" eb="10">
      <t>リガク</t>
    </rPh>
    <rPh sb="10" eb="13">
      <t>リョウホウシ</t>
    </rPh>
    <rPh sb="13" eb="14">
      <t>トウ</t>
    </rPh>
    <rPh sb="16" eb="18">
      <t>キノウ</t>
    </rPh>
    <rPh sb="18" eb="20">
      <t>クンレン</t>
    </rPh>
    <rPh sb="20" eb="23">
      <t>シドウイン</t>
    </rPh>
    <rPh sb="23" eb="24">
      <t>トウ</t>
    </rPh>
    <rPh sb="25" eb="26">
      <t>タイ</t>
    </rPh>
    <rPh sb="28" eb="30">
      <t>ニチジョウ</t>
    </rPh>
    <rPh sb="30" eb="32">
      <t>セイカツ</t>
    </rPh>
    <rPh sb="32" eb="33">
      <t>ジョウ</t>
    </rPh>
    <rPh sb="34" eb="37">
      <t>リュウイテン</t>
    </rPh>
    <rPh sb="38" eb="40">
      <t>カイゴ</t>
    </rPh>
    <rPh sb="41" eb="43">
      <t>クフウ</t>
    </rPh>
    <rPh sb="43" eb="44">
      <t>トウ</t>
    </rPh>
    <rPh sb="45" eb="46">
      <t>タイ</t>
    </rPh>
    <rPh sb="48" eb="50">
      <t>ジョゲン</t>
    </rPh>
    <rPh sb="51" eb="52">
      <t>オコナ</t>
    </rPh>
    <phoneticPr fontId="2"/>
  </si>
  <si>
    <t>(3）において、当該利用者の意欲の向上につながるよう長期目標・短期目標のように段階的な目標にするなど可能な限り具体的かつ分かりやすい目標としている</t>
    <rPh sb="8" eb="10">
      <t>トウガイ</t>
    </rPh>
    <rPh sb="10" eb="13">
      <t>リヨウシャ</t>
    </rPh>
    <rPh sb="14" eb="16">
      <t>イヨク</t>
    </rPh>
    <rPh sb="17" eb="19">
      <t>コウジョウ</t>
    </rPh>
    <rPh sb="26" eb="28">
      <t>チョウキ</t>
    </rPh>
    <rPh sb="28" eb="30">
      <t>モクヒョウ</t>
    </rPh>
    <rPh sb="31" eb="33">
      <t>タンキ</t>
    </rPh>
    <rPh sb="33" eb="35">
      <t>モクヒョウ</t>
    </rPh>
    <rPh sb="39" eb="42">
      <t>ダンカイテキ</t>
    </rPh>
    <rPh sb="43" eb="45">
      <t>モクヒョウ</t>
    </rPh>
    <rPh sb="50" eb="52">
      <t>カノウ</t>
    </rPh>
    <rPh sb="53" eb="54">
      <t>カギ</t>
    </rPh>
    <rPh sb="55" eb="58">
      <t>グタイテキ</t>
    </rPh>
    <rPh sb="60" eb="61">
      <t>ワ</t>
    </rPh>
    <rPh sb="66" eb="68">
      <t>モクヒョウ</t>
    </rPh>
    <phoneticPr fontId="2"/>
  </si>
  <si>
    <t>(3)において、単に身体機能の向上を目指すことのみを目標とするのではなく、日常生活における生活機能の維持・向上を目指すことを含めた目標としている</t>
    <rPh sb="8" eb="9">
      <t>タン</t>
    </rPh>
    <rPh sb="10" eb="12">
      <t>シンタイ</t>
    </rPh>
    <rPh sb="12" eb="14">
      <t>キノウ</t>
    </rPh>
    <rPh sb="15" eb="17">
      <t>コウジョウ</t>
    </rPh>
    <rPh sb="18" eb="20">
      <t>メザ</t>
    </rPh>
    <rPh sb="26" eb="28">
      <t>モクヒョウ</t>
    </rPh>
    <rPh sb="37" eb="39">
      <t>ニチジョウ</t>
    </rPh>
    <rPh sb="39" eb="41">
      <t>セイカツ</t>
    </rPh>
    <rPh sb="45" eb="47">
      <t>セイカツ</t>
    </rPh>
    <rPh sb="47" eb="49">
      <t>キノウ</t>
    </rPh>
    <rPh sb="50" eb="52">
      <t>イジ</t>
    </rPh>
    <rPh sb="53" eb="55">
      <t>コウジョウ</t>
    </rPh>
    <rPh sb="56" eb="58">
      <t>メザ</t>
    </rPh>
    <rPh sb="62" eb="63">
      <t>フク</t>
    </rPh>
    <rPh sb="65" eb="67">
      <t>モクヒョウ</t>
    </rPh>
    <phoneticPr fontId="2"/>
  </si>
  <si>
    <t>類似の目標を持ち、同様の訓練項目を選択した5人程度以下の小集団(個別対応含む)に対して機能訓練指導員が直接行い、必要に応じて事業所内外の設備等を用いた実践的かつ反復的な訓練としている</t>
    <rPh sb="0" eb="2">
      <t>ルイジ</t>
    </rPh>
    <rPh sb="3" eb="5">
      <t>モクヒョウ</t>
    </rPh>
    <rPh sb="6" eb="7">
      <t>モ</t>
    </rPh>
    <rPh sb="9" eb="11">
      <t>ドウヨウ</t>
    </rPh>
    <rPh sb="12" eb="14">
      <t>クンレン</t>
    </rPh>
    <rPh sb="14" eb="16">
      <t>コウモク</t>
    </rPh>
    <rPh sb="17" eb="19">
      <t>センタク</t>
    </rPh>
    <rPh sb="22" eb="23">
      <t>ニン</t>
    </rPh>
    <rPh sb="23" eb="25">
      <t>テイド</t>
    </rPh>
    <rPh sb="25" eb="27">
      <t>イカ</t>
    </rPh>
    <rPh sb="28" eb="31">
      <t>ショウシュウダン</t>
    </rPh>
    <rPh sb="32" eb="34">
      <t>コベツ</t>
    </rPh>
    <rPh sb="34" eb="36">
      <t>タイオウ</t>
    </rPh>
    <rPh sb="36" eb="37">
      <t>フク</t>
    </rPh>
    <rPh sb="40" eb="41">
      <t>タイ</t>
    </rPh>
    <rPh sb="43" eb="50">
      <t>キノウクンレンシドウイン</t>
    </rPh>
    <rPh sb="51" eb="53">
      <t>チョクセツ</t>
    </rPh>
    <rPh sb="53" eb="54">
      <t>オコナ</t>
    </rPh>
    <rPh sb="56" eb="58">
      <t>ヒツヨウ</t>
    </rPh>
    <rPh sb="59" eb="60">
      <t>オウ</t>
    </rPh>
    <rPh sb="62" eb="65">
      <t>ジギョウショ</t>
    </rPh>
    <rPh sb="65" eb="66">
      <t>ナイ</t>
    </rPh>
    <rPh sb="66" eb="67">
      <t>ガイ</t>
    </rPh>
    <rPh sb="68" eb="70">
      <t>セツビ</t>
    </rPh>
    <rPh sb="70" eb="71">
      <t>トウ</t>
    </rPh>
    <rPh sb="72" eb="73">
      <t>モチ</t>
    </rPh>
    <rPh sb="75" eb="77">
      <t>ジッセン</t>
    </rPh>
    <rPh sb="77" eb="78">
      <t>テキ</t>
    </rPh>
    <rPh sb="80" eb="83">
      <t>ハンプクテキ</t>
    </rPh>
    <rPh sb="84" eb="86">
      <t>クンレン</t>
    </rPh>
    <phoneticPr fontId="2"/>
  </si>
  <si>
    <t>概ね週1回以上を目安に実施している</t>
    <rPh sb="0" eb="1">
      <t>オオム</t>
    </rPh>
    <rPh sb="2" eb="3">
      <t>シュウ</t>
    </rPh>
    <rPh sb="4" eb="5">
      <t>カイ</t>
    </rPh>
    <rPh sb="5" eb="7">
      <t>イジョウ</t>
    </rPh>
    <rPh sb="8" eb="10">
      <t>メヤス</t>
    </rPh>
    <rPh sb="11" eb="13">
      <t>ジッシ</t>
    </rPh>
    <phoneticPr fontId="2"/>
  </si>
  <si>
    <t>個別機能訓練時間を、個別機能訓練計画に定めた訓練項目の実施に必要な1回あたりの訓練時間を考慮し、適切に設定している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2"/>
  </si>
  <si>
    <t>個別機能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5" eb="6">
      <t>カン</t>
    </rPh>
    <rPh sb="8" eb="10">
      <t>キロク</t>
    </rPh>
    <rPh sb="11" eb="13">
      <t>コベツ</t>
    </rPh>
    <rPh sb="13" eb="15">
      <t>キノウ</t>
    </rPh>
    <rPh sb="15" eb="17">
      <t>クンレン</t>
    </rPh>
    <rPh sb="18" eb="20">
      <t>モクヒョウ</t>
    </rPh>
    <rPh sb="21" eb="23">
      <t>モクヒョウ</t>
    </rPh>
    <rPh sb="28" eb="30">
      <t>クンレン</t>
    </rPh>
    <rPh sb="30" eb="32">
      <t>コウモク</t>
    </rPh>
    <rPh sb="33" eb="35">
      <t>クンレン</t>
    </rPh>
    <rPh sb="35" eb="37">
      <t>ジッシ</t>
    </rPh>
    <rPh sb="37" eb="39">
      <t>ジカン</t>
    </rPh>
    <rPh sb="40" eb="42">
      <t>コベツ</t>
    </rPh>
    <rPh sb="42" eb="44">
      <t>キノウ</t>
    </rPh>
    <rPh sb="44" eb="46">
      <t>クンレン</t>
    </rPh>
    <rPh sb="46" eb="48">
      <t>ジッシ</t>
    </rPh>
    <rPh sb="48" eb="50">
      <t>シャナド</t>
    </rPh>
    <rPh sb="52" eb="55">
      <t>リヨウシャ</t>
    </rPh>
    <rPh sb="58" eb="60">
      <t>ホカン</t>
    </rPh>
    <rPh sb="63" eb="64">
      <t>ツネ</t>
    </rPh>
    <rPh sb="65" eb="67">
      <t>トウガイ</t>
    </rPh>
    <rPh sb="67" eb="70">
      <t>ジギョウショ</t>
    </rPh>
    <rPh sb="71" eb="73">
      <t>コベツ</t>
    </rPh>
    <rPh sb="73" eb="75">
      <t>キノウ</t>
    </rPh>
    <rPh sb="75" eb="77">
      <t>クンレン</t>
    </rPh>
    <rPh sb="77" eb="80">
      <t>ジュウジシャ</t>
    </rPh>
    <rPh sb="83" eb="85">
      <t>エツラン</t>
    </rPh>
    <rPh sb="86" eb="88">
      <t>カノウ</t>
    </rPh>
    <phoneticPr fontId="2"/>
  </si>
  <si>
    <t>(2)の結果を利用者又はその家族に説明し、必要に応じて相談等に対応</t>
    <rPh sb="4" eb="6">
      <t>ケッカ</t>
    </rPh>
    <rPh sb="7" eb="10">
      <t>リヨウシャ</t>
    </rPh>
    <rPh sb="10" eb="11">
      <t>マタ</t>
    </rPh>
    <rPh sb="14" eb="16">
      <t>カゾク</t>
    </rPh>
    <rPh sb="17" eb="19">
      <t>セツメイ</t>
    </rPh>
    <rPh sb="21" eb="23">
      <t>ヒツヨウ</t>
    </rPh>
    <rPh sb="24" eb="25">
      <t>オウ</t>
    </rPh>
    <rPh sb="31" eb="33">
      <t>タイオウ</t>
    </rPh>
    <phoneticPr fontId="2"/>
  </si>
  <si>
    <t>介護職員の総数のうち勤続10年以上の介護福祉士の割合が25/100以上</t>
    <rPh sb="0" eb="2">
      <t>カイゴ</t>
    </rPh>
    <rPh sb="2" eb="4">
      <t>ショクイン</t>
    </rPh>
    <rPh sb="5" eb="7">
      <t>ソウスウ</t>
    </rPh>
    <rPh sb="10" eb="12">
      <t>キンゾク</t>
    </rPh>
    <rPh sb="14" eb="17">
      <t>ネンイジョウ</t>
    </rPh>
    <rPh sb="18" eb="20">
      <t>カイゴ</t>
    </rPh>
    <rPh sb="20" eb="23">
      <t>フクシシ</t>
    </rPh>
    <rPh sb="24" eb="26">
      <t>ワリアイ</t>
    </rPh>
    <rPh sb="33" eb="35">
      <t>イジョウ</t>
    </rPh>
    <phoneticPr fontId="2"/>
  </si>
  <si>
    <t>生活相談員、看護職員、介護職員、機能訓練指導員の総数のうち勤続7年以上の者の割合が30/100以上</t>
    <rPh sb="0" eb="5">
      <t>セイカツソウダンイン</t>
    </rPh>
    <rPh sb="6" eb="8">
      <t>カンゴ</t>
    </rPh>
    <rPh sb="8" eb="10">
      <t>ショクイン</t>
    </rPh>
    <rPh sb="11" eb="13">
      <t>カイゴ</t>
    </rPh>
    <rPh sb="13" eb="15">
      <t>ショクイン</t>
    </rPh>
    <rPh sb="16" eb="23">
      <t>キノウクンレンシドウイン</t>
    </rPh>
    <rPh sb="24" eb="26">
      <t>ソウスウ</t>
    </rPh>
    <rPh sb="36" eb="37">
      <t>モノ</t>
    </rPh>
    <rPh sb="38" eb="40">
      <t>ワリアイ</t>
    </rPh>
    <phoneticPr fontId="2"/>
  </si>
  <si>
    <t>経験・技能のある介護職員のうち一人以上は、賃金改善に要する費用の見込み額が月額8万円以上又は年額440万円以上</t>
    <rPh sb="0" eb="2">
      <t>ケイケン</t>
    </rPh>
    <rPh sb="3" eb="5">
      <t>ギノウ</t>
    </rPh>
    <rPh sb="8" eb="10">
      <t>カイゴ</t>
    </rPh>
    <rPh sb="10" eb="12">
      <t>ショクイン</t>
    </rPh>
    <rPh sb="15" eb="17">
      <t>ヒトリ</t>
    </rPh>
    <rPh sb="17" eb="19">
      <t>イジョウ</t>
    </rPh>
    <rPh sb="21" eb="23">
      <t>チンギン</t>
    </rPh>
    <rPh sb="23" eb="25">
      <t>カイゼン</t>
    </rPh>
    <rPh sb="26" eb="27">
      <t>ヨウ</t>
    </rPh>
    <rPh sb="29" eb="31">
      <t>ヒヨウ</t>
    </rPh>
    <rPh sb="32" eb="34">
      <t>ミコ</t>
    </rPh>
    <rPh sb="35" eb="36">
      <t>ガク</t>
    </rPh>
    <rPh sb="37" eb="39">
      <t>ゲツガク</t>
    </rPh>
    <rPh sb="40" eb="42">
      <t>マンエン</t>
    </rPh>
    <rPh sb="42" eb="44">
      <t>イジョウ</t>
    </rPh>
    <rPh sb="44" eb="45">
      <t>マタ</t>
    </rPh>
    <rPh sb="46" eb="48">
      <t>ネンガク</t>
    </rPh>
    <rPh sb="51" eb="53">
      <t>マンエン</t>
    </rPh>
    <rPh sb="53" eb="55">
      <t>イジョウ</t>
    </rPh>
    <phoneticPr fontId="2"/>
  </si>
  <si>
    <t>経験・技能のある介護職員の賃金改善に要する費用の見込額の平均が介護職員(経験・技能のある介護職員を除く)の賃金改善に要する費用の見込額の平均を上回っている</t>
    <rPh sb="0" eb="2">
      <t>ケイケン</t>
    </rPh>
    <rPh sb="3" eb="5">
      <t>ギノウ</t>
    </rPh>
    <rPh sb="8" eb="10">
      <t>カイゴ</t>
    </rPh>
    <rPh sb="10" eb="12">
      <t>ショクイン</t>
    </rPh>
    <rPh sb="13" eb="15">
      <t>チンギン</t>
    </rPh>
    <rPh sb="15" eb="17">
      <t>カイゼン</t>
    </rPh>
    <rPh sb="18" eb="19">
      <t>ヨウ</t>
    </rPh>
    <rPh sb="21" eb="23">
      <t>ヒヨウ</t>
    </rPh>
    <rPh sb="24" eb="26">
      <t>ミコ</t>
    </rPh>
    <rPh sb="26" eb="27">
      <t>ガク</t>
    </rPh>
    <rPh sb="28" eb="30">
      <t>ヘイキン</t>
    </rPh>
    <rPh sb="31" eb="33">
      <t>カイゴ</t>
    </rPh>
    <rPh sb="33" eb="35">
      <t>ショクイン</t>
    </rPh>
    <rPh sb="36" eb="38">
      <t>ケイケン</t>
    </rPh>
    <rPh sb="39" eb="41">
      <t>ギノウ</t>
    </rPh>
    <rPh sb="44" eb="48">
      <t>カイゴショクイン</t>
    </rPh>
    <rPh sb="49" eb="50">
      <t>ノゾ</t>
    </rPh>
    <rPh sb="53" eb="55">
      <t>チンギン</t>
    </rPh>
    <rPh sb="55" eb="57">
      <t>カイゼン</t>
    </rPh>
    <rPh sb="58" eb="59">
      <t>ヨウ</t>
    </rPh>
    <rPh sb="61" eb="63">
      <t>ヒヨウ</t>
    </rPh>
    <rPh sb="64" eb="66">
      <t>ミコ</t>
    </rPh>
    <rPh sb="66" eb="67">
      <t>ガク</t>
    </rPh>
    <rPh sb="68" eb="70">
      <t>ヘイキン</t>
    </rPh>
    <rPh sb="71" eb="73">
      <t>ウワマワ</t>
    </rPh>
    <phoneticPr fontId="2"/>
  </si>
  <si>
    <t>介護職員(経験・技能のある職員を除く)の賃金改善に要する費用の見込額の平均が介護職員以外の職員の賃金改善に要する費用の見込額の平均の2倍以上</t>
    <rPh sb="0" eb="4">
      <t>カイゴショクイン</t>
    </rPh>
    <rPh sb="5" eb="7">
      <t>ケイケン</t>
    </rPh>
    <rPh sb="8" eb="10">
      <t>ギノウ</t>
    </rPh>
    <rPh sb="13" eb="15">
      <t>ショクイン</t>
    </rPh>
    <rPh sb="16" eb="17">
      <t>ノゾ</t>
    </rPh>
    <rPh sb="20" eb="22">
      <t>チンギン</t>
    </rPh>
    <rPh sb="22" eb="24">
      <t>カイゼン</t>
    </rPh>
    <rPh sb="25" eb="26">
      <t>ヨウ</t>
    </rPh>
    <rPh sb="28" eb="30">
      <t>ヒヨウ</t>
    </rPh>
    <rPh sb="31" eb="34">
      <t>ミコミガク</t>
    </rPh>
    <rPh sb="35" eb="37">
      <t>ヘイキン</t>
    </rPh>
    <rPh sb="38" eb="40">
      <t>カイゴ</t>
    </rPh>
    <rPh sb="40" eb="42">
      <t>ショクイン</t>
    </rPh>
    <rPh sb="42" eb="44">
      <t>イガイ</t>
    </rPh>
    <rPh sb="45" eb="47">
      <t>ショクイン</t>
    </rPh>
    <rPh sb="48" eb="52">
      <t>チンギンカイゼン</t>
    </rPh>
    <rPh sb="53" eb="54">
      <t>ヨウ</t>
    </rPh>
    <rPh sb="56" eb="58">
      <t>ヒヨウ</t>
    </rPh>
    <rPh sb="59" eb="61">
      <t>ミコ</t>
    </rPh>
    <rPh sb="61" eb="62">
      <t>ガク</t>
    </rPh>
    <rPh sb="63" eb="65">
      <t>ヘイキン</t>
    </rPh>
    <rPh sb="67" eb="68">
      <t>バイ</t>
    </rPh>
    <rPh sb="68" eb="70">
      <t>イジョウ</t>
    </rPh>
    <phoneticPr fontId="2"/>
  </si>
  <si>
    <t>介護職員以外の職員の賃金改善後の賃金の見込額が年額440万円を上回らない</t>
    <rPh sb="0" eb="2">
      <t>カイゴ</t>
    </rPh>
    <rPh sb="2" eb="4">
      <t>ショクイン</t>
    </rPh>
    <rPh sb="4" eb="6">
      <t>イガイ</t>
    </rPh>
    <rPh sb="7" eb="9">
      <t>ショクイン</t>
    </rPh>
    <rPh sb="10" eb="12">
      <t>チンギン</t>
    </rPh>
    <rPh sb="12" eb="14">
      <t>カイゼン</t>
    </rPh>
    <rPh sb="14" eb="15">
      <t>ゴ</t>
    </rPh>
    <rPh sb="16" eb="18">
      <t>チンギン</t>
    </rPh>
    <rPh sb="19" eb="22">
      <t>ミコミガク</t>
    </rPh>
    <rPh sb="23" eb="25">
      <t>ネンガク</t>
    </rPh>
    <rPh sb="28" eb="30">
      <t>マンエン</t>
    </rPh>
    <rPh sb="31" eb="33">
      <t>ウワマワ</t>
    </rPh>
    <phoneticPr fontId="2"/>
  </si>
  <si>
    <t>計画及び、計画に係る実施期間・方法他を記載した介護職員等特定処遇改善計画書を作成し、全職員に周知し、市長に届け出ている</t>
    <phoneticPr fontId="2"/>
  </si>
  <si>
    <t>賃金改善に要する見込み額が、ベースアップ等支援加算算定見込み額を上回る計画を策定し実施している</t>
    <rPh sb="20" eb="21">
      <t>トウ</t>
    </rPh>
    <rPh sb="21" eb="23">
      <t>シエン</t>
    </rPh>
    <rPh sb="23" eb="25">
      <t>カサン</t>
    </rPh>
    <phoneticPr fontId="2"/>
  </si>
  <si>
    <t>上記計画及び、計画に係る実施期間・方法他を記載したベースアップ等支援計画書を作成し、全職員に周知し、市長に届け出ている</t>
    <rPh sb="31" eb="32">
      <t>トウ</t>
    </rPh>
    <rPh sb="32" eb="34">
      <t>シエン</t>
    </rPh>
    <phoneticPr fontId="2"/>
  </si>
  <si>
    <t>事業年度ごとにベースアップ等支援加算に関する実績を市長に報告する</t>
    <rPh sb="13" eb="18">
      <t>トウシエンカサン</t>
    </rPh>
    <phoneticPr fontId="2"/>
  </si>
  <si>
    <t>1</t>
    <phoneticPr fontId="2"/>
  </si>
  <si>
    <t>2</t>
    <phoneticPr fontId="2"/>
  </si>
  <si>
    <t>3</t>
    <phoneticPr fontId="2"/>
  </si>
  <si>
    <t>4</t>
    <phoneticPr fontId="2"/>
  </si>
  <si>
    <t>5</t>
    <phoneticPr fontId="2"/>
  </si>
  <si>
    <t>賃金改善の合計額の3分の2以上は、基本給又は決まって毎月支払われる手当の引上げに充てている</t>
    <rPh sb="0" eb="2">
      <t>チンギン</t>
    </rPh>
    <rPh sb="2" eb="4">
      <t>カイゼン</t>
    </rPh>
    <rPh sb="5" eb="7">
      <t>ゴウケイ</t>
    </rPh>
    <rPh sb="7" eb="8">
      <t>ガク</t>
    </rPh>
    <rPh sb="10" eb="11">
      <t>ブン</t>
    </rPh>
    <rPh sb="13" eb="15">
      <t>イジョウ</t>
    </rPh>
    <rPh sb="17" eb="20">
      <t>キホンキュウ</t>
    </rPh>
    <rPh sb="20" eb="21">
      <t>マタ</t>
    </rPh>
    <rPh sb="22" eb="23">
      <t>キ</t>
    </rPh>
    <rPh sb="26" eb="28">
      <t>マイツキ</t>
    </rPh>
    <rPh sb="28" eb="30">
      <t>シハラ</t>
    </rPh>
    <rPh sb="33" eb="35">
      <t>テアテ</t>
    </rPh>
    <rPh sb="36" eb="38">
      <t>ヒキア</t>
    </rPh>
    <rPh sb="40" eb="41">
      <t>ア</t>
    </rPh>
    <phoneticPr fontId="2"/>
  </si>
  <si>
    <t>介護職員処遇改善加算ⅠからⅢまでのいずれかの算定</t>
    <phoneticPr fontId="2"/>
  </si>
  <si>
    <t>地域密着型通所介護の本来の目的に照らし、単に入浴サービスのみといった利用ではなく、利用者の日常生活動作能力などの向上のため、日常生活を通じた機能訓練等を実施している</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2"/>
  </si>
  <si>
    <t>訓練の実施に当たって、地域住民の参加が得られるよう連携に努めているか。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2"/>
  </si>
  <si>
    <t>従業者に「運営に関する基準」の規定を遵守させるため必要な指揮命令を行っているか。</t>
    <phoneticPr fontId="2"/>
  </si>
  <si>
    <t>１月間の利用者の数の平均について、運営規程に定められている利用定員を上回って利用させていない</t>
    <rPh sb="1" eb="3">
      <t>ツキカン</t>
    </rPh>
    <rPh sb="4" eb="7">
      <t>リヨウシャ</t>
    </rPh>
    <rPh sb="8" eb="9">
      <t>カズ</t>
    </rPh>
    <rPh sb="10" eb="12">
      <t>ヘイキン</t>
    </rPh>
    <rPh sb="17" eb="19">
      <t>ウンエイ</t>
    </rPh>
    <rPh sb="19" eb="21">
      <t>キテイ</t>
    </rPh>
    <rPh sb="22" eb="23">
      <t>サダ</t>
    </rPh>
    <rPh sb="29" eb="31">
      <t>リヨウ</t>
    </rPh>
    <rPh sb="31" eb="33">
      <t>テイイン</t>
    </rPh>
    <rPh sb="34" eb="36">
      <t>ウワマワ</t>
    </rPh>
    <rPh sb="38" eb="40">
      <t>リヨウ</t>
    </rPh>
    <phoneticPr fontId="2"/>
  </si>
  <si>
    <t>利用者の心身の状況等利用者側のやむを得ない事情により長時間のサービス利用が困難な者に対して、２時間以上３時間未満の地域密着型通所介護を行う場合に、所定単位数の70/100に相当する単位数を算定している</t>
    <rPh sb="0" eb="3">
      <t>リヨウシャ</t>
    </rPh>
    <rPh sb="4" eb="6">
      <t>シンシン</t>
    </rPh>
    <rPh sb="7" eb="9">
      <t>ジョウキョウ</t>
    </rPh>
    <rPh sb="9" eb="10">
      <t>トウ</t>
    </rPh>
    <rPh sb="10" eb="13">
      <t>リヨウシャ</t>
    </rPh>
    <rPh sb="13" eb="14">
      <t>ガワ</t>
    </rPh>
    <rPh sb="18" eb="19">
      <t>エ</t>
    </rPh>
    <rPh sb="21" eb="23">
      <t>ジジョウ</t>
    </rPh>
    <rPh sb="26" eb="29">
      <t>チョウジカン</t>
    </rPh>
    <rPh sb="34" eb="36">
      <t>リヨウ</t>
    </rPh>
    <rPh sb="37" eb="39">
      <t>コンナン</t>
    </rPh>
    <rPh sb="40" eb="41">
      <t>モノ</t>
    </rPh>
    <rPh sb="42" eb="43">
      <t>タイ</t>
    </rPh>
    <rPh sb="57" eb="66">
      <t>チイキミッチャクガタツウショカイゴ</t>
    </rPh>
    <rPh sb="67" eb="68">
      <t>オコナ</t>
    </rPh>
    <rPh sb="69" eb="71">
      <t>バアイ</t>
    </rPh>
    <rPh sb="73" eb="75">
      <t>ショテイ</t>
    </rPh>
    <rPh sb="75" eb="78">
      <t>タンイスウ</t>
    </rPh>
    <rPh sb="86" eb="88">
      <t>ソウトウ</t>
    </rPh>
    <rPh sb="90" eb="93">
      <t>タンイスウ</t>
    </rPh>
    <rPh sb="94" eb="96">
      <t>サンテイ</t>
    </rPh>
    <phoneticPr fontId="2"/>
  </si>
  <si>
    <t>当該事業所の機能訓練指導員、看護職員、介護職員、生活相談員その他の職種の者が共同して、利用者の居宅を訪問し評価した者との連携の下で、利用者の身体の状況、訪問により把握した居宅の浴室の環境等を踏まえて個別の入浴計画を作成している</t>
    <rPh sb="0" eb="2">
      <t>トウガイ</t>
    </rPh>
    <rPh sb="2" eb="5">
      <t>ジギョウショ</t>
    </rPh>
    <rPh sb="6" eb="13">
      <t>キノウクンレンシドウイン</t>
    </rPh>
    <rPh sb="14" eb="16">
      <t>カンゴ</t>
    </rPh>
    <rPh sb="16" eb="18">
      <t>ショクイン</t>
    </rPh>
    <rPh sb="19" eb="21">
      <t>カイゴ</t>
    </rPh>
    <rPh sb="21" eb="23">
      <t>ショクイン</t>
    </rPh>
    <rPh sb="24" eb="29">
      <t>セイカツソウダンイン</t>
    </rPh>
    <rPh sb="31" eb="32">
      <t>ホカ</t>
    </rPh>
    <rPh sb="33" eb="35">
      <t>ショクシュ</t>
    </rPh>
    <rPh sb="36" eb="37">
      <t>モノ</t>
    </rPh>
    <rPh sb="38" eb="40">
      <t>キョウドウ</t>
    </rPh>
    <rPh sb="43" eb="46">
      <t>リヨウシャ</t>
    </rPh>
    <rPh sb="47" eb="49">
      <t>キョタク</t>
    </rPh>
    <rPh sb="50" eb="52">
      <t>ホウモン</t>
    </rPh>
    <rPh sb="60" eb="62">
      <t>レンケイ</t>
    </rPh>
    <rPh sb="63" eb="64">
      <t>モト</t>
    </rPh>
    <rPh sb="66" eb="69">
      <t>リヨウシャ</t>
    </rPh>
    <rPh sb="73" eb="75">
      <t>ジョウキョウ</t>
    </rPh>
    <rPh sb="76" eb="78">
      <t>ホウモン</t>
    </rPh>
    <rPh sb="81" eb="83">
      <t>ハアク</t>
    </rPh>
    <rPh sb="85" eb="87">
      <t>キョタク</t>
    </rPh>
    <rPh sb="88" eb="90">
      <t>ヨクシツ</t>
    </rPh>
    <rPh sb="91" eb="93">
      <t>カンキョウ</t>
    </rPh>
    <rPh sb="93" eb="94">
      <t>トウ</t>
    </rPh>
    <rPh sb="95" eb="96">
      <t>フ</t>
    </rPh>
    <rPh sb="99" eb="101">
      <t>コベツ</t>
    </rPh>
    <rPh sb="102" eb="104">
      <t>ニュウヨク</t>
    </rPh>
    <rPh sb="104" eb="106">
      <t>ケイカク</t>
    </rPh>
    <rPh sb="107" eb="109">
      <t>サクセイ</t>
    </rPh>
    <phoneticPr fontId="2"/>
  </si>
  <si>
    <t>訪問リハビリテーション事業所、通所リハビリテーション事業所又はリハビリテーションを実施している医療提供施設の理学療法士等の助言に基づき、当該事業所の機能訓練指導員等が共同してアセスメント、利用者の身体状況等の評価及び個別機能訓練計画の作成を行っている</t>
    <rPh sb="11" eb="14">
      <t>ジギョウショ</t>
    </rPh>
    <rPh sb="26" eb="29">
      <t>ジギョウショ</t>
    </rPh>
    <rPh sb="29" eb="30">
      <t>マタ</t>
    </rPh>
    <rPh sb="59" eb="60">
      <t>トウ</t>
    </rPh>
    <rPh sb="61" eb="63">
      <t>ジョゲン</t>
    </rPh>
    <rPh sb="64" eb="65">
      <t>モト</t>
    </rPh>
    <rPh sb="81" eb="82">
      <t>トウ</t>
    </rPh>
    <rPh sb="83" eb="85">
      <t>キョウドウ</t>
    </rPh>
    <phoneticPr fontId="2"/>
  </si>
  <si>
    <t>機能訓練指導員等が利用者又はその家族に対して、その評価を含む個別機能訓練計画の内容や進捗状況等を説明し記録し、必要に応じて訓練内容の見直し等を行っている</t>
    <rPh sb="55" eb="57">
      <t>ヒツヨウ</t>
    </rPh>
    <rPh sb="58" eb="59">
      <t>オウ</t>
    </rPh>
    <rPh sb="69" eb="70">
      <t>トウ</t>
    </rPh>
    <rPh sb="71" eb="72">
      <t>オコナ</t>
    </rPh>
    <phoneticPr fontId="2"/>
  </si>
  <si>
    <t>訪問リハビリテーション事業所等の理学療法士等が当該事業所を訪問している</t>
    <rPh sb="14" eb="15">
      <t>トウ</t>
    </rPh>
    <phoneticPr fontId="2"/>
  </si>
  <si>
    <t>個別機能訓練を開始した後に、個別機能訓練項目や訓練実施時間、個別機能の効果等についての評価を行っている</t>
    <rPh sb="0" eb="2">
      <t>コベツ</t>
    </rPh>
    <rPh sb="2" eb="4">
      <t>キノウ</t>
    </rPh>
    <rPh sb="4" eb="6">
      <t>クンレン</t>
    </rPh>
    <rPh sb="7" eb="9">
      <t>カイシ</t>
    </rPh>
    <rPh sb="11" eb="12">
      <t>アト</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5" eb="37">
      <t>コウカ</t>
    </rPh>
    <rPh sb="37" eb="38">
      <t>トウ</t>
    </rPh>
    <rPh sb="43" eb="45">
      <t>ヒョウカ</t>
    </rPh>
    <rPh sb="46" eb="47">
      <t>オコナ</t>
    </rPh>
    <phoneticPr fontId="2"/>
  </si>
  <si>
    <t>機能訓練指導員等が共同して、利用者ごとに目標、目標を踏まえた訓練項目、訓練実施時間、訓練実施回数等を内容とする個別機能訓練計画を作成し、計画に基づいて理学療法士等が計画的に機能訓練を行っている</t>
    <rPh sb="0" eb="7">
      <t>キノウクンレンシドウイン</t>
    </rPh>
    <rPh sb="7" eb="8">
      <t>トウ</t>
    </rPh>
    <rPh sb="9" eb="11">
      <t>キョウドウ</t>
    </rPh>
    <rPh sb="14" eb="17">
      <t>リヨウシャ</t>
    </rPh>
    <rPh sb="20" eb="22">
      <t>モクヒョウ</t>
    </rPh>
    <rPh sb="23" eb="25">
      <t>モクヒョウ</t>
    </rPh>
    <rPh sb="26" eb="27">
      <t>フ</t>
    </rPh>
    <rPh sb="30" eb="32">
      <t>クンレン</t>
    </rPh>
    <rPh sb="32" eb="34">
      <t>コウモク</t>
    </rPh>
    <rPh sb="35" eb="37">
      <t>クンレン</t>
    </rPh>
    <rPh sb="37" eb="39">
      <t>ジッシ</t>
    </rPh>
    <rPh sb="39" eb="41">
      <t>ジカン</t>
    </rPh>
    <rPh sb="42" eb="44">
      <t>クンレン</t>
    </rPh>
    <rPh sb="44" eb="46">
      <t>ジッシ</t>
    </rPh>
    <rPh sb="46" eb="48">
      <t>カイスウ</t>
    </rPh>
    <rPh sb="48" eb="49">
      <t>トウ</t>
    </rPh>
    <rPh sb="50" eb="52">
      <t>ナイヨウ</t>
    </rPh>
    <rPh sb="55" eb="57">
      <t>コベツ</t>
    </rPh>
    <rPh sb="57" eb="59">
      <t>キノウ</t>
    </rPh>
    <rPh sb="59" eb="61">
      <t>クンレン</t>
    </rPh>
    <rPh sb="61" eb="63">
      <t>ケイカク</t>
    </rPh>
    <rPh sb="64" eb="66">
      <t>サクセイ</t>
    </rPh>
    <rPh sb="68" eb="70">
      <t>ケイカク</t>
    </rPh>
    <rPh sb="71" eb="72">
      <t>モト</t>
    </rPh>
    <rPh sb="75" eb="80">
      <t>リガクリョウホウシ</t>
    </rPh>
    <rPh sb="80" eb="81">
      <t>トウ</t>
    </rPh>
    <rPh sb="82" eb="85">
      <t>ケイカクテキ</t>
    </rPh>
    <rPh sb="86" eb="88">
      <t>キノウ</t>
    </rPh>
    <rPh sb="88" eb="90">
      <t>クンレン</t>
    </rPh>
    <rPh sb="91" eb="92">
      <t>オコナ</t>
    </rPh>
    <phoneticPr fontId="2"/>
  </si>
  <si>
    <t>個別機能訓練計画目標の設定に当たっては、機能訓練指導員等が利用者の居宅を訪問した上で居宅での生活状況（起居動作、ＡＤＬ、ＩＡＤＬ等の状況）を確認し、その結果や利用者又は家族の意向及び介護支援専門員の意見も踏まえつつ行っている</t>
    <rPh sb="0" eb="2">
      <t>コベツ</t>
    </rPh>
    <rPh sb="2" eb="4">
      <t>キノウ</t>
    </rPh>
    <rPh sb="4" eb="6">
      <t>クンレン</t>
    </rPh>
    <rPh sb="6" eb="8">
      <t>ケイカク</t>
    </rPh>
    <rPh sb="8" eb="10">
      <t>モクヒョウ</t>
    </rPh>
    <rPh sb="11" eb="13">
      <t>セッテイ</t>
    </rPh>
    <rPh sb="14" eb="15">
      <t>ア</t>
    </rPh>
    <rPh sb="29" eb="32">
      <t>リヨウシャ</t>
    </rPh>
    <rPh sb="76" eb="78">
      <t>ケッカ</t>
    </rPh>
    <rPh sb="107" eb="108">
      <t>オコナ</t>
    </rPh>
    <phoneticPr fontId="2"/>
  </si>
  <si>
    <t>機能訓練指導員等が３月ごとに１回以上、居宅を訪問し、居宅での生活状況をその都度確認した上で、利用者又はその家族に対して訓練計画の進捗状況等を説明し、必要に応じて計画の見直し等を行っている</t>
    <rPh sb="10" eb="11">
      <t>ツキ</t>
    </rPh>
    <rPh sb="15" eb="16">
      <t>カイ</t>
    </rPh>
    <rPh sb="16" eb="18">
      <t>イジョウ</t>
    </rPh>
    <rPh sb="37" eb="39">
      <t>ツド</t>
    </rPh>
    <rPh sb="74" eb="76">
      <t>ヒツヨウ</t>
    </rPh>
    <rPh sb="77" eb="78">
      <t>オウ</t>
    </rPh>
    <rPh sb="80" eb="82">
      <t>ケイカク</t>
    </rPh>
    <rPh sb="88" eb="89">
      <t>オコナ</t>
    </rPh>
    <phoneticPr fontId="2"/>
  </si>
  <si>
    <t>「認知症介護指導者養成研修」「認知症介護実践リーダー研修」「認知症介護実践者研修」「認知症看護に係る適切な研修」の修了者を１名以上、サービス提供時間帯を通じて専従で配置</t>
    <rPh sb="9" eb="11">
      <t>ヨウセイ</t>
    </rPh>
    <rPh sb="11" eb="13">
      <t>ケンシュウ</t>
    </rPh>
    <rPh sb="42" eb="45">
      <t>ニンチショウ</t>
    </rPh>
    <rPh sb="45" eb="47">
      <t>カンゴ</t>
    </rPh>
    <rPh sb="48" eb="49">
      <t>カカ</t>
    </rPh>
    <rPh sb="50" eb="52">
      <t>テキセツ</t>
    </rPh>
    <rPh sb="53" eb="55">
      <t>ケンシュウ</t>
    </rPh>
    <rPh sb="82" eb="84">
      <t>ハイチ</t>
    </rPh>
    <phoneticPr fontId="2"/>
  </si>
  <si>
    <t>利用者ごとに3月に1回以上、管理栄養士、看護職員、介護職員、生活相談員その他の職種の者が共同して栄養アセスメントを実施</t>
    <rPh sb="0" eb="3">
      <t>リヨウシャ</t>
    </rPh>
    <rPh sb="14" eb="16">
      <t>カンリ</t>
    </rPh>
    <rPh sb="16" eb="19">
      <t>エイヨウシ</t>
    </rPh>
    <rPh sb="20" eb="22">
      <t>カンゴ</t>
    </rPh>
    <rPh sb="22" eb="24">
      <t>ショクイン</t>
    </rPh>
    <rPh sb="25" eb="27">
      <t>カイゴ</t>
    </rPh>
    <rPh sb="27" eb="29">
      <t>ショクイン</t>
    </rPh>
    <rPh sb="30" eb="32">
      <t>セイカツ</t>
    </rPh>
    <rPh sb="32" eb="35">
      <t>ソウダンイン</t>
    </rPh>
    <rPh sb="37" eb="38">
      <t>ホカ</t>
    </rPh>
    <rPh sb="39" eb="41">
      <t>ショクシュ</t>
    </rPh>
    <rPh sb="42" eb="43">
      <t>モノ</t>
    </rPh>
    <rPh sb="44" eb="46">
      <t>キョウドウ</t>
    </rPh>
    <rPh sb="48" eb="50">
      <t>エイヨウ</t>
    </rPh>
    <rPh sb="57" eb="59">
      <t>ジッシ</t>
    </rPh>
    <phoneticPr fontId="2"/>
  </si>
  <si>
    <t>利用者ごとの計画の進捗状況を3月ごとに評価し、介護支援専門員等へ情報提供している</t>
    <rPh sb="9" eb="11">
      <t>シンチョク</t>
    </rPh>
    <rPh sb="11" eb="13">
      <t>ジョウキョウ</t>
    </rPh>
    <rPh sb="15" eb="16">
      <t>ツキ</t>
    </rPh>
    <rPh sb="23" eb="30">
      <t>カイゴシエンセンモンイン</t>
    </rPh>
    <phoneticPr fontId="2"/>
  </si>
  <si>
    <t>利用者ごとの計画の進捗状況を3月ごとに評価し、介護支援専門員等へ情報提供している</t>
    <rPh sb="23" eb="30">
      <t>カイゴシエンセンモンイン</t>
    </rPh>
    <phoneticPr fontId="2"/>
  </si>
  <si>
    <t>LIFEへの提供情報及びフィードバック情報等を活用し、多職種が共同して、事業所の特性やサービス提供の在り方について検証（Check)</t>
    <phoneticPr fontId="2"/>
  </si>
  <si>
    <t>検証結果に基づき、利用者のサービス計画を適切に見直し、事業所全体として、サービスの質の更なる向上に努める（Action）</t>
    <rPh sb="41" eb="42">
      <t>シツ</t>
    </rPh>
    <rPh sb="43" eb="44">
      <t>サラ</t>
    </rPh>
    <phoneticPr fontId="2"/>
  </si>
  <si>
    <t>・常勤換算方法により算出した前年度4月から2月の平均
・開始・再開した事業所は届出日の属する月の前3月の平均
・介護福祉士は各月の前月末日時点での資格取得者を数える
・勤続年数は各月の前月末日時点での勤続年数を数えるが、同じ就業規則等を採用する同一法人等の勤務年数も含められる</t>
    <rPh sb="1" eb="3">
      <t>ジョウキン</t>
    </rPh>
    <rPh sb="3" eb="5">
      <t>カンサン</t>
    </rPh>
    <rPh sb="5" eb="7">
      <t>ホウホウ</t>
    </rPh>
    <rPh sb="10" eb="12">
      <t>サンシュツ</t>
    </rPh>
    <rPh sb="14" eb="17">
      <t>ゼンネンド</t>
    </rPh>
    <rPh sb="18" eb="19">
      <t>ガツ</t>
    </rPh>
    <rPh sb="22" eb="23">
      <t>ガツ</t>
    </rPh>
    <rPh sb="24" eb="26">
      <t>ヘイキン</t>
    </rPh>
    <rPh sb="28" eb="30">
      <t>カイシ</t>
    </rPh>
    <rPh sb="31" eb="33">
      <t>サイカイ</t>
    </rPh>
    <rPh sb="35" eb="38">
      <t>ジギョウショ</t>
    </rPh>
    <rPh sb="39" eb="41">
      <t>トドケデ</t>
    </rPh>
    <rPh sb="41" eb="42">
      <t>ビ</t>
    </rPh>
    <rPh sb="43" eb="44">
      <t>ゾク</t>
    </rPh>
    <rPh sb="46" eb="47">
      <t>ツキ</t>
    </rPh>
    <rPh sb="48" eb="49">
      <t>マエ</t>
    </rPh>
    <rPh sb="50" eb="51">
      <t>ゲツ</t>
    </rPh>
    <rPh sb="52" eb="54">
      <t>ヘイキン</t>
    </rPh>
    <rPh sb="56" eb="58">
      <t>カイゴ</t>
    </rPh>
    <rPh sb="58" eb="61">
      <t>フクシシ</t>
    </rPh>
    <rPh sb="62" eb="64">
      <t>カクツキ</t>
    </rPh>
    <rPh sb="65" eb="67">
      <t>ゼンゲツ</t>
    </rPh>
    <rPh sb="67" eb="69">
      <t>マツジツ</t>
    </rPh>
    <rPh sb="69" eb="71">
      <t>ジテン</t>
    </rPh>
    <rPh sb="73" eb="75">
      <t>シカク</t>
    </rPh>
    <rPh sb="75" eb="77">
      <t>シュトク</t>
    </rPh>
    <rPh sb="77" eb="78">
      <t>シャ</t>
    </rPh>
    <rPh sb="79" eb="80">
      <t>カゾ</t>
    </rPh>
    <rPh sb="84" eb="86">
      <t>キンゾク</t>
    </rPh>
    <rPh sb="86" eb="88">
      <t>ネンスウ</t>
    </rPh>
    <rPh sb="89" eb="91">
      <t>カクツキ</t>
    </rPh>
    <rPh sb="92" eb="94">
      <t>ゼンゲツ</t>
    </rPh>
    <rPh sb="94" eb="96">
      <t>マツジツ</t>
    </rPh>
    <rPh sb="96" eb="98">
      <t>ジテン</t>
    </rPh>
    <rPh sb="100" eb="104">
      <t>キンゾクネンスウ</t>
    </rPh>
    <rPh sb="105" eb="106">
      <t>カゾ</t>
    </rPh>
    <rPh sb="110" eb="111">
      <t>オナ</t>
    </rPh>
    <rPh sb="112" eb="114">
      <t>シュウギョウ</t>
    </rPh>
    <rPh sb="114" eb="116">
      <t>キソク</t>
    </rPh>
    <rPh sb="116" eb="117">
      <t>トウ</t>
    </rPh>
    <rPh sb="118" eb="120">
      <t>サイヨウ</t>
    </rPh>
    <rPh sb="122" eb="124">
      <t>ドウイツ</t>
    </rPh>
    <rPh sb="124" eb="126">
      <t>ホウジン</t>
    </rPh>
    <rPh sb="126" eb="127">
      <t>トウ</t>
    </rPh>
    <rPh sb="128" eb="130">
      <t>キンム</t>
    </rPh>
    <rPh sb="130" eb="132">
      <t>ネンスウ</t>
    </rPh>
    <rPh sb="133" eb="134">
      <t>フク</t>
    </rPh>
    <phoneticPr fontId="2"/>
  </si>
  <si>
    <t>法　人　名</t>
    <rPh sb="0" eb="1">
      <t>ホウ</t>
    </rPh>
    <rPh sb="2" eb="3">
      <t>ニン</t>
    </rPh>
    <rPh sb="4" eb="5">
      <t>メイ</t>
    </rPh>
    <phoneticPr fontId="5"/>
  </si>
  <si>
    <t>以下の(1)又は(2)いずれかに該当すること</t>
    <phoneticPr fontId="2"/>
  </si>
  <si>
    <t xml:space="preserve">従業者が、利用開始時及び利用中6月ごとに利用者の口腔の健康状態について確認している  </t>
    <phoneticPr fontId="2"/>
  </si>
  <si>
    <t>利用者の口腔の健康状態に関する情報を当該利用者を担当する介護支援専門員に提供している</t>
    <phoneticPr fontId="2"/>
  </si>
  <si>
    <t>算定日が属する月が次のいずれかに該当している
１　栄養アセスメント加算を算定している
２　栄養改善加算の算定に係る栄養改善サービスを受けている間である
３　当該栄養改善サービスが終了した日の属する月である
また、次のいずれにも該当していない
４　口腔機能向上加算の算定に係る口腔機能向上サービスを受けている間である
５　当該口腔機能向上サービスが終了した日の属する月である</t>
    <phoneticPr fontId="2"/>
  </si>
  <si>
    <t>従業者が、利用開始時及び利用中6月ごとに利用者の栄養状態について確認している</t>
    <phoneticPr fontId="2"/>
  </si>
  <si>
    <t>利用者の栄養状態に関する情報を当該利用者を担当する介護支援専門員に提供している</t>
    <phoneticPr fontId="2"/>
  </si>
  <si>
    <t>算定日が属する月が次のいずれにも該当していない
１　栄養アセスメント加算を算定している
２　栄養改善加算の算定に係る栄養改善サービスを受けている間である
３　当該栄養改善サービスが終了した日の属する月である　
また、次のいずれかに該当している
４　口腔機能向上加算の算定に係る口腔機能向上サービスを受けている間である
５　当該口腔機能向上サービスが終了した日の属する月である</t>
    <phoneticPr fontId="2"/>
  </si>
  <si>
    <t>当該事業所の従業者として又は外部との連携により、管理栄養士を１名以上配置</t>
    <phoneticPr fontId="2"/>
  </si>
  <si>
    <t xml:space="preserve">
ADL維持等加算
（Ⅰ）</t>
    <phoneticPr fontId="2"/>
  </si>
  <si>
    <t>目標は、利用者・家族の意向及び介護支援専門員の意見も踏まえ策定し、利用者の意欲の向上につながるよう段階的な目標を設定するなど可能な限り具体的かつ分かりやすく設定している</t>
    <phoneticPr fontId="2"/>
  </si>
  <si>
    <t>個別機能訓練計画に基づき、利用者の身体機能又は生活機能向上を目的とする機能訓練の項目を準備し、機能訓練指導員等が、利用者の心身の状況に応じて計画的な機能訓練を適切に提供している</t>
    <phoneticPr fontId="2"/>
  </si>
  <si>
    <t>(1)の理学療法士等が、当該事業所の機能訓練指導員等と共同して、利用者の身体の状況等の評価及び個別機能訓練計画の作成を行っている</t>
    <phoneticPr fontId="2"/>
  </si>
  <si>
    <t>個別機能訓練計画に基づき、利用者の身体機能又は生活機能向上を目的とする機能訓練の項目を準備し、機能訓練指導員等が、利用者の心身の状況に応じて計画的に機能訓練を適切に提供している</t>
    <phoneticPr fontId="2"/>
  </si>
  <si>
    <t>入浴介助加算
(Ⅰ）</t>
    <phoneticPr fontId="2"/>
  </si>
  <si>
    <t>入浴介助の実施</t>
    <phoneticPr fontId="2"/>
  </si>
  <si>
    <t>入浴介助を適切に行うことのできる人員及び設備</t>
    <phoneticPr fontId="2"/>
  </si>
  <si>
    <t>中山間地域等に居住する者へのサービス提供加算</t>
    <phoneticPr fontId="2"/>
  </si>
  <si>
    <t>８～９時間の前後に行う日常生活上の世話</t>
    <phoneticPr fontId="2"/>
  </si>
  <si>
    <t>９時間以上１０時間未満</t>
    <phoneticPr fontId="2"/>
  </si>
  <si>
    <t>１１時間以上１２時間未満</t>
    <phoneticPr fontId="2"/>
  </si>
  <si>
    <t>１２時間以上１３時間未満</t>
    <phoneticPr fontId="2"/>
  </si>
  <si>
    <t>１３時間以上１４時間未満</t>
    <phoneticPr fontId="2"/>
  </si>
  <si>
    <t>運営指導実施日</t>
    <rPh sb="0" eb="2">
      <t>ウンエイ</t>
    </rPh>
    <rPh sb="2" eb="4">
      <t>シドウ</t>
    </rPh>
    <rPh sb="4" eb="7">
      <t>ジッシビ</t>
    </rPh>
    <phoneticPr fontId="5"/>
  </si>
  <si>
    <r>
      <t>サービスの提供開始前に、利用申込者又はその家族に対し、重要事項を記載した文書(重要事項説明書)を交付して説明を行っているか。</t>
    </r>
    <r>
      <rPr>
        <b/>
        <sz val="10"/>
        <color theme="1"/>
        <rFont val="BIZ UDPゴシック"/>
        <family val="3"/>
        <charset val="128"/>
      </rPr>
      <t>【松阪市重点項目】</t>
    </r>
    <phoneticPr fontId="2"/>
  </si>
  <si>
    <r>
      <t>重要事項説明書について利用申込者に同意を得ているか。</t>
    </r>
    <r>
      <rPr>
        <b/>
        <sz val="10"/>
        <color theme="1"/>
        <rFont val="BIZ UDPゴシック"/>
        <family val="3"/>
        <charset val="128"/>
      </rPr>
      <t>【松阪市重点項目】</t>
    </r>
    <rPh sb="13" eb="15">
      <t>モウシコミ</t>
    </rPh>
    <phoneticPr fontId="2"/>
  </si>
  <si>
    <r>
      <t>サービス担当者会議等において、利用者の個人情報を用いる場合は利用者の同意を、利用者の家族の個人情報を用いる場合は当該家族の同意を、あらかじめ文書により得ているか。</t>
    </r>
    <r>
      <rPr>
        <b/>
        <sz val="10"/>
        <color theme="1"/>
        <rFont val="BIZ UDPゴシック"/>
        <family val="3"/>
        <charset val="128"/>
      </rPr>
      <t>【松阪市重点項目】</t>
    </r>
    <phoneticPr fontId="2"/>
  </si>
  <si>
    <r>
      <t xml:space="preserve">(1)の苦情を受けつけた場合、当該苦情の内容等を記録しているか。
</t>
    </r>
    <r>
      <rPr>
        <b/>
        <sz val="10"/>
        <color theme="1"/>
        <rFont val="BIZ UDPゴシック"/>
        <family val="3"/>
        <charset val="128"/>
      </rPr>
      <t>（苦情の記録件数　指定作成時点の年度における件数</t>
    </r>
    <r>
      <rPr>
        <b/>
        <u/>
        <sz val="10"/>
        <color theme="1"/>
        <rFont val="BIZ UDPゴシック"/>
        <family val="3"/>
        <charset val="128"/>
      </rPr>
      <t>　　件</t>
    </r>
    <r>
      <rPr>
        <b/>
        <sz val="10"/>
        <color theme="1"/>
        <rFont val="BIZ UDPゴシック"/>
        <family val="3"/>
        <charset val="128"/>
      </rPr>
      <t>）</t>
    </r>
    <rPh sb="34" eb="36">
      <t>クジョウ</t>
    </rPh>
    <rPh sb="37" eb="39">
      <t>キロク</t>
    </rPh>
    <rPh sb="39" eb="41">
      <t>ケンスウ</t>
    </rPh>
    <rPh sb="42" eb="44">
      <t>シテイ</t>
    </rPh>
    <rPh sb="44" eb="46">
      <t>サクセイ</t>
    </rPh>
    <rPh sb="46" eb="48">
      <t>ジテン</t>
    </rPh>
    <rPh sb="49" eb="51">
      <t>ネンド</t>
    </rPh>
    <rPh sb="55" eb="57">
      <t>ケンスウ</t>
    </rPh>
    <rPh sb="59" eb="60">
      <t>ケン</t>
    </rPh>
    <phoneticPr fontId="2"/>
  </si>
  <si>
    <t>該当がない場合は「－」を記入してください。</t>
    <phoneticPr fontId="2"/>
  </si>
  <si>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ジュウギョウシャ</t>
    </rPh>
    <rPh sb="5" eb="7">
      <t>キンム</t>
    </rPh>
    <rPh sb="7" eb="9">
      <t>タイセイ</t>
    </rPh>
    <rPh sb="9" eb="10">
      <t>オヨ</t>
    </rPh>
    <rPh sb="11" eb="15">
      <t>キンムジッセキ</t>
    </rPh>
    <rPh sb="22" eb="23">
      <t>レイ</t>
    </rPh>
    <rPh sb="24" eb="31">
      <t>キンムタイセイイチランヒョウ</t>
    </rPh>
    <rPh sb="32" eb="37">
      <t>キンムジッセキヒョウ</t>
    </rPh>
    <rPh sb="41" eb="44">
      <t>ジュウギョウシャ</t>
    </rPh>
    <rPh sb="45" eb="49">
      <t>キンタイジョウキョウ</t>
    </rPh>
    <rPh sb="56" eb="57">
      <t>レイ</t>
    </rPh>
    <rPh sb="65" eb="69">
      <t>キンタイカンリ</t>
    </rPh>
    <rPh sb="77" eb="79">
      <t>シカク</t>
    </rPh>
    <rPh sb="79" eb="81">
      <t>ヨウケン</t>
    </rPh>
    <rPh sb="82" eb="84">
      <t>ガッチ</t>
    </rPh>
    <rPh sb="97" eb="98">
      <t>レイ</t>
    </rPh>
    <rPh sb="99" eb="101">
      <t>シカク</t>
    </rPh>
    <rPh sb="101" eb="102">
      <t>ショウ</t>
    </rPh>
    <rPh sb="103" eb="104">
      <t>ウツ</t>
    </rPh>
    <phoneticPr fontId="2"/>
  </si>
  <si>
    <t>・管理者の雇用の形態がわかるもの
・管理者の勤務体制及び勤務実績がわかるもの(例：勤務体制一覧表、勤務実績表)
・管理者の勤怠状況がわかるもの(例：タイムカード、勤怠管理システム)</t>
    <rPh sb="1" eb="4">
      <t>カンリシャ</t>
    </rPh>
    <rPh sb="5" eb="7">
      <t>コヨウ</t>
    </rPh>
    <rPh sb="8" eb="10">
      <t>ケイタイ</t>
    </rPh>
    <rPh sb="19" eb="22">
      <t>カンリシャ</t>
    </rPh>
    <rPh sb="23" eb="28">
      <t>キンムタイセイオヨ</t>
    </rPh>
    <rPh sb="29" eb="33">
      <t>キンムジッセキ</t>
    </rPh>
    <rPh sb="40" eb="41">
      <t>レイ</t>
    </rPh>
    <rPh sb="42" eb="49">
      <t>キンムタイセイイチランヒョウ</t>
    </rPh>
    <rPh sb="50" eb="55">
      <t>キンムジッセキヒョウ</t>
    </rPh>
    <rPh sb="59" eb="62">
      <t>カンリシャ</t>
    </rPh>
    <rPh sb="63" eb="67">
      <t>キンタイジョウキョウ</t>
    </rPh>
    <rPh sb="74" eb="75">
      <t>レイ</t>
    </rPh>
    <rPh sb="83" eb="87">
      <t>キンタイカンリ</t>
    </rPh>
    <phoneticPr fontId="2"/>
  </si>
  <si>
    <t>・重要事項説明書(利用申込者の同意があったことがわかるもの)
・利用契約書</t>
    <rPh sb="1" eb="8">
      <t>ジュウヨウジコウセツメイショ</t>
    </rPh>
    <rPh sb="9" eb="11">
      <t>リヨウ</t>
    </rPh>
    <rPh sb="11" eb="13">
      <t>モウシコミ</t>
    </rPh>
    <rPh sb="13" eb="14">
      <t>シャ</t>
    </rPh>
    <rPh sb="15" eb="17">
      <t>ドウイ</t>
    </rPh>
    <rPh sb="33" eb="35">
      <t>リヨウ</t>
    </rPh>
    <rPh sb="35" eb="38">
      <t>ケイヤクショ</t>
    </rPh>
    <phoneticPr fontId="2"/>
  </si>
  <si>
    <t>・サービス提供記録
・送迎記録がわかるもの</t>
    <rPh sb="5" eb="7">
      <t>テイキョウ</t>
    </rPh>
    <rPh sb="7" eb="9">
      <t>キロク</t>
    </rPh>
    <rPh sb="12" eb="14">
      <t>ソウゲイ</t>
    </rPh>
    <rPh sb="14" eb="16">
      <t>キロク</t>
    </rPh>
    <phoneticPr fontId="2"/>
  </si>
  <si>
    <t>・請求書
・領収書</t>
    <rPh sb="1" eb="4">
      <t>セイキュウショ</t>
    </rPh>
    <rPh sb="7" eb="10">
      <t>リョウシュウショ</t>
    </rPh>
    <phoneticPr fontId="2"/>
  </si>
  <si>
    <t>・居宅サービス計画
・地域密着型通所介護計画(利用者の同意があったことがわかるもの)
・アセスメントの結果がわかるもの
・モニタリングの結果がわかるもの</t>
    <rPh sb="1" eb="3">
      <t>キョタク</t>
    </rPh>
    <rPh sb="7" eb="9">
      <t>ケイカク</t>
    </rPh>
    <rPh sb="12" eb="17">
      <t>チイキミッチャクガタ</t>
    </rPh>
    <rPh sb="17" eb="21">
      <t>ツウショカイゴ</t>
    </rPh>
    <rPh sb="21" eb="23">
      <t>ケイカク</t>
    </rPh>
    <rPh sb="24" eb="27">
      <t>リヨウシャ</t>
    </rPh>
    <rPh sb="28" eb="30">
      <t>ドウイ</t>
    </rPh>
    <rPh sb="53" eb="55">
      <t>ケッカ</t>
    </rPh>
    <rPh sb="71" eb="73">
      <t>ケッカ</t>
    </rPh>
    <phoneticPr fontId="2"/>
  </si>
  <si>
    <t>・運営規程
・サービス提供記録</t>
    <rPh sb="1" eb="5">
      <t>ウンエイキテイ</t>
    </rPh>
    <rPh sb="12" eb="14">
      <t>テイキョウ</t>
    </rPh>
    <rPh sb="14" eb="16">
      <t>キロク</t>
    </rPh>
    <phoneticPr fontId="2"/>
  </si>
  <si>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rPh sb="1" eb="4">
      <t>ジュウギョウシャ</t>
    </rPh>
    <rPh sb="5" eb="7">
      <t>キンム</t>
    </rPh>
    <rPh sb="7" eb="9">
      <t>タイセイ</t>
    </rPh>
    <rPh sb="9" eb="10">
      <t>オヨ</t>
    </rPh>
    <rPh sb="11" eb="15">
      <t>キンムジッセキ</t>
    </rPh>
    <rPh sb="22" eb="23">
      <t>レイ</t>
    </rPh>
    <rPh sb="24" eb="31">
      <t>キンムタイセイイチランヒョウ</t>
    </rPh>
    <rPh sb="32" eb="37">
      <t>キンムジッセキヒョウ</t>
    </rPh>
    <rPh sb="41" eb="43">
      <t>コヨウ</t>
    </rPh>
    <rPh sb="44" eb="46">
      <t>ケイタイ</t>
    </rPh>
    <rPh sb="47" eb="49">
      <t>ジョウキン</t>
    </rPh>
    <rPh sb="50" eb="53">
      <t>ヒジョウキン</t>
    </rPh>
    <rPh sb="63" eb="65">
      <t>ケンシュウ</t>
    </rPh>
    <rPh sb="66" eb="69">
      <t>ケイカクオヨ</t>
    </rPh>
    <rPh sb="70" eb="72">
      <t>ジッセキ</t>
    </rPh>
    <rPh sb="81" eb="83">
      <t>ショクバ</t>
    </rPh>
    <rPh sb="96" eb="104">
      <t>シュウギョウカンキョウアッカボウシ</t>
    </rPh>
    <rPh sb="108" eb="110">
      <t>ホウシン</t>
    </rPh>
    <phoneticPr fontId="2"/>
  </si>
  <si>
    <r>
      <t>従業者に対し、業務継続計画について周知するとともに、必要な研修及び訓練を定期的（年1回以上）に実施しているか。</t>
    </r>
    <r>
      <rPr>
        <b/>
        <sz val="10"/>
        <rFont val="BIZ UDPゴシック"/>
        <family val="3"/>
        <charset val="128"/>
      </rPr>
      <t>【松阪市重点項目】</t>
    </r>
    <rPh sb="0" eb="3">
      <t>ジュウギョウシャ</t>
    </rPh>
    <phoneticPr fontId="2"/>
  </si>
  <si>
    <t>・業務継続計画
・研修の計画及び実績がわかるもの
・訓練の計画及び実績がわかるもの</t>
    <rPh sb="13" eb="15">
      <t>ケイカク</t>
    </rPh>
    <rPh sb="15" eb="16">
      <t>オヨ</t>
    </rPh>
    <rPh sb="17" eb="19">
      <t>ジッセキ</t>
    </rPh>
    <rPh sb="28" eb="30">
      <t>クンレン</t>
    </rPh>
    <rPh sb="31" eb="33">
      <t>ケイカク</t>
    </rPh>
    <rPh sb="33" eb="34">
      <t>オヨ</t>
    </rPh>
    <rPh sb="35" eb="37">
      <t>ジッセキ</t>
    </rPh>
    <phoneticPr fontId="2"/>
  </si>
  <si>
    <t>・国保連への請求書控え</t>
    <rPh sb="1" eb="4">
      <t>コクホレン</t>
    </rPh>
    <rPh sb="6" eb="9">
      <t>セイキュウショ</t>
    </rPh>
    <rPh sb="9" eb="10">
      <t>ヒカ</t>
    </rPh>
    <phoneticPr fontId="2"/>
  </si>
  <si>
    <t>・感染症の予防及びまん延防止のための対策を検討する委員会の開催状況・結果がわかるもの
・感染症の予防及びまん延の防止のための指針
・感染症の予防及びまん延ノ防止のための研修及び訓練の実施状況・結果がわかるもの</t>
    <rPh sb="1" eb="4">
      <t>カンセンショウ</t>
    </rPh>
    <rPh sb="5" eb="7">
      <t>ヨボウ</t>
    </rPh>
    <rPh sb="7" eb="8">
      <t>オヨ</t>
    </rPh>
    <rPh sb="11" eb="12">
      <t>エン</t>
    </rPh>
    <rPh sb="12" eb="14">
      <t>ボウシ</t>
    </rPh>
    <rPh sb="18" eb="20">
      <t>タイサク</t>
    </rPh>
    <rPh sb="21" eb="23">
      <t>ケントウ</t>
    </rPh>
    <rPh sb="25" eb="28">
      <t>イインカイ</t>
    </rPh>
    <rPh sb="29" eb="33">
      <t>カイサイジョウキョウ</t>
    </rPh>
    <rPh sb="34" eb="36">
      <t>ケッカ</t>
    </rPh>
    <rPh sb="45" eb="48">
      <t>カンセンショウ</t>
    </rPh>
    <rPh sb="49" eb="52">
      <t>ヨボウオヨ</t>
    </rPh>
    <rPh sb="55" eb="56">
      <t>エン</t>
    </rPh>
    <rPh sb="57" eb="59">
      <t>ボウシ</t>
    </rPh>
    <rPh sb="63" eb="65">
      <t>シシン</t>
    </rPh>
    <rPh sb="68" eb="71">
      <t>カンセンショウ</t>
    </rPh>
    <rPh sb="72" eb="75">
      <t>ヨボウオヨ</t>
    </rPh>
    <rPh sb="78" eb="79">
      <t>エン</t>
    </rPh>
    <rPh sb="80" eb="82">
      <t>ボウシ</t>
    </rPh>
    <rPh sb="86" eb="88">
      <t>ケンシュウ</t>
    </rPh>
    <rPh sb="88" eb="89">
      <t>オヨ</t>
    </rPh>
    <rPh sb="90" eb="92">
      <t>クンレン</t>
    </rPh>
    <rPh sb="93" eb="97">
      <t>ジッシジョウキョウ</t>
    </rPh>
    <rPh sb="98" eb="100">
      <t>ケッカ</t>
    </rPh>
    <phoneticPr fontId="2"/>
  </si>
  <si>
    <t>・個人情報の利用に関する同意書
・従業者の秘密保持誓約書</t>
    <rPh sb="1" eb="3">
      <t>コジン</t>
    </rPh>
    <rPh sb="3" eb="5">
      <t>ジョウホウ</t>
    </rPh>
    <rPh sb="6" eb="8">
      <t>リヨウ</t>
    </rPh>
    <rPh sb="9" eb="10">
      <t>カン</t>
    </rPh>
    <rPh sb="12" eb="15">
      <t>ドウイショ</t>
    </rPh>
    <rPh sb="18" eb="21">
      <t>ジュウギョウシャ</t>
    </rPh>
    <rPh sb="22" eb="29">
      <t>ヒミツホジセイヤクショ</t>
    </rPh>
    <phoneticPr fontId="2"/>
  </si>
  <si>
    <t xml:space="preserve">・苦情の受付簿
・苦情への対応記録
</t>
    <phoneticPr fontId="2"/>
  </si>
  <si>
    <t>・市町村、利用者家族、居宅介護支援事業者等への連絡状況がわかるもの
・事故に際して採った処置の記録
・損害賠償の実施状況がわかるもの</t>
    <rPh sb="1" eb="4">
      <t>シチョウソン</t>
    </rPh>
    <rPh sb="5" eb="8">
      <t>リヨウシャ</t>
    </rPh>
    <rPh sb="8" eb="10">
      <t>カゾク</t>
    </rPh>
    <rPh sb="11" eb="13">
      <t>キョタク</t>
    </rPh>
    <rPh sb="13" eb="15">
      <t>カイゴ</t>
    </rPh>
    <rPh sb="15" eb="17">
      <t>シエン</t>
    </rPh>
    <rPh sb="17" eb="20">
      <t>ジギョウシャ</t>
    </rPh>
    <rPh sb="20" eb="21">
      <t>トウ</t>
    </rPh>
    <rPh sb="23" eb="27">
      <t>レンラクジョウキョウ</t>
    </rPh>
    <rPh sb="36" eb="38">
      <t>ジコ</t>
    </rPh>
    <rPh sb="39" eb="40">
      <t>サイ</t>
    </rPh>
    <rPh sb="42" eb="43">
      <t>ト</t>
    </rPh>
    <rPh sb="45" eb="47">
      <t>ショチ</t>
    </rPh>
    <rPh sb="48" eb="50">
      <t>キロク</t>
    </rPh>
    <rPh sb="53" eb="57">
      <t>ソンガイバイショウ</t>
    </rPh>
    <rPh sb="58" eb="60">
      <t>ジッシ</t>
    </rPh>
    <rPh sb="60" eb="62">
      <t>ジョウキョウ</t>
    </rPh>
    <phoneticPr fontId="2"/>
  </si>
  <si>
    <t>・虐待の防止のための対策を検討する委員会の開催状況及び結果がわかるもの
・虐待の防止のための指針
・虐待の防止のための研修の計画及び実績がわかるもの
・担当者を置いていることがわかるもの</t>
    <rPh sb="1" eb="3">
      <t>ギャクタイ</t>
    </rPh>
    <rPh sb="4" eb="6">
      <t>ボウシ</t>
    </rPh>
    <rPh sb="10" eb="12">
      <t>タイサク</t>
    </rPh>
    <rPh sb="13" eb="15">
      <t>ケントウ</t>
    </rPh>
    <rPh sb="17" eb="20">
      <t>イインカイ</t>
    </rPh>
    <rPh sb="21" eb="23">
      <t>カイサイ</t>
    </rPh>
    <rPh sb="23" eb="25">
      <t>ジョウキョウ</t>
    </rPh>
    <rPh sb="25" eb="26">
      <t>オヨ</t>
    </rPh>
    <rPh sb="27" eb="29">
      <t>ケッカ</t>
    </rPh>
    <rPh sb="38" eb="40">
      <t>ギャクタイ</t>
    </rPh>
    <rPh sb="41" eb="43">
      <t>ボウシ</t>
    </rPh>
    <rPh sb="47" eb="49">
      <t>シシン</t>
    </rPh>
    <rPh sb="52" eb="54">
      <t>ギャクタイ</t>
    </rPh>
    <rPh sb="55" eb="57">
      <t>ボウシ</t>
    </rPh>
    <rPh sb="61" eb="63">
      <t>ケンシュウ</t>
    </rPh>
    <rPh sb="64" eb="66">
      <t>ケイカク</t>
    </rPh>
    <rPh sb="66" eb="67">
      <t>オヨ</t>
    </rPh>
    <rPh sb="68" eb="70">
      <t>ジッセキ</t>
    </rPh>
    <rPh sb="79" eb="82">
      <t>タントウシャ</t>
    </rPh>
    <rPh sb="83" eb="84">
      <t>オ</t>
    </rPh>
    <phoneticPr fontId="2"/>
  </si>
  <si>
    <t>単位ごとに、サービス提供時間帯に専らサービスの提供に当たる介護職員の勤務時間数が下記のとおり確保されているか。【松阪市重点項目】
(解釈通知)
利用者数15人まで
確保すべき勤務延時間数＝平均提供時間数
利用者数16人以上
確保すべき勤務延時間数＝((利用者数-15)÷5＋1)×平均提供時間数
平均提供時間数＝利用者ごとの提供時間数の合計÷利用者数</t>
    <rPh sb="14" eb="15">
      <t>タイ</t>
    </rPh>
    <rPh sb="38" eb="39">
      <t>スウ</t>
    </rPh>
    <rPh sb="40" eb="42">
      <t>カキ</t>
    </rPh>
    <rPh sb="46" eb="48">
      <t>カクホ</t>
    </rPh>
    <rPh sb="67" eb="69">
      <t>カイシャク</t>
    </rPh>
    <rPh sb="69" eb="71">
      <t>ツウチ</t>
    </rPh>
    <rPh sb="90" eb="91">
      <t>ノ</t>
    </rPh>
    <rPh sb="120" eb="121">
      <t>ノベ</t>
    </rPh>
    <phoneticPr fontId="2"/>
  </si>
  <si>
    <t>食堂及び機能訓練室は、それぞれ必要な広さを有するものとし、その合計した面積は、3平方メートルに利用定員を乗じて得た面積以上としているか。
(食事の提供の際にはその提供に支障がない広さを確保でき、かつ、機能訓練を行う際にはその実施に支障がない広さを確保できる場所にあっては、同一の場所で差し支えない。)</t>
    <phoneticPr fontId="2"/>
  </si>
  <si>
    <t>設備は、専ら地域密着型通所介護の事業の用に供するものか。
(利用者に対するサービスの提供に支障がない場合は、この限りではない。)</t>
    <phoneticPr fontId="2"/>
  </si>
  <si>
    <t>(解釈通知)
重要事項説明書には次の内容が記載されており、その内容はわかりやすいものとなっているか。
1.重要事項に関する規程の概要
2.地域密着型通所介護従業者の勤務体制
3.事故発生時の対応
4.苦情処理の体制
5.第三者評価の実施状況
6.その他の利用申込者のサービス選択に資すると認められる重要事項</t>
    <rPh sb="53" eb="55">
      <t>ジュウヨウ</t>
    </rPh>
    <rPh sb="55" eb="57">
      <t>ジコウ</t>
    </rPh>
    <rPh sb="58" eb="59">
      <t>カン</t>
    </rPh>
    <rPh sb="61" eb="63">
      <t>キテイ</t>
    </rPh>
    <rPh sb="110" eb="113">
      <t>ダイサンシャ</t>
    </rPh>
    <rPh sb="113" eb="115">
      <t>ヒョウカ</t>
    </rPh>
    <rPh sb="116" eb="118">
      <t>ジッシ</t>
    </rPh>
    <rPh sb="118" eb="120">
      <t>ジョウキョウ</t>
    </rPh>
    <phoneticPr fontId="2"/>
  </si>
  <si>
    <t>通常の事業の実施地域等を勘案し、利用申込者に対し自ら適切なサービスを提供することが困難であると認めた場合、居宅介護支援事業者への連絡、適当な他の地域密着型通所介護事業者等の紹介その他必要な措置を速やかに講じているか。</t>
    <rPh sb="47" eb="48">
      <t>ミト</t>
    </rPh>
    <phoneticPr fontId="2"/>
  </si>
  <si>
    <t>サービスの提供を求められた場合は、その者の提示する被保険者証によって、被保険者資格、要介護認定の有無及び要介護認定の有効期間を確かめているか。</t>
    <phoneticPr fontId="2"/>
  </si>
  <si>
    <t>被保険者証に認定審査会意見が記載されているときは、サービスの提供に際し､その意見に配慮しているか。</t>
    <rPh sb="30" eb="32">
      <t>テイキョウ</t>
    </rPh>
    <rPh sb="38" eb="40">
      <t>イケン</t>
    </rPh>
    <rPh sb="41" eb="43">
      <t>ハイリョ</t>
    </rPh>
    <phoneticPr fontId="2"/>
  </si>
  <si>
    <t>サービスの提供に当たっては、サービス担当者会議等を通じて、利用者の心身の状況、その置かれている環境、他の保健医療サービス又は福祉サービスの利用状況等の把握に努めているか。</t>
    <rPh sb="52" eb="54">
      <t>ホケン</t>
    </rPh>
    <phoneticPr fontId="2"/>
  </si>
  <si>
    <t>サービスの提供に当たっては、指定居宅介護支援事業者その他保健医療サービス又は福祉サービスを提供する者との密接な連携に努めているか。</t>
    <rPh sb="14" eb="25">
      <t>シテイキョタクカイゴシエンジギョウシャ</t>
    </rPh>
    <phoneticPr fontId="2"/>
  </si>
  <si>
    <t>サービスの提供の開始に際し、利用申込者が介護保険法施行規則第65条の4各号のいずれにも該当しないときは、利用申込者又はその家族に対し、居宅サービス計画の作成を居宅介護支援事業者に依頼する旨を市に届け出ること等により、サービスの提供を法定代理受領サービスとして受けることができる旨を説明すること、指定居宅介護支援事業者に関する情報を提供することその他の法定代理受領サービスを行うために必要な援助を行っているか。</t>
    <rPh sb="147" eb="149">
      <t>シテイ</t>
    </rPh>
    <phoneticPr fontId="2"/>
  </si>
  <si>
    <t>居宅サービス計画が作成されている場合は、当該計画に沿ったサービスを提供をしているか。</t>
    <rPh sb="33" eb="35">
      <t>テイキョウ</t>
    </rPh>
    <phoneticPr fontId="2"/>
  </si>
  <si>
    <t>サービスの提供日及び内容、保険給付の額その他必要な事項を利用者の居宅サービス計画を記載した書面又はサービス利用票等に記載しているか。</t>
    <rPh sb="41" eb="43">
      <t>キサイ</t>
    </rPh>
    <phoneticPr fontId="2"/>
  </si>
  <si>
    <t>利用者に法定代理受領サービスに該当するサービスを提供した場合とそれ以外の場合との間で不合理な差額を生じさせていないか。</t>
    <rPh sb="2" eb="3">
      <t>シャ</t>
    </rPh>
    <phoneticPr fontId="2"/>
  </si>
  <si>
    <t>利用料のほか、次の費用の額以外の支払いを受けていないか。
1　利用者の選定により通常の事業の実施地域以外の地域に居住する利用者に対して行う送迎に要する費用
2　通常要する時間を超える介護であって、利用者の選定に係るものの提供に伴い必要となる費用の範囲内において、通常の介護に係る地域密着型サービス費用基準額を超える費用
3　食事提供に要する費用
4　おむつ代
5　1～4のほか、サービスの提供において提供される便宜のうち、日常生活においても通常必要となるものに係る費用であって、利用者に負担させることが適当と認められる費用</t>
    <rPh sb="92" eb="94">
      <t>カイゴ</t>
    </rPh>
    <rPh sb="135" eb="137">
      <t>カイゴ</t>
    </rPh>
    <phoneticPr fontId="2"/>
  </si>
  <si>
    <t>常に利用者の心身状況を的確に把握しつつ、相談援助等の生活指導、機能訓練その他必要なサービスを利用者の希望に添って適切に提供しているか。
特に、認知症である要介護者に対しては、必要に応じ、その特性に対応したサービスの提供ができる体制を整えているか。</t>
    <phoneticPr fontId="2"/>
  </si>
  <si>
    <t>管理者は、利用者の心身の状況、希望及びその置かれている環境を踏まえて、サービスの提供に関わる従業者が共同で、機能訓練等の目標、当該目標を達成するための具体的なサービスの内容等を記載した地域密着型通所介護計画を作成しているか。</t>
    <rPh sb="40" eb="42">
      <t>テイキョウ</t>
    </rPh>
    <rPh sb="43" eb="44">
      <t>カカ</t>
    </rPh>
    <rPh sb="46" eb="48">
      <t>ジュウギョウ</t>
    </rPh>
    <rPh sb="50" eb="52">
      <t>キョウドウ</t>
    </rPh>
    <phoneticPr fontId="2"/>
  </si>
  <si>
    <t>地域密着型通所介護計画は、既に居宅サービス計画が作成されている場合は、居宅サービス計画の内容に沿って作成しているか。
また、地域密着型通所介護計画作成後に居宅サービス計画が作成された場合は、居宅サービス計画に沿ったものであるか確認し、必要に応じて変更しているか。</t>
    <phoneticPr fontId="2"/>
  </si>
  <si>
    <t>管理者は、地域密着型通所介護計画を作成した際には、利用者に交付しているか。</t>
    <phoneticPr fontId="2"/>
  </si>
  <si>
    <t>サービスの提供中に、利用者に病状の急変が生じた場合その他必要な場合は、速やかに主治医へ連絡を行う等の必要な措置を講じているか。</t>
    <phoneticPr fontId="2"/>
  </si>
  <si>
    <t>事業所ごとに、当該事業所の従業者によってサービスを提供しているか。</t>
    <rPh sb="7" eb="9">
      <t>トウガイ</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</si>
  <si>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</si>
  <si>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r>
      <t>第</t>
    </r>
    <r>
      <rPr>
        <sz val="9"/>
        <rFont val="BIZ UDゴシック"/>
        <family val="3"/>
        <charset val="128"/>
      </rPr>
      <t>59</t>
    </r>
    <r>
      <rPr>
        <sz val="9"/>
        <rFont val="BIZ UDPゴシック"/>
        <family val="3"/>
        <charset val="128"/>
      </rPr>
      <t>条の</t>
    </r>
    <r>
      <rPr>
        <sz val="9"/>
        <rFont val="BIZ UDゴシック"/>
        <family val="3"/>
        <charset val="128"/>
      </rPr>
      <t>10</t>
    </r>
    <r>
      <rPr>
        <sz val="9"/>
        <rFont val="BIZ UDPゴシック"/>
        <family val="3"/>
        <charset val="128"/>
      </rPr>
      <t xml:space="preserve">
(地域密着型通所介護計画の作成)
</t>
    </r>
    <phoneticPr fontId="2"/>
  </si>
  <si>
    <r>
      <t>第</t>
    </r>
    <r>
      <rPr>
        <sz val="9"/>
        <color theme="1"/>
        <rFont val="BIZ UDゴシック"/>
        <family val="3"/>
        <charset val="128"/>
      </rPr>
      <t>59</t>
    </r>
    <r>
      <rPr>
        <sz val="9"/>
        <color theme="1"/>
        <rFont val="BIZ UDPゴシック"/>
        <family val="3"/>
        <charset val="128"/>
      </rPr>
      <t>条の</t>
    </r>
    <r>
      <rPr>
        <sz val="9"/>
        <color theme="1"/>
        <rFont val="BIZ UDゴシック"/>
        <family val="3"/>
        <charset val="128"/>
      </rPr>
      <t>12</t>
    </r>
    <r>
      <rPr>
        <sz val="9"/>
        <color theme="1"/>
        <rFont val="BIZ UDPゴシック"/>
        <family val="3"/>
        <charset val="128"/>
      </rPr>
      <t xml:space="preserve">
(運営規程)
</t>
    </r>
    <phoneticPr fontId="2"/>
  </si>
  <si>
    <r>
      <t>第</t>
    </r>
    <r>
      <rPr>
        <sz val="9"/>
        <color theme="1"/>
        <rFont val="BIZ UDゴシック"/>
        <family val="3"/>
        <charset val="128"/>
      </rPr>
      <t>59</t>
    </r>
    <r>
      <rPr>
        <sz val="9"/>
        <color theme="1"/>
        <rFont val="BIZ UDPゴシック"/>
        <family val="3"/>
        <charset val="128"/>
      </rPr>
      <t>条の</t>
    </r>
    <r>
      <rPr>
        <sz val="9"/>
        <color theme="1"/>
        <rFont val="BIZ UDゴシック"/>
        <family val="3"/>
        <charset val="128"/>
      </rPr>
      <t>13</t>
    </r>
    <r>
      <rPr>
        <sz val="9"/>
        <color theme="1"/>
        <rFont val="BIZ UDPゴシック"/>
        <family val="3"/>
        <charset val="128"/>
      </rPr>
      <t xml:space="preserve">
(勤務体制の確保等)
</t>
    </r>
    <phoneticPr fontId="2"/>
  </si>
  <si>
    <r>
      <t>第</t>
    </r>
    <r>
      <rPr>
        <sz val="10"/>
        <rFont val="BIZ UDゴシック"/>
        <family val="3"/>
        <charset val="128"/>
      </rPr>
      <t>32</t>
    </r>
    <r>
      <rPr>
        <sz val="10"/>
        <rFont val="BIZ UDPゴシック"/>
        <family val="3"/>
        <charset val="128"/>
      </rPr>
      <t>条の</t>
    </r>
    <r>
      <rPr>
        <sz val="10"/>
        <rFont val="BIZ UDゴシック"/>
        <family val="3"/>
        <charset val="128"/>
      </rPr>
      <t>2</t>
    </r>
    <r>
      <rPr>
        <sz val="10"/>
        <rFont val="BIZ UDPゴシック"/>
        <family val="3"/>
        <charset val="128"/>
      </rPr>
      <t xml:space="preserve">※
(業務継続計画の策定等)
</t>
    </r>
    <phoneticPr fontId="2"/>
  </si>
  <si>
    <r>
      <t>第</t>
    </r>
    <r>
      <rPr>
        <sz val="9"/>
        <color theme="1"/>
        <rFont val="BIZ UDゴシック"/>
        <family val="3"/>
        <charset val="128"/>
      </rPr>
      <t>59</t>
    </r>
    <r>
      <rPr>
        <sz val="9"/>
        <color theme="1"/>
        <rFont val="BIZ UDPゴシック"/>
        <family val="3"/>
        <charset val="128"/>
      </rPr>
      <t>条の</t>
    </r>
    <r>
      <rPr>
        <sz val="9"/>
        <color theme="1"/>
        <rFont val="BIZ UDゴシック"/>
        <family val="3"/>
        <charset val="128"/>
      </rPr>
      <t>14</t>
    </r>
    <r>
      <rPr>
        <sz val="9"/>
        <color theme="1"/>
        <rFont val="BIZ UDPゴシック"/>
        <family val="3"/>
        <charset val="128"/>
      </rPr>
      <t xml:space="preserve">
(定員の遵守)
</t>
    </r>
    <phoneticPr fontId="2"/>
  </si>
  <si>
    <t>利用定員を超えてサービスの提供を行っていないか。また、定員は18名以下であるか。</t>
    <rPh sb="27" eb="29">
      <t>テイイン</t>
    </rPh>
    <rPh sb="32" eb="33">
      <t>メイ</t>
    </rPh>
    <rPh sb="33" eb="35">
      <t>イカ</t>
    </rPh>
    <phoneticPr fontId="2"/>
  </si>
  <si>
    <r>
      <t>第</t>
    </r>
    <r>
      <rPr>
        <sz val="9"/>
        <color theme="1"/>
        <rFont val="BIZ UDゴシック"/>
        <family val="3"/>
        <charset val="128"/>
      </rPr>
      <t>59</t>
    </r>
    <r>
      <rPr>
        <sz val="9"/>
        <color theme="1"/>
        <rFont val="BIZ UDPゴシック"/>
        <family val="3"/>
        <charset val="128"/>
      </rPr>
      <t>条の</t>
    </r>
    <r>
      <rPr>
        <sz val="9"/>
        <color theme="1"/>
        <rFont val="BIZ UDゴシック"/>
        <family val="3"/>
        <charset val="128"/>
      </rPr>
      <t>15</t>
    </r>
    <r>
      <rPr>
        <sz val="9"/>
        <color theme="1"/>
        <rFont val="BIZ UDPゴシック"/>
        <family val="3"/>
        <charset val="128"/>
      </rPr>
      <t xml:space="preserve">
(非常災害対策)
</t>
    </r>
    <phoneticPr fontId="2"/>
  </si>
  <si>
    <r>
      <t>第</t>
    </r>
    <r>
      <rPr>
        <sz val="9"/>
        <rFont val="BIZ UDゴシック"/>
        <family val="3"/>
        <charset val="128"/>
      </rPr>
      <t>59</t>
    </r>
    <r>
      <rPr>
        <sz val="9"/>
        <rFont val="BIZ UDPゴシック"/>
        <family val="3"/>
        <charset val="128"/>
      </rPr>
      <t>条の</t>
    </r>
    <r>
      <rPr>
        <sz val="9"/>
        <rFont val="BIZ UDゴシック"/>
        <family val="3"/>
        <charset val="128"/>
      </rPr>
      <t>16</t>
    </r>
    <r>
      <rPr>
        <sz val="9"/>
        <rFont val="BIZ UDPゴシック"/>
        <family val="3"/>
        <charset val="128"/>
      </rPr>
      <t xml:space="preserve">
(衛生管理等)
</t>
    </r>
    <r>
      <rPr>
        <sz val="9"/>
        <color rgb="FFFF0000"/>
        <rFont val="BIZ UDPゴシック"/>
        <family val="3"/>
        <charset val="128"/>
      </rPr>
      <t xml:space="preserve">令和6年3月31日まで努力義務
</t>
    </r>
    <phoneticPr fontId="2"/>
  </si>
  <si>
    <r>
      <t>事業所における感染症の予防及びまん延の防止のための対策を検討する委員会をおおむね6月に1回以上開催するとともに、その結果について、従業者に周知徹底を図っているか。</t>
    </r>
    <r>
      <rPr>
        <b/>
        <sz val="10"/>
        <rFont val="BIZ UDPゴシック"/>
        <family val="3"/>
        <charset val="128"/>
      </rPr>
      <t>【松阪市重点項目】</t>
    </r>
    <rPh sb="0" eb="3">
      <t>ジギョウショ</t>
    </rPh>
    <rPh sb="7" eb="10">
      <t>カンセンショウ</t>
    </rPh>
    <rPh sb="11" eb="13">
      <t>ヨボウ</t>
    </rPh>
    <rPh sb="13" eb="14">
      <t>オヨ</t>
    </rPh>
    <rPh sb="17" eb="18">
      <t>エン</t>
    </rPh>
    <rPh sb="19" eb="21">
      <t>ボウシ</t>
    </rPh>
    <rPh sb="25" eb="27">
      <t>タイサク</t>
    </rPh>
    <rPh sb="28" eb="30">
      <t>ケントウ</t>
    </rPh>
    <rPh sb="32" eb="35">
      <t>イインカイ</t>
    </rPh>
    <rPh sb="41" eb="42">
      <t>ツキ</t>
    </rPh>
    <rPh sb="44" eb="45">
      <t>カイ</t>
    </rPh>
    <rPh sb="45" eb="47">
      <t>イジョウ</t>
    </rPh>
    <rPh sb="47" eb="49">
      <t>カイサイ</t>
    </rPh>
    <rPh sb="58" eb="60">
      <t>ケッカ</t>
    </rPh>
    <rPh sb="65" eb="68">
      <t>ジュウギョウシャ</t>
    </rPh>
    <rPh sb="69" eb="71">
      <t>シュウチ</t>
    </rPh>
    <rPh sb="71" eb="73">
      <t>テッテイ</t>
    </rPh>
    <rPh sb="74" eb="75">
      <t>ハカ</t>
    </rPh>
    <phoneticPr fontId="2"/>
  </si>
  <si>
    <t>38-1</t>
    <phoneticPr fontId="2"/>
  </si>
  <si>
    <t>38-2</t>
    <phoneticPr fontId="2"/>
  </si>
  <si>
    <t>重要事項をウェブサイトに掲載しているか。
（令和7年4月1日より適用）</t>
    <rPh sb="0" eb="2">
      <t>ジュウヨウ</t>
    </rPh>
    <rPh sb="2" eb="4">
      <t>ジコウ</t>
    </rPh>
    <rPh sb="12" eb="14">
      <t>ケイサイ</t>
    </rPh>
    <rPh sb="22" eb="24">
      <t>レイワ</t>
    </rPh>
    <rPh sb="25" eb="26">
      <t>ネン</t>
    </rPh>
    <rPh sb="27" eb="28">
      <t>ガツ</t>
    </rPh>
    <rPh sb="29" eb="30">
      <t>ニチ</t>
    </rPh>
    <rPh sb="32" eb="34">
      <t>テキヨウ</t>
    </rPh>
    <phoneticPr fontId="2"/>
  </si>
  <si>
    <t>利用者及びその家族からの苦情に迅速かつ適切に対応するために、苦情受付窓口を設置する等の必要な措置を講じているか。</t>
    <phoneticPr fontId="2"/>
  </si>
  <si>
    <t>(解釈通知)
苦情がサービスの質の向上を図る上での重要な情報であるとの認識に立ち、苦情の内容を踏まえ、サービスの質の向上に向けた取組を自ら行っているか。</t>
    <phoneticPr fontId="2"/>
  </si>
  <si>
    <r>
      <t>第</t>
    </r>
    <r>
      <rPr>
        <sz val="9"/>
        <color theme="1"/>
        <rFont val="BIZ UDゴシック"/>
        <family val="3"/>
        <charset val="128"/>
      </rPr>
      <t>59</t>
    </r>
    <r>
      <rPr>
        <sz val="9"/>
        <color theme="1"/>
        <rFont val="BIZ UDPゴシック"/>
        <family val="3"/>
        <charset val="128"/>
      </rPr>
      <t>条の</t>
    </r>
    <r>
      <rPr>
        <sz val="9"/>
        <color theme="1"/>
        <rFont val="BIZ UDゴシック"/>
        <family val="3"/>
        <charset val="128"/>
      </rPr>
      <t>17</t>
    </r>
    <r>
      <rPr>
        <sz val="9"/>
        <color theme="1"/>
        <rFont val="BIZ UDPゴシック"/>
        <family val="3"/>
        <charset val="128"/>
      </rPr>
      <t xml:space="preserve">
(地域との連携等)
</t>
    </r>
    <phoneticPr fontId="2"/>
  </si>
  <si>
    <r>
      <t>第</t>
    </r>
    <r>
      <rPr>
        <sz val="9"/>
        <color theme="1"/>
        <rFont val="BIZ UDゴシック"/>
        <family val="3"/>
        <charset val="128"/>
      </rPr>
      <t>59</t>
    </r>
    <r>
      <rPr>
        <sz val="9"/>
        <color theme="1"/>
        <rFont val="BIZ UDPゴシック"/>
        <family val="3"/>
        <charset val="128"/>
      </rPr>
      <t>条の</t>
    </r>
    <r>
      <rPr>
        <sz val="9"/>
        <color theme="1"/>
        <rFont val="BIZ UDゴシック"/>
        <family val="3"/>
        <charset val="128"/>
      </rPr>
      <t>18</t>
    </r>
    <r>
      <rPr>
        <sz val="9"/>
        <color theme="1"/>
        <rFont val="BIZ UDPゴシック"/>
        <family val="3"/>
        <charset val="128"/>
      </rPr>
      <t xml:space="preserve">
(事故発生時の対応)
</t>
    </r>
    <phoneticPr fontId="2"/>
  </si>
  <si>
    <t>(解釈通知)
事故が生じた際にはその原因を解明し、再発生を防ぐための対策を講じているか。</t>
    <phoneticPr fontId="2"/>
  </si>
  <si>
    <r>
      <t>事業所において、従業者に対し、虐待の防止のための研修を定期的(年1回以上)に実施するとともに、新規採用時にも研修を実施しているか。</t>
    </r>
    <r>
      <rPr>
        <b/>
        <sz val="10"/>
        <rFont val="BIZ UDPゴシック"/>
        <family val="3"/>
        <charset val="128"/>
      </rPr>
      <t>【松阪市重点項目】</t>
    </r>
    <rPh sb="8" eb="11">
      <t>ジュウギョウシャ</t>
    </rPh>
    <rPh sb="12" eb="13">
      <t>タイ</t>
    </rPh>
    <rPh sb="15" eb="17">
      <t>ギャクタイ</t>
    </rPh>
    <rPh sb="18" eb="20">
      <t>ボウシ</t>
    </rPh>
    <rPh sb="24" eb="26">
      <t>ケンシュウ</t>
    </rPh>
    <rPh sb="27" eb="30">
      <t>テイキテキ</t>
    </rPh>
    <rPh sb="31" eb="32">
      <t>ネン</t>
    </rPh>
    <rPh sb="33" eb="34">
      <t>カイ</t>
    </rPh>
    <rPh sb="34" eb="36">
      <t>イジョウ</t>
    </rPh>
    <rPh sb="38" eb="40">
      <t>ジッシ</t>
    </rPh>
    <rPh sb="47" eb="49">
      <t>シンキ</t>
    </rPh>
    <rPh sb="49" eb="51">
      <t>サイヨウ</t>
    </rPh>
    <rPh sb="51" eb="52">
      <t>ジ</t>
    </rPh>
    <rPh sb="54" eb="56">
      <t>ケンシュウ</t>
    </rPh>
    <rPh sb="57" eb="59">
      <t>ジッシ</t>
    </rPh>
    <phoneticPr fontId="2"/>
  </si>
  <si>
    <r>
      <t>法第</t>
    </r>
    <r>
      <rPr>
        <sz val="9"/>
        <color theme="1"/>
        <rFont val="BIZ UDゴシック"/>
        <family val="3"/>
        <charset val="128"/>
      </rPr>
      <t>78</t>
    </r>
    <r>
      <rPr>
        <sz val="9"/>
        <color theme="1"/>
        <rFont val="BIZ UDPゴシック"/>
        <family val="3"/>
        <charset val="128"/>
      </rPr>
      <t>条の</t>
    </r>
    <r>
      <rPr>
        <sz val="9"/>
        <color theme="1"/>
        <rFont val="BIZ UDゴシック"/>
        <family val="3"/>
        <charset val="128"/>
      </rPr>
      <t>5</t>
    </r>
    <r>
      <rPr>
        <sz val="9"/>
        <color theme="1"/>
        <rFont val="BIZ UDPゴシック"/>
        <family val="3"/>
        <charset val="128"/>
      </rPr>
      <t xml:space="preserve">
(変更の届出等)</t>
    </r>
    <rPh sb="0" eb="1">
      <t>ホウ</t>
    </rPh>
    <rPh sb="1" eb="2">
      <t>ダイ</t>
    </rPh>
    <rPh sb="4" eb="5">
      <t>ジョウ</t>
    </rPh>
    <phoneticPr fontId="2"/>
  </si>
  <si>
    <r>
      <t>第</t>
    </r>
    <r>
      <rPr>
        <sz val="9"/>
        <color theme="1"/>
        <rFont val="BIZ UDゴシック"/>
        <family val="3"/>
        <charset val="128"/>
      </rPr>
      <t>59</t>
    </r>
    <r>
      <rPr>
        <sz val="9"/>
        <color theme="1"/>
        <rFont val="BIZ UDPゴシック"/>
        <family val="3"/>
        <charset val="128"/>
      </rPr>
      <t>条の</t>
    </r>
    <r>
      <rPr>
        <sz val="9"/>
        <color theme="1"/>
        <rFont val="BIZ UDゴシック"/>
        <family val="3"/>
        <charset val="128"/>
      </rPr>
      <t>19</t>
    </r>
    <r>
      <rPr>
        <sz val="9"/>
        <color theme="1"/>
        <rFont val="BIZ UDPゴシック"/>
        <family val="3"/>
        <charset val="128"/>
      </rPr>
      <t xml:space="preserve">
(記録の整備)
</t>
    </r>
    <phoneticPr fontId="2"/>
  </si>
  <si>
    <t>11-1</t>
    <phoneticPr fontId="2"/>
  </si>
  <si>
    <t>11-2</t>
    <phoneticPr fontId="2"/>
  </si>
  <si>
    <t>11-5</t>
    <phoneticPr fontId="2"/>
  </si>
  <si>
    <t>11-6</t>
    <phoneticPr fontId="2"/>
  </si>
  <si>
    <t>11-7</t>
    <phoneticPr fontId="2"/>
  </si>
  <si>
    <t>11-8</t>
    <phoneticPr fontId="2"/>
  </si>
  <si>
    <t>11-9</t>
    <phoneticPr fontId="2"/>
  </si>
  <si>
    <t>12-1</t>
    <phoneticPr fontId="2"/>
  </si>
  <si>
    <t>12-2</t>
    <phoneticPr fontId="2"/>
  </si>
  <si>
    <t>12-3</t>
    <phoneticPr fontId="2"/>
  </si>
  <si>
    <t>12-4</t>
    <phoneticPr fontId="2"/>
  </si>
  <si>
    <t>12-5</t>
    <phoneticPr fontId="2"/>
  </si>
  <si>
    <t>16-1</t>
    <phoneticPr fontId="2"/>
  </si>
  <si>
    <t>16-2</t>
    <phoneticPr fontId="2"/>
  </si>
  <si>
    <t>16-3</t>
    <phoneticPr fontId="2"/>
  </si>
  <si>
    <t>19-1</t>
    <phoneticPr fontId="2"/>
  </si>
  <si>
    <t>19-3</t>
    <phoneticPr fontId="2"/>
  </si>
  <si>
    <t>19-4</t>
    <phoneticPr fontId="2"/>
  </si>
  <si>
    <t>19-5</t>
    <phoneticPr fontId="2"/>
  </si>
  <si>
    <t>19-6</t>
    <phoneticPr fontId="2"/>
  </si>
  <si>
    <t>19-7</t>
    <phoneticPr fontId="2"/>
  </si>
  <si>
    <t>19-8</t>
    <phoneticPr fontId="2"/>
  </si>
  <si>
    <t>20-1</t>
    <phoneticPr fontId="2"/>
  </si>
  <si>
    <t>20-2</t>
    <phoneticPr fontId="2"/>
  </si>
  <si>
    <t>20-3</t>
    <phoneticPr fontId="2"/>
  </si>
  <si>
    <t>22-1</t>
    <phoneticPr fontId="2"/>
  </si>
  <si>
    <t>22-3</t>
    <phoneticPr fontId="2"/>
  </si>
  <si>
    <t>22-4</t>
    <phoneticPr fontId="2"/>
  </si>
  <si>
    <t>22-5</t>
    <phoneticPr fontId="2"/>
  </si>
  <si>
    <t>22-6</t>
    <phoneticPr fontId="2"/>
  </si>
  <si>
    <t>22-7</t>
    <phoneticPr fontId="2"/>
  </si>
  <si>
    <t>23-1</t>
    <phoneticPr fontId="2"/>
  </si>
  <si>
    <t>23-2</t>
    <phoneticPr fontId="2"/>
  </si>
  <si>
    <t>23-3</t>
    <phoneticPr fontId="2"/>
  </si>
  <si>
    <t>23-4</t>
    <phoneticPr fontId="2"/>
  </si>
  <si>
    <t>23-5</t>
    <phoneticPr fontId="2"/>
  </si>
  <si>
    <t>24-1</t>
    <phoneticPr fontId="2"/>
  </si>
  <si>
    <t>24-3</t>
    <phoneticPr fontId="2"/>
  </si>
  <si>
    <t>24-4</t>
    <phoneticPr fontId="2"/>
  </si>
  <si>
    <t>25-1</t>
    <phoneticPr fontId="2"/>
  </si>
  <si>
    <t>25-2</t>
    <phoneticPr fontId="2"/>
  </si>
  <si>
    <t>25-3</t>
    <phoneticPr fontId="2"/>
  </si>
  <si>
    <t>25-4</t>
    <phoneticPr fontId="2"/>
  </si>
  <si>
    <t>25-5</t>
    <phoneticPr fontId="2"/>
  </si>
  <si>
    <t>27-1</t>
    <phoneticPr fontId="2"/>
  </si>
  <si>
    <t>27-2</t>
    <phoneticPr fontId="2"/>
  </si>
  <si>
    <t>27-3</t>
    <phoneticPr fontId="2"/>
  </si>
  <si>
    <t>27-4</t>
    <phoneticPr fontId="2"/>
  </si>
  <si>
    <t>31-1</t>
    <phoneticPr fontId="2"/>
  </si>
  <si>
    <t>31-2</t>
    <phoneticPr fontId="2"/>
  </si>
  <si>
    <t>31-3</t>
    <phoneticPr fontId="2"/>
  </si>
  <si>
    <r>
      <t>提供日ごとに、サービス提供時間帯に専らサービスの提供にあたる生活相談員をサービス提供時間数と同じか、上回って配置しているか。</t>
    </r>
    <r>
      <rPr>
        <b/>
        <sz val="10"/>
        <color theme="1"/>
        <rFont val="BIZ UDPゴシック"/>
        <family val="3"/>
        <charset val="128"/>
      </rPr>
      <t>【松阪市重点項目】</t>
    </r>
    <rPh sb="0" eb="2">
      <t>テイキョウ</t>
    </rPh>
    <rPh sb="15" eb="16">
      <t>オビ</t>
    </rPh>
    <rPh sb="17" eb="18">
      <t>モッパ</t>
    </rPh>
    <rPh sb="24" eb="26">
      <t>テイキョウ</t>
    </rPh>
    <rPh sb="30" eb="32">
      <t>セイカツ</t>
    </rPh>
    <rPh sb="32" eb="35">
      <t>ソウダンイン</t>
    </rPh>
    <phoneticPr fontId="2"/>
  </si>
  <si>
    <r>
      <t>単位ごとに、専らサービスの提供に当たる看護職員を1以上配置しているか。</t>
    </r>
    <r>
      <rPr>
        <b/>
        <sz val="10"/>
        <color theme="1"/>
        <rFont val="BIZ UDPゴシック"/>
        <family val="3"/>
        <charset val="128"/>
      </rPr>
      <t>【松阪市重点項目】</t>
    </r>
    <rPh sb="27" eb="29">
      <t>ハイチ</t>
    </rPh>
    <phoneticPr fontId="2"/>
  </si>
  <si>
    <r>
      <t>機能訓練指導員を1人以上配置しているか。</t>
    </r>
    <r>
      <rPr>
        <b/>
        <sz val="10"/>
        <color theme="1"/>
        <rFont val="BIZ UDPゴシック"/>
        <family val="3"/>
        <charset val="128"/>
      </rPr>
      <t>【松阪市重点項目】</t>
    </r>
    <phoneticPr fontId="2"/>
  </si>
  <si>
    <r>
      <t>(2)及び(3)にかかわらず、利用定員が10人以下である場合は、単位ごとに、サービス提供時間帯に専らサービスの提供に当たる看護職員又は介護職員の勤務時間数が下記のとおり確保されているか。</t>
    </r>
    <r>
      <rPr>
        <b/>
        <sz val="10"/>
        <color theme="1"/>
        <rFont val="BIZ UDPゴシック"/>
        <family val="3"/>
        <charset val="128"/>
      </rPr>
      <t>【松阪市重点項目】</t>
    </r>
    <r>
      <rPr>
        <sz val="10"/>
        <color theme="1"/>
        <rFont val="BIZ UDPゴシック"/>
        <family val="3"/>
        <charset val="128"/>
      </rPr>
      <t xml:space="preserve">
確保すべき勤務時間数＝平均提供時間数</t>
    </r>
    <rPh sb="46" eb="47">
      <t>タイ</t>
    </rPh>
    <rPh sb="78" eb="80">
      <t>カキ</t>
    </rPh>
    <rPh sb="84" eb="86">
      <t>カクホ</t>
    </rPh>
    <phoneticPr fontId="2"/>
  </si>
  <si>
    <r>
      <t>単位ごとに、(3)の介護職員(利用定員10人以下である場合は、(5)の看護職員又は介護職員)を、サービス提供時間中に常に1人以上配置しているか。</t>
    </r>
    <r>
      <rPr>
        <b/>
        <sz val="10"/>
        <color theme="1"/>
        <rFont val="BIZ UDPゴシック"/>
        <family val="3"/>
        <charset val="128"/>
      </rPr>
      <t>【松阪市重点項目】</t>
    </r>
    <rPh sb="56" eb="57">
      <t>チュウ</t>
    </rPh>
    <phoneticPr fontId="2"/>
  </si>
  <si>
    <r>
      <t>生活相談員又は介護職員(利用定員10人以下である場合は生活相談員、看護職員又は介護職員)のうち1人以上は常勤であるか。</t>
    </r>
    <r>
      <rPr>
        <b/>
        <sz val="10"/>
        <color theme="1"/>
        <rFont val="BIZ UDPゴシック"/>
        <family val="3"/>
        <charset val="128"/>
      </rPr>
      <t>【松阪市重点項目】</t>
    </r>
    <phoneticPr fontId="2"/>
  </si>
  <si>
    <r>
      <t>正当な理由なくサービスの提供を拒んではいないか。</t>
    </r>
    <r>
      <rPr>
        <b/>
        <sz val="10"/>
        <color theme="1"/>
        <rFont val="BIZ UDPゴシック"/>
        <family val="3"/>
        <charset val="128"/>
      </rPr>
      <t>【松阪市重点項目】</t>
    </r>
    <phoneticPr fontId="2"/>
  </si>
  <si>
    <r>
      <t>定期的に業務継続計画の見直しを行い、必要に応じて業務継続計画の変更を行っているか。</t>
    </r>
    <r>
      <rPr>
        <b/>
        <sz val="10"/>
        <rFont val="BIZ UDPゴシック"/>
        <family val="3"/>
        <charset val="128"/>
      </rPr>
      <t>【松阪市重点項目】</t>
    </r>
    <phoneticPr fontId="2"/>
  </si>
  <si>
    <t>利用者の使用する施設、食器その他の設備又は飲用に供する水について、衛生的な管理に努め、又は衛生上必要な措置を講じているか。</t>
    <rPh sb="43" eb="44">
      <t>マタ</t>
    </rPh>
    <phoneticPr fontId="2"/>
  </si>
  <si>
    <r>
      <t>措置を適切に実施するための担当者を置いているか。</t>
    </r>
    <r>
      <rPr>
        <b/>
        <sz val="10"/>
        <rFont val="BIZ UDPゴシック"/>
        <family val="3"/>
        <charset val="128"/>
      </rPr>
      <t>【松阪市重点項目】</t>
    </r>
    <rPh sb="0" eb="2">
      <t>ソチ</t>
    </rPh>
    <rPh sb="3" eb="5">
      <t>テキセツ</t>
    </rPh>
    <rPh sb="6" eb="8">
      <t>ジッシ</t>
    </rPh>
    <rPh sb="13" eb="16">
      <t>タントウシャ</t>
    </rPh>
    <rPh sb="17" eb="18">
      <t>オ</t>
    </rPh>
    <phoneticPr fontId="2"/>
  </si>
  <si>
    <t>加算等について、算定要件を満たしているか。(加算等自己点検表で確認)</t>
    <rPh sb="29" eb="30">
      <t>ヒョウ</t>
    </rPh>
    <phoneticPr fontId="2"/>
  </si>
  <si>
    <t>上記費用の額に1円未満の端数があるときは、端数を切り捨てているか。</t>
    <phoneticPr fontId="2"/>
  </si>
  <si>
    <t>指定地域密着型通所介護に要する費用の額は、「指定地域密着型サービス介護給付費単位数表」により利用者の要介護状態区分に応じてそれぞれ所定単位数を算定しているか。</t>
    <rPh sb="2" eb="11">
      <t>チイキミッチャクガタツウショカイゴ</t>
    </rPh>
    <rPh sb="24" eb="29">
      <t>チイキミッチャクガタ</t>
    </rPh>
    <rPh sb="46" eb="49">
      <t>リヨウシャ</t>
    </rPh>
    <rPh sb="50" eb="53">
      <t>ヨウカイゴ</t>
    </rPh>
    <rPh sb="53" eb="55">
      <t>ジョウタイ</t>
    </rPh>
    <rPh sb="55" eb="57">
      <t>クブン</t>
    </rPh>
    <phoneticPr fontId="2"/>
  </si>
  <si>
    <t>指定地域密着型通所介護に要する費用の額は、厚生労働大臣が定める１単位の単価に(1)に定める単位数を乗じて算定しているか。</t>
    <rPh sb="2" eb="7">
      <t>チイキミッチャクガタ</t>
    </rPh>
    <rPh sb="7" eb="11">
      <t>ツウショカイゴ</t>
    </rPh>
    <phoneticPr fontId="2"/>
  </si>
  <si>
    <t>定員超過又は人員基準欠如による減算(70/100)</t>
    <rPh sb="0" eb="2">
      <t>テイイン</t>
    </rPh>
    <rPh sb="2" eb="4">
      <t>チョウカ</t>
    </rPh>
    <rPh sb="4" eb="5">
      <t>マタ</t>
    </rPh>
    <rPh sb="6" eb="8">
      <t>ジンイン</t>
    </rPh>
    <rPh sb="8" eb="10">
      <t>キジュン</t>
    </rPh>
    <rPh sb="10" eb="12">
      <t>ケツジョ</t>
    </rPh>
    <rPh sb="15" eb="17">
      <t>ゲンサン</t>
    </rPh>
    <phoneticPr fontId="2"/>
  </si>
  <si>
    <t>高齢者虐待防止措置未実施減算
(1/100)</t>
    <rPh sb="0" eb="3">
      <t>コウレイシャ</t>
    </rPh>
    <rPh sb="3" eb="5">
      <t>ギャクタイ</t>
    </rPh>
    <rPh sb="5" eb="7">
      <t>ボウシ</t>
    </rPh>
    <rPh sb="7" eb="9">
      <t>ソチ</t>
    </rPh>
    <rPh sb="9" eb="12">
      <t>ミジッシ</t>
    </rPh>
    <rPh sb="12" eb="14">
      <t>ゲンサン</t>
    </rPh>
    <phoneticPr fontId="2"/>
  </si>
  <si>
    <t>業務継続計画未策定減算(1/100)</t>
    <rPh sb="0" eb="2">
      <t>ギョウム</t>
    </rPh>
    <rPh sb="2" eb="4">
      <t>ケイゾク</t>
    </rPh>
    <rPh sb="4" eb="6">
      <t>ケイカク</t>
    </rPh>
    <rPh sb="6" eb="7">
      <t>ミ</t>
    </rPh>
    <rPh sb="7" eb="9">
      <t>サクテイ</t>
    </rPh>
    <rPh sb="9" eb="11">
      <t>ゲンサン</t>
    </rPh>
    <phoneticPr fontId="2"/>
  </si>
  <si>
    <t>条例第40条の2に規定する基準に適合している
（取り組むべき事項は、自主点検表のチェック項目25-1から25-5を参照）</t>
    <rPh sb="0" eb="2">
      <t>ジョウレイ</t>
    </rPh>
    <rPh sb="2" eb="3">
      <t>ダイ</t>
    </rPh>
    <rPh sb="5" eb="6">
      <t>ジョウ</t>
    </rPh>
    <rPh sb="9" eb="11">
      <t>キテイ</t>
    </rPh>
    <rPh sb="13" eb="15">
      <t>キジュン</t>
    </rPh>
    <rPh sb="16" eb="18">
      <t>テキゴウ</t>
    </rPh>
    <rPh sb="24" eb="25">
      <t>ト</t>
    </rPh>
    <rPh sb="26" eb="27">
      <t>ク</t>
    </rPh>
    <rPh sb="30" eb="32">
      <t>ジコウ</t>
    </rPh>
    <rPh sb="34" eb="36">
      <t>ジシュ</t>
    </rPh>
    <rPh sb="36" eb="38">
      <t>テンケン</t>
    </rPh>
    <rPh sb="38" eb="39">
      <t>ヒョウ</t>
    </rPh>
    <rPh sb="44" eb="46">
      <t>コウモク</t>
    </rPh>
    <rPh sb="57" eb="59">
      <t>サンショウ</t>
    </rPh>
    <phoneticPr fontId="2"/>
  </si>
  <si>
    <t>条例第32条の2に規定する基準に適合している
（取り組むべき事項は、自主点検表のチェック項目16-1を参照）</t>
    <rPh sb="0" eb="3">
      <t>ジョウレイダイ</t>
    </rPh>
    <rPh sb="5" eb="6">
      <t>ジョウ</t>
    </rPh>
    <rPh sb="9" eb="11">
      <t>キテイ</t>
    </rPh>
    <rPh sb="13" eb="15">
      <t>キジュン</t>
    </rPh>
    <rPh sb="16" eb="18">
      <t>テキゴウ</t>
    </rPh>
    <rPh sb="24" eb="25">
      <t>ト</t>
    </rPh>
    <rPh sb="26" eb="27">
      <t>ク</t>
    </rPh>
    <rPh sb="30" eb="32">
      <t>ジコウ</t>
    </rPh>
    <rPh sb="34" eb="39">
      <t>ジシュテンケンヒョウ</t>
    </rPh>
    <rPh sb="44" eb="46">
      <t>コウモク</t>
    </rPh>
    <rPh sb="51" eb="53">
      <t>サンショウ</t>
    </rPh>
    <phoneticPr fontId="2"/>
  </si>
  <si>
    <t>厚生労働大臣が定める地域(平成21年告示第83号2)に居住している</t>
    <phoneticPr fontId="2"/>
  </si>
  <si>
    <t>入浴介助を適切に行うことのできる人員及び設備</t>
    <phoneticPr fontId="2"/>
  </si>
  <si>
    <t xml:space="preserve">(1)に該当する利用者に対し、通常の事業の実施地域を越えてサービス提供を行った </t>
    <rPh sb="4" eb="6">
      <t>ガイトウ</t>
    </rPh>
    <phoneticPr fontId="2"/>
  </si>
  <si>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2"/>
  </si>
  <si>
    <t>入浴介助に関わる職員に対し、入浴介助に関する研修等を実施</t>
    <phoneticPr fontId="2"/>
  </si>
  <si>
    <t>(4)において、利用者自身で又は家族・訪問介護員等の介助により居宅で入浴を行うことが可能であると判断した場合、地域密着型通所介護事業所に対しその旨を共有している</t>
    <rPh sb="8" eb="11">
      <t>リヨウシャ</t>
    </rPh>
    <rPh sb="11" eb="13">
      <t>ジシン</t>
    </rPh>
    <rPh sb="14" eb="15">
      <t>マタ</t>
    </rPh>
    <rPh sb="16" eb="18">
      <t>カゾク</t>
    </rPh>
    <rPh sb="19" eb="21">
      <t>ホウモン</t>
    </rPh>
    <rPh sb="21" eb="23">
      <t>カイゴ</t>
    </rPh>
    <rPh sb="23" eb="24">
      <t>イン</t>
    </rPh>
    <rPh sb="24" eb="25">
      <t>トウ</t>
    </rPh>
    <rPh sb="26" eb="28">
      <t>カイジョ</t>
    </rPh>
    <rPh sb="31" eb="33">
      <t>キョタク</t>
    </rPh>
    <rPh sb="34" eb="36">
      <t>ニュウヨク</t>
    </rPh>
    <rPh sb="37" eb="38">
      <t>オコナ</t>
    </rPh>
    <rPh sb="42" eb="44">
      <t>カノウ</t>
    </rPh>
    <rPh sb="48" eb="50">
      <t>ハンダン</t>
    </rPh>
    <rPh sb="52" eb="54">
      <t>バアイ</t>
    </rPh>
    <rPh sb="55" eb="57">
      <t>チイキ</t>
    </rPh>
    <rPh sb="57" eb="60">
      <t>ミッチャクガタ</t>
    </rPh>
    <rPh sb="60" eb="62">
      <t>ツウショ</t>
    </rPh>
    <rPh sb="62" eb="64">
      <t>カイゴ</t>
    </rPh>
    <rPh sb="64" eb="67">
      <t>ジギョウショ</t>
    </rPh>
    <rPh sb="68" eb="69">
      <t>タイ</t>
    </rPh>
    <rPh sb="72" eb="73">
      <t>ムネ</t>
    </rPh>
    <rPh sb="74" eb="76">
      <t>キョウユウ</t>
    </rPh>
    <phoneticPr fontId="2"/>
  </si>
  <si>
    <t>(4)において、居宅で入浴を行うことが難しいと判断した場合は、訪問した医師等が、居宅介護支援事業所の介護支援専門員又は福祉用具貸与事業所若しくは特定福祉用具販売事業所の福祉用具専門相談員と連携し、浴室の環境整備に関する助言を行う</t>
    <rPh sb="8" eb="10">
      <t>キョタク</t>
    </rPh>
    <rPh sb="11" eb="13">
      <t>ニュウヨク</t>
    </rPh>
    <rPh sb="14" eb="15">
      <t>オコナ</t>
    </rPh>
    <rPh sb="19" eb="20">
      <t>ムズカ</t>
    </rPh>
    <rPh sb="23" eb="25">
      <t>ハンダン</t>
    </rPh>
    <rPh sb="27" eb="29">
      <t>バアイ</t>
    </rPh>
    <rPh sb="31" eb="33">
      <t>ホウモン</t>
    </rPh>
    <rPh sb="35" eb="37">
      <t>イシ</t>
    </rPh>
    <rPh sb="37" eb="38">
      <t>トウ</t>
    </rPh>
    <rPh sb="40" eb="49">
      <t>キョタクカイゴシエンジギョウショ</t>
    </rPh>
    <rPh sb="50" eb="57">
      <t>カイゴシエンセンモンイン</t>
    </rPh>
    <rPh sb="57" eb="58">
      <t>マタ</t>
    </rPh>
    <rPh sb="59" eb="61">
      <t>フクシ</t>
    </rPh>
    <rPh sb="61" eb="63">
      <t>ヨウグ</t>
    </rPh>
    <rPh sb="63" eb="65">
      <t>タイヨ</t>
    </rPh>
    <rPh sb="65" eb="68">
      <t>ジギョウショ</t>
    </rPh>
    <rPh sb="68" eb="69">
      <t>モ</t>
    </rPh>
    <rPh sb="72" eb="74">
      <t>トクテイ</t>
    </rPh>
    <rPh sb="74" eb="76">
      <t>フクシ</t>
    </rPh>
    <rPh sb="76" eb="78">
      <t>ヨウグ</t>
    </rPh>
    <rPh sb="78" eb="80">
      <t>ハンバイ</t>
    </rPh>
    <rPh sb="80" eb="83">
      <t>ジギョウショ</t>
    </rPh>
    <rPh sb="84" eb="86">
      <t>フクシ</t>
    </rPh>
    <rPh sb="86" eb="88">
      <t>ヨウグ</t>
    </rPh>
    <rPh sb="94" eb="96">
      <t>レンケイ</t>
    </rPh>
    <rPh sb="98" eb="100">
      <t>ヨクシツ</t>
    </rPh>
    <rPh sb="101" eb="103">
      <t>カンキョウ</t>
    </rPh>
    <rPh sb="103" eb="105">
      <t>セイビ</t>
    </rPh>
    <rPh sb="106" eb="107">
      <t>カン</t>
    </rPh>
    <rPh sb="109" eb="111">
      <t>ジョゲン</t>
    </rPh>
    <rPh sb="112" eb="113">
      <t>オコナ</t>
    </rPh>
    <phoneticPr fontId="2"/>
  </si>
  <si>
    <t>(7)の入浴計画に基づき、個浴その他の利用者の居宅の状況に近い環境で、入浴介助を行っている</t>
    <rPh sb="4" eb="6">
      <t>ニュウヨク</t>
    </rPh>
    <rPh sb="6" eb="8">
      <t>ケイカク</t>
    </rPh>
    <rPh sb="9" eb="10">
      <t>モト</t>
    </rPh>
    <rPh sb="13" eb="15">
      <t>コヨク</t>
    </rPh>
    <rPh sb="17" eb="18">
      <t>タ</t>
    </rPh>
    <rPh sb="19" eb="22">
      <t>リヨウシャ</t>
    </rPh>
    <rPh sb="23" eb="25">
      <t>キョタク</t>
    </rPh>
    <rPh sb="26" eb="28">
      <t>ジョウキョウ</t>
    </rPh>
    <rPh sb="29" eb="30">
      <t>チカ</t>
    </rPh>
    <rPh sb="31" eb="33">
      <t>カンキョウ</t>
    </rPh>
    <rPh sb="35" eb="37">
      <t>ニュウヨク</t>
    </rPh>
    <rPh sb="37" eb="39">
      <t>カイジョ</t>
    </rPh>
    <rPh sb="40" eb="41">
      <t>オコナ</t>
    </rPh>
    <phoneticPr fontId="2"/>
  </si>
  <si>
    <t xml:space="preserve">理学療法士等は、個別機能訓練計画の進捗状況等を３月ごとに１回以上機能訓練指導員等と共同で評価している    </t>
    <rPh sb="0" eb="5">
      <t>リガクリョウホウシ</t>
    </rPh>
    <rPh sb="5" eb="6">
      <t>トウ</t>
    </rPh>
    <phoneticPr fontId="2"/>
  </si>
  <si>
    <t xml:space="preserve">個別機能訓練計画の進捗状況等について、３月ごとに１回以上、理学療法士等が当該事業所を訪問し、機能訓練指導員等と共同で評価している </t>
    <phoneticPr fontId="2"/>
  </si>
  <si>
    <t>機能訓練指導員等が利用者又はその家族に対して、その評価を含む個別機能訓練計画の内容や進捗状況等を説明し記録し、必要に応じて訓練内容の見直し等を行っている</t>
    <rPh sb="25" eb="27">
      <t>ヒョウカ</t>
    </rPh>
    <rPh sb="28" eb="29">
      <t>フク</t>
    </rPh>
    <rPh sb="55" eb="57">
      <t>ヒツヨウ</t>
    </rPh>
    <rPh sb="58" eb="59">
      <t>オウ</t>
    </rPh>
    <rPh sb="71" eb="72">
      <t>オコナ</t>
    </rPh>
    <phoneticPr fontId="2"/>
  </si>
  <si>
    <t>個別機能訓練加算(Ⅰ)イの基準に適合している</t>
    <rPh sb="0" eb="2">
      <t>コベツ</t>
    </rPh>
    <rPh sb="2" eb="4">
      <t>キノウ</t>
    </rPh>
    <rPh sb="4" eb="6">
      <t>クンレン</t>
    </rPh>
    <rPh sb="6" eb="8">
      <t>カサン</t>
    </rPh>
    <rPh sb="13" eb="15">
      <t>キジュン</t>
    </rPh>
    <rPh sb="16" eb="18">
      <t>テキゴウ</t>
    </rPh>
    <phoneticPr fontId="2"/>
  </si>
  <si>
    <t>(Ⅰ)イで配置された理学療法士等に加えて、専ら機能訓練指導員の職務に従事する理学療法士等を１名以上配置</t>
    <rPh sb="5" eb="7">
      <t>ハイチ</t>
    </rPh>
    <rPh sb="10" eb="12">
      <t>リガク</t>
    </rPh>
    <rPh sb="12" eb="15">
      <t>リョウホウシ</t>
    </rPh>
    <rPh sb="15" eb="16">
      <t>トウ</t>
    </rPh>
    <rPh sb="17" eb="18">
      <t>クワ</t>
    </rPh>
    <rPh sb="21" eb="22">
      <t>モッパ</t>
    </rPh>
    <rPh sb="23" eb="25">
      <t>キノウ</t>
    </rPh>
    <rPh sb="25" eb="27">
      <t>クンレン</t>
    </rPh>
    <rPh sb="27" eb="30">
      <t>シドウイン</t>
    </rPh>
    <rPh sb="31" eb="33">
      <t>ショクム</t>
    </rPh>
    <rPh sb="34" eb="36">
      <t>ジュウジ</t>
    </rPh>
    <rPh sb="38" eb="40">
      <t>リガク</t>
    </rPh>
    <rPh sb="40" eb="43">
      <t>リョウホウシ</t>
    </rPh>
    <rPh sb="43" eb="44">
      <t>トウ</t>
    </rPh>
    <rPh sb="46" eb="49">
      <t>メイイジョウ</t>
    </rPh>
    <rPh sb="49" eb="51">
      <t>ハイチ</t>
    </rPh>
    <phoneticPr fontId="2"/>
  </si>
  <si>
    <t>利用者の身体機能及び生活機能の向上に資するよう複数の種類の機能訓練の項目を準備し、その選択に当たっては、利用者の生活意欲が増進されるように利用者を援助し、利用者の選択に基づき、心身の状況に応じた機能訓練を適切に行っている</t>
    <rPh sb="0" eb="3">
      <t>リヨウシャ</t>
    </rPh>
    <rPh sb="4" eb="6">
      <t>シンタイ</t>
    </rPh>
    <rPh sb="6" eb="8">
      <t>キノウ</t>
    </rPh>
    <rPh sb="8" eb="9">
      <t>オヨ</t>
    </rPh>
    <rPh sb="10" eb="12">
      <t>セイカツ</t>
    </rPh>
    <rPh sb="12" eb="14">
      <t>キノウ</t>
    </rPh>
    <rPh sb="15" eb="17">
      <t>コウジョウ</t>
    </rPh>
    <rPh sb="18" eb="19">
      <t>シ</t>
    </rPh>
    <rPh sb="23" eb="25">
      <t>フクスウ</t>
    </rPh>
    <rPh sb="26" eb="28">
      <t>シュルイ</t>
    </rPh>
    <rPh sb="29" eb="31">
      <t>キノウ</t>
    </rPh>
    <rPh sb="31" eb="33">
      <t>クンレン</t>
    </rPh>
    <rPh sb="34" eb="36">
      <t>コウモク</t>
    </rPh>
    <rPh sb="37" eb="39">
      <t>ジュンビ</t>
    </rPh>
    <phoneticPr fontId="2"/>
  </si>
  <si>
    <t>利用者の栄養状態を利用開始時に把握し、管理栄養士等が共同して、利用者ごとの摂食・嚥下機能及び食形態にも配慮した栄養ケア計画を作成</t>
    <rPh sb="0" eb="3">
      <t>リヨウシャ</t>
    </rPh>
    <rPh sb="4" eb="6">
      <t>エイヨウ</t>
    </rPh>
    <rPh sb="6" eb="8">
      <t>ジョウタイ</t>
    </rPh>
    <rPh sb="9" eb="11">
      <t>リヨウ</t>
    </rPh>
    <rPh sb="11" eb="13">
      <t>カイシ</t>
    </rPh>
    <rPh sb="13" eb="14">
      <t>ジ</t>
    </rPh>
    <rPh sb="15" eb="17">
      <t>ハアク</t>
    </rPh>
    <rPh sb="19" eb="21">
      <t>カンリ</t>
    </rPh>
    <rPh sb="21" eb="24">
      <t>エイヨウシ</t>
    </rPh>
    <rPh sb="24" eb="25">
      <t>トウ</t>
    </rPh>
    <rPh sb="31" eb="34">
      <t>リヨウシャ</t>
    </rPh>
    <rPh sb="37" eb="39">
      <t>セッショク</t>
    </rPh>
    <rPh sb="40" eb="42">
      <t>エンゲ</t>
    </rPh>
    <rPh sb="42" eb="44">
      <t>キノウ</t>
    </rPh>
    <rPh sb="44" eb="45">
      <t>オヨ</t>
    </rPh>
    <rPh sb="46" eb="47">
      <t>ショク</t>
    </rPh>
    <rPh sb="47" eb="49">
      <t>ケイタイ</t>
    </rPh>
    <rPh sb="51" eb="53">
      <t>ハイリョ</t>
    </rPh>
    <rPh sb="55" eb="57">
      <t>エイヨウ</t>
    </rPh>
    <phoneticPr fontId="2"/>
  </si>
  <si>
    <t>(1)の情報その他サービスを適切かつ有効に提供するために必要な情報を活用して、次のような取組を行うことで質の高いサービスを実施する体制を構築するとともに、その更なる向上に努めている</t>
    <rPh sb="39" eb="40">
      <t>ツギ</t>
    </rPh>
    <rPh sb="44" eb="45">
      <t>ト</t>
    </rPh>
    <rPh sb="45" eb="46">
      <t>クミ</t>
    </rPh>
    <rPh sb="47" eb="48">
      <t>オコナ</t>
    </rPh>
    <rPh sb="85" eb="86">
      <t>ツト</t>
    </rPh>
    <phoneticPr fontId="2"/>
  </si>
  <si>
    <t>下記のいずれかに該当</t>
    <rPh sb="0" eb="2">
      <t>カキ</t>
    </rPh>
    <rPh sb="8" eb="10">
      <t>ガイトウ</t>
    </rPh>
    <phoneticPr fontId="2"/>
  </si>
  <si>
    <t>1-2</t>
  </si>
  <si>
    <t>介護職員の総数のうち介護福祉士の割合が70/100以上　</t>
    <rPh sb="16" eb="18">
      <t>ワリアイ</t>
    </rPh>
    <phoneticPr fontId="2"/>
  </si>
  <si>
    <t>介護職員の総数のうち介護福祉士の割合が40/100以上　</t>
    <rPh sb="16" eb="18">
      <t>ワリアイ</t>
    </rPh>
    <phoneticPr fontId="2"/>
  </si>
  <si>
    <t>賃金改善に要する見込み額が、処遇改善加算算定見込み額を上回る計画を策定し実施している</t>
    <phoneticPr fontId="2"/>
  </si>
  <si>
    <t>上記計画及び、計画に係る実施期間・方法他を記載した介護職員処遇改善計画書を作成し、全職員に周知し、市長に届け出ている</t>
    <phoneticPr fontId="2"/>
  </si>
  <si>
    <t>介護職員処遇改善加算の算定額に相当する賃金改善を実施している</t>
    <phoneticPr fontId="2"/>
  </si>
  <si>
    <t>事業年度ごとに介護職員の処遇改善に関する実績を市長に報告している</t>
    <phoneticPr fontId="2"/>
  </si>
  <si>
    <t>算定日が属する月の前１２月間において、労働基準法、労働者災害補償保険法、最低賃金法、労働安全衛生法、雇用保険法その他の労働に関する法令に違反し、罰金以上の刑に処せられていない</t>
    <phoneticPr fontId="2"/>
  </si>
  <si>
    <t>労働保険料の納付が適正に行われている</t>
    <phoneticPr fontId="2"/>
  </si>
  <si>
    <t>介護職員から処遇改善加算等に係る賃金改善に関する照会があった場合は、当該職員についての賃金改善の内容について、書面を用いるなど分かりやすく回答している</t>
    <phoneticPr fontId="2"/>
  </si>
  <si>
    <t>介護職員の資質向上の支援に関する計画を策定し、研修の実施又は研修の機会を確保し全ての介護職員に周知している</t>
    <phoneticPr fontId="2"/>
  </si>
  <si>
    <t>介護職員処遇改善加算Ⅰは1～10に該当
介護職員処遇改善加算Ⅱは1～9に該当
介護職員処遇改善加算Ⅲは1～7に加えて8又は9いずれかに該当</t>
    <rPh sb="20" eb="30">
      <t>カイゴショクインショグウカイゼンカサン</t>
    </rPh>
    <rPh sb="36" eb="38">
      <t>ガイトウ</t>
    </rPh>
    <phoneticPr fontId="2"/>
  </si>
  <si>
    <t>介護職員等特定処遇改善加算Ⅰは1～11に該当
介護職員等特定処遇改善加算Ⅱは1～10に該当</t>
    <rPh sb="0" eb="2">
      <t>カイゴ</t>
    </rPh>
    <rPh sb="2" eb="4">
      <t>ショクイン</t>
    </rPh>
    <rPh sb="4" eb="5">
      <t>トウ</t>
    </rPh>
    <rPh sb="5" eb="7">
      <t>トクテイ</t>
    </rPh>
    <rPh sb="7" eb="9">
      <t>ショグウ</t>
    </rPh>
    <rPh sb="9" eb="11">
      <t>カイゼン</t>
    </rPh>
    <rPh sb="11" eb="13">
      <t>カサン</t>
    </rPh>
    <rPh sb="20" eb="22">
      <t>ガイトウ</t>
    </rPh>
    <rPh sb="23" eb="25">
      <t>カイゴ</t>
    </rPh>
    <rPh sb="25" eb="27">
      <t>ショクイン</t>
    </rPh>
    <rPh sb="27" eb="28">
      <t>トウ</t>
    </rPh>
    <rPh sb="28" eb="30">
      <t>トクテイ</t>
    </rPh>
    <rPh sb="30" eb="32">
      <t>ショグウ</t>
    </rPh>
    <rPh sb="32" eb="34">
      <t>カイゼン</t>
    </rPh>
    <rPh sb="34" eb="36">
      <t>カサン</t>
    </rPh>
    <rPh sb="43" eb="45">
      <t>ガイトウ</t>
    </rPh>
    <phoneticPr fontId="2"/>
  </si>
  <si>
    <t>サービス提供体制強化加算Ⅰ又はⅡの算定</t>
    <phoneticPr fontId="2"/>
  </si>
  <si>
    <t>職場環境等の改善に係る取組について、インターネットの利用その他の適切な方法により公表</t>
    <rPh sb="0" eb="2">
      <t>ショクバ</t>
    </rPh>
    <rPh sb="2" eb="4">
      <t>カンキョウ</t>
    </rPh>
    <rPh sb="4" eb="5">
      <t>トウ</t>
    </rPh>
    <rPh sb="6" eb="8">
      <t>カイゼン</t>
    </rPh>
    <rPh sb="9" eb="10">
      <t>カカ</t>
    </rPh>
    <rPh sb="11" eb="13">
      <t>トリクミ</t>
    </rPh>
    <phoneticPr fontId="2"/>
  </si>
  <si>
    <t>賃金改善に要する見込み額が、介護職員等処遇改善加算等算定見込み額を上回る計画を策定し実施している</t>
    <rPh sb="14" eb="16">
      <t>カイゴ</t>
    </rPh>
    <rPh sb="16" eb="18">
      <t>ショクイン</t>
    </rPh>
    <rPh sb="18" eb="19">
      <t>トウ</t>
    </rPh>
    <rPh sb="19" eb="21">
      <t>ショグウ</t>
    </rPh>
    <rPh sb="21" eb="23">
      <t>カイゼン</t>
    </rPh>
    <rPh sb="23" eb="25">
      <t>カサン</t>
    </rPh>
    <rPh sb="25" eb="26">
      <t>トウ</t>
    </rPh>
    <rPh sb="26" eb="28">
      <t>サンテイ</t>
    </rPh>
    <phoneticPr fontId="2"/>
  </si>
  <si>
    <t>令和6年度に令和5年度と比較して増加した加算の見込み額を原資としてベースアップにより行うことを基本とした新たな賃金改善計画を策定し実施している</t>
    <rPh sb="6" eb="8">
      <t>レイワ</t>
    </rPh>
    <rPh sb="9" eb="11">
      <t>ネンド</t>
    </rPh>
    <rPh sb="12" eb="14">
      <t>ヒカク</t>
    </rPh>
    <rPh sb="16" eb="18">
      <t>ゾウカ</t>
    </rPh>
    <rPh sb="20" eb="22">
      <t>カサン</t>
    </rPh>
    <rPh sb="23" eb="25">
      <t>ミコ</t>
    </rPh>
    <rPh sb="26" eb="27">
      <t>ガク</t>
    </rPh>
    <rPh sb="28" eb="30">
      <t>ゲンシ</t>
    </rPh>
    <rPh sb="42" eb="43">
      <t>オコナ</t>
    </rPh>
    <rPh sb="47" eb="49">
      <t>キホン</t>
    </rPh>
    <rPh sb="52" eb="53">
      <t>アラ</t>
    </rPh>
    <rPh sb="55" eb="57">
      <t>チンギン</t>
    </rPh>
    <rPh sb="57" eb="59">
      <t>カイゼン</t>
    </rPh>
    <rPh sb="59" eb="61">
      <t>ケイカク</t>
    </rPh>
    <rPh sb="62" eb="64">
      <t>サクテイ</t>
    </rPh>
    <rPh sb="65" eb="67">
      <t>ジッシ</t>
    </rPh>
    <phoneticPr fontId="2"/>
  </si>
  <si>
    <t>令和7年度に賃金改善の原資として繰り越す場合は、令和6年度に旧3加算を継続して算定する場合に見込まれる加算額と、令和6年度の新加算等の加算額を比較して増加した額を上限としている</t>
    <rPh sb="0" eb="2">
      <t>レイワ</t>
    </rPh>
    <rPh sb="3" eb="5">
      <t>ネンド</t>
    </rPh>
    <rPh sb="6" eb="8">
      <t>チンギン</t>
    </rPh>
    <rPh sb="8" eb="10">
      <t>カイゼン</t>
    </rPh>
    <rPh sb="11" eb="13">
      <t>ゲンシ</t>
    </rPh>
    <rPh sb="16" eb="17">
      <t>ク</t>
    </rPh>
    <rPh sb="18" eb="19">
      <t>コ</t>
    </rPh>
    <rPh sb="20" eb="22">
      <t>バアイ</t>
    </rPh>
    <rPh sb="24" eb="26">
      <t>レイワ</t>
    </rPh>
    <rPh sb="27" eb="29">
      <t>ネンド</t>
    </rPh>
    <rPh sb="30" eb="31">
      <t>キュウ</t>
    </rPh>
    <rPh sb="32" eb="34">
      <t>カサン</t>
    </rPh>
    <rPh sb="35" eb="37">
      <t>ケイゾク</t>
    </rPh>
    <rPh sb="39" eb="41">
      <t>サンテイ</t>
    </rPh>
    <rPh sb="43" eb="45">
      <t>バアイ</t>
    </rPh>
    <rPh sb="46" eb="48">
      <t>ミコ</t>
    </rPh>
    <rPh sb="51" eb="54">
      <t>カサンガク</t>
    </rPh>
    <rPh sb="56" eb="58">
      <t>レイワ</t>
    </rPh>
    <rPh sb="59" eb="61">
      <t>ネンド</t>
    </rPh>
    <rPh sb="62" eb="63">
      <t>シン</t>
    </rPh>
    <rPh sb="63" eb="65">
      <t>カサン</t>
    </rPh>
    <rPh sb="65" eb="66">
      <t>トウ</t>
    </rPh>
    <rPh sb="67" eb="70">
      <t>カサンガク</t>
    </rPh>
    <rPh sb="71" eb="73">
      <t>ヒカク</t>
    </rPh>
    <rPh sb="75" eb="77">
      <t>ゾウカ</t>
    </rPh>
    <rPh sb="79" eb="80">
      <t>ガク</t>
    </rPh>
    <rPh sb="81" eb="83">
      <t>ジョウゲン</t>
    </rPh>
    <phoneticPr fontId="2"/>
  </si>
  <si>
    <t>新加算等の区分ごとに必要な数以上の職場環境等要件の取組を行っている</t>
    <rPh sb="0" eb="1">
      <t>シン</t>
    </rPh>
    <rPh sb="1" eb="3">
      <t>カサン</t>
    </rPh>
    <rPh sb="3" eb="4">
      <t>トウ</t>
    </rPh>
    <rPh sb="5" eb="7">
      <t>クブン</t>
    </rPh>
    <rPh sb="10" eb="12">
      <t>ヒツヨウ</t>
    </rPh>
    <rPh sb="13" eb="14">
      <t>カズ</t>
    </rPh>
    <rPh sb="14" eb="16">
      <t>イジョウ</t>
    </rPh>
    <rPh sb="17" eb="19">
      <t>ショクバ</t>
    </rPh>
    <rPh sb="19" eb="21">
      <t>カンキョウ</t>
    </rPh>
    <rPh sb="21" eb="22">
      <t>トウ</t>
    </rPh>
    <rPh sb="22" eb="24">
      <t>ヨウケン</t>
    </rPh>
    <rPh sb="25" eb="27">
      <t>トリクミ</t>
    </rPh>
    <rPh sb="28" eb="29">
      <t>オコナ</t>
    </rPh>
    <phoneticPr fontId="2"/>
  </si>
  <si>
    <t>介護職員等処遇改善加算等Ⅰ～Ⅳ
令和6年6月から</t>
    <rPh sb="0" eb="2">
      <t>カイゴ</t>
    </rPh>
    <rPh sb="2" eb="4">
      <t>ショクイン</t>
    </rPh>
    <rPh sb="4" eb="5">
      <t>トウ</t>
    </rPh>
    <rPh sb="5" eb="7">
      <t>ショグウ</t>
    </rPh>
    <rPh sb="7" eb="9">
      <t>カイゼン</t>
    </rPh>
    <rPh sb="9" eb="11">
      <t>カサン</t>
    </rPh>
    <rPh sb="11" eb="12">
      <t>トウ</t>
    </rPh>
    <rPh sb="17" eb="19">
      <t>レイワ</t>
    </rPh>
    <rPh sb="20" eb="21">
      <t>ネン</t>
    </rPh>
    <rPh sb="22" eb="23">
      <t>ガツ</t>
    </rPh>
    <phoneticPr fontId="2"/>
  </si>
  <si>
    <t>（月額賃金要件Ⅲ：令和6年5月までに旧ベースアップ等支援加算を算定していた場合）
賃金改善の合計額の3分の2以上は、基本給又は決まって毎月支払われる手当の引上げに充てている</t>
    <rPh sb="41" eb="43">
      <t>チンギン</t>
    </rPh>
    <rPh sb="43" eb="45">
      <t>カイゼン</t>
    </rPh>
    <rPh sb="46" eb="48">
      <t>ゴウケイ</t>
    </rPh>
    <rPh sb="48" eb="49">
      <t>ガク</t>
    </rPh>
    <rPh sb="51" eb="52">
      <t>ブン</t>
    </rPh>
    <rPh sb="54" eb="56">
      <t>イジョウ</t>
    </rPh>
    <rPh sb="58" eb="61">
      <t>キホンキュウ</t>
    </rPh>
    <rPh sb="61" eb="62">
      <t>マタ</t>
    </rPh>
    <rPh sb="63" eb="64">
      <t>キ</t>
    </rPh>
    <rPh sb="67" eb="69">
      <t>マイツキ</t>
    </rPh>
    <rPh sb="69" eb="71">
      <t>シハラ</t>
    </rPh>
    <rPh sb="74" eb="76">
      <t>テアテ</t>
    </rPh>
    <rPh sb="77" eb="79">
      <t>ヒキア</t>
    </rPh>
    <rPh sb="81" eb="82">
      <t>ア</t>
    </rPh>
    <phoneticPr fontId="2"/>
  </si>
  <si>
    <t>（キャリパス要件Ⅳ）経験・技能のある介護職員のうち一人以上は、賃金改善に要する費用の見込み額が年額440万円以上</t>
    <rPh sb="6" eb="8">
      <t>ヨウケン</t>
    </rPh>
    <rPh sb="10" eb="12">
      <t>ケイケン</t>
    </rPh>
    <rPh sb="13" eb="15">
      <t>ギノウ</t>
    </rPh>
    <rPh sb="18" eb="20">
      <t>カイゴ</t>
    </rPh>
    <rPh sb="20" eb="22">
      <t>ショクイン</t>
    </rPh>
    <rPh sb="25" eb="27">
      <t>ヒトリ</t>
    </rPh>
    <rPh sb="27" eb="29">
      <t>イジョウ</t>
    </rPh>
    <rPh sb="31" eb="33">
      <t>チンギン</t>
    </rPh>
    <rPh sb="33" eb="35">
      <t>カイゼン</t>
    </rPh>
    <rPh sb="36" eb="37">
      <t>ヨウ</t>
    </rPh>
    <rPh sb="39" eb="41">
      <t>ヒヨウ</t>
    </rPh>
    <rPh sb="42" eb="44">
      <t>ミコ</t>
    </rPh>
    <rPh sb="45" eb="46">
      <t>ガク</t>
    </rPh>
    <rPh sb="47" eb="49">
      <t>ネンガク</t>
    </rPh>
    <rPh sb="52" eb="54">
      <t>マンエン</t>
    </rPh>
    <rPh sb="54" eb="56">
      <t>イジョウ</t>
    </rPh>
    <phoneticPr fontId="2"/>
  </si>
  <si>
    <t>（キャリパス要件Ⅴ）サービス提供体制強化加算Ⅰ又はⅡの算定</t>
    <rPh sb="6" eb="8">
      <t>ヨウケン</t>
    </rPh>
    <phoneticPr fontId="2"/>
  </si>
  <si>
    <t>介護職員等処遇改善加算Ⅰは1～16に該当
介護職員等処遇改善加算Ⅱは1～9、11～16に該当
介護職員等処遇改善加算Ⅲは1～8、11～16に該当
介護職員等処遇改善加算Ⅳは1～7、11～16に該当</t>
    <rPh sb="0" eb="2">
      <t>カイゴ</t>
    </rPh>
    <rPh sb="2" eb="4">
      <t>ショクイン</t>
    </rPh>
    <rPh sb="4" eb="5">
      <t>トウ</t>
    </rPh>
    <rPh sb="5" eb="7">
      <t>ショグウ</t>
    </rPh>
    <rPh sb="7" eb="9">
      <t>カイゼン</t>
    </rPh>
    <rPh sb="9" eb="11">
      <t>カサン</t>
    </rPh>
    <rPh sb="18" eb="20">
      <t>ガイトウ</t>
    </rPh>
    <rPh sb="21" eb="23">
      <t>カイゴ</t>
    </rPh>
    <rPh sb="23" eb="25">
      <t>ショクイン</t>
    </rPh>
    <rPh sb="25" eb="26">
      <t>トウ</t>
    </rPh>
    <rPh sb="26" eb="28">
      <t>ショグウ</t>
    </rPh>
    <rPh sb="28" eb="30">
      <t>カイゼン</t>
    </rPh>
    <rPh sb="30" eb="32">
      <t>カサン</t>
    </rPh>
    <rPh sb="44" eb="46">
      <t>ガイトウ</t>
    </rPh>
    <rPh sb="47" eb="49">
      <t>カイゴ</t>
    </rPh>
    <rPh sb="49" eb="51">
      <t>ショクイン</t>
    </rPh>
    <rPh sb="51" eb="52">
      <t>トウ</t>
    </rPh>
    <rPh sb="52" eb="54">
      <t>ショグウ</t>
    </rPh>
    <rPh sb="54" eb="56">
      <t>カイゼン</t>
    </rPh>
    <rPh sb="56" eb="58">
      <t>カサン</t>
    </rPh>
    <rPh sb="70" eb="72">
      <t>ガイトウ</t>
    </rPh>
    <rPh sb="73" eb="84">
      <t>カイゴショクイントウショグウカイゼンカサン</t>
    </rPh>
    <rPh sb="96" eb="98">
      <t>ガイトウ</t>
    </rPh>
    <phoneticPr fontId="2"/>
  </si>
  <si>
    <t>（月額賃金要件Ⅰ：令和6年度は適用を猶予）
新加算Ⅳの加算額の2分の1以上を基本給又は毎月決まって支払われる手当の改善に充てている</t>
    <rPh sb="9" eb="11">
      <t>レイワ</t>
    </rPh>
    <rPh sb="12" eb="14">
      <t>ネンド</t>
    </rPh>
    <rPh sb="15" eb="17">
      <t>テキヨウ</t>
    </rPh>
    <rPh sb="18" eb="20">
      <t>ユウヨ</t>
    </rPh>
    <rPh sb="22" eb="23">
      <t>シン</t>
    </rPh>
    <rPh sb="23" eb="25">
      <t>カサン</t>
    </rPh>
    <rPh sb="27" eb="30">
      <t>カサンガク</t>
    </rPh>
    <rPh sb="32" eb="33">
      <t>ブン</t>
    </rPh>
    <rPh sb="35" eb="37">
      <t>イジョウ</t>
    </rPh>
    <rPh sb="38" eb="41">
      <t>キホンキュウ</t>
    </rPh>
    <rPh sb="41" eb="42">
      <t>マタ</t>
    </rPh>
    <rPh sb="43" eb="45">
      <t>マイツキ</t>
    </rPh>
    <rPh sb="45" eb="46">
      <t>キ</t>
    </rPh>
    <rPh sb="49" eb="51">
      <t>シハラ</t>
    </rPh>
    <rPh sb="54" eb="56">
      <t>テアテ</t>
    </rPh>
    <rPh sb="57" eb="59">
      <t>カイゼン</t>
    </rPh>
    <rPh sb="60" eb="61">
      <t>ア</t>
    </rPh>
    <phoneticPr fontId="2"/>
  </si>
  <si>
    <t>（キャリパス要件Ⅰ：令和6年度中は年度内の対応の誓約で可）
介護職員の任用の際における職責又は職務内容等に応じた任用等の要件及び賃金体系について定め、書面をもって作成し全ての介護職員に周知している</t>
    <rPh sb="10" eb="12">
      <t>レイワ</t>
    </rPh>
    <rPh sb="13" eb="15">
      <t>ネンド</t>
    </rPh>
    <rPh sb="15" eb="16">
      <t>チュウ</t>
    </rPh>
    <rPh sb="17" eb="20">
      <t>ネンドナイ</t>
    </rPh>
    <rPh sb="21" eb="23">
      <t>タイオウ</t>
    </rPh>
    <rPh sb="24" eb="26">
      <t>セイヤク</t>
    </rPh>
    <rPh sb="27" eb="28">
      <t>カ</t>
    </rPh>
    <rPh sb="53" eb="54">
      <t>オウ</t>
    </rPh>
    <rPh sb="56" eb="58">
      <t>ニンヨウ</t>
    </rPh>
    <rPh sb="58" eb="59">
      <t>トウ</t>
    </rPh>
    <rPh sb="60" eb="62">
      <t>ヨウケン</t>
    </rPh>
    <rPh sb="62" eb="63">
      <t>オヨ</t>
    </rPh>
    <rPh sb="64" eb="66">
      <t>チンギン</t>
    </rPh>
    <rPh sb="66" eb="68">
      <t>タイケイ</t>
    </rPh>
    <rPh sb="72" eb="73">
      <t>サダ</t>
    </rPh>
    <phoneticPr fontId="2"/>
  </si>
  <si>
    <t>（キャリパス要件Ⅱ：令和6年度中は年度内の対応の誓約で可）
介護職員の資質向上の支援に関する計画を策定し、研修の実施又は研修の機会を確保し全ての介護職員に周知している</t>
    <phoneticPr fontId="2"/>
  </si>
  <si>
    <t>（キャリパス要件Ⅲ：令和6年度中は年度内の対応の誓約で可）
介護職員の経験若しくは資格等に応じて昇給する仕組み又は一定の基準に基づき定期に昇給を判定する仕組みを設け、書面をもって作成し全ての介護職員に周知している</t>
    <phoneticPr fontId="2"/>
  </si>
  <si>
    <t>5　貴事業所の工夫している点や取組等、その概要を記入してください。</t>
    <phoneticPr fontId="2"/>
  </si>
  <si>
    <t>6　松阪市に対しての質問事項があれば記入してください。</t>
    <phoneticPr fontId="2"/>
  </si>
  <si>
    <t>事業所ごとに、次に掲げる重要事項を内容とする運営規程を定めているか。
1　事業の目的及び運営の方針
2　従業者の職種、員数及び職務の内容
3　営業日及び営業時間
4　指定地域密着型通所介護の利用定員
5　指定地域密着型通所介護の内容及び利用料その他の費用の額
6　通常の事業の実施地域
7　サービス利用に当たっての留意事項
8　緊急時等における対応方法
9　非常災害対策
10 虐待の防止のための措置に関する事項
11 その他運営に関する重要事項</t>
    <rPh sb="9" eb="10">
      <t>カカ</t>
    </rPh>
    <rPh sb="83" eb="85">
      <t>シテイ</t>
    </rPh>
    <rPh sb="189" eb="191">
      <t>ギャクタイノ</t>
    </rPh>
    <rPh sb="191" eb="206">
      <t>ボウシノタメノソチニカンスルジコウ</t>
    </rPh>
    <phoneticPr fontId="2"/>
  </si>
  <si>
    <t>当該指定に係る事業所の名称及び所在地その他施行規則第131条で定める事項に変更があったときは、施行規則で定めるところにより、10日以内に、その旨を市長に届け出ているか。</t>
    <phoneticPr fontId="2"/>
  </si>
  <si>
    <t>地域密着型通所介護計画上の位置づけ</t>
    <rPh sb="0" eb="5">
      <t>チイキミッチャクガタ</t>
    </rPh>
    <rPh sb="7" eb="9">
      <t>カイゴ</t>
    </rPh>
    <phoneticPr fontId="2"/>
  </si>
  <si>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を有する者（以下「医師等」）が利用者の居宅を訪問し、利用者の状態を踏まえ、浴室における利用者の動作及び環境を評価</t>
    <rPh sb="0" eb="2">
      <t>イシ</t>
    </rPh>
    <rPh sb="3" eb="5">
      <t>リガク</t>
    </rPh>
    <rPh sb="5" eb="8">
      <t>リョウホウシ</t>
    </rPh>
    <rPh sb="9" eb="11">
      <t>サギョウ</t>
    </rPh>
    <rPh sb="11" eb="14">
      <t>リョウホウシ</t>
    </rPh>
    <rPh sb="15" eb="17">
      <t>カイゴ</t>
    </rPh>
    <rPh sb="17" eb="20">
      <t>フクシシ</t>
    </rPh>
    <rPh sb="20" eb="21">
      <t>モ</t>
    </rPh>
    <rPh sb="24" eb="31">
      <t>カイゴシエンセンモンイン</t>
    </rPh>
    <rPh sb="31" eb="32">
      <t>マタ</t>
    </rPh>
    <rPh sb="33" eb="36">
      <t>リヨウシャ</t>
    </rPh>
    <rPh sb="37" eb="39">
      <t>ドウサ</t>
    </rPh>
    <rPh sb="39" eb="40">
      <t>オヨ</t>
    </rPh>
    <rPh sb="41" eb="43">
      <t>ヨクシツ</t>
    </rPh>
    <rPh sb="44" eb="46">
      <t>カンキョウ</t>
    </rPh>
    <rPh sb="47" eb="49">
      <t>ヒョウカ</t>
    </rPh>
    <rPh sb="50" eb="51">
      <t>オコナ</t>
    </rPh>
    <rPh sb="58" eb="60">
      <t>フクシ</t>
    </rPh>
    <rPh sb="60" eb="62">
      <t>ヨウグ</t>
    </rPh>
    <rPh sb="62" eb="64">
      <t>センモン</t>
    </rPh>
    <rPh sb="64" eb="67">
      <t>ソウダンイン</t>
    </rPh>
    <rPh sb="68" eb="70">
      <t>キノウ</t>
    </rPh>
    <rPh sb="70" eb="75">
      <t>クンレンシドウイン</t>
    </rPh>
    <rPh sb="76" eb="78">
      <t>チイキ</t>
    </rPh>
    <rPh sb="78" eb="80">
      <t>ホウカツ</t>
    </rPh>
    <rPh sb="80" eb="82">
      <t>シエン</t>
    </rPh>
    <rPh sb="87" eb="89">
      <t>ショクイン</t>
    </rPh>
    <rPh sb="91" eb="92">
      <t>ホカ</t>
    </rPh>
    <rPh sb="92" eb="94">
      <t>ジュウタク</t>
    </rPh>
    <rPh sb="94" eb="96">
      <t>カイシュウ</t>
    </rPh>
    <rPh sb="97" eb="98">
      <t>カン</t>
    </rPh>
    <rPh sb="100" eb="103">
      <t>センモンテキ</t>
    </rPh>
    <rPh sb="103" eb="105">
      <t>チシキ</t>
    </rPh>
    <rPh sb="106" eb="107">
      <t>ユウ</t>
    </rPh>
    <rPh sb="109" eb="110">
      <t>モノ</t>
    </rPh>
    <rPh sb="111" eb="113">
      <t>イカ</t>
    </rPh>
    <rPh sb="114" eb="116">
      <t>イシ</t>
    </rPh>
    <rPh sb="116" eb="117">
      <t>トウ</t>
    </rPh>
    <rPh sb="120" eb="123">
      <t>リヨウシャ</t>
    </rPh>
    <rPh sb="124" eb="126">
      <t>キョタク</t>
    </rPh>
    <rPh sb="127" eb="129">
      <t>ホウモン</t>
    </rPh>
    <rPh sb="131" eb="134">
      <t>リヨウシャ</t>
    </rPh>
    <rPh sb="135" eb="137">
      <t>ジョウタイ</t>
    </rPh>
    <rPh sb="138" eb="139">
      <t>フ</t>
    </rPh>
    <rPh sb="142" eb="144">
      <t>ヨクシツ</t>
    </rPh>
    <rPh sb="148" eb="151">
      <t>リヨウシャ</t>
    </rPh>
    <rPh sb="152" eb="154">
      <t>ドウサ</t>
    </rPh>
    <rPh sb="154" eb="155">
      <t>オヨ</t>
    </rPh>
    <rPh sb="156" eb="158">
      <t>カンキョウ</t>
    </rPh>
    <rPh sb="159" eb="161">
      <t>ヒョウカ</t>
    </rPh>
    <phoneticPr fontId="2"/>
  </si>
  <si>
    <t>・身体的拘束等の記録(身体的拘束等がある場合)</t>
    <rPh sb="1" eb="3">
      <t>シンタイ</t>
    </rPh>
    <rPh sb="3" eb="4">
      <t>テキ</t>
    </rPh>
    <rPh sb="4" eb="6">
      <t>コウソク</t>
    </rPh>
    <rPh sb="6" eb="7">
      <t>トウ</t>
    </rPh>
    <rPh sb="8" eb="10">
      <t>キロク</t>
    </rPh>
    <rPh sb="11" eb="13">
      <t>シンタイ</t>
    </rPh>
    <rPh sb="13" eb="14">
      <t>テキ</t>
    </rPh>
    <rPh sb="14" eb="16">
      <t>コウソク</t>
    </rPh>
    <rPh sb="16" eb="17">
      <t>トウ</t>
    </rPh>
    <rPh sb="20" eb="22">
      <t>バアイ</t>
    </rPh>
    <phoneticPr fontId="2"/>
  </si>
  <si>
    <t>・非常災害時の対応計画(管轄消防署へ届け出た消防計画(風水害、地震対策含む)又はこれに準ずる計画)
・運営規程
・避難・救出等訓練の実施状況がわかるもの
・通報、連絡体制がわかるもの</t>
    <rPh sb="1" eb="3">
      <t>ヒジョウ</t>
    </rPh>
    <rPh sb="3" eb="5">
      <t>サイガイ</t>
    </rPh>
    <rPh sb="5" eb="6">
      <t>トキ</t>
    </rPh>
    <rPh sb="7" eb="9">
      <t>タイオウ</t>
    </rPh>
    <rPh sb="9" eb="11">
      <t>ケイカク</t>
    </rPh>
    <rPh sb="12" eb="14">
      <t>カンカツ</t>
    </rPh>
    <rPh sb="14" eb="17">
      <t>ショウボウショ</t>
    </rPh>
    <rPh sb="18" eb="19">
      <t>トド</t>
    </rPh>
    <rPh sb="20" eb="21">
      <t>デ</t>
    </rPh>
    <rPh sb="22" eb="24">
      <t>ショウボウ</t>
    </rPh>
    <rPh sb="24" eb="26">
      <t>ケイカク</t>
    </rPh>
    <rPh sb="27" eb="30">
      <t>フウスイガイ</t>
    </rPh>
    <rPh sb="31" eb="33">
      <t>ジシン</t>
    </rPh>
    <rPh sb="33" eb="35">
      <t>タイサク</t>
    </rPh>
    <rPh sb="35" eb="36">
      <t>フク</t>
    </rPh>
    <rPh sb="38" eb="39">
      <t>マタ</t>
    </rPh>
    <rPh sb="43" eb="44">
      <t>ジュン</t>
    </rPh>
    <rPh sb="46" eb="48">
      <t>ケイカク</t>
    </rPh>
    <rPh sb="52" eb="56">
      <t>ウンエイキテイ</t>
    </rPh>
    <rPh sb="59" eb="61">
      <t>ヒナン</t>
    </rPh>
    <rPh sb="62" eb="64">
      <t>キュウシュツ</t>
    </rPh>
    <rPh sb="64" eb="65">
      <t>トウ</t>
    </rPh>
    <rPh sb="65" eb="67">
      <t>クンレン</t>
    </rPh>
    <rPh sb="68" eb="70">
      <t>ジッシ</t>
    </rPh>
    <rPh sb="70" eb="72">
      <t>ジョウキョウ</t>
    </rPh>
    <rPh sb="81" eb="83">
      <t>ツウホウ</t>
    </rPh>
    <rPh sb="84" eb="86">
      <t>レンラク</t>
    </rPh>
    <rPh sb="86" eb="88">
      <t>タイセイ</t>
    </rPh>
    <phoneticPr fontId="2"/>
  </si>
  <si>
    <t>15-2</t>
    <phoneticPr fontId="2"/>
  </si>
  <si>
    <t>15-3</t>
    <phoneticPr fontId="2"/>
  </si>
  <si>
    <t>15-4</t>
    <phoneticPr fontId="2"/>
  </si>
  <si>
    <t>15-5</t>
    <phoneticPr fontId="2"/>
  </si>
  <si>
    <t>15-6</t>
    <phoneticPr fontId="2"/>
  </si>
  <si>
    <t>15-7</t>
    <phoneticPr fontId="2"/>
  </si>
  <si>
    <t>15-8</t>
    <phoneticPr fontId="2"/>
  </si>
  <si>
    <t>個別機能訓練計画の作成にあたっては、訪問リハビリテーション事業所等の理学療法士等は、当該利用者のADL及びIADLに関する状況について、訪問リハビリテーション事業所等の場において把握し、又は、当該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8" eb="20">
      <t>ホウモン</t>
    </rPh>
    <rPh sb="29" eb="32">
      <t>ジギョウショ</t>
    </rPh>
    <rPh sb="32" eb="33">
      <t>トウ</t>
    </rPh>
    <rPh sb="34" eb="36">
      <t>リガク</t>
    </rPh>
    <rPh sb="36" eb="39">
      <t>リョウホウシ</t>
    </rPh>
    <rPh sb="39" eb="40">
      <t>トウ</t>
    </rPh>
    <rPh sb="42" eb="44">
      <t>トウガイ</t>
    </rPh>
    <rPh sb="44" eb="47">
      <t>リヨウシャ</t>
    </rPh>
    <rPh sb="51" eb="52">
      <t>オヨ</t>
    </rPh>
    <rPh sb="58" eb="59">
      <t>カン</t>
    </rPh>
    <rPh sb="61" eb="63">
      <t>ジョウキョウ</t>
    </rPh>
    <rPh sb="68" eb="70">
      <t>ホウモン</t>
    </rPh>
    <rPh sb="79" eb="83">
      <t>ジギョウショトウ</t>
    </rPh>
    <rPh sb="84" eb="85">
      <t>バ</t>
    </rPh>
    <rPh sb="89" eb="91">
      <t>ハアク</t>
    </rPh>
    <rPh sb="93" eb="94">
      <t>マタ</t>
    </rPh>
    <rPh sb="96" eb="98">
      <t>トウガイ</t>
    </rPh>
    <rPh sb="98" eb="101">
      <t>ジギョウショ</t>
    </rPh>
    <rPh sb="102" eb="104">
      <t>キノウ</t>
    </rPh>
    <rPh sb="104" eb="106">
      <t>クンレン</t>
    </rPh>
    <rPh sb="106" eb="109">
      <t>シドウイン</t>
    </rPh>
    <rPh sb="109" eb="110">
      <t>トウ</t>
    </rPh>
    <rPh sb="111" eb="113">
      <t>レンケイ</t>
    </rPh>
    <rPh sb="119" eb="121">
      <t>カツヨウ</t>
    </rPh>
    <rPh sb="123" eb="125">
      <t>ドウガ</t>
    </rPh>
    <rPh sb="129" eb="131">
      <t>デンワ</t>
    </rPh>
    <rPh sb="132" eb="133">
      <t>モチ</t>
    </rPh>
    <rPh sb="135" eb="137">
      <t>ハアク</t>
    </rPh>
    <rPh sb="139" eb="140">
      <t>ウエ</t>
    </rPh>
    <rPh sb="142" eb="144">
      <t>トウガイ</t>
    </rPh>
    <rPh sb="144" eb="147">
      <t>ジギョウショ</t>
    </rPh>
    <rPh sb="148" eb="155">
      <t>キノウクンレンシドウイン</t>
    </rPh>
    <rPh sb="155" eb="156">
      <t>トウ</t>
    </rPh>
    <rPh sb="157" eb="159">
      <t>ジョゲン</t>
    </rPh>
    <rPh sb="160" eb="161">
      <t>オコナ</t>
    </rPh>
    <phoneticPr fontId="2"/>
  </si>
  <si>
    <t>確認項目1-1～25-5は、介護保険施設等運営指導マニュアル令和6年7月（厚生労働省老健局総務課介護保険指導室）別添に基づき作成しています。</t>
    <rPh sb="14" eb="16">
      <t>カイゴ</t>
    </rPh>
    <rPh sb="16" eb="18">
      <t>ホケン</t>
    </rPh>
    <rPh sb="18" eb="20">
      <t>シセツ</t>
    </rPh>
    <rPh sb="20" eb="21">
      <t>トウ</t>
    </rPh>
    <rPh sb="21" eb="23">
      <t>ウンエイ</t>
    </rPh>
    <rPh sb="23" eb="25">
      <t>シドウ</t>
    </rPh>
    <rPh sb="30" eb="32">
      <t>レイワ</t>
    </rPh>
    <rPh sb="33" eb="34">
      <t>ネン</t>
    </rPh>
    <rPh sb="35" eb="36">
      <t>ガツ</t>
    </rPh>
    <rPh sb="37" eb="39">
      <t>コウセイ</t>
    </rPh>
    <rPh sb="39" eb="42">
      <t>ロウドウショウ</t>
    </rPh>
    <rPh sb="42" eb="45">
      <t>ロウケンキョク</t>
    </rPh>
    <rPh sb="45" eb="48">
      <t>ソウムカ</t>
    </rPh>
    <rPh sb="48" eb="50">
      <t>カイゴ</t>
    </rPh>
    <rPh sb="50" eb="52">
      <t>ホケン</t>
    </rPh>
    <rPh sb="52" eb="54">
      <t>シドウ</t>
    </rPh>
    <rPh sb="54" eb="55">
      <t>シツ</t>
    </rPh>
    <rPh sb="56" eb="58">
      <t>ベッテン</t>
    </rPh>
    <rPh sb="59" eb="60">
      <t>モト</t>
    </rPh>
    <rPh sb="62" eb="64">
      <t>サクセイ</t>
    </rPh>
    <phoneticPr fontId="2"/>
  </si>
  <si>
    <r>
      <t>専らその職務に従事する常勤の管理者を配置しているか。</t>
    </r>
    <r>
      <rPr>
        <b/>
        <sz val="10"/>
        <rFont val="BIZ UDPゴシック"/>
        <family val="3"/>
        <charset val="128"/>
      </rPr>
      <t>【松阪市重点項目】</t>
    </r>
    <phoneticPr fontId="2"/>
  </si>
  <si>
    <r>
      <t>兼務している場合、下記のいずれかの職務への従事であるか。また、管理上支障がないか</t>
    </r>
    <r>
      <rPr>
        <b/>
        <sz val="10"/>
        <rFont val="BIZ UDPゴシック"/>
        <family val="3"/>
        <charset val="128"/>
      </rPr>
      <t xml:space="preserve">【松阪市重点項目】
</t>
    </r>
    <r>
      <rPr>
        <sz val="10"/>
        <rFont val="BIZ UDPゴシック"/>
        <family val="3"/>
        <charset val="128"/>
      </rPr>
      <t xml:space="preserve">
・当該事業所の他の職務
・同一の事業者によって設置された他の事業所、施設等の管理者又は従業者
</t>
    </r>
    <r>
      <rPr>
        <b/>
        <sz val="10"/>
        <rFont val="BIZ UDPゴシック"/>
        <family val="3"/>
        <charset val="128"/>
      </rPr>
      <t>(兼務職名　　　　　　　　　　　　　　　　　　　　　　　)</t>
    </r>
    <r>
      <rPr>
        <sz val="10"/>
        <rFont val="BIZ UDPゴシック"/>
        <family val="3"/>
        <charset val="128"/>
      </rPr>
      <t xml:space="preserve">
</t>
    </r>
    <rPh sb="64" eb="66">
      <t>ドウイツ</t>
    </rPh>
    <rPh sb="67" eb="70">
      <t>ジギョウシャ</t>
    </rPh>
    <rPh sb="74" eb="76">
      <t>セッチ</t>
    </rPh>
    <rPh sb="79" eb="80">
      <t>タ</t>
    </rPh>
    <rPh sb="81" eb="84">
      <t>ジギョウショ</t>
    </rPh>
    <rPh sb="85" eb="87">
      <t>シセツ</t>
    </rPh>
    <rPh sb="87" eb="88">
      <t>トウ</t>
    </rPh>
    <rPh sb="89" eb="92">
      <t>カンリシャ</t>
    </rPh>
    <rPh sb="92" eb="93">
      <t>マタ</t>
    </rPh>
    <rPh sb="94" eb="97">
      <t>ジュウギョウシャ</t>
    </rPh>
    <phoneticPr fontId="2"/>
  </si>
  <si>
    <t>・平面図(行政機関側が保存しているもの)</t>
    <rPh sb="1" eb="4">
      <t>ヘイメンズ</t>
    </rPh>
    <rPh sb="5" eb="7">
      <t>ギョウセイ</t>
    </rPh>
    <rPh sb="7" eb="9">
      <t>キカン</t>
    </rPh>
    <rPh sb="9" eb="10">
      <t>ガワ</t>
    </rPh>
    <rPh sb="11" eb="13">
      <t>ホゾン</t>
    </rPh>
    <phoneticPr fontId="2"/>
  </si>
  <si>
    <t>・居宅サービス計画
・地域密着型通所介護計画（利用者の同意があったことがわかるもの）</t>
    <rPh sb="1" eb="3">
      <t>キョタク</t>
    </rPh>
    <rPh sb="7" eb="9">
      <t>ケイカク</t>
    </rPh>
    <rPh sb="12" eb="14">
      <t>チイキ</t>
    </rPh>
    <rPh sb="14" eb="17">
      <t>ミッチャクガタ</t>
    </rPh>
    <rPh sb="17" eb="19">
      <t>ツウショ</t>
    </rPh>
    <rPh sb="19" eb="21">
      <t>カイゴ</t>
    </rPh>
    <rPh sb="21" eb="23">
      <t>ケイカク</t>
    </rPh>
    <rPh sb="24" eb="27">
      <t>リヨウシャ</t>
    </rPh>
    <rPh sb="28" eb="30">
      <t>ドウイ</t>
    </rPh>
    <phoneticPr fontId="2"/>
  </si>
  <si>
    <r>
      <t>サービスの提供に当たっては、当該利用者又は他の利用者等の生命又は身体を保護するため緊急やむを得ない場合を除き、身体的拘束等を行っていないか。</t>
    </r>
    <r>
      <rPr>
        <b/>
        <sz val="10"/>
        <rFont val="BIZ UDPゴシック"/>
        <family val="3"/>
        <charset val="128"/>
      </rPr>
      <t>【松阪市重点項目】</t>
    </r>
    <rPh sb="5" eb="7">
      <t>テイキョウ</t>
    </rPh>
    <rPh sb="8" eb="9">
      <t>ア</t>
    </rPh>
    <rPh sb="14" eb="16">
      <t>トウガイ</t>
    </rPh>
    <rPh sb="16" eb="19">
      <t>リヨウシャ</t>
    </rPh>
    <rPh sb="19" eb="20">
      <t>マタ</t>
    </rPh>
    <rPh sb="21" eb="22">
      <t>ホカ</t>
    </rPh>
    <rPh sb="23" eb="26">
      <t>リヨウシャ</t>
    </rPh>
    <rPh sb="26" eb="27">
      <t>トウ</t>
    </rPh>
    <rPh sb="28" eb="30">
      <t>セイメイ</t>
    </rPh>
    <rPh sb="30" eb="31">
      <t>マタ</t>
    </rPh>
    <rPh sb="32" eb="34">
      <t>シンタイ</t>
    </rPh>
    <rPh sb="35" eb="37">
      <t>ホゴ</t>
    </rPh>
    <rPh sb="41" eb="43">
      <t>キンキュウ</t>
    </rPh>
    <rPh sb="46" eb="47">
      <t>エ</t>
    </rPh>
    <rPh sb="49" eb="51">
      <t>バアイ</t>
    </rPh>
    <rPh sb="52" eb="53">
      <t>ノゾ</t>
    </rPh>
    <rPh sb="55" eb="57">
      <t>シンタイ</t>
    </rPh>
    <rPh sb="57" eb="58">
      <t>テキ</t>
    </rPh>
    <rPh sb="58" eb="60">
      <t>コウソク</t>
    </rPh>
    <rPh sb="60" eb="61">
      <t>トウ</t>
    </rPh>
    <rPh sb="62" eb="63">
      <t>オコナ</t>
    </rPh>
    <phoneticPr fontId="2"/>
  </si>
  <si>
    <r>
      <t>身体的拘束等を行う場合には、その態様及び時間、その際の利用者の心身の状況並びに緊急やむを得ない理由を記録しているか。</t>
    </r>
    <r>
      <rPr>
        <b/>
        <sz val="10"/>
        <rFont val="BIZ UDPゴシック"/>
        <family val="3"/>
        <charset val="128"/>
      </rPr>
      <t>【松阪市重点項目】</t>
    </r>
    <rPh sb="0" eb="2">
      <t>シンタイ</t>
    </rPh>
    <rPh sb="2" eb="3">
      <t>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7">
      <t>ジョウキョウナラ</t>
    </rPh>
    <rPh sb="39" eb="41">
      <t>キンキュウ</t>
    </rPh>
    <rPh sb="44" eb="45">
      <t>エ</t>
    </rPh>
    <rPh sb="47" eb="49">
      <t>リユウ</t>
    </rPh>
    <rPh sb="50" eb="52">
      <t>キロク</t>
    </rPh>
    <phoneticPr fontId="2"/>
  </si>
  <si>
    <t>管理者は、地域密着型通所介護計画の作成に当たり、内容について利用者又はその家族に対して説明し、利用者の同意を得ているか。</t>
    <phoneticPr fontId="2"/>
  </si>
  <si>
    <t>それぞれの利用者について、地域密着型通所介護計画に従ったサービスの実施状況及び目標の達成状況の記録を行っているか。
(解釈通知)
計画の目標及び内容については、利用者又は家族に説明を行うとともに、その実施状況や評価についても説明を行うものとする。</t>
    <rPh sb="65" eb="67">
      <t>ケイカク</t>
    </rPh>
    <rPh sb="68" eb="70">
      <t>モクヒョウ</t>
    </rPh>
    <rPh sb="70" eb="71">
      <t>オヨ</t>
    </rPh>
    <rPh sb="72" eb="74">
      <t>ナイヨウ</t>
    </rPh>
    <rPh sb="80" eb="83">
      <t>リヨウシャ</t>
    </rPh>
    <rPh sb="83" eb="84">
      <t>マタ</t>
    </rPh>
    <rPh sb="85" eb="87">
      <t>カゾク</t>
    </rPh>
    <rPh sb="88" eb="90">
      <t>セツメイ</t>
    </rPh>
    <rPh sb="91" eb="92">
      <t>オコナ</t>
    </rPh>
    <phoneticPr fontId="2"/>
  </si>
  <si>
    <t>従業者の資質向上のために、研修の機会を確保しているか。</t>
    <rPh sb="0" eb="3">
      <t>ジュウギョウシャ</t>
    </rPh>
    <phoneticPr fontId="2"/>
  </si>
  <si>
    <t>全ての従業者(看護師、准看護士、介護福祉士、介護支援専門員、法第8条第2項に規定する政令で定める者等の資格を有する者その他これに類する者を除く。)に対し、認知症介護に係る基礎的な研修を受講させるために必要な措置を講じているか。</t>
    <rPh sb="0" eb="1">
      <t>スベ</t>
    </rPh>
    <rPh sb="3" eb="6">
      <t>ジュウギョウシャ</t>
    </rPh>
    <rPh sb="7" eb="10">
      <t>カンゴシ</t>
    </rPh>
    <rPh sb="11" eb="12">
      <t>ジュン</t>
    </rPh>
    <rPh sb="12" eb="15">
      <t>カンゴシ</t>
    </rPh>
    <rPh sb="16" eb="18">
      <t>カイゴ</t>
    </rPh>
    <rPh sb="18" eb="21">
      <t>フクシシ</t>
    </rPh>
    <rPh sb="22" eb="29">
      <t>カイゴシエンセンモンイン</t>
    </rPh>
    <rPh sb="30" eb="31">
      <t>ホウ</t>
    </rPh>
    <rPh sb="31" eb="32">
      <t>ダイ</t>
    </rPh>
    <rPh sb="33" eb="34">
      <t>ジョウ</t>
    </rPh>
    <rPh sb="34" eb="35">
      <t>ダイ</t>
    </rPh>
    <rPh sb="36" eb="37">
      <t>コウ</t>
    </rPh>
    <rPh sb="38" eb="40">
      <t>キテイ</t>
    </rPh>
    <rPh sb="42" eb="44">
      <t>セイレイ</t>
    </rPh>
    <rPh sb="45" eb="46">
      <t>サダ</t>
    </rPh>
    <rPh sb="48" eb="49">
      <t>モノ</t>
    </rPh>
    <rPh sb="49" eb="50">
      <t>トウ</t>
    </rPh>
    <rPh sb="51" eb="53">
      <t>シカク</t>
    </rPh>
    <rPh sb="54" eb="55">
      <t>ユウ</t>
    </rPh>
    <rPh sb="57" eb="58">
      <t>モノ</t>
    </rPh>
    <rPh sb="60" eb="61">
      <t>ホカ</t>
    </rPh>
    <rPh sb="64" eb="65">
      <t>ルイ</t>
    </rPh>
    <rPh sb="67" eb="68">
      <t>モノ</t>
    </rPh>
    <rPh sb="69" eb="70">
      <t>ノゾ</t>
    </rPh>
    <rPh sb="74" eb="75">
      <t>タイ</t>
    </rPh>
    <rPh sb="77" eb="80">
      <t>ニンチショウ</t>
    </rPh>
    <rPh sb="80" eb="82">
      <t>カイゴ</t>
    </rPh>
    <rPh sb="83" eb="84">
      <t>カカ</t>
    </rPh>
    <rPh sb="85" eb="88">
      <t>キソテキ</t>
    </rPh>
    <rPh sb="89" eb="91">
      <t>ケンシュウ</t>
    </rPh>
    <rPh sb="92" eb="94">
      <t>ジュコウ</t>
    </rPh>
    <rPh sb="100" eb="102">
      <t>ヒツヨウ</t>
    </rPh>
    <rPh sb="103" eb="105">
      <t>ソチ</t>
    </rPh>
    <rPh sb="106" eb="107">
      <t>コウ</t>
    </rPh>
    <phoneticPr fontId="2"/>
  </si>
  <si>
    <t>非常災害(火災・風水害・地震等)に関する具体的計画を立て、非常災害時の関係機関への通報及び連携体制を整備し、定期的に従業者に周知するとともに、定期的に避難、救出その他必要な訓練を行っているか。
(解釈通知)
消防計画の策定及びこれに基づく消防業務の実施は、消防法第8条の規定により防火管理者を置くこととされている事業所にあってはその者に行わせているか。
防火管理者を置かなくてもよいとされている事業所においても、防火管理について責任者を定め、その者に消防計画に準ずる計画の樹立等の業務を行わせているか。</t>
    <rPh sb="5" eb="7">
      <t>カサイ</t>
    </rPh>
    <rPh sb="8" eb="11">
      <t>フウスイガイ</t>
    </rPh>
    <rPh sb="12" eb="14">
      <t>ジシン</t>
    </rPh>
    <rPh sb="14" eb="15">
      <t>トウ</t>
    </rPh>
    <rPh sb="99" eb="101">
      <t>カイシャク</t>
    </rPh>
    <rPh sb="101" eb="103">
      <t>ツウチ</t>
    </rPh>
    <phoneticPr fontId="2"/>
  </si>
  <si>
    <r>
      <t>(解釈通知) 
インフルエンザ対策、腸管出血性大腸菌感染症対策、レジオネラ症対策等について、別途発出された通知に基づき、適切な措置を講じているか。</t>
    </r>
    <r>
      <rPr>
        <b/>
        <sz val="10"/>
        <rFont val="BIZ UDPゴシック"/>
        <family val="3"/>
        <charset val="128"/>
      </rPr>
      <t>【松阪市重点項目】（参照：介護現場における感染対策の手引き(第3版)令和5年9月）</t>
    </r>
    <rPh sb="15" eb="17">
      <t>タイサク</t>
    </rPh>
    <rPh sb="18" eb="26">
      <t>チョウカンシュッケツセイダイチョウキン</t>
    </rPh>
    <rPh sb="26" eb="29">
      <t>カンセンショウ</t>
    </rPh>
    <rPh sb="29" eb="31">
      <t>タイサク</t>
    </rPh>
    <rPh sb="37" eb="38">
      <t>ショウ</t>
    </rPh>
    <rPh sb="38" eb="40">
      <t>タイサク</t>
    </rPh>
    <rPh sb="40" eb="41">
      <t>トウ</t>
    </rPh>
    <rPh sb="46" eb="48">
      <t>ベット</t>
    </rPh>
    <rPh sb="48" eb="50">
      <t>ハッシュツ</t>
    </rPh>
    <rPh sb="53" eb="55">
      <t>ツウチ</t>
    </rPh>
    <rPh sb="56" eb="57">
      <t>モト</t>
    </rPh>
    <rPh sb="60" eb="62">
      <t>テキセツ</t>
    </rPh>
    <rPh sb="63" eb="65">
      <t>ソチ</t>
    </rPh>
    <rPh sb="66" eb="67">
      <t>コウ</t>
    </rPh>
    <rPh sb="74" eb="81">
      <t>マツサカシジュウテンコウモク</t>
    </rPh>
    <rPh sb="83" eb="85">
      <t>サンショウ</t>
    </rPh>
    <rPh sb="86" eb="88">
      <t>カイゴ</t>
    </rPh>
    <rPh sb="88" eb="90">
      <t>ゲンバ</t>
    </rPh>
    <rPh sb="94" eb="96">
      <t>カンセン</t>
    </rPh>
    <rPh sb="96" eb="98">
      <t>タイサク</t>
    </rPh>
    <rPh sb="99" eb="101">
      <t>テビ</t>
    </rPh>
    <rPh sb="103" eb="104">
      <t>ダイ</t>
    </rPh>
    <rPh sb="105" eb="106">
      <t>バン</t>
    </rPh>
    <rPh sb="107" eb="109">
      <t>レイワ</t>
    </rPh>
    <rPh sb="110" eb="111">
      <t>ネン</t>
    </rPh>
    <rPh sb="112" eb="113">
      <t>ガツ</t>
    </rPh>
    <phoneticPr fontId="2"/>
  </si>
  <si>
    <r>
      <t>感染症の予防及びまん延の防止のための指針を整備しているか。</t>
    </r>
    <r>
      <rPr>
        <b/>
        <sz val="10"/>
        <rFont val="BIZ UDPゴシック"/>
        <family val="3"/>
        <charset val="128"/>
      </rPr>
      <t xml:space="preserve">【松阪市重点項目】
</t>
    </r>
    <r>
      <rPr>
        <sz val="10"/>
        <rFont val="BIZ UDPゴシック"/>
        <family val="3"/>
        <charset val="128"/>
      </rPr>
      <t xml:space="preserve">
(解釈通知)
感染症の予防及びまん延の防止のための指針には以下の項目等を記載しているか。
イ　平常時の対策
・事業所内の衛生管理(環境の整備等)、ケアにかかる感染対策(手洗い、標準的な予防策)等
ロ　発生時の対応
・発生状況の把握、感染拡大の防止、医療機関や保健所、市町村における事業所関係課等の関係機関との連携、行政等への報告等
・事業所内の連絡体制や関係機関への連絡体制の整備</t>
    </r>
    <rPh sb="0" eb="3">
      <t>カンセンショウ</t>
    </rPh>
    <rPh sb="4" eb="6">
      <t>ヨボウ</t>
    </rPh>
    <rPh sb="6" eb="7">
      <t>オヨ</t>
    </rPh>
    <rPh sb="10" eb="11">
      <t>エン</t>
    </rPh>
    <rPh sb="12" eb="14">
      <t>ボウシ</t>
    </rPh>
    <rPh sb="18" eb="20">
      <t>シシン</t>
    </rPh>
    <rPh sb="21" eb="23">
      <t>セイビ</t>
    </rPh>
    <rPh sb="47" eb="50">
      <t>カンセンショウ</t>
    </rPh>
    <rPh sb="51" eb="53">
      <t>ヨボウ</t>
    </rPh>
    <rPh sb="53" eb="54">
      <t>オヨ</t>
    </rPh>
    <rPh sb="57" eb="58">
      <t>エン</t>
    </rPh>
    <rPh sb="59" eb="61">
      <t>ボウシ</t>
    </rPh>
    <rPh sb="65" eb="67">
      <t>シシン</t>
    </rPh>
    <rPh sb="69" eb="71">
      <t>イカ</t>
    </rPh>
    <rPh sb="72" eb="74">
      <t>コウモク</t>
    </rPh>
    <rPh sb="74" eb="75">
      <t>トウ</t>
    </rPh>
    <rPh sb="76" eb="78">
      <t>キサイ</t>
    </rPh>
    <rPh sb="87" eb="89">
      <t>ヘイジョウ</t>
    </rPh>
    <rPh sb="89" eb="90">
      <t>ジ</t>
    </rPh>
    <rPh sb="91" eb="93">
      <t>タイサク</t>
    </rPh>
    <rPh sb="95" eb="98">
      <t>ジギョウショ</t>
    </rPh>
    <rPh sb="98" eb="99">
      <t>ナイ</t>
    </rPh>
    <rPh sb="100" eb="102">
      <t>エイセイ</t>
    </rPh>
    <rPh sb="102" eb="104">
      <t>カンリ</t>
    </rPh>
    <rPh sb="105" eb="107">
      <t>カンキョウ</t>
    </rPh>
    <rPh sb="108" eb="110">
      <t>セイビ</t>
    </rPh>
    <rPh sb="110" eb="111">
      <t>トウ</t>
    </rPh>
    <rPh sb="119" eb="121">
      <t>カンセン</t>
    </rPh>
    <rPh sb="121" eb="123">
      <t>タイサク</t>
    </rPh>
    <rPh sb="124" eb="126">
      <t>テアラ</t>
    </rPh>
    <rPh sb="128" eb="131">
      <t>ヒョウジュンテキ</t>
    </rPh>
    <rPh sb="132" eb="134">
      <t>ヨボウ</t>
    </rPh>
    <rPh sb="134" eb="135">
      <t>サク</t>
    </rPh>
    <rPh sb="136" eb="137">
      <t>トウ</t>
    </rPh>
    <rPh sb="141" eb="143">
      <t>ハッセイ</t>
    </rPh>
    <rPh sb="143" eb="144">
      <t>ジ</t>
    </rPh>
    <rPh sb="145" eb="147">
      <t>タイオウ</t>
    </rPh>
    <rPh sb="149" eb="151">
      <t>ハッセイ</t>
    </rPh>
    <rPh sb="151" eb="153">
      <t>ジョウキョウ</t>
    </rPh>
    <rPh sb="154" eb="156">
      <t>ハアク</t>
    </rPh>
    <rPh sb="157" eb="159">
      <t>カンセン</t>
    </rPh>
    <rPh sb="159" eb="161">
      <t>カクダイ</t>
    </rPh>
    <rPh sb="162" eb="164">
      <t>ボウシ</t>
    </rPh>
    <rPh sb="165" eb="167">
      <t>イリョウ</t>
    </rPh>
    <rPh sb="167" eb="169">
      <t>キカン</t>
    </rPh>
    <rPh sb="170" eb="173">
      <t>ホケンジョ</t>
    </rPh>
    <rPh sb="174" eb="177">
      <t>シチョウソン</t>
    </rPh>
    <rPh sb="181" eb="184">
      <t>ジギョウショ</t>
    </rPh>
    <rPh sb="184" eb="186">
      <t>カンケイ</t>
    </rPh>
    <rPh sb="186" eb="187">
      <t>カ</t>
    </rPh>
    <rPh sb="187" eb="188">
      <t>トウ</t>
    </rPh>
    <rPh sb="189" eb="191">
      <t>カンケイ</t>
    </rPh>
    <rPh sb="191" eb="193">
      <t>キカン</t>
    </rPh>
    <rPh sb="195" eb="197">
      <t>レンケイ</t>
    </rPh>
    <rPh sb="198" eb="200">
      <t>ギョウセイ</t>
    </rPh>
    <rPh sb="200" eb="201">
      <t>トウ</t>
    </rPh>
    <rPh sb="203" eb="205">
      <t>ホウコク</t>
    </rPh>
    <rPh sb="205" eb="206">
      <t>トウ</t>
    </rPh>
    <rPh sb="208" eb="211">
      <t>ジギョウショ</t>
    </rPh>
    <rPh sb="211" eb="212">
      <t>ナイ</t>
    </rPh>
    <rPh sb="213" eb="215">
      <t>レンラク</t>
    </rPh>
    <rPh sb="215" eb="217">
      <t>タイセイ</t>
    </rPh>
    <rPh sb="218" eb="220">
      <t>カンケイ</t>
    </rPh>
    <rPh sb="220" eb="222">
      <t>キカン</t>
    </rPh>
    <rPh sb="224" eb="226">
      <t>レンラク</t>
    </rPh>
    <rPh sb="226" eb="228">
      <t>タイセイ</t>
    </rPh>
    <rPh sb="229" eb="231">
      <t>セイビ</t>
    </rPh>
    <phoneticPr fontId="2"/>
  </si>
  <si>
    <r>
      <t>事業所において、従業者に対し、感染症の予防及びまん延の防止のための研修及び訓練を年1回以上定期的に実施しているか（新規採用時には感染症対策研修を実施することが望ましい。）</t>
    </r>
    <r>
      <rPr>
        <b/>
        <sz val="10"/>
        <rFont val="BIZ UDPゴシック"/>
        <family val="3"/>
        <charset val="128"/>
      </rPr>
      <t>【松阪市重点項目】</t>
    </r>
    <rPh sb="0" eb="3">
      <t>ジギョウショ</t>
    </rPh>
    <rPh sb="8" eb="11">
      <t>ジュウギョウシャ</t>
    </rPh>
    <rPh sb="12" eb="13">
      <t>タイ</t>
    </rPh>
    <rPh sb="15" eb="18">
      <t>カンセンショウ</t>
    </rPh>
    <rPh sb="19" eb="21">
      <t>ヨボウ</t>
    </rPh>
    <rPh sb="21" eb="22">
      <t>オヨ</t>
    </rPh>
    <rPh sb="25" eb="26">
      <t>エン</t>
    </rPh>
    <rPh sb="27" eb="29">
      <t>ボウシ</t>
    </rPh>
    <rPh sb="33" eb="35">
      <t>ケンシュウ</t>
    </rPh>
    <rPh sb="35" eb="36">
      <t>オヨ</t>
    </rPh>
    <rPh sb="37" eb="39">
      <t>クンレン</t>
    </rPh>
    <rPh sb="45" eb="48">
      <t>テイキテキ</t>
    </rPh>
    <rPh sb="49" eb="51">
      <t>ジッシ</t>
    </rPh>
    <rPh sb="79" eb="80">
      <t>ノゾ</t>
    </rPh>
    <phoneticPr fontId="2"/>
  </si>
  <si>
    <r>
      <t>従業者は、正当な理由がなく、その業務上知り得た利用者又はその家族の秘密を漏らしていないか。</t>
    </r>
    <r>
      <rPr>
        <b/>
        <sz val="10"/>
        <rFont val="BIZ UDPゴシック"/>
        <family val="3"/>
        <charset val="128"/>
      </rPr>
      <t>【松阪市重点項目】</t>
    </r>
    <phoneticPr fontId="2"/>
  </si>
  <si>
    <r>
      <t>従業者であった者が、正当な理由がなく、その業務上知り得た利用者又はその家族の秘密を漏らすことがないよう、必要な措置を講じているか。</t>
    </r>
    <r>
      <rPr>
        <b/>
        <sz val="10"/>
        <rFont val="BIZ UDPゴシック"/>
        <family val="3"/>
        <charset val="128"/>
      </rPr>
      <t>【松阪市重点項目】</t>
    </r>
    <phoneticPr fontId="2"/>
  </si>
  <si>
    <t>・パンフレット/チラシ
・Web広告</t>
    <rPh sb="16" eb="18">
      <t>コウコク</t>
    </rPh>
    <phoneticPr fontId="2"/>
  </si>
  <si>
    <t>(解釈通知)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かつ、ウェブサイトに掲載（ウェブサイトへの掲載は、令和7年4月1日より適用）</t>
    <rPh sb="145" eb="147">
      <t>ケイサイ</t>
    </rPh>
    <phoneticPr fontId="2"/>
  </si>
  <si>
    <t>提供したサービスに関し、介護保険法第23条の規定により市が行う文書その他の物件の提出若しくは提示の求め又は市の職員からの質問若しくは照会に応じているか。
また、利用者からの苦情に関して市が行う調査に協力するとともに、市町村から指導又は助言を受けた場合においては、当該指導又は助言に従って必要な改善を行っているか。</t>
    <rPh sb="12" eb="14">
      <t>カイゴ</t>
    </rPh>
    <rPh sb="14" eb="16">
      <t>ホケン</t>
    </rPh>
    <rPh sb="16" eb="17">
      <t>ホウ</t>
    </rPh>
    <rPh sb="17" eb="18">
      <t>ダイ</t>
    </rPh>
    <rPh sb="20" eb="21">
      <t>ジョウ</t>
    </rPh>
    <rPh sb="22" eb="24">
      <t>キテイ</t>
    </rPh>
    <rPh sb="109" eb="111">
      <t>チョウソン</t>
    </rPh>
    <phoneticPr fontId="2"/>
  </si>
  <si>
    <t>提供したサービスに係る利用者からの苦情に関して国民健康保険団体連合会が行う介護保険法第176条第1項第三号の調査に協力するとともに、国民健康保険団体連合会から指導又は助言を受けた場合においては、当該指導又は助言に従って必要な改善を行っているか。</t>
    <rPh sb="37" eb="42">
      <t>カイゴホケンホウ</t>
    </rPh>
    <rPh sb="42" eb="43">
      <t>ダイ</t>
    </rPh>
    <rPh sb="46" eb="47">
      <t>ジョウ</t>
    </rPh>
    <rPh sb="47" eb="48">
      <t>ダイ</t>
    </rPh>
    <rPh sb="49" eb="50">
      <t>コウ</t>
    </rPh>
    <rPh sb="50" eb="51">
      <t>ダイ</t>
    </rPh>
    <rPh sb="51" eb="53">
      <t>サンゴウ</t>
    </rPh>
    <phoneticPr fontId="2"/>
  </si>
  <si>
    <t>サービスの提供に当たっては、利用者、その家族、地域住民の代表者、市の職員又は地域包括支援センターの職員、事業について知見を有する者等により構成される運営推進会議を設置しているか。
また、運営推進会議で、活動状況を報告し、評価を受け、必要な要望、助言を聴くためにおおむね6月に1回以上開催しているか。</t>
    <rPh sb="93" eb="99">
      <t>ウンエイスイシンカイギ</t>
    </rPh>
    <rPh sb="125" eb="126">
      <t>キ</t>
    </rPh>
    <phoneticPr fontId="2"/>
  </si>
  <si>
    <t>事業の運営に当たっては、提供したサービスに関する利用者からの苦情に関して、市等が派遣する者が相談及び援助を行う事業その他の市が実施する事業に協力するよう努めているか。</t>
    <rPh sb="38" eb="39">
      <t>トウ</t>
    </rPh>
    <phoneticPr fontId="2"/>
  </si>
  <si>
    <r>
      <t>利用者に対するサービス提供により事故が発生した場合は、市町村、利用者の家族、当該利用者に係る居宅介護支援事業者等に連絡を行うとともに、必要な措置を講じているか。</t>
    </r>
    <r>
      <rPr>
        <b/>
        <sz val="10"/>
        <rFont val="BIZ UDPゴシック"/>
        <family val="3"/>
        <charset val="128"/>
      </rPr>
      <t xml:space="preserve">【松阪市重点項目】
</t>
    </r>
    <r>
      <rPr>
        <sz val="10"/>
        <rFont val="BIZ UDPゴシック"/>
        <family val="3"/>
        <charset val="128"/>
      </rPr>
      <t xml:space="preserve">
</t>
    </r>
    <r>
      <rPr>
        <b/>
        <sz val="10"/>
        <rFont val="BIZ UDPゴシック"/>
        <family val="3"/>
        <charset val="128"/>
      </rPr>
      <t xml:space="preserve">（指定作成時点の年度における件数について　
</t>
    </r>
    <r>
      <rPr>
        <b/>
        <u/>
        <sz val="10"/>
        <rFont val="BIZ UDPゴシック"/>
        <family val="3"/>
        <charset val="128"/>
      </rPr>
      <t>要報告事故　　件</t>
    </r>
    <r>
      <rPr>
        <b/>
        <sz val="10"/>
        <rFont val="BIZ UDPゴシック"/>
        <family val="3"/>
        <charset val="128"/>
      </rPr>
      <t>　</t>
    </r>
    <r>
      <rPr>
        <b/>
        <u/>
        <sz val="10"/>
        <rFont val="BIZ UDPゴシック"/>
        <family val="3"/>
        <charset val="128"/>
      </rPr>
      <t>報告不要事故　　件</t>
    </r>
    <r>
      <rPr>
        <b/>
        <sz val="10"/>
        <rFont val="BIZ UDPゴシック"/>
        <family val="3"/>
        <charset val="128"/>
      </rPr>
      <t>　</t>
    </r>
    <r>
      <rPr>
        <b/>
        <u/>
        <sz val="10"/>
        <rFont val="BIZ UDPゴシック"/>
        <family val="3"/>
        <charset val="128"/>
      </rPr>
      <t>ヒヤリハット　　件</t>
    </r>
    <r>
      <rPr>
        <b/>
        <sz val="10"/>
        <rFont val="BIZ UDPゴシック"/>
        <family val="3"/>
        <charset val="128"/>
      </rPr>
      <t>）</t>
    </r>
    <rPh sb="0" eb="3">
      <t>リヨウシャ</t>
    </rPh>
    <rPh sb="4" eb="5">
      <t>タイ</t>
    </rPh>
    <rPh sb="28" eb="30">
      <t>チョウソン</t>
    </rPh>
    <rPh sb="92" eb="94">
      <t>シテイ</t>
    </rPh>
    <rPh sb="94" eb="96">
      <t>サクセイ</t>
    </rPh>
    <rPh sb="96" eb="98">
      <t>ジテン</t>
    </rPh>
    <rPh sb="99" eb="101">
      <t>ネンド</t>
    </rPh>
    <rPh sb="105" eb="107">
      <t>ケンスウ</t>
    </rPh>
    <rPh sb="113" eb="114">
      <t>ヨウ</t>
    </rPh>
    <rPh sb="114" eb="116">
      <t>ホウコク</t>
    </rPh>
    <rPh sb="116" eb="118">
      <t>ジコ</t>
    </rPh>
    <rPh sb="120" eb="121">
      <t>ケン</t>
    </rPh>
    <rPh sb="122" eb="124">
      <t>ホウコク</t>
    </rPh>
    <rPh sb="124" eb="126">
      <t>フヨウ</t>
    </rPh>
    <rPh sb="126" eb="128">
      <t>ジコ</t>
    </rPh>
    <rPh sb="130" eb="131">
      <t>ケン</t>
    </rPh>
    <rPh sb="140" eb="141">
      <t>ケン</t>
    </rPh>
    <phoneticPr fontId="2"/>
  </si>
  <si>
    <r>
      <t xml:space="preserve">(1)の事故の状況及び事故に際して採った処置について記録しているか。
</t>
    </r>
    <r>
      <rPr>
        <b/>
        <sz val="10"/>
        <rFont val="BIZ UDPゴシック"/>
        <family val="3"/>
        <charset val="128"/>
      </rPr>
      <t>【松阪市重点項目】</t>
    </r>
    <phoneticPr fontId="2"/>
  </si>
  <si>
    <r>
      <t>利用者に対するサービスの提供により賠償すべき事故が発生した場合は、損害賠償を速やかに行っているか。</t>
    </r>
    <r>
      <rPr>
        <b/>
        <sz val="10"/>
        <rFont val="BIZ UDPゴシック"/>
        <family val="3"/>
        <charset val="128"/>
      </rPr>
      <t>【松阪市重点項目】</t>
    </r>
    <phoneticPr fontId="2"/>
  </si>
  <si>
    <r>
      <t>事業所における虐待の防止のための以下のような対策を検討する委員会(テレビ電話装置等を活用して行うことができるものとする。)を定期的に開催するとともに、その結果について従業者に周知徹底を図っているか。</t>
    </r>
    <r>
      <rPr>
        <b/>
        <sz val="10"/>
        <rFont val="BIZ UDPゴシック"/>
        <family val="3"/>
        <charset val="128"/>
      </rPr>
      <t>【松阪市重点項目】</t>
    </r>
    <r>
      <rPr>
        <sz val="10"/>
        <rFont val="BIZ UDPゴシック"/>
        <family val="3"/>
        <charset val="128"/>
      </rPr>
      <t xml:space="preserve">
(解釈通知)
虐待防止検討委員会は、次のような事項について検討すること。
①虐待防止検討委員会その他事業所内の組織に関すること
②虐待の防止のための指針の整備に関すること
③虐待の防止のための職員研修の内容に関すること
④虐待等について、従業員が相談・報告できる体制整備に関すること
⑤従業員が虐待等を把握した場合に、市町村への通報が迅速かつ適切に行われるための方法に関すること
⑥虐待等が発生した場合、その発生原因等の分析から得られる再発の確実な防止策に関すること
⑦⑥の再発防止策を講じた際に、その効果についての評価に関すること</t>
    </r>
    <rPh sb="284" eb="285">
      <t>オコナ</t>
    </rPh>
    <rPh sb="291" eb="293">
      <t>ホウホウ</t>
    </rPh>
    <rPh sb="294" eb="295">
      <t>カン</t>
    </rPh>
    <rPh sb="301" eb="303">
      <t>ギャクタイ</t>
    </rPh>
    <rPh sb="303" eb="304">
      <t>トウ</t>
    </rPh>
    <rPh sb="305" eb="307">
      <t>ハッセイ</t>
    </rPh>
    <rPh sb="309" eb="311">
      <t>バアイ</t>
    </rPh>
    <rPh sb="314" eb="316">
      <t>ハッセイ</t>
    </rPh>
    <rPh sb="316" eb="318">
      <t>ゲンイン</t>
    </rPh>
    <rPh sb="318" eb="319">
      <t>トウ</t>
    </rPh>
    <rPh sb="320" eb="322">
      <t>ブンセキ</t>
    </rPh>
    <rPh sb="324" eb="325">
      <t>エ</t>
    </rPh>
    <rPh sb="328" eb="330">
      <t>サイハツ</t>
    </rPh>
    <rPh sb="331" eb="333">
      <t>カクジツ</t>
    </rPh>
    <rPh sb="334" eb="336">
      <t>ボウシ</t>
    </rPh>
    <rPh sb="336" eb="337">
      <t>サク</t>
    </rPh>
    <rPh sb="338" eb="339">
      <t>カン</t>
    </rPh>
    <rPh sb="347" eb="349">
      <t>サイハツ</t>
    </rPh>
    <rPh sb="349" eb="351">
      <t>ボウシ</t>
    </rPh>
    <rPh sb="351" eb="352">
      <t>サク</t>
    </rPh>
    <rPh sb="353" eb="354">
      <t>コウ</t>
    </rPh>
    <rPh sb="356" eb="357">
      <t>サイ</t>
    </rPh>
    <rPh sb="361" eb="363">
      <t>コウカ</t>
    </rPh>
    <rPh sb="368" eb="370">
      <t>ヒョウカ</t>
    </rPh>
    <rPh sb="371" eb="372">
      <t>カン</t>
    </rPh>
    <phoneticPr fontId="2"/>
  </si>
  <si>
    <r>
      <t>事業所における虐待の防止のための指針を整備しているか。</t>
    </r>
    <r>
      <rPr>
        <b/>
        <sz val="10"/>
        <rFont val="BIZ UDPゴシック"/>
        <family val="3"/>
        <charset val="128"/>
      </rPr>
      <t>【松阪市重点項目】</t>
    </r>
    <r>
      <rPr>
        <sz val="10"/>
        <rFont val="BIZ UDPゴシック"/>
        <family val="3"/>
        <charset val="128"/>
      </rPr>
      <t xml:space="preserve">
(解釈通知)
虐待の防止のための指針には、次のような項目を盛り込むこと。
①事業所における虐待の防止に関する基本的考え方
②虐待防止検討委員会その他事業所内の組織に関する事項
③虐待の防止のための職員研修に関する基本的方針
④虐待等が発生した場合の対応方法に関する基本方針
⑤虐待等が発生した場合の相談・報告体制に関する事項
⑥成年後見制度の利用支援に関する事項
⑦虐待等に係る苦情解決方法に関する事項
⑧利用者等に対する当該指針の閲覧に関する事項
⑨その他虐待の防止の推進のために必要な事項</t>
    </r>
    <rPh sb="16" eb="18">
      <t>シシン</t>
    </rPh>
    <rPh sb="19" eb="21">
      <t>セイビ</t>
    </rPh>
    <rPh sb="54" eb="56">
      <t>シシン</t>
    </rPh>
    <rPh sb="64" eb="66">
      <t>コウモク</t>
    </rPh>
    <rPh sb="67" eb="68">
      <t>モ</t>
    </rPh>
    <rPh sb="69" eb="70">
      <t>コ</t>
    </rPh>
    <rPh sb="76" eb="79">
      <t>ジギョウショ</t>
    </rPh>
    <rPh sb="83" eb="85">
      <t>ギャクタイ</t>
    </rPh>
    <rPh sb="86" eb="88">
      <t>ボウシ</t>
    </rPh>
    <rPh sb="89" eb="90">
      <t>カン</t>
    </rPh>
    <rPh sb="92" eb="95">
      <t>キホンテキ</t>
    </rPh>
    <rPh sb="95" eb="96">
      <t>カンガ</t>
    </rPh>
    <rPh sb="97" eb="98">
      <t>カタ</t>
    </rPh>
    <rPh sb="102" eb="104">
      <t>ボウシ</t>
    </rPh>
    <rPh sb="104" eb="106">
      <t>ケントウ</t>
    </rPh>
    <rPh sb="106" eb="109">
      <t>イインカイ</t>
    </rPh>
    <rPh sb="111" eb="112">
      <t>タ</t>
    </rPh>
    <rPh sb="112" eb="115">
      <t>ジギョウショ</t>
    </rPh>
    <rPh sb="115" eb="116">
      <t>ナイ</t>
    </rPh>
    <rPh sb="117" eb="119">
      <t>ソシキ</t>
    </rPh>
    <rPh sb="120" eb="121">
      <t>カン</t>
    </rPh>
    <rPh sb="123" eb="125">
      <t>ジコウ</t>
    </rPh>
    <rPh sb="141" eb="142">
      <t>カン</t>
    </rPh>
    <rPh sb="144" eb="147">
      <t>キホンテキ</t>
    </rPh>
    <rPh sb="147" eb="149">
      <t>ホウシン</t>
    </rPh>
    <rPh sb="153" eb="154">
      <t>トウ</t>
    </rPh>
    <rPh sb="155" eb="157">
      <t>ハッセイ</t>
    </rPh>
    <rPh sb="159" eb="161">
      <t>バアイ</t>
    </rPh>
    <rPh sb="162" eb="164">
      <t>タイオウ</t>
    </rPh>
    <rPh sb="164" eb="166">
      <t>ホウホウ</t>
    </rPh>
    <rPh sb="167" eb="168">
      <t>カン</t>
    </rPh>
    <rPh sb="170" eb="174">
      <t>キホンホウシン</t>
    </rPh>
    <rPh sb="187" eb="189">
      <t>ソウダン</t>
    </rPh>
    <rPh sb="190" eb="192">
      <t>ホウコク</t>
    </rPh>
    <rPh sb="192" eb="194">
      <t>タイセイ</t>
    </rPh>
    <rPh sb="195" eb="196">
      <t>カン</t>
    </rPh>
    <rPh sb="198" eb="200">
      <t>ジコウ</t>
    </rPh>
    <rPh sb="206" eb="208">
      <t>セイド</t>
    </rPh>
    <rPh sb="209" eb="211">
      <t>リヨウ</t>
    </rPh>
    <rPh sb="211" eb="213">
      <t>シエン</t>
    </rPh>
    <rPh sb="214" eb="215">
      <t>カン</t>
    </rPh>
    <rPh sb="217" eb="219">
      <t>ジコウ</t>
    </rPh>
    <rPh sb="221" eb="223">
      <t>ギャクタイ</t>
    </rPh>
    <rPh sb="223" eb="224">
      <t>トウ</t>
    </rPh>
    <rPh sb="225" eb="226">
      <t>カカ</t>
    </rPh>
    <rPh sb="227" eb="229">
      <t>クジョウ</t>
    </rPh>
    <rPh sb="229" eb="231">
      <t>カイケツ</t>
    </rPh>
    <rPh sb="231" eb="233">
      <t>ホウホウ</t>
    </rPh>
    <rPh sb="234" eb="235">
      <t>カン</t>
    </rPh>
    <rPh sb="237" eb="239">
      <t>ジコウ</t>
    </rPh>
    <rPh sb="241" eb="244">
      <t>リヨウシャ</t>
    </rPh>
    <rPh sb="244" eb="245">
      <t>トウ</t>
    </rPh>
    <rPh sb="246" eb="247">
      <t>タイ</t>
    </rPh>
    <rPh sb="249" eb="251">
      <t>トウガイ</t>
    </rPh>
    <rPh sb="251" eb="253">
      <t>シシン</t>
    </rPh>
    <rPh sb="254" eb="256">
      <t>エツラン</t>
    </rPh>
    <rPh sb="257" eb="258">
      <t>カン</t>
    </rPh>
    <rPh sb="260" eb="262">
      <t>ジコウ</t>
    </rPh>
    <rPh sb="266" eb="267">
      <t>タ</t>
    </rPh>
    <rPh sb="267" eb="269">
      <t>ギャクタイ</t>
    </rPh>
    <rPh sb="270" eb="272">
      <t>ボウシ</t>
    </rPh>
    <rPh sb="273" eb="275">
      <t>スイシン</t>
    </rPh>
    <rPh sb="279" eb="281">
      <t>ヒツヨウ</t>
    </rPh>
    <rPh sb="282" eb="284">
      <t>ジコウ</t>
    </rPh>
    <phoneticPr fontId="2"/>
  </si>
  <si>
    <t xml:space="preserve">利用者が次のいずれかに該当する場合は、遅延なく、意見を付してその旨を市に通知しているか。
1　正当な理由なしにサービスの利用に関する指示に従わないことにより、要介護状態の程度を増進させたと認められるとき。
2　偽りその他不正な行為によって保険給付を受け、又は受けようとしたとき。 </t>
    <rPh sb="15" eb="17">
      <t>バアイ</t>
    </rPh>
    <rPh sb="19" eb="21">
      <t>チエン</t>
    </rPh>
    <rPh sb="24" eb="26">
      <t>イケン</t>
    </rPh>
    <rPh sb="27" eb="28">
      <t>フ</t>
    </rPh>
    <rPh sb="32" eb="33">
      <t>ムネ</t>
    </rPh>
    <rPh sb="34" eb="35">
      <t>シ</t>
    </rPh>
    <rPh sb="36" eb="38">
      <t>ツウチ</t>
    </rPh>
    <phoneticPr fontId="2"/>
  </si>
  <si>
    <t>事業所の見やすい場所に、運営規程の概要、従業者の勤務の体制その他の利用申込者のサービスの選択に資すると認められる重要事項(以下「重要事項」という。)を掲示し又は備え付け、かつ、これをいつでも関係者に自由に閲覧させているか。</t>
    <rPh sb="61" eb="63">
      <t>イカ</t>
    </rPh>
    <rPh sb="64" eb="66">
      <t>ジュウヨウ</t>
    </rPh>
    <rPh sb="66" eb="68">
      <t>ジコウ</t>
    </rPh>
    <phoneticPr fontId="2"/>
  </si>
  <si>
    <t>利用者に対するサービスの提供に関する次の記録を整備し、その完結の日から2年間保存しているか。
1　地域密着型通所介護計画
2　提供した具体的なサービスの内容等の記録
３　身体拘束等の態様及び時間、その際の利用者の心身の状況並びに緊急やむを得ない理由の記録
4　市への通知に係る記録
5　苦情の内容等の記録
6　事故の状況及び事故に際して採った処置についての記録
7　運営推進会議に係る報告、評価、要望、助言等の記録</t>
    <rPh sb="85" eb="90">
      <t>シンタイコウソクトウ</t>
    </rPh>
    <rPh sb="91" eb="93">
      <t>タイヨウ</t>
    </rPh>
    <rPh sb="93" eb="94">
      <t>オヨ</t>
    </rPh>
    <rPh sb="95" eb="97">
      <t>ジカン</t>
    </rPh>
    <rPh sb="100" eb="101">
      <t>サイ</t>
    </rPh>
    <rPh sb="102" eb="105">
      <t>リヨウシャ</t>
    </rPh>
    <rPh sb="106" eb="108">
      <t>シンシン</t>
    </rPh>
    <rPh sb="109" eb="111">
      <t>ジョウキョウ</t>
    </rPh>
    <rPh sb="111" eb="112">
      <t>ナラ</t>
    </rPh>
    <rPh sb="114" eb="116">
      <t>キンキュウ</t>
    </rPh>
    <rPh sb="119" eb="120">
      <t>エ</t>
    </rPh>
    <rPh sb="122" eb="124">
      <t>リユウ</t>
    </rPh>
    <rPh sb="125" eb="127">
      <t>キロク</t>
    </rPh>
    <phoneticPr fontId="2"/>
  </si>
  <si>
    <t>評価対象利用開始月の翌月から６月目の月に測定したADL値から評価対象利用開始月に測定したADL値を控除して得た値を用いて一定の基準に基づき算出した値（ADL利得）の平均値が3以上である</t>
    <rPh sb="10" eb="12">
      <t>ヨクゲツ</t>
    </rPh>
    <rPh sb="57" eb="58">
      <t>モチ</t>
    </rPh>
    <rPh sb="60" eb="62">
      <t>イッテイ</t>
    </rPh>
    <rPh sb="63" eb="65">
      <t>キジュン</t>
    </rPh>
    <rPh sb="66" eb="67">
      <t>モト</t>
    </rPh>
    <rPh sb="69" eb="71">
      <t>サンシュツ</t>
    </rPh>
    <rPh sb="73" eb="74">
      <t>アタイ</t>
    </rPh>
    <rPh sb="82" eb="85">
      <t>ヘイキンチ</t>
    </rPh>
    <rPh sb="87" eb="89">
      <t>イジョウ</t>
    </rPh>
    <phoneticPr fontId="2"/>
  </si>
  <si>
    <t>前年度又は算定日が属する月の前３月間の利用者の総数のうち、認知症日常生活自立度Ⅲ以上である者の占める割合が100分の15以上</t>
    <rPh sb="56" eb="57">
      <t>ブン</t>
    </rPh>
    <phoneticPr fontId="2"/>
  </si>
  <si>
    <t>栄養ケア計画の進捗状況を3月ごとに評価し、介護支援専門員等へ情報提供している</t>
    <rPh sb="7" eb="11">
      <t>シンチョクジョウキョウ</t>
    </rPh>
    <rPh sb="13" eb="14">
      <t>ツキ</t>
    </rPh>
    <rPh sb="21" eb="23">
      <t>カイゴ</t>
    </rPh>
    <rPh sb="23" eb="28">
      <t>シエンセンモンイン</t>
    </rPh>
    <phoneticPr fontId="2"/>
  </si>
  <si>
    <t>利用者の口腔機能等の口腔の健康状態を利用開始時に把握し、言語聴覚士、歯科衛生士、看護・介護職員等が共同して口腔機能改善管理指導計画を作成し、計画について利用者又はその家族に説明し、同意を得ている</t>
    <rPh sb="0" eb="3">
      <t>リヨウシャ</t>
    </rPh>
    <rPh sb="4" eb="6">
      <t>コウクウ</t>
    </rPh>
    <rPh sb="6" eb="8">
      <t>キノウ</t>
    </rPh>
    <rPh sb="8" eb="9">
      <t>トウ</t>
    </rPh>
    <rPh sb="10" eb="12">
      <t>コウクウ</t>
    </rPh>
    <rPh sb="13" eb="15">
      <t>ケンコウ</t>
    </rPh>
    <rPh sb="15" eb="17">
      <t>ジョウタイ</t>
    </rPh>
    <rPh sb="18" eb="20">
      <t>リヨウ</t>
    </rPh>
    <rPh sb="20" eb="22">
      <t>カイシ</t>
    </rPh>
    <rPh sb="22" eb="23">
      <t>ジ</t>
    </rPh>
    <rPh sb="24" eb="26">
      <t>ハアク</t>
    </rPh>
    <rPh sb="49" eb="51">
      <t>キョウドウ</t>
    </rPh>
    <rPh sb="70" eb="72">
      <t>ケイカク</t>
    </rPh>
    <rPh sb="76" eb="80">
      <t>リヨウシャマタ</t>
    </rPh>
    <rPh sb="83" eb="85">
      <t>カゾク</t>
    </rPh>
    <rPh sb="86" eb="88">
      <t>セツメイ</t>
    </rPh>
    <rPh sb="90" eb="92">
      <t>ドウイ</t>
    </rPh>
    <rPh sb="93" eb="94">
      <t>エ</t>
    </rPh>
    <phoneticPr fontId="2"/>
  </si>
  <si>
    <t>計画に基づいて言語聴覚士、歯科衛生士又は看護職員等が口腔機能向上サービスを提供し、利用者の口腔機能を定期的に記録している</t>
    <rPh sb="24" eb="25">
      <t>トウ</t>
    </rPh>
    <rPh sb="41" eb="44">
      <t>リヨウシャ</t>
    </rPh>
    <rPh sb="45" eb="47">
      <t>コウクウ</t>
    </rPh>
    <rPh sb="47" eb="49">
      <t>キノウ</t>
    </rPh>
    <rPh sb="50" eb="52">
      <t>テイキ</t>
    </rPh>
    <phoneticPr fontId="2"/>
  </si>
  <si>
    <t>利用者について、当該事業所以外で口腔連携強化加算及び既に口腔・栄養スクリーニング加算を算定していない</t>
    <rPh sb="16" eb="18">
      <t>コウクウ</t>
    </rPh>
    <rPh sb="18" eb="20">
      <t>レンケイ</t>
    </rPh>
    <rPh sb="20" eb="22">
      <t>キョウカ</t>
    </rPh>
    <rPh sb="22" eb="24">
      <t>カサン</t>
    </rPh>
    <rPh sb="24" eb="25">
      <t>オヨ</t>
    </rPh>
    <phoneticPr fontId="2"/>
  </si>
  <si>
    <t>利用者が自ら通う場合、利用者の家族等が送迎を行う場合など従業者が利用者の居宅と事業所との間を送迎を実施していない</t>
    <rPh sb="24" eb="26">
      <t>バアイ</t>
    </rPh>
    <rPh sb="28" eb="31">
      <t>ジュウギョウシャ</t>
    </rPh>
    <rPh sb="32" eb="35">
      <t>リヨウシャ</t>
    </rPh>
    <rPh sb="36" eb="38">
      <t>キョタク</t>
    </rPh>
    <rPh sb="39" eb="42">
      <t>ジギョウショ</t>
    </rPh>
    <rPh sb="44" eb="45">
      <t>アイダ</t>
    </rPh>
    <phoneticPr fontId="2"/>
  </si>
  <si>
    <t>介護職員処遇改善加算Ⅰ・Ⅱ・Ⅲ
令和6年5月まで</t>
    <rPh sb="0" eb="2">
      <t>カイゴ</t>
    </rPh>
    <rPh sb="2" eb="4">
      <t>ショクイン</t>
    </rPh>
    <rPh sb="4" eb="6">
      <t>ショグウ</t>
    </rPh>
    <rPh sb="6" eb="8">
      <t>カイゼン</t>
    </rPh>
    <rPh sb="8" eb="10">
      <t>カサン</t>
    </rPh>
    <rPh sb="17" eb="19">
      <t>レイワ</t>
    </rPh>
    <rPh sb="20" eb="21">
      <t>ネン</t>
    </rPh>
    <rPh sb="22" eb="23">
      <t>ガツ</t>
    </rPh>
    <phoneticPr fontId="2"/>
  </si>
  <si>
    <t>介護職員の任用の際における職責又は職務内容等に応じた任用等の要件及び賃金体系について定め、書面をもって作成し全ての介護職員に周知している</t>
    <rPh sb="23" eb="24">
      <t>オウ</t>
    </rPh>
    <rPh sb="26" eb="28">
      <t>ニンヨウ</t>
    </rPh>
    <rPh sb="28" eb="29">
      <t>トウ</t>
    </rPh>
    <rPh sb="30" eb="32">
      <t>ヨウケン</t>
    </rPh>
    <rPh sb="32" eb="33">
      <t>オヨ</t>
    </rPh>
    <rPh sb="34" eb="36">
      <t>チンギン</t>
    </rPh>
    <rPh sb="36" eb="38">
      <t>タイケイ</t>
    </rPh>
    <rPh sb="42" eb="43">
      <t>サダ</t>
    </rPh>
    <phoneticPr fontId="2"/>
  </si>
  <si>
    <t>介護職員等特定処遇改善加算Ⅰ・Ⅱ
令和6年5月まで</t>
    <rPh sb="18" eb="20">
      <t>レイワ</t>
    </rPh>
    <rPh sb="21" eb="22">
      <t>ネン</t>
    </rPh>
    <rPh sb="23" eb="24">
      <t>ガツ</t>
    </rPh>
    <phoneticPr fontId="2"/>
  </si>
  <si>
    <t>介護職員等ベースアップ等支援加算
令和6年5月まで</t>
    <rPh sb="0" eb="2">
      <t>カイゴ</t>
    </rPh>
    <rPh sb="2" eb="4">
      <t>ショクイン</t>
    </rPh>
    <rPh sb="4" eb="5">
      <t>トウ</t>
    </rPh>
    <rPh sb="11" eb="12">
      <t>トウ</t>
    </rPh>
    <rPh sb="12" eb="14">
      <t>シエン</t>
    </rPh>
    <rPh sb="14" eb="16">
      <t>カサン</t>
    </rPh>
    <rPh sb="18" eb="20">
      <t>レイワ</t>
    </rPh>
    <rPh sb="21" eb="22">
      <t>ネン</t>
    </rPh>
    <rPh sb="23" eb="24">
      <t>ガツ</t>
    </rPh>
    <phoneticPr fontId="2"/>
  </si>
  <si>
    <t>令和6年度</t>
    <phoneticPr fontId="2"/>
  </si>
  <si>
    <t>減算については、すべての項目を確認し、該当していれば〇をつけてください。
その他の加算は、前回運営指導以降、取得したことがある加算について、該当するものに〇をつけてください。
取得したことがない加算は空欄のままで結構です。</t>
    <rPh sb="39" eb="40">
      <t>タ</t>
    </rPh>
    <rPh sb="41" eb="43">
      <t>カサン</t>
    </rPh>
    <rPh sb="45" eb="47">
      <t>ゼンカイ</t>
    </rPh>
    <rPh sb="47" eb="49">
      <t>ウンエイ</t>
    </rPh>
    <rPh sb="49" eb="51">
      <t>シドウ</t>
    </rPh>
    <rPh sb="51" eb="53">
      <t>イコウ</t>
    </rPh>
    <rPh sb="54" eb="56">
      <t>シュトク</t>
    </rPh>
    <rPh sb="63" eb="65">
      <t>カサン</t>
    </rPh>
    <rPh sb="70" eb="72">
      <t>ガイトウ</t>
    </rPh>
    <rPh sb="88" eb="90">
      <t>シュトク</t>
    </rPh>
    <rPh sb="97" eb="99">
      <t>カサン</t>
    </rPh>
    <rPh sb="100" eb="102">
      <t>クウラン</t>
    </rPh>
    <rPh sb="106" eb="108">
      <t>ケッコウ</t>
    </rPh>
    <phoneticPr fontId="2"/>
  </si>
  <si>
    <t>利用者に対し、適切なサービスが提供できるよう、事業所ごとに、従業者の勤務の体制を定めているか。</t>
    <rPh sb="0" eb="3">
      <t>リヨウシャ</t>
    </rPh>
    <rPh sb="4" eb="5">
      <t>タイ</t>
    </rPh>
    <rPh sb="7" eb="9">
      <t>テキセツ</t>
    </rPh>
    <rPh sb="15" eb="17">
      <t>テイキョウ</t>
    </rPh>
    <phoneticPr fontId="2"/>
  </si>
  <si>
    <t>サービスの提供の終了に際しては、利用者又はその家族に対して適切な指導を行うとともに、指定居宅介護支援事業者に対する情報の提供及び保健医療サービス又は福祉サービスを提供する者との密接な連携に努めているか。</t>
    <rPh sb="42" eb="44">
      <t>シテイ</t>
    </rPh>
    <phoneticPr fontId="2"/>
  </si>
  <si>
    <t>従業者、設備、備品及び会計に関する諸記録を整備しているか。</t>
    <phoneticPr fontId="2"/>
  </si>
  <si>
    <t>/41</t>
    <phoneticPr fontId="2"/>
  </si>
  <si>
    <t>定員超過利用・人員基準欠如に該当していない</t>
    <phoneticPr fontId="2"/>
  </si>
  <si>
    <t>定員超過利用・人員基準欠如に該当していない</t>
    <phoneticPr fontId="2"/>
  </si>
  <si>
    <t>（2）の計画について、利用者又はその家族に説明し、同意を得ている</t>
    <phoneticPr fontId="2"/>
  </si>
  <si>
    <t>定員超過利用・人員基準欠如に該当していない</t>
    <phoneticPr fontId="2"/>
  </si>
  <si>
    <t>事業所と同一建物に居住する利用者にサービスを提供している</t>
    <phoneticPr fontId="2"/>
  </si>
  <si>
    <t>同一建物から通う利用者にサービスを提供している</t>
    <phoneticPr fontId="2"/>
  </si>
  <si>
    <r>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r>
    <r>
      <rPr>
        <b/>
        <sz val="10"/>
        <rFont val="BIZ UDPゴシック"/>
        <family val="3"/>
        <charset val="128"/>
      </rPr>
      <t>【松阪市重点項目】</t>
    </r>
    <r>
      <rPr>
        <sz val="10"/>
        <rFont val="BIZ UDPゴシック"/>
        <family val="3"/>
        <charset val="128"/>
      </rPr>
      <t xml:space="preserve">
(解釈通知)
業務継続計画には以下の項目等を記載していること。
イ　感染症に係る業務継続計画
①平時からの備え（体制構築・整備、感染症防止に向けた取り組みの実施、備蓄品の確保等）
②初動対応
③感染拡大防止体制の確立（保健所との連携、濃厚接触者への対応、関係者との情報共有）
ロ　災害に係る業務継続計画
①平常時の対応（建物・設備の安全対策、電気・水道等のライフラインが停止した場合の対策、必要品の備蓄等）
②緊急時の対応（業務継続計画発動基準、対応体制等）
③他施設及び地域との連携</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</si>
</sst>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
    <numFmt numFmtId="178" formatCode="h:mm;@"/>
    <numFmt numFmtId="179" formatCode="0.0%"/>
    <numFmt numFmtId="180" formatCode="0_);[Red]\(0\)"/>
  </numFmts>
  <fonts count="6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8"/>
      <name val="ＭＳ ゴシック"/>
      <family val="3"/>
      <charset val="128"/>
    </font>
    <font>
      <sz val="11"/>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游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6"/>
      <color theme="1"/>
      <name val="游ゴシック"/>
      <family val="2"/>
      <charset val="128"/>
      <scheme val="minor"/>
    </font>
    <font>
      <sz val="10"/>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6"/>
      <name val="HGSｺﾞｼｯｸE"/>
      <family val="3"/>
      <charset val="128"/>
    </font>
    <font>
      <sz val="16"/>
      <color theme="1"/>
      <name val="HGSｺﾞｼｯｸM"/>
      <family val="3"/>
      <charset val="128"/>
    </font>
    <font>
      <sz val="11"/>
      <color theme="1"/>
      <name val="游ゴシック"/>
      <family val="2"/>
      <scheme val="minor"/>
    </font>
    <font>
      <b/>
      <sz val="20"/>
      <name val="BIZ UDPゴシック"/>
      <family val="3"/>
      <charset val="128"/>
    </font>
    <font>
      <b/>
      <sz val="10"/>
      <name val="BIZ UDPゴシック"/>
      <family val="3"/>
      <charset val="128"/>
    </font>
    <font>
      <b/>
      <sz val="11"/>
      <color rgb="FFFF0000"/>
      <name val="BIZ UDPゴシック"/>
      <family val="3"/>
      <charset val="128"/>
    </font>
    <font>
      <sz val="11"/>
      <color theme="1"/>
      <name val="BIZ UDPゴシック"/>
      <family val="3"/>
      <charset val="128"/>
    </font>
    <font>
      <sz val="10"/>
      <color theme="1"/>
      <name val="BIZ UDPゴシック"/>
      <family val="3"/>
      <charset val="128"/>
    </font>
    <font>
      <sz val="10"/>
      <name val="BIZ UDPゴシック"/>
      <family val="3"/>
      <charset val="128"/>
    </font>
    <font>
      <b/>
      <sz val="14"/>
      <name val="BIZ UDPゴシック"/>
      <family val="3"/>
      <charset val="128"/>
    </font>
    <font>
      <b/>
      <sz val="12"/>
      <name val="BIZ UDPゴシック"/>
      <family val="3"/>
      <charset val="128"/>
    </font>
    <font>
      <sz val="14"/>
      <name val="BIZ UDPゴシック"/>
      <family val="3"/>
      <charset val="128"/>
    </font>
    <font>
      <sz val="10"/>
      <color theme="0"/>
      <name val="BIZ UDPゴシック"/>
      <family val="3"/>
      <charset val="128"/>
    </font>
    <font>
      <b/>
      <sz val="10"/>
      <color theme="1"/>
      <name val="BIZ UDPゴシック"/>
      <family val="3"/>
      <charset val="128"/>
    </font>
    <font>
      <sz val="9"/>
      <name val="BIZ UDPゴシック"/>
      <family val="3"/>
      <charset val="128"/>
    </font>
    <font>
      <sz val="10"/>
      <color rgb="FFFF0000"/>
      <name val="BIZ UDPゴシック"/>
      <family val="3"/>
      <charset val="128"/>
    </font>
    <font>
      <b/>
      <u/>
      <sz val="10"/>
      <color theme="1"/>
      <name val="BIZ UDPゴシック"/>
      <family val="3"/>
      <charset val="128"/>
    </font>
    <font>
      <sz val="9"/>
      <color theme="1"/>
      <name val="BIZ UDPゴシック"/>
      <family val="3"/>
      <charset val="128"/>
    </font>
    <font>
      <sz val="14"/>
      <name val="BIZ UDゴシック"/>
      <family val="3"/>
      <charset val="128"/>
    </font>
    <font>
      <sz val="9"/>
      <name val="BIZ UDゴシック"/>
      <family val="3"/>
      <charset val="128"/>
    </font>
    <font>
      <sz val="10"/>
      <name val="BIZ UDゴシック"/>
      <family val="3"/>
      <charset val="128"/>
    </font>
    <font>
      <sz val="11"/>
      <name val="BIZ UDゴシック"/>
      <family val="3"/>
      <charset val="128"/>
    </font>
    <font>
      <sz val="10"/>
      <color theme="1"/>
      <name val="BIZ UDゴシック"/>
      <family val="3"/>
      <charset val="128"/>
    </font>
    <font>
      <sz val="9"/>
      <color rgb="FFFF0000"/>
      <name val="BIZ UDPゴシック"/>
      <family val="3"/>
      <charset val="128"/>
    </font>
    <font>
      <sz val="9"/>
      <color theme="1"/>
      <name val="BIZ UDゴシック"/>
      <family val="3"/>
      <charset val="128"/>
    </font>
    <font>
      <b/>
      <sz val="10"/>
      <color rgb="FFFF0000"/>
      <name val="BIZ UDPゴシック"/>
      <family val="3"/>
      <charset val="128"/>
    </font>
    <font>
      <b/>
      <sz val="18"/>
      <color theme="1"/>
      <name val="BIZ UDPゴシック"/>
      <family val="3"/>
      <charset val="128"/>
    </font>
    <font>
      <sz val="18"/>
      <color theme="1"/>
      <name val="BIZ UDPゴシック"/>
      <family val="3"/>
      <charset val="128"/>
    </font>
    <font>
      <sz val="11"/>
      <name val="BIZ UDPゴシック"/>
      <family val="3"/>
      <charset val="128"/>
    </font>
    <font>
      <b/>
      <sz val="18"/>
      <name val="BIZ UDPゴシック"/>
      <family val="3"/>
      <charset val="128"/>
    </font>
    <font>
      <sz val="16"/>
      <name val="BIZ UDPゴシック"/>
      <family val="3"/>
      <charset val="128"/>
    </font>
    <font>
      <b/>
      <sz val="11"/>
      <name val="BIZ UDPゴシック"/>
      <family val="3"/>
      <charset val="128"/>
    </font>
    <font>
      <sz val="12"/>
      <name val="BIZ UDPゴシック"/>
      <family val="3"/>
      <charset val="128"/>
    </font>
    <font>
      <u/>
      <sz val="10"/>
      <name val="BIZ UDPゴシック"/>
      <family val="3"/>
      <charset val="128"/>
    </font>
    <font>
      <sz val="8.5"/>
      <name val="BIZ UDPゴシック"/>
      <family val="3"/>
      <charset val="128"/>
    </font>
    <font>
      <b/>
      <u/>
      <sz val="10"/>
      <name val="BIZ UDPゴシック"/>
      <family val="3"/>
      <charset val="128"/>
    </font>
  </fonts>
  <fills count="8">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CC"/>
        <bgColor indexed="64"/>
      </patternFill>
    </fill>
    <fill>
      <patternFill patternType="solid">
        <fgColor theme="6" tint="0.79998168889431442"/>
        <bgColor indexed="64"/>
      </patternFill>
    </fill>
  </fills>
  <borders count="1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right style="thin">
        <color indexed="64"/>
      </right>
      <top style="thin">
        <color indexed="64"/>
      </top>
      <bottom style="thin">
        <color indexed="64"/>
      </bottom>
      <diagonal style="thin">
        <color indexed="64"/>
      </diagonal>
    </border>
  </borders>
  <cellStyleXfs count="8">
    <xf numFmtId="0" fontId="0" fillId="0" borderId="0"/>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4" fillId="0" borderId="0"/>
    <xf numFmtId="0" fontId="28" fillId="0" borderId="0"/>
    <xf numFmtId="0" fontId="3" fillId="0" borderId="0" applyFont="0" applyFill="0" applyBorder="0" applyAlignment="0">
      <alignment horizontal="center" vertical="top" wrapText="1"/>
    </xf>
  </cellStyleXfs>
  <cellXfs count="1152">
    <xf numFmtId="0" fontId="0" fillId="0" borderId="0" xfId="0"/>
    <xf numFmtId="0" fontId="7" fillId="0" borderId="0" xfId="2" applyFont="1" applyFill="1" applyAlignment="1">
      <alignment horizontal="right" vertical="center"/>
    </xf>
    <xf numFmtId="0" fontId="7" fillId="0" borderId="0" xfId="2" applyFont="1" applyFill="1" applyAlignment="1">
      <alignment vertical="center"/>
    </xf>
    <xf numFmtId="0" fontId="6" fillId="3" borderId="0" xfId="2" applyFont="1" applyFill="1" applyBorder="1" applyAlignment="1" applyProtection="1">
      <alignment vertical="center"/>
    </xf>
    <xf numFmtId="0" fontId="7" fillId="3" borderId="0" xfId="2" applyFont="1" applyFill="1" applyBorder="1" applyProtection="1">
      <alignment vertical="center"/>
    </xf>
    <xf numFmtId="0" fontId="7" fillId="0" borderId="0" xfId="2" applyFont="1" applyBorder="1" applyProtection="1">
      <alignment vertical="center"/>
    </xf>
    <xf numFmtId="0" fontId="6" fillId="3" borderId="0" xfId="2" applyFont="1" applyFill="1" applyBorder="1" applyAlignment="1" applyProtection="1">
      <alignment horizontal="center" vertical="center"/>
    </xf>
    <xf numFmtId="0" fontId="6" fillId="3" borderId="0" xfId="2" applyFont="1" applyFill="1" applyBorder="1" applyProtection="1">
      <alignment vertical="center"/>
    </xf>
    <xf numFmtId="0" fontId="6" fillId="0" borderId="0" xfId="2" applyFont="1" applyBorder="1" applyProtection="1">
      <alignment vertical="center"/>
    </xf>
    <xf numFmtId="0" fontId="6" fillId="0" borderId="0" xfId="2" applyFont="1" applyProtection="1">
      <alignment vertical="center"/>
    </xf>
    <xf numFmtId="0" fontId="10" fillId="0" borderId="0" xfId="2" applyFont="1" applyProtection="1">
      <alignment vertical="center"/>
    </xf>
    <xf numFmtId="0" fontId="6" fillId="0" borderId="0" xfId="2" applyFont="1" applyAlignment="1" applyProtection="1">
      <alignment horizontal="center" vertical="center"/>
    </xf>
    <xf numFmtId="0" fontId="6" fillId="0" borderId="0" xfId="2" applyFont="1" applyAlignment="1" applyProtection="1">
      <alignment horizontal="right" vertical="center"/>
    </xf>
    <xf numFmtId="20" fontId="6" fillId="3" borderId="0" xfId="2" applyNumberFormat="1" applyFont="1" applyFill="1" applyBorder="1" applyAlignment="1" applyProtection="1">
      <alignment vertical="center"/>
    </xf>
    <xf numFmtId="176" fontId="6" fillId="3" borderId="0" xfId="2" applyNumberFormat="1" applyFont="1" applyFill="1" applyBorder="1" applyAlignment="1" applyProtection="1">
      <alignment vertical="center"/>
    </xf>
    <xf numFmtId="0" fontId="6" fillId="3" borderId="0" xfId="2" applyFont="1" applyFill="1" applyBorder="1" applyAlignment="1" applyProtection="1">
      <alignment horizontal="left" vertical="center"/>
    </xf>
    <xf numFmtId="0" fontId="6" fillId="0" borderId="0" xfId="2" applyFont="1" applyBorder="1" applyAlignment="1" applyProtection="1">
      <alignment horizontal="center" vertical="center"/>
    </xf>
    <xf numFmtId="0" fontId="10" fillId="0" borderId="0" xfId="2" applyFont="1" applyFill="1" applyBorder="1" applyAlignment="1" applyProtection="1">
      <alignment vertical="center" wrapText="1"/>
    </xf>
    <xf numFmtId="0" fontId="1" fillId="3" borderId="0" xfId="2" applyFill="1">
      <alignment vertical="center"/>
    </xf>
    <xf numFmtId="0" fontId="9" fillId="3" borderId="0" xfId="2" applyFont="1" applyFill="1" applyAlignment="1">
      <alignment horizontal="left" vertical="center"/>
    </xf>
    <xf numFmtId="0" fontId="11" fillId="3" borderId="0" xfId="2" applyFont="1" applyFill="1" applyAlignment="1">
      <alignment vertical="center"/>
    </xf>
    <xf numFmtId="0" fontId="11" fillId="5" borderId="7" xfId="2" applyFont="1" applyFill="1" applyBorder="1" applyAlignment="1">
      <alignment horizontal="left" vertical="center"/>
    </xf>
    <xf numFmtId="0" fontId="14" fillId="3" borderId="0" xfId="2" applyFont="1" applyFill="1" applyAlignment="1">
      <alignment horizontal="left" vertical="center"/>
    </xf>
    <xf numFmtId="0" fontId="11" fillId="3" borderId="7" xfId="2" applyFont="1" applyFill="1" applyBorder="1" applyAlignment="1">
      <alignment horizontal="center" vertical="center"/>
    </xf>
    <xf numFmtId="0" fontId="11" fillId="3" borderId="7" xfId="2" applyFont="1" applyFill="1" applyBorder="1" applyAlignment="1">
      <alignment horizontal="left" vertical="center"/>
    </xf>
    <xf numFmtId="0" fontId="15" fillId="3" borderId="0" xfId="2" applyFont="1" applyFill="1" applyAlignment="1">
      <alignment horizontal="left" vertical="center"/>
    </xf>
    <xf numFmtId="0" fontId="15" fillId="3" borderId="0" xfId="2" applyFont="1" applyFill="1" applyBorder="1" applyAlignment="1">
      <alignment vertical="center"/>
    </xf>
    <xf numFmtId="0" fontId="13" fillId="3" borderId="0" xfId="2" applyFont="1" applyFill="1" applyAlignment="1">
      <alignment vertical="center"/>
    </xf>
    <xf numFmtId="0" fontId="15" fillId="3" borderId="0" xfId="2" applyFont="1" applyFill="1" applyBorder="1" applyAlignment="1">
      <alignment vertical="center" shrinkToFit="1"/>
    </xf>
    <xf numFmtId="0" fontId="11" fillId="3" borderId="0" xfId="2" applyFont="1" applyFill="1" applyAlignment="1">
      <alignment vertical="center" wrapText="1"/>
    </xf>
    <xf numFmtId="0" fontId="11" fillId="3" borderId="0" xfId="2" applyFont="1" applyFill="1" applyAlignment="1">
      <alignment horizontal="left" vertical="center"/>
    </xf>
    <xf numFmtId="0" fontId="6" fillId="0" borderId="0" xfId="2" applyFont="1">
      <alignment vertical="center"/>
    </xf>
    <xf numFmtId="0" fontId="6" fillId="0" borderId="0" xfId="2" applyFont="1" applyAlignment="1">
      <alignment horizontal="left" vertical="center"/>
    </xf>
    <xf numFmtId="0" fontId="7" fillId="0" borderId="0" xfId="2" applyFont="1" applyAlignment="1">
      <alignment horizontal="left" vertical="center"/>
    </xf>
    <xf numFmtId="0" fontId="9" fillId="0" borderId="0" xfId="2" applyFont="1" applyAlignment="1">
      <alignment horizontal="left" vertical="center"/>
    </xf>
    <xf numFmtId="0" fontId="7" fillId="0" borderId="0" xfId="2" applyFont="1" applyAlignment="1">
      <alignment horizontal="right" vertical="center"/>
    </xf>
    <xf numFmtId="0" fontId="7" fillId="0" borderId="0" xfId="2" applyFont="1" applyProtection="1">
      <alignment vertical="center"/>
    </xf>
    <xf numFmtId="0" fontId="7" fillId="0" borderId="0" xfId="2" applyFont="1" applyAlignment="1" applyProtection="1">
      <alignment horizontal="left" vertical="center"/>
    </xf>
    <xf numFmtId="0" fontId="7" fillId="0" borderId="0" xfId="2" applyFont="1" applyAlignment="1" applyProtection="1">
      <alignment horizontal="right" vertical="center"/>
    </xf>
    <xf numFmtId="0" fontId="7" fillId="3" borderId="0" xfId="2" applyFont="1" applyFill="1" applyAlignment="1" applyProtection="1">
      <alignment vertical="center"/>
    </xf>
    <xf numFmtId="0" fontId="7" fillId="3" borderId="0" xfId="2" applyFont="1" applyFill="1" applyProtection="1">
      <alignment vertical="center"/>
    </xf>
    <xf numFmtId="0" fontId="7" fillId="3" borderId="0" xfId="2" applyFont="1" applyFill="1" applyAlignment="1" applyProtection="1">
      <alignment horizontal="center" vertical="center"/>
    </xf>
    <xf numFmtId="0" fontId="7" fillId="0" borderId="0" xfId="2" applyFont="1">
      <alignment vertical="center"/>
    </xf>
    <xf numFmtId="0" fontId="6" fillId="3" borderId="0" xfId="2" quotePrefix="1" applyFont="1" applyFill="1" applyBorder="1" applyAlignment="1">
      <alignment vertical="center"/>
    </xf>
    <xf numFmtId="0" fontId="7" fillId="0" borderId="0" xfId="2" applyFont="1" applyAlignment="1" applyProtection="1">
      <alignment horizontal="center" vertical="center"/>
    </xf>
    <xf numFmtId="0" fontId="6" fillId="0" borderId="0" xfId="2" applyFont="1" applyAlignment="1">
      <alignment horizontal="right" vertical="center"/>
    </xf>
    <xf numFmtId="0" fontId="6" fillId="0" borderId="0" xfId="2" applyFont="1" applyBorder="1" applyAlignment="1" applyProtection="1">
      <alignment horizontal="left" vertical="center"/>
    </xf>
    <xf numFmtId="0" fontId="6" fillId="0" borderId="0" xfId="2" applyFont="1" applyBorder="1" applyAlignment="1" applyProtection="1">
      <alignment horizontal="right" vertical="center"/>
    </xf>
    <xf numFmtId="0" fontId="6" fillId="3" borderId="0" xfId="2" applyFont="1" applyFill="1" applyBorder="1" applyAlignment="1" applyProtection="1">
      <alignment horizontal="right" vertical="center"/>
    </xf>
    <xf numFmtId="176" fontId="6" fillId="0" borderId="0" xfId="2" applyNumberFormat="1" applyFont="1" applyBorder="1" applyAlignment="1" applyProtection="1">
      <alignment vertical="center"/>
    </xf>
    <xf numFmtId="0" fontId="7" fillId="0" borderId="0" xfId="2" applyFont="1" applyBorder="1" applyAlignment="1" applyProtection="1">
      <alignment horizontal="center" vertical="center"/>
    </xf>
    <xf numFmtId="20" fontId="6" fillId="0" borderId="0" xfId="2" applyNumberFormat="1" applyFont="1" applyBorder="1" applyAlignment="1" applyProtection="1">
      <alignment vertical="center"/>
    </xf>
    <xf numFmtId="0" fontId="6" fillId="0" borderId="0" xfId="2" applyFont="1" applyBorder="1" applyAlignment="1" applyProtection="1">
      <alignment vertical="center"/>
    </xf>
    <xf numFmtId="0" fontId="10" fillId="0" borderId="0" xfId="2" applyFont="1" applyBorder="1" applyAlignment="1" applyProtection="1">
      <alignment horizontal="left" vertical="center"/>
    </xf>
    <xf numFmtId="0" fontId="6" fillId="3" borderId="0" xfId="2" applyFont="1" applyFill="1" applyBorder="1" applyAlignment="1" applyProtection="1">
      <alignment vertical="center"/>
      <protection locked="0"/>
    </xf>
    <xf numFmtId="0" fontId="6" fillId="3" borderId="0" xfId="2" applyFont="1" applyFill="1" applyBorder="1" applyAlignment="1">
      <alignment horizontal="center" vertical="center"/>
    </xf>
    <xf numFmtId="0" fontId="7" fillId="0" borderId="0" xfId="2" applyFont="1" applyBorder="1" applyAlignment="1" applyProtection="1">
      <alignment vertical="center"/>
    </xf>
    <xf numFmtId="1" fontId="6" fillId="3" borderId="0" xfId="2" applyNumberFormat="1" applyFont="1" applyFill="1" applyBorder="1" applyAlignment="1" applyProtection="1">
      <alignment vertical="center"/>
    </xf>
    <xf numFmtId="0" fontId="6" fillId="0" borderId="0" xfId="2" applyFont="1" applyAlignment="1">
      <alignment horizontal="center" vertical="center"/>
    </xf>
    <xf numFmtId="0" fontId="6" fillId="0" borderId="0" xfId="2" applyFont="1" applyBorder="1" applyAlignment="1">
      <alignment vertical="center"/>
    </xf>
    <xf numFmtId="0" fontId="10" fillId="0" borderId="0" xfId="2" applyFont="1" applyAlignment="1">
      <alignment horizontal="right" vertical="center"/>
    </xf>
    <xf numFmtId="0" fontId="10" fillId="0" borderId="0" xfId="2" applyFont="1" applyAlignment="1"/>
    <xf numFmtId="0" fontId="10" fillId="0" borderId="0" xfId="2" applyFont="1" applyAlignment="1" applyProtection="1">
      <alignment horizontal="center" vertical="center"/>
    </xf>
    <xf numFmtId="0" fontId="6" fillId="0" borderId="0" xfId="2" applyFont="1" applyBorder="1" applyAlignment="1">
      <alignment horizontal="center" vertical="center"/>
    </xf>
    <xf numFmtId="0" fontId="11" fillId="3" borderId="0" xfId="2" applyFont="1" applyFill="1" applyBorder="1" applyAlignment="1" applyProtection="1">
      <alignment vertical="center"/>
    </xf>
    <xf numFmtId="0" fontId="11" fillId="0" borderId="0" xfId="2" applyFont="1" applyBorder="1" applyAlignment="1" applyProtection="1">
      <alignment vertical="center"/>
    </xf>
    <xf numFmtId="0" fontId="10" fillId="0" borderId="0" xfId="2" applyFont="1" applyAlignment="1">
      <alignment horizontal="left"/>
    </xf>
    <xf numFmtId="0" fontId="11" fillId="0" borderId="0" xfId="2" applyFont="1" applyBorder="1" applyAlignment="1" applyProtection="1">
      <alignment horizontal="left" vertical="center"/>
    </xf>
    <xf numFmtId="0" fontId="6" fillId="0" borderId="0" xfId="2" applyFont="1" applyBorder="1" applyAlignment="1">
      <alignment horizontal="right" vertical="center"/>
    </xf>
    <xf numFmtId="0" fontId="6" fillId="0" borderId="0" xfId="2" applyFont="1" applyBorder="1" applyAlignment="1">
      <alignment horizontal="left" vertical="center"/>
    </xf>
    <xf numFmtId="0" fontId="6" fillId="0" borderId="0" xfId="2" applyNumberFormat="1" applyFont="1" applyBorder="1" applyAlignment="1" applyProtection="1">
      <alignment horizontal="center" vertical="center"/>
    </xf>
    <xf numFmtId="20" fontId="7" fillId="0" borderId="0" xfId="2" applyNumberFormat="1" applyFont="1" applyBorder="1" applyAlignment="1" applyProtection="1">
      <alignment vertical="center"/>
    </xf>
    <xf numFmtId="0" fontId="7" fillId="0" borderId="0" xfId="2" applyFont="1" applyAlignment="1">
      <alignment horizontal="center" vertical="center"/>
    </xf>
    <xf numFmtId="0" fontId="7" fillId="0" borderId="0" xfId="2" applyFont="1" applyBorder="1" applyAlignment="1">
      <alignment vertical="center"/>
    </xf>
    <xf numFmtId="0" fontId="9" fillId="0" borderId="0" xfId="2" applyFont="1" applyAlignment="1">
      <alignment horizontal="right" vertical="center"/>
    </xf>
    <xf numFmtId="0" fontId="7" fillId="0" borderId="0" xfId="2" applyFont="1" applyBorder="1" applyAlignment="1">
      <alignment horizontal="center" vertical="center"/>
    </xf>
    <xf numFmtId="0" fontId="13" fillId="0" borderId="0" xfId="2" applyFont="1" applyAlignment="1"/>
    <xf numFmtId="0" fontId="11" fillId="0" borderId="0" xfId="2" applyFont="1" applyProtection="1">
      <alignment vertical="center"/>
    </xf>
    <xf numFmtId="0" fontId="11" fillId="0" borderId="0" xfId="2" applyFont="1" applyAlignment="1" applyProtection="1">
      <alignment horizontal="left" vertical="center"/>
    </xf>
    <xf numFmtId="0" fontId="11" fillId="0" borderId="0" xfId="2" applyFont="1">
      <alignment vertical="center"/>
    </xf>
    <xf numFmtId="0" fontId="11" fillId="0" borderId="0" xfId="2" applyFont="1" applyAlignment="1">
      <alignment horizontal="right" vertical="center"/>
    </xf>
    <xf numFmtId="0" fontId="6" fillId="0" borderId="33" xfId="2" applyFont="1" applyBorder="1" applyAlignment="1">
      <alignment horizontal="center" vertical="center" wrapText="1"/>
    </xf>
    <xf numFmtId="0" fontId="6" fillId="0" borderId="9" xfId="2" applyFont="1" applyBorder="1" applyAlignment="1">
      <alignment horizontal="center" vertical="center" wrapText="1"/>
    </xf>
    <xf numFmtId="0" fontId="10" fillId="0" borderId="48" xfId="2" applyFont="1" applyBorder="1" applyAlignment="1">
      <alignment horizontal="center" vertical="center"/>
    </xf>
    <xf numFmtId="0" fontId="10" fillId="0" borderId="7" xfId="2" applyFont="1" applyBorder="1" applyAlignment="1">
      <alignment horizontal="center" vertical="center"/>
    </xf>
    <xf numFmtId="0" fontId="10" fillId="0" borderId="49" xfId="2" applyFont="1" applyBorder="1" applyAlignment="1">
      <alignment horizontal="center" vertical="center"/>
    </xf>
    <xf numFmtId="0" fontId="10" fillId="0" borderId="3" xfId="2" applyFont="1" applyBorder="1" applyAlignment="1">
      <alignment horizontal="center" vertical="center"/>
    </xf>
    <xf numFmtId="0" fontId="10" fillId="0" borderId="48"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49" xfId="2" applyFont="1" applyFill="1" applyBorder="1" applyAlignment="1">
      <alignment horizontal="center" vertical="center"/>
    </xf>
    <xf numFmtId="0" fontId="6" fillId="0" borderId="24" xfId="2" applyFont="1" applyBorder="1" applyAlignment="1">
      <alignment horizontal="center" vertical="center" wrapText="1"/>
    </xf>
    <xf numFmtId="0" fontId="10" fillId="0" borderId="52" xfId="2" applyNumberFormat="1" applyFont="1" applyFill="1" applyBorder="1" applyAlignment="1">
      <alignment horizontal="center" vertical="center" wrapText="1"/>
    </xf>
    <xf numFmtId="0" fontId="10" fillId="0" borderId="53" xfId="2" applyNumberFormat="1" applyFont="1" applyFill="1" applyBorder="1" applyAlignment="1">
      <alignment horizontal="center" vertical="center" wrapText="1"/>
    </xf>
    <xf numFmtId="0" fontId="10" fillId="0" borderId="54" xfId="2" applyNumberFormat="1" applyFont="1" applyFill="1" applyBorder="1" applyAlignment="1">
      <alignment horizontal="center" vertical="center" wrapText="1"/>
    </xf>
    <xf numFmtId="0" fontId="6" fillId="4" borderId="33" xfId="2" applyFont="1" applyFill="1" applyBorder="1" applyAlignment="1" applyProtection="1">
      <alignment horizontal="center" vertical="center" wrapText="1"/>
      <protection locked="0"/>
    </xf>
    <xf numFmtId="0" fontId="6" fillId="4" borderId="70" xfId="2" applyFont="1" applyFill="1" applyBorder="1" applyAlignment="1" applyProtection="1">
      <alignment horizontal="center" vertical="center" shrinkToFit="1"/>
      <protection locked="0"/>
    </xf>
    <xf numFmtId="0" fontId="6" fillId="4" borderId="71" xfId="2" applyFont="1" applyFill="1" applyBorder="1" applyAlignment="1" applyProtection="1">
      <alignment horizontal="center" vertical="center" shrinkToFit="1"/>
      <protection locked="0"/>
    </xf>
    <xf numFmtId="0" fontId="6" fillId="4" borderId="72" xfId="2" applyFont="1" applyFill="1" applyBorder="1" applyAlignment="1" applyProtection="1">
      <alignment horizontal="center" vertical="center" shrinkToFit="1"/>
      <protection locked="0"/>
    </xf>
    <xf numFmtId="0" fontId="6" fillId="4" borderId="9" xfId="2" applyFont="1" applyFill="1" applyBorder="1" applyAlignment="1" applyProtection="1">
      <alignment horizontal="center" vertical="center" wrapText="1"/>
      <protection locked="0"/>
    </xf>
    <xf numFmtId="177" fontId="6" fillId="0" borderId="80" xfId="2" applyNumberFormat="1" applyFont="1" applyBorder="1" applyAlignment="1">
      <alignment horizontal="center" vertical="center" shrinkToFit="1"/>
    </xf>
    <xf numFmtId="177" fontId="6" fillId="0" borderId="81" xfId="2" applyNumberFormat="1" applyFont="1" applyBorder="1" applyAlignment="1">
      <alignment horizontal="center" vertical="center" shrinkToFit="1"/>
    </xf>
    <xf numFmtId="177" fontId="6" fillId="0" borderId="82" xfId="2" applyNumberFormat="1" applyFont="1" applyBorder="1" applyAlignment="1">
      <alignment horizontal="center" vertical="center" shrinkToFit="1"/>
    </xf>
    <xf numFmtId="0" fontId="6" fillId="4" borderId="13" xfId="2" applyFont="1" applyFill="1" applyBorder="1" applyAlignment="1" applyProtection="1">
      <alignment horizontal="center" vertical="center" wrapText="1"/>
      <protection locked="0"/>
    </xf>
    <xf numFmtId="177" fontId="6" fillId="0" borderId="88" xfId="2" applyNumberFormat="1" applyFont="1" applyBorder="1" applyAlignment="1">
      <alignment horizontal="center" vertical="center" shrinkToFit="1"/>
    </xf>
    <xf numFmtId="177" fontId="6" fillId="0" borderId="89" xfId="2" applyNumberFormat="1" applyFont="1" applyBorder="1" applyAlignment="1">
      <alignment horizontal="center" vertical="center" shrinkToFit="1"/>
    </xf>
    <xf numFmtId="177" fontId="6" fillId="0" borderId="90" xfId="2" applyNumberFormat="1" applyFont="1" applyBorder="1" applyAlignment="1">
      <alignment horizontal="center" vertical="center" shrinkToFit="1"/>
    </xf>
    <xf numFmtId="0" fontId="6" fillId="4" borderId="14" xfId="2" applyFont="1" applyFill="1" applyBorder="1" applyAlignment="1" applyProtection="1">
      <alignment horizontal="center" vertical="center" wrapText="1"/>
      <protection locked="0"/>
    </xf>
    <xf numFmtId="0" fontId="6" fillId="4" borderId="24" xfId="2" applyFont="1" applyFill="1" applyBorder="1" applyAlignment="1" applyProtection="1">
      <alignment horizontal="center" vertical="center" wrapText="1"/>
      <protection locked="0"/>
    </xf>
    <xf numFmtId="0" fontId="11" fillId="3" borderId="26" xfId="2" applyFont="1" applyFill="1" applyBorder="1">
      <alignment vertical="center"/>
    </xf>
    <xf numFmtId="0" fontId="21" fillId="3" borderId="27" xfId="2" applyFont="1" applyFill="1" applyBorder="1" applyAlignment="1">
      <alignment horizontal="center" vertical="center"/>
    </xf>
    <xf numFmtId="0" fontId="11" fillId="3" borderId="27" xfId="2" applyFont="1" applyFill="1" applyBorder="1" applyAlignment="1">
      <alignment horizontal="center" vertical="center" wrapText="1"/>
    </xf>
    <xf numFmtId="0" fontId="11" fillId="3" borderId="27" xfId="2" applyFont="1" applyFill="1" applyBorder="1" applyAlignment="1">
      <alignment horizontal="center" vertical="center" shrinkToFit="1"/>
    </xf>
    <xf numFmtId="0" fontId="20" fillId="3" borderId="27" xfId="2" applyFont="1" applyFill="1" applyBorder="1" applyAlignment="1">
      <alignment horizontal="center" vertical="center" wrapText="1"/>
    </xf>
    <xf numFmtId="1" fontId="11" fillId="3" borderId="27" xfId="2" applyNumberFormat="1" applyFont="1" applyFill="1" applyBorder="1" applyAlignment="1">
      <alignment horizontal="center" vertical="center" wrapText="1"/>
    </xf>
    <xf numFmtId="0" fontId="11" fillId="3" borderId="28" xfId="2" applyFont="1" applyFill="1" applyBorder="1" applyAlignment="1">
      <alignment horizontal="center" vertical="center" wrapText="1"/>
    </xf>
    <xf numFmtId="0" fontId="11" fillId="3" borderId="0" xfId="2" applyFont="1" applyFill="1">
      <alignment vertical="center"/>
    </xf>
    <xf numFmtId="0" fontId="10" fillId="0" borderId="32" xfId="2" applyFont="1" applyBorder="1" applyProtection="1">
      <alignment vertical="center"/>
    </xf>
    <xf numFmtId="0" fontId="10" fillId="0" borderId="29" xfId="2" applyFont="1" applyFill="1" applyBorder="1" applyAlignment="1" applyProtection="1">
      <alignment vertical="center" wrapText="1"/>
    </xf>
    <xf numFmtId="0" fontId="10" fillId="0" borderId="16" xfId="2" applyFont="1" applyFill="1" applyBorder="1" applyAlignment="1" applyProtection="1">
      <alignment vertical="center" wrapText="1"/>
    </xf>
    <xf numFmtId="0" fontId="10" fillId="0" borderId="105" xfId="2" applyFont="1" applyFill="1" applyBorder="1" applyAlignment="1">
      <alignment vertical="center" wrapText="1"/>
    </xf>
    <xf numFmtId="177" fontId="10" fillId="3" borderId="106" xfId="2" applyNumberFormat="1" applyFont="1" applyFill="1" applyBorder="1" applyAlignment="1" applyProtection="1">
      <alignment horizontal="center" vertical="center" shrinkToFit="1"/>
    </xf>
    <xf numFmtId="177" fontId="10" fillId="3" borderId="38" xfId="2" applyNumberFormat="1" applyFont="1" applyFill="1" applyBorder="1" applyAlignment="1" applyProtection="1">
      <alignment horizontal="center" vertical="center" shrinkToFit="1"/>
    </xf>
    <xf numFmtId="177" fontId="10" fillId="3" borderId="107" xfId="2" applyNumberFormat="1" applyFont="1" applyFill="1" applyBorder="1" applyAlignment="1" applyProtection="1">
      <alignment horizontal="center" vertical="center" shrinkToFit="1"/>
    </xf>
    <xf numFmtId="0" fontId="10" fillId="0" borderId="20" xfId="2" applyFont="1" applyBorder="1" applyProtection="1">
      <alignment vertical="center"/>
    </xf>
    <xf numFmtId="0" fontId="10" fillId="0" borderId="2" xfId="2" applyFont="1" applyFill="1" applyBorder="1" applyAlignment="1" applyProtection="1">
      <alignment vertical="center" wrapText="1"/>
    </xf>
    <xf numFmtId="0" fontId="10" fillId="0" borderId="84" xfId="2" applyFont="1" applyFill="1" applyBorder="1" applyAlignment="1">
      <alignment vertical="center" wrapText="1"/>
    </xf>
    <xf numFmtId="0" fontId="10" fillId="0" borderId="21" xfId="2" applyFont="1" applyBorder="1" applyProtection="1">
      <alignment vertical="center"/>
    </xf>
    <xf numFmtId="0" fontId="10" fillId="0" borderId="11" xfId="2" applyFont="1" applyFill="1" applyBorder="1" applyAlignment="1" applyProtection="1">
      <alignment vertical="center" wrapText="1"/>
    </xf>
    <xf numFmtId="0" fontId="11" fillId="0" borderId="46" xfId="2" applyFont="1" applyBorder="1">
      <alignment vertical="center"/>
    </xf>
    <xf numFmtId="0" fontId="11" fillId="0" borderId="2" xfId="2" applyFont="1" applyFill="1" applyBorder="1" applyAlignment="1">
      <alignment vertical="center" wrapText="1"/>
    </xf>
    <xf numFmtId="177" fontId="10" fillId="5" borderId="48" xfId="2" applyNumberFormat="1" applyFont="1" applyFill="1" applyBorder="1" applyAlignment="1" applyProtection="1">
      <alignment horizontal="center" vertical="center" shrinkToFit="1"/>
      <protection locked="0"/>
    </xf>
    <xf numFmtId="177" fontId="10" fillId="5" borderId="7" xfId="2" applyNumberFormat="1" applyFont="1" applyFill="1" applyBorder="1" applyAlignment="1" applyProtection="1">
      <alignment horizontal="center" vertical="center" shrinkToFit="1"/>
      <protection locked="0"/>
    </xf>
    <xf numFmtId="177" fontId="10" fillId="5" borderId="49" xfId="2" applyNumberFormat="1" applyFont="1" applyFill="1" applyBorder="1" applyAlignment="1" applyProtection="1">
      <alignment horizontal="center" vertical="center" shrinkToFit="1"/>
      <protection locked="0"/>
    </xf>
    <xf numFmtId="0" fontId="11" fillId="0" borderId="58" xfId="2" applyFont="1" applyBorder="1">
      <alignment vertical="center"/>
    </xf>
    <xf numFmtId="0" fontId="11" fillId="0" borderId="61" xfId="2" applyFont="1" applyFill="1" applyBorder="1" applyAlignment="1">
      <alignment vertical="center" wrapText="1"/>
    </xf>
    <xf numFmtId="177" fontId="10" fillId="0" borderId="48" xfId="2" applyNumberFormat="1" applyFont="1" applyFill="1" applyBorder="1" applyAlignment="1">
      <alignment horizontal="center" vertical="center" shrinkToFit="1"/>
    </xf>
    <xf numFmtId="177" fontId="10" fillId="0" borderId="7" xfId="2" applyNumberFormat="1" applyFont="1" applyFill="1" applyBorder="1" applyAlignment="1">
      <alignment horizontal="center" vertical="center" shrinkToFit="1"/>
    </xf>
    <xf numFmtId="177" fontId="10" fillId="0" borderId="49" xfId="2" applyNumberFormat="1" applyFont="1" applyFill="1" applyBorder="1" applyAlignment="1">
      <alignment horizontal="center" vertical="center" shrinkToFit="1"/>
    </xf>
    <xf numFmtId="177" fontId="10" fillId="3" borderId="48" xfId="2" applyNumberFormat="1" applyFont="1" applyFill="1" applyBorder="1" applyAlignment="1">
      <alignment horizontal="center" vertical="center" shrinkToFit="1"/>
    </xf>
    <xf numFmtId="177" fontId="10" fillId="3" borderId="7" xfId="2" applyNumberFormat="1" applyFont="1" applyFill="1" applyBorder="1" applyAlignment="1">
      <alignment horizontal="center" vertical="center" shrinkToFit="1"/>
    </xf>
    <xf numFmtId="177" fontId="10" fillId="3" borderId="49" xfId="2" applyNumberFormat="1" applyFont="1" applyFill="1" applyBorder="1" applyAlignment="1">
      <alignment horizontal="center" vertical="center" shrinkToFit="1"/>
    </xf>
    <xf numFmtId="177" fontId="10" fillId="3" borderId="42" xfId="2" applyNumberFormat="1" applyFont="1" applyFill="1" applyBorder="1" applyAlignment="1" applyProtection="1">
      <alignment horizontal="center" vertical="center" shrinkToFit="1"/>
    </xf>
    <xf numFmtId="177" fontId="10" fillId="3" borderId="34" xfId="2" applyNumberFormat="1" applyFont="1" applyFill="1" applyBorder="1" applyAlignment="1" applyProtection="1">
      <alignment horizontal="center" vertical="center" shrinkToFit="1"/>
    </xf>
    <xf numFmtId="177" fontId="10" fillId="3" borderId="43" xfId="2" applyNumberFormat="1" applyFont="1" applyFill="1" applyBorder="1" applyAlignment="1" applyProtection="1">
      <alignment horizontal="center" vertical="center" shrinkToFit="1"/>
    </xf>
    <xf numFmtId="177" fontId="10" fillId="3" borderId="17" xfId="2" applyNumberFormat="1" applyFont="1" applyFill="1" applyBorder="1" applyAlignment="1" applyProtection="1">
      <alignment horizontal="center" vertical="center" shrinkToFit="1"/>
    </xf>
    <xf numFmtId="177" fontId="10" fillId="3" borderId="48" xfId="2" applyNumberFormat="1" applyFont="1" applyFill="1" applyBorder="1" applyAlignment="1" applyProtection="1">
      <alignment horizontal="center" vertical="center" shrinkToFit="1"/>
    </xf>
    <xf numFmtId="177" fontId="10" fillId="3" borderId="7" xfId="2" applyNumberFormat="1" applyFont="1" applyFill="1" applyBorder="1" applyAlignment="1" applyProtection="1">
      <alignment horizontal="center" vertical="center" shrinkToFit="1"/>
    </xf>
    <xf numFmtId="177" fontId="10" fillId="3" borderId="49" xfId="2" applyNumberFormat="1" applyFont="1" applyFill="1" applyBorder="1" applyAlignment="1" applyProtection="1">
      <alignment horizontal="center" vertical="center" shrinkToFit="1"/>
    </xf>
    <xf numFmtId="177" fontId="10" fillId="3" borderId="3" xfId="2" applyNumberFormat="1" applyFont="1" applyFill="1" applyBorder="1" applyAlignment="1" applyProtection="1">
      <alignment horizontal="center" vertical="center" shrinkToFit="1"/>
    </xf>
    <xf numFmtId="177" fontId="10" fillId="3" borderId="52" xfId="2" applyNumberFormat="1" applyFont="1" applyFill="1" applyBorder="1" applyAlignment="1" applyProtection="1">
      <alignment horizontal="center" vertical="center" shrinkToFit="1"/>
    </xf>
    <xf numFmtId="177" fontId="10" fillId="3" borderId="53" xfId="2" applyNumberFormat="1" applyFont="1" applyFill="1" applyBorder="1" applyAlignment="1" applyProtection="1">
      <alignment horizontal="center" vertical="center" shrinkToFit="1"/>
    </xf>
    <xf numFmtId="177" fontId="10" fillId="3" borderId="54" xfId="2" applyNumberFormat="1" applyFont="1" applyFill="1" applyBorder="1" applyAlignment="1" applyProtection="1">
      <alignment horizontal="center" vertical="center" shrinkToFit="1"/>
    </xf>
    <xf numFmtId="177" fontId="10" fillId="3" borderId="59" xfId="2" applyNumberFormat="1" applyFont="1" applyFill="1" applyBorder="1" applyAlignment="1" applyProtection="1">
      <alignment horizontal="center" vertical="center" shrinkToFit="1"/>
    </xf>
    <xf numFmtId="0" fontId="13" fillId="0" borderId="0" xfId="2" applyFont="1">
      <alignment vertical="center"/>
    </xf>
    <xf numFmtId="0" fontId="11" fillId="0" borderId="0" xfId="2" applyFont="1" applyAlignment="1">
      <alignment vertical="center" shrinkToFit="1"/>
    </xf>
    <xf numFmtId="0" fontId="12" fillId="0" borderId="0" xfId="2" applyFont="1" applyAlignment="1">
      <alignment vertical="center" shrinkToFit="1"/>
    </xf>
    <xf numFmtId="0" fontId="11" fillId="0" borderId="0" xfId="2" applyFont="1" applyAlignment="1">
      <alignment horizontal="left" vertical="center"/>
    </xf>
    <xf numFmtId="0" fontId="11" fillId="0" borderId="0" xfId="2" applyFont="1" applyFill="1">
      <alignment vertical="center"/>
    </xf>
    <xf numFmtId="0" fontId="11" fillId="0" borderId="0" xfId="2" applyFont="1" applyFill="1" applyAlignment="1">
      <alignment vertical="center" wrapText="1"/>
    </xf>
    <xf numFmtId="0" fontId="11" fillId="0" borderId="0" xfId="2" applyFont="1" applyAlignment="1">
      <alignment vertical="center" wrapText="1"/>
    </xf>
    <xf numFmtId="0" fontId="11" fillId="0" borderId="0" xfId="2" applyFont="1" applyFill="1" applyBorder="1">
      <alignment vertical="center"/>
    </xf>
    <xf numFmtId="0" fontId="11" fillId="0" borderId="0" xfId="2" applyFont="1" applyBorder="1">
      <alignment vertical="center"/>
    </xf>
    <xf numFmtId="0" fontId="10" fillId="0" borderId="0" xfId="2" applyFont="1" applyFill="1" applyAlignment="1"/>
    <xf numFmtId="0" fontId="10" fillId="0" borderId="0" xfId="2" applyFont="1" applyFill="1" applyAlignment="1">
      <alignment vertical="center"/>
    </xf>
    <xf numFmtId="0" fontId="10" fillId="0" borderId="0" xfId="2" applyFont="1" applyFill="1" applyBorder="1" applyAlignment="1">
      <alignment vertical="center" wrapText="1"/>
    </xf>
    <xf numFmtId="0" fontId="10" fillId="0" borderId="0" xfId="2" applyFont="1" applyFill="1" applyBorder="1" applyAlignment="1">
      <alignment horizontal="justify" vertical="center" wrapText="1"/>
    </xf>
    <xf numFmtId="0" fontId="11" fillId="0" borderId="0" xfId="2" applyFont="1" applyFill="1" applyAlignment="1">
      <alignment vertical="center" textRotation="90"/>
    </xf>
    <xf numFmtId="0" fontId="11" fillId="0" borderId="0" xfId="2" applyFont="1" applyFill="1" applyAlignment="1">
      <alignment horizontal="left" vertical="center"/>
    </xf>
    <xf numFmtId="0" fontId="22" fillId="3" borderId="0" xfId="2" applyFont="1" applyFill="1" applyAlignment="1" applyProtection="1">
      <alignment horizontal="left" vertical="center"/>
    </xf>
    <xf numFmtId="0" fontId="23" fillId="3" borderId="0" xfId="2" applyFont="1" applyFill="1" applyAlignment="1" applyProtection="1">
      <alignment horizontal="center" vertical="center"/>
    </xf>
    <xf numFmtId="0" fontId="23" fillId="3" borderId="0" xfId="2" applyFont="1" applyFill="1" applyProtection="1">
      <alignment vertical="center"/>
    </xf>
    <xf numFmtId="0" fontId="23" fillId="3" borderId="0" xfId="2" applyFont="1" applyFill="1" applyAlignment="1" applyProtection="1">
      <alignment horizontal="left" vertical="center"/>
    </xf>
    <xf numFmtId="0" fontId="24" fillId="3" borderId="0" xfId="2" applyFont="1" applyFill="1" applyProtection="1">
      <alignment vertical="center"/>
    </xf>
    <xf numFmtId="0" fontId="24" fillId="3" borderId="0" xfId="2" applyFont="1" applyFill="1" applyAlignment="1" applyProtection="1">
      <alignment horizontal="left" vertical="center"/>
    </xf>
    <xf numFmtId="0" fontId="23" fillId="5" borderId="7" xfId="2" applyFont="1" applyFill="1" applyBorder="1" applyAlignment="1" applyProtection="1">
      <alignment horizontal="center" vertical="center"/>
      <protection locked="0"/>
    </xf>
    <xf numFmtId="20" fontId="23" fillId="5" borderId="7" xfId="2" applyNumberFormat="1" applyFont="1" applyFill="1" applyBorder="1" applyAlignment="1" applyProtection="1">
      <alignment horizontal="center" vertical="center"/>
      <protection locked="0"/>
    </xf>
    <xf numFmtId="0" fontId="23" fillId="3" borderId="7" xfId="2" applyFont="1" applyFill="1" applyBorder="1" applyAlignment="1" applyProtection="1">
      <alignment horizontal="center" vertical="center"/>
    </xf>
    <xf numFmtId="178" fontId="23" fillId="3" borderId="7" xfId="2" applyNumberFormat="1" applyFont="1" applyFill="1" applyBorder="1" applyAlignment="1" applyProtection="1">
      <alignment horizontal="center" vertical="center"/>
    </xf>
    <xf numFmtId="0" fontId="23" fillId="3" borderId="7" xfId="2" applyNumberFormat="1" applyFont="1" applyFill="1" applyBorder="1" applyAlignment="1" applyProtection="1">
      <alignment horizontal="center" vertical="center"/>
    </xf>
    <xf numFmtId="0" fontId="23" fillId="5" borderId="7" xfId="2" applyFont="1" applyFill="1" applyBorder="1" applyAlignment="1" applyProtection="1">
      <alignment horizontal="left" vertical="center"/>
      <protection locked="0"/>
    </xf>
    <xf numFmtId="0" fontId="23" fillId="3" borderId="7" xfId="3" applyNumberFormat="1" applyFont="1" applyFill="1" applyBorder="1" applyAlignment="1" applyProtection="1">
      <alignment horizontal="center" vertical="center"/>
    </xf>
    <xf numFmtId="20" fontId="23" fillId="3" borderId="7" xfId="2" applyNumberFormat="1" applyFont="1" applyFill="1" applyBorder="1" applyAlignment="1" applyProtection="1">
      <alignment horizontal="center" vertical="center"/>
    </xf>
    <xf numFmtId="0" fontId="25" fillId="3" borderId="0" xfId="2" applyFont="1" applyFill="1" applyAlignment="1" applyProtection="1">
      <alignment horizontal="left" vertical="center"/>
    </xf>
    <xf numFmtId="0" fontId="23" fillId="3" borderId="0" xfId="2" applyFont="1" applyFill="1" applyAlignment="1" applyProtection="1">
      <alignment vertical="center"/>
    </xf>
    <xf numFmtId="0" fontId="11" fillId="4" borderId="7" xfId="2" applyFont="1" applyFill="1" applyBorder="1" applyAlignment="1">
      <alignment horizontal="left" vertical="center"/>
    </xf>
    <xf numFmtId="0" fontId="11" fillId="3" borderId="0" xfId="2" applyFont="1" applyFill="1" applyBorder="1" applyAlignment="1">
      <alignment horizontal="center" vertical="center"/>
    </xf>
    <xf numFmtId="0" fontId="11" fillId="3" borderId="0" xfId="2" applyFont="1" applyFill="1" applyBorder="1" applyAlignment="1">
      <alignment horizontal="left" vertical="center"/>
    </xf>
    <xf numFmtId="0" fontId="15" fillId="3" borderId="0" xfId="2" applyFont="1" applyFill="1">
      <alignment vertical="center"/>
    </xf>
    <xf numFmtId="0" fontId="11" fillId="3" borderId="0" xfId="2" applyFont="1" applyFill="1" applyBorder="1">
      <alignment vertical="center"/>
    </xf>
    <xf numFmtId="0" fontId="15" fillId="3" borderId="0" xfId="2" applyFont="1" applyFill="1" applyBorder="1">
      <alignment vertical="center"/>
    </xf>
    <xf numFmtId="0" fontId="10" fillId="3" borderId="0" xfId="2" applyFont="1" applyFill="1" applyAlignment="1"/>
    <xf numFmtId="0" fontId="10" fillId="3" borderId="0" xfId="2" applyFont="1" applyFill="1">
      <alignment vertical="center"/>
    </xf>
    <xf numFmtId="0" fontId="10" fillId="3" borderId="0" xfId="2" applyFont="1" applyFill="1" applyAlignment="1">
      <alignment vertical="center" wrapText="1"/>
    </xf>
    <xf numFmtId="0" fontId="10" fillId="3" borderId="0" xfId="2" applyFont="1" applyFill="1" applyAlignment="1">
      <alignment horizontal="justify" vertical="center" wrapText="1"/>
    </xf>
    <xf numFmtId="0" fontId="26" fillId="3" borderId="0" xfId="2" applyFont="1" applyFill="1" applyBorder="1">
      <alignment vertical="center"/>
    </xf>
    <xf numFmtId="0" fontId="6" fillId="3" borderId="0" xfId="2" applyFont="1" applyFill="1" applyBorder="1">
      <alignment vertical="center"/>
    </xf>
    <xf numFmtId="0" fontId="18" fillId="3" borderId="0" xfId="2" applyFont="1" applyFill="1">
      <alignment vertical="center"/>
    </xf>
    <xf numFmtId="0" fontId="6" fillId="3" borderId="7" xfId="2" applyFont="1" applyFill="1" applyBorder="1" applyAlignment="1">
      <alignment horizontal="center" vertical="center"/>
    </xf>
    <xf numFmtId="0" fontId="6" fillId="3" borderId="7" xfId="2" applyFont="1" applyFill="1" applyBorder="1">
      <alignment vertical="center"/>
    </xf>
    <xf numFmtId="0" fontId="6" fillId="3" borderId="7" xfId="2" applyFont="1" applyFill="1" applyBorder="1" applyAlignment="1">
      <alignment vertical="center" shrinkToFit="1"/>
    </xf>
    <xf numFmtId="0" fontId="18" fillId="3" borderId="44" xfId="2" applyFont="1" applyFill="1" applyBorder="1" applyAlignment="1">
      <alignment horizontal="center" vertical="center"/>
    </xf>
    <xf numFmtId="0" fontId="27" fillId="3" borderId="63" xfId="2" applyFont="1" applyFill="1" applyBorder="1" applyAlignment="1">
      <alignment horizontal="center" vertical="center"/>
    </xf>
    <xf numFmtId="0" fontId="27" fillId="3" borderId="64" xfId="2" applyFont="1" applyFill="1" applyBorder="1" applyAlignment="1">
      <alignment horizontal="center" vertical="center"/>
    </xf>
    <xf numFmtId="0" fontId="27" fillId="3" borderId="31" xfId="2" applyFont="1" applyFill="1" applyBorder="1" applyAlignment="1">
      <alignment horizontal="center" vertical="center"/>
    </xf>
    <xf numFmtId="0" fontId="18" fillId="3" borderId="64" xfId="2" applyFont="1" applyFill="1" applyBorder="1" applyAlignment="1">
      <alignment horizontal="center" vertical="center"/>
    </xf>
    <xf numFmtId="0" fontId="18" fillId="3" borderId="65" xfId="2" applyFont="1" applyFill="1" applyBorder="1" applyAlignment="1">
      <alignment horizontal="center" vertical="center"/>
    </xf>
    <xf numFmtId="0" fontId="27" fillId="3" borderId="42" xfId="2" applyFont="1" applyFill="1" applyBorder="1">
      <alignment vertical="center"/>
    </xf>
    <xf numFmtId="0" fontId="27" fillId="3" borderId="34" xfId="2" applyFont="1" applyFill="1" applyBorder="1">
      <alignment vertical="center"/>
    </xf>
    <xf numFmtId="0" fontId="27" fillId="3" borderId="18" xfId="2" applyFont="1" applyFill="1" applyBorder="1">
      <alignment vertical="center"/>
    </xf>
    <xf numFmtId="0" fontId="18" fillId="3" borderId="34" xfId="2" applyFont="1" applyFill="1" applyBorder="1">
      <alignment vertical="center"/>
    </xf>
    <xf numFmtId="0" fontId="18" fillId="3" borderId="43" xfId="2" applyFont="1" applyFill="1" applyBorder="1">
      <alignment vertical="center"/>
    </xf>
    <xf numFmtId="0" fontId="27" fillId="3" borderId="48" xfId="2" applyFont="1" applyFill="1" applyBorder="1">
      <alignment vertical="center"/>
    </xf>
    <xf numFmtId="0" fontId="27" fillId="3" borderId="7" xfId="2" applyFont="1" applyFill="1" applyBorder="1">
      <alignment vertical="center"/>
    </xf>
    <xf numFmtId="0" fontId="27" fillId="3" borderId="1" xfId="2" applyFont="1" applyFill="1" applyBorder="1">
      <alignment vertical="center"/>
    </xf>
    <xf numFmtId="0" fontId="27" fillId="3" borderId="49" xfId="2" applyFont="1" applyFill="1" applyBorder="1">
      <alignment vertical="center"/>
    </xf>
    <xf numFmtId="0" fontId="18" fillId="3" borderId="7" xfId="2" applyFont="1" applyFill="1" applyBorder="1">
      <alignment vertical="center"/>
    </xf>
    <xf numFmtId="0" fontId="18" fillId="3" borderId="49" xfId="2" applyFont="1" applyFill="1" applyBorder="1">
      <alignment vertical="center"/>
    </xf>
    <xf numFmtId="0" fontId="18" fillId="3" borderId="52" xfId="2" applyFont="1" applyFill="1" applyBorder="1">
      <alignment vertical="center"/>
    </xf>
    <xf numFmtId="0" fontId="18" fillId="3" borderId="53" xfId="2" applyFont="1" applyFill="1" applyBorder="1">
      <alignment vertical="center"/>
    </xf>
    <xf numFmtId="0" fontId="18" fillId="3" borderId="54" xfId="2" applyFont="1" applyFill="1" applyBorder="1">
      <alignment vertical="center"/>
    </xf>
    <xf numFmtId="0" fontId="30" fillId="0" borderId="0" xfId="0" applyFont="1" applyAlignment="1">
      <alignment vertical="top" wrapText="1"/>
    </xf>
    <xf numFmtId="0" fontId="32" fillId="0" borderId="0" xfId="0" applyFont="1" applyAlignment="1">
      <alignment horizontal="left" vertical="top"/>
    </xf>
    <xf numFmtId="0" fontId="34" fillId="0" borderId="0" xfId="0" applyFont="1" applyAlignment="1">
      <alignment vertical="center"/>
    </xf>
    <xf numFmtId="0" fontId="34" fillId="0" borderId="0" xfId="0" applyFont="1" applyAlignment="1">
      <alignment vertical="top" wrapText="1"/>
    </xf>
    <xf numFmtId="49" fontId="34" fillId="0" borderId="0" xfId="0" applyNumberFormat="1" applyFont="1" applyAlignment="1">
      <alignment horizontal="center" vertical="top" wrapText="1"/>
    </xf>
    <xf numFmtId="0" fontId="35" fillId="0" borderId="4" xfId="0" applyFont="1" applyFill="1" applyBorder="1" applyAlignment="1">
      <alignment vertical="center"/>
    </xf>
    <xf numFmtId="0" fontId="36" fillId="0" borderId="5" xfId="0" applyFont="1" applyFill="1" applyBorder="1" applyAlignment="1">
      <alignment vertical="center"/>
    </xf>
    <xf numFmtId="0" fontId="36" fillId="0" borderId="6" xfId="0" applyFont="1" applyFill="1" applyBorder="1" applyAlignment="1">
      <alignment horizontal="center" vertical="top" wrapText="1"/>
    </xf>
    <xf numFmtId="0" fontId="37" fillId="0" borderId="5" xfId="0" applyFont="1" applyFill="1" applyBorder="1" applyAlignment="1">
      <alignment horizontal="center" vertical="center" wrapText="1"/>
    </xf>
    <xf numFmtId="0" fontId="37" fillId="0" borderId="5" xfId="0" applyFont="1" applyFill="1" applyBorder="1" applyAlignment="1">
      <alignment horizontal="right" vertical="center"/>
    </xf>
    <xf numFmtId="0" fontId="34" fillId="0" borderId="5" xfId="0" applyFont="1" applyBorder="1" applyAlignment="1">
      <alignment vertical="top" wrapText="1"/>
    </xf>
    <xf numFmtId="0" fontId="37" fillId="0" borderId="127" xfId="0" applyFont="1" applyFill="1" applyBorder="1" applyAlignment="1">
      <alignment horizontal="center" vertical="center" wrapText="1"/>
    </xf>
    <xf numFmtId="0" fontId="34" fillId="0" borderId="125" xfId="0" applyFont="1" applyBorder="1" applyAlignment="1">
      <alignment vertical="top" wrapText="1"/>
    </xf>
    <xf numFmtId="0" fontId="37" fillId="0" borderId="6"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0" borderId="0" xfId="0" applyFont="1" applyAlignment="1">
      <alignment vertical="center" wrapText="1"/>
    </xf>
    <xf numFmtId="0" fontId="34" fillId="3" borderId="1" xfId="0" applyFont="1" applyFill="1" applyBorder="1" applyAlignment="1">
      <alignment horizontal="center" vertical="top" wrapText="1"/>
    </xf>
    <xf numFmtId="0" fontId="34" fillId="0" borderId="0" xfId="0" applyFont="1" applyFill="1" applyBorder="1" applyAlignment="1">
      <alignment vertical="top" wrapText="1"/>
    </xf>
    <xf numFmtId="0" fontId="34" fillId="0" borderId="0" xfId="0" applyFont="1" applyFill="1" applyAlignment="1">
      <alignment vertical="top" wrapText="1"/>
    </xf>
    <xf numFmtId="0" fontId="33" fillId="0" borderId="0" xfId="6" applyFont="1"/>
    <xf numFmtId="0" fontId="34" fillId="3" borderId="10" xfId="0" applyFont="1" applyFill="1" applyBorder="1" applyAlignment="1">
      <alignment vertical="top" wrapText="1"/>
    </xf>
    <xf numFmtId="0" fontId="34" fillId="3" borderId="11" xfId="0" applyFont="1" applyFill="1" applyBorder="1" applyAlignment="1">
      <alignment vertical="top" wrapText="1"/>
    </xf>
    <xf numFmtId="0" fontId="34" fillId="3" borderId="7" xfId="0" applyFont="1" applyFill="1" applyBorder="1" applyAlignment="1">
      <alignment horizontal="center" vertical="top" wrapText="1"/>
    </xf>
    <xf numFmtId="0" fontId="35" fillId="3" borderId="4" xfId="0" applyFont="1" applyFill="1" applyBorder="1" applyAlignment="1">
      <alignment vertical="center"/>
    </xf>
    <xf numFmtId="0" fontId="36" fillId="3" borderId="5" xfId="0" applyFont="1" applyFill="1" applyBorder="1" applyAlignment="1">
      <alignment vertical="center"/>
    </xf>
    <xf numFmtId="0" fontId="36" fillId="3" borderId="6" xfId="0" applyFont="1" applyFill="1" applyBorder="1" applyAlignment="1">
      <alignment horizontal="center" vertical="top" wrapText="1"/>
    </xf>
    <xf numFmtId="0" fontId="37" fillId="3" borderId="5" xfId="0" applyFont="1" applyFill="1" applyBorder="1" applyAlignment="1">
      <alignment horizontal="center" vertical="center" wrapText="1"/>
    </xf>
    <xf numFmtId="0" fontId="37" fillId="3" borderId="5" xfId="0" applyFont="1" applyFill="1" applyBorder="1" applyAlignment="1">
      <alignment horizontal="right" vertical="center"/>
    </xf>
    <xf numFmtId="0" fontId="34" fillId="3" borderId="5" xfId="0" applyFont="1" applyFill="1" applyBorder="1" applyAlignment="1">
      <alignment vertical="top" wrapText="1"/>
    </xf>
    <xf numFmtId="0" fontId="37" fillId="3" borderId="127" xfId="0" applyFont="1" applyFill="1" applyBorder="1" applyAlignment="1">
      <alignment horizontal="center" vertical="center" wrapText="1"/>
    </xf>
    <xf numFmtId="0" fontId="34" fillId="3" borderId="125" xfId="0" applyFont="1" applyFill="1" applyBorder="1" applyAlignment="1">
      <alignment vertical="top" wrapText="1"/>
    </xf>
    <xf numFmtId="0" fontId="34" fillId="3" borderId="6" xfId="0" applyFont="1" applyFill="1" applyBorder="1" applyAlignment="1">
      <alignment vertical="top" wrapText="1"/>
    </xf>
    <xf numFmtId="0" fontId="34" fillId="3" borderId="0" xfId="0" applyFont="1" applyFill="1" applyAlignment="1">
      <alignment vertical="top"/>
    </xf>
    <xf numFmtId="0" fontId="34" fillId="3" borderId="0" xfId="0" applyFont="1" applyFill="1" applyAlignment="1">
      <alignment vertical="top" wrapText="1"/>
    </xf>
    <xf numFmtId="49" fontId="34" fillId="3" borderId="0" xfId="0" applyNumberFormat="1" applyFont="1" applyFill="1" applyAlignment="1">
      <alignment horizontal="center" vertical="top" wrapText="1"/>
    </xf>
    <xf numFmtId="0" fontId="35" fillId="3" borderId="1" xfId="0" applyFont="1" applyFill="1" applyBorder="1" applyAlignment="1">
      <alignment vertical="center"/>
    </xf>
    <xf numFmtId="0" fontId="36" fillId="3" borderId="2" xfId="0" applyFont="1" applyFill="1" applyBorder="1" applyAlignment="1">
      <alignment vertical="center"/>
    </xf>
    <xf numFmtId="0" fontId="36" fillId="3" borderId="3" xfId="0" applyFont="1" applyFill="1" applyBorder="1" applyAlignment="1">
      <alignment horizontal="center" vertical="top" wrapText="1"/>
    </xf>
    <xf numFmtId="0" fontId="37" fillId="3" borderId="2" xfId="0" applyFont="1" applyFill="1" applyBorder="1" applyAlignment="1">
      <alignment horizontal="center" vertical="center" wrapText="1"/>
    </xf>
    <xf numFmtId="0" fontId="37" fillId="3" borderId="2" xfId="0" applyFont="1" applyFill="1" applyBorder="1" applyAlignment="1">
      <alignment horizontal="right" vertical="center"/>
    </xf>
    <xf numFmtId="0" fontId="37" fillId="3" borderId="122" xfId="0" applyFont="1" applyFill="1" applyBorder="1" applyAlignment="1">
      <alignment horizontal="center" vertical="center" wrapText="1"/>
    </xf>
    <xf numFmtId="0" fontId="34" fillId="3" borderId="2" xfId="0" applyFont="1" applyFill="1" applyBorder="1" applyAlignment="1">
      <alignment vertical="top" wrapText="1"/>
    </xf>
    <xf numFmtId="0" fontId="37" fillId="3" borderId="123" xfId="0" applyFont="1" applyFill="1" applyBorder="1" applyAlignment="1">
      <alignment horizontal="center" vertical="center" wrapText="1"/>
    </xf>
    <xf numFmtId="0" fontId="34" fillId="3" borderId="124" xfId="0" applyFont="1" applyFill="1" applyBorder="1" applyAlignment="1">
      <alignment vertical="top" wrapText="1"/>
    </xf>
    <xf numFmtId="0" fontId="37" fillId="3" borderId="3" xfId="0" applyFont="1" applyFill="1" applyBorder="1" applyAlignment="1">
      <alignment horizontal="center" vertical="center" wrapText="1"/>
    </xf>
    <xf numFmtId="0" fontId="34" fillId="3" borderId="0" xfId="0" applyFont="1" applyFill="1" applyBorder="1" applyAlignment="1">
      <alignment vertical="top"/>
    </xf>
    <xf numFmtId="0" fontId="34" fillId="3" borderId="0" xfId="0" applyFont="1" applyFill="1" applyBorder="1" applyAlignment="1">
      <alignment horizontal="center" vertical="top" wrapText="1"/>
    </xf>
    <xf numFmtId="49" fontId="34" fillId="3" borderId="0" xfId="0" applyNumberFormat="1" applyFont="1" applyFill="1" applyBorder="1" applyAlignment="1">
      <alignment horizontal="center" vertical="top" wrapText="1"/>
    </xf>
    <xf numFmtId="0" fontId="33" fillId="3" borderId="0" xfId="0" applyFont="1" applyFill="1" applyBorder="1" applyAlignment="1">
      <alignment vertical="top" wrapText="1"/>
    </xf>
    <xf numFmtId="0" fontId="35" fillId="0" borderId="1" xfId="0" applyFont="1" applyFill="1" applyBorder="1" applyAlignment="1">
      <alignment vertical="center"/>
    </xf>
    <xf numFmtId="0" fontId="36" fillId="0" borderId="2" xfId="0" applyFont="1" applyFill="1" applyBorder="1" applyAlignment="1">
      <alignment vertical="center"/>
    </xf>
    <xf numFmtId="0" fontId="36" fillId="0" borderId="3" xfId="0" applyFont="1" applyFill="1" applyBorder="1" applyAlignment="1">
      <alignment horizontal="center" vertical="top" wrapText="1"/>
    </xf>
    <xf numFmtId="0" fontId="37" fillId="0" borderId="2" xfId="0" applyFont="1" applyFill="1" applyBorder="1" applyAlignment="1">
      <alignment horizontal="center" vertical="center" wrapText="1"/>
    </xf>
    <xf numFmtId="0" fontId="37" fillId="0" borderId="2" xfId="0" applyFont="1" applyFill="1" applyBorder="1" applyAlignment="1">
      <alignment horizontal="right" vertical="center"/>
    </xf>
    <xf numFmtId="0" fontId="34" fillId="0" borderId="2" xfId="0" applyFont="1" applyBorder="1" applyAlignment="1">
      <alignment vertical="top" wrapText="1"/>
    </xf>
    <xf numFmtId="0" fontId="37" fillId="0" borderId="123" xfId="0" applyFont="1" applyFill="1" applyBorder="1" applyAlignment="1">
      <alignment horizontal="center" vertical="center" wrapText="1"/>
    </xf>
    <xf numFmtId="0" fontId="34" fillId="0" borderId="124" xfId="0" applyFont="1" applyBorder="1" applyAlignment="1">
      <alignment vertical="top" wrapText="1"/>
    </xf>
    <xf numFmtId="0" fontId="37" fillId="0" borderId="3"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4" fillId="0" borderId="1" xfId="0" applyFont="1" applyFill="1" applyBorder="1" applyAlignment="1">
      <alignment horizontal="center" vertical="top" wrapText="1"/>
    </xf>
    <xf numFmtId="0" fontId="34" fillId="0" borderId="8" xfId="0" applyFont="1" applyFill="1" applyBorder="1" applyAlignment="1">
      <alignment vertical="top" wrapText="1"/>
    </xf>
    <xf numFmtId="0" fontId="34" fillId="0" borderId="7" xfId="0" applyFont="1" applyFill="1" applyBorder="1" applyAlignment="1">
      <alignment horizontal="center" vertical="top" wrapText="1"/>
    </xf>
    <xf numFmtId="0" fontId="34" fillId="0" borderId="2" xfId="0" applyFont="1" applyFill="1" applyBorder="1" applyAlignment="1">
      <alignment horizontal="center" vertical="top" wrapText="1"/>
    </xf>
    <xf numFmtId="0" fontId="34" fillId="0" borderId="7" xfId="0" applyFont="1" applyFill="1" applyBorder="1" applyAlignment="1">
      <alignment horizontal="center" vertical="top" wrapText="1"/>
    </xf>
    <xf numFmtId="0" fontId="34" fillId="0" borderId="1" xfId="0" applyFont="1" applyBorder="1" applyAlignment="1">
      <alignment horizontal="center" vertical="top" wrapText="1"/>
    </xf>
    <xf numFmtId="0" fontId="34" fillId="0" borderId="10" xfId="0" applyFont="1" applyFill="1" applyBorder="1" applyAlignment="1">
      <alignment horizontal="center" vertical="top" wrapText="1"/>
    </xf>
    <xf numFmtId="0" fontId="34" fillId="0" borderId="0" xfId="0" applyFont="1" applyBorder="1" applyAlignment="1">
      <alignment vertical="top" wrapText="1"/>
    </xf>
    <xf numFmtId="0" fontId="34" fillId="0" borderId="10" xfId="0" applyFont="1" applyBorder="1" applyAlignment="1">
      <alignment horizontal="center" vertical="top" wrapText="1"/>
    </xf>
    <xf numFmtId="0" fontId="34" fillId="0" borderId="7" xfId="0" applyFont="1" applyBorder="1" applyAlignment="1">
      <alignment horizontal="center" vertical="top" wrapText="1"/>
    </xf>
    <xf numFmtId="0" fontId="34" fillId="0" borderId="0" xfId="0" applyFont="1" applyAlignment="1"/>
    <xf numFmtId="0" fontId="34" fillId="0" borderId="0" xfId="0" applyFont="1" applyAlignment="1">
      <alignment vertical="top"/>
    </xf>
    <xf numFmtId="0" fontId="38" fillId="2" borderId="7" xfId="0" applyFont="1" applyFill="1" applyBorder="1" applyAlignment="1">
      <alignment horizontal="center" vertical="center" wrapText="1"/>
    </xf>
    <xf numFmtId="0" fontId="38" fillId="0" borderId="0" xfId="0" applyFont="1" applyAlignment="1">
      <alignment vertical="top" wrapText="1"/>
    </xf>
    <xf numFmtId="0" fontId="38" fillId="2" borderId="1" xfId="0" applyFont="1" applyFill="1" applyBorder="1" applyAlignment="1">
      <alignment horizontal="center" vertical="center" wrapText="1"/>
    </xf>
    <xf numFmtId="49" fontId="34" fillId="0" borderId="0" xfId="0" applyNumberFormat="1" applyFont="1" applyFill="1" applyBorder="1" applyAlignment="1">
      <alignment horizontal="center" vertical="top" wrapText="1"/>
    </xf>
    <xf numFmtId="0" fontId="38" fillId="2" borderId="48" xfId="0" applyFont="1" applyFill="1" applyBorder="1" applyAlignment="1">
      <alignment horizontal="center" vertical="center" wrapText="1"/>
    </xf>
    <xf numFmtId="0" fontId="36" fillId="0" borderId="1" xfId="0" applyFont="1" applyFill="1" applyBorder="1" applyAlignment="1">
      <alignment vertical="center"/>
    </xf>
    <xf numFmtId="0" fontId="36" fillId="0" borderId="123" xfId="0" applyFont="1" applyFill="1" applyBorder="1" applyAlignment="1">
      <alignment vertical="center"/>
    </xf>
    <xf numFmtId="0" fontId="34" fillId="0" borderId="2" xfId="0" applyFont="1" applyFill="1" applyBorder="1" applyAlignment="1">
      <alignment horizontal="right" vertical="center"/>
    </xf>
    <xf numFmtId="0" fontId="44" fillId="0" borderId="5" xfId="0" applyFont="1" applyFill="1" applyBorder="1" applyAlignment="1">
      <alignment horizontal="center" vertical="center" wrapText="1"/>
    </xf>
    <xf numFmtId="0" fontId="44" fillId="0" borderId="126" xfId="0" applyFont="1" applyFill="1" applyBorder="1" applyAlignment="1">
      <alignment horizontal="center" vertical="center" wrapText="1"/>
    </xf>
    <xf numFmtId="0" fontId="44" fillId="3" borderId="5" xfId="0" applyFont="1" applyFill="1" applyBorder="1" applyAlignment="1">
      <alignment horizontal="center" vertical="center" wrapText="1"/>
    </xf>
    <xf numFmtId="0" fontId="44" fillId="3" borderId="126" xfId="0" applyFont="1" applyFill="1" applyBorder="1" applyAlignment="1">
      <alignment horizontal="center" vertical="center" wrapText="1"/>
    </xf>
    <xf numFmtId="0" fontId="44" fillId="3" borderId="2" xfId="0" applyFont="1" applyFill="1" applyBorder="1" applyAlignment="1">
      <alignment horizontal="center" vertical="center" wrapText="1"/>
    </xf>
    <xf numFmtId="0" fontId="44" fillId="3" borderId="122" xfId="0" applyFont="1" applyFill="1" applyBorder="1" applyAlignment="1">
      <alignment horizontal="center" vertical="center" wrapText="1"/>
    </xf>
    <xf numFmtId="0" fontId="44" fillId="3" borderId="2" xfId="0" applyFont="1" applyFill="1" applyBorder="1" applyAlignment="1">
      <alignment horizontal="right" vertical="center"/>
    </xf>
    <xf numFmtId="0" fontId="44" fillId="0" borderId="2" xfId="0" applyFont="1" applyFill="1" applyBorder="1" applyAlignment="1">
      <alignment horizontal="center" vertical="center" wrapText="1"/>
    </xf>
    <xf numFmtId="0" fontId="44" fillId="0" borderId="122" xfId="0" applyFont="1" applyFill="1" applyBorder="1" applyAlignment="1">
      <alignment horizontal="center" vertical="center" wrapText="1"/>
    </xf>
    <xf numFmtId="10" fontId="45" fillId="0" borderId="2" xfId="0" applyNumberFormat="1" applyFont="1" applyBorder="1" applyAlignment="1">
      <alignment vertical="center" wrapText="1"/>
    </xf>
    <xf numFmtId="0" fontId="47" fillId="0" borderId="122" xfId="0" applyFont="1" applyFill="1" applyBorder="1" applyAlignment="1">
      <alignment horizontal="center" vertical="center" wrapText="1"/>
    </xf>
    <xf numFmtId="0" fontId="46" fillId="0" borderId="122" xfId="0" applyFont="1" applyFill="1" applyBorder="1" applyAlignment="1">
      <alignment horizontal="center" vertical="center" wrapText="1"/>
    </xf>
    <xf numFmtId="0" fontId="46" fillId="0" borderId="3" xfId="0" applyFont="1" applyFill="1" applyBorder="1" applyAlignment="1">
      <alignment horizontal="center" vertical="center" wrapText="1"/>
    </xf>
    <xf numFmtId="49" fontId="48" fillId="0" borderId="7" xfId="0" applyNumberFormat="1" applyFont="1" applyBorder="1" applyAlignment="1">
      <alignment horizontal="center" vertical="top" wrapText="1"/>
    </xf>
    <xf numFmtId="49" fontId="48" fillId="0" borderId="7" xfId="0" applyNumberFormat="1" applyFont="1" applyFill="1" applyBorder="1" applyAlignment="1">
      <alignment horizontal="center" vertical="top" wrapText="1"/>
    </xf>
    <xf numFmtId="49" fontId="46" fillId="0" borderId="7" xfId="0" applyNumberFormat="1" applyFont="1" applyFill="1" applyBorder="1" applyAlignment="1">
      <alignment horizontal="center" vertical="top" wrapText="1"/>
    </xf>
    <xf numFmtId="49" fontId="46" fillId="0" borderId="7" xfId="0" applyNumberFormat="1" applyFont="1" applyBorder="1" applyAlignment="1">
      <alignment horizontal="center" vertical="top" wrapText="1"/>
    </xf>
    <xf numFmtId="49" fontId="48" fillId="0" borderId="1" xfId="0" applyNumberFormat="1" applyFont="1" applyFill="1" applyBorder="1" applyAlignment="1">
      <alignment horizontal="center" vertical="top" wrapText="1"/>
    </xf>
    <xf numFmtId="49" fontId="48" fillId="0" borderId="2" xfId="0" applyNumberFormat="1" applyFont="1" applyFill="1" applyBorder="1" applyAlignment="1">
      <alignment horizontal="center" vertical="top" wrapText="1"/>
    </xf>
    <xf numFmtId="49" fontId="46" fillId="0" borderId="2" xfId="0" applyNumberFormat="1" applyFont="1" applyFill="1" applyBorder="1" applyAlignment="1">
      <alignment horizontal="center" vertical="top" wrapText="1"/>
    </xf>
    <xf numFmtId="49" fontId="46" fillId="3" borderId="7" xfId="0" applyNumberFormat="1" applyFont="1" applyFill="1" applyBorder="1" applyAlignment="1">
      <alignment horizontal="center" vertical="top" wrapText="1"/>
    </xf>
    <xf numFmtId="49" fontId="48" fillId="3" borderId="7" xfId="0" applyNumberFormat="1" applyFont="1" applyFill="1" applyBorder="1" applyAlignment="1">
      <alignment horizontal="center" vertical="top" wrapText="1"/>
    </xf>
    <xf numFmtId="49" fontId="46" fillId="0" borderId="14" xfId="0" applyNumberFormat="1" applyFont="1" applyFill="1" applyBorder="1" applyAlignment="1">
      <alignment horizontal="center" vertical="top" wrapText="1"/>
    </xf>
    <xf numFmtId="49" fontId="34" fillId="0" borderId="15" xfId="0" applyNumberFormat="1" applyFont="1" applyFill="1" applyBorder="1" applyAlignment="1">
      <alignment horizontal="center" vertical="top" wrapText="1"/>
    </xf>
    <xf numFmtId="49" fontId="46" fillId="0" borderId="15" xfId="0" applyNumberFormat="1" applyFont="1" applyFill="1" applyBorder="1" applyAlignment="1">
      <alignment horizontal="center" vertical="top" wrapText="1"/>
    </xf>
    <xf numFmtId="49" fontId="34" fillId="0" borderId="13" xfId="0" applyNumberFormat="1" applyFont="1" applyFill="1" applyBorder="1" applyAlignment="1">
      <alignment horizontal="center" vertical="top" wrapText="1"/>
    </xf>
    <xf numFmtId="0" fontId="38" fillId="2" borderId="5" xfId="0" applyFont="1" applyFill="1" applyBorder="1" applyAlignment="1">
      <alignment horizontal="center" vertical="center" wrapText="1"/>
    </xf>
    <xf numFmtId="0" fontId="34" fillId="0" borderId="10" xfId="0" applyFont="1" applyFill="1" applyBorder="1" applyAlignment="1">
      <alignment horizontal="center" vertical="top" wrapText="1"/>
    </xf>
    <xf numFmtId="0" fontId="34" fillId="0" borderId="2" xfId="0" applyFont="1" applyBorder="1" applyAlignment="1">
      <alignment vertical="top" wrapText="1"/>
    </xf>
    <xf numFmtId="0" fontId="34" fillId="3" borderId="11" xfId="0" applyFont="1" applyFill="1" applyBorder="1" applyAlignment="1">
      <alignment horizontal="center" vertical="top" wrapText="1"/>
    </xf>
    <xf numFmtId="0" fontId="34" fillId="3" borderId="12" xfId="0" applyFont="1" applyFill="1" applyBorder="1" applyAlignment="1">
      <alignment vertical="top" wrapText="1"/>
    </xf>
    <xf numFmtId="0" fontId="38" fillId="2" borderId="5" xfId="0" applyFont="1" applyFill="1" applyBorder="1" applyAlignment="1">
      <alignment horizontal="center" vertical="center" wrapText="1"/>
    </xf>
    <xf numFmtId="0" fontId="34" fillId="0" borderId="7" xfId="0" applyFont="1" applyFill="1" applyBorder="1" applyAlignment="1">
      <alignment horizontal="center" vertical="top" wrapText="1"/>
    </xf>
    <xf numFmtId="0" fontId="34" fillId="0" borderId="2" xfId="0" applyFont="1" applyBorder="1" applyAlignment="1">
      <alignment vertical="top" wrapText="1"/>
    </xf>
    <xf numFmtId="0" fontId="33" fillId="0" borderId="0" xfId="1" applyFont="1" applyFill="1">
      <alignment vertical="center"/>
    </xf>
    <xf numFmtId="0" fontId="41" fillId="0" borderId="0" xfId="1" applyFont="1" applyFill="1">
      <alignment vertical="center"/>
    </xf>
    <xf numFmtId="0" fontId="33" fillId="0" borderId="0" xfId="1" applyFont="1" applyFill="1" applyBorder="1" applyAlignment="1">
      <alignment horizontal="left" vertical="center" wrapText="1"/>
    </xf>
    <xf numFmtId="0" fontId="33" fillId="0" borderId="0" xfId="1" applyFont="1" applyFill="1" applyAlignment="1">
      <alignment vertical="top"/>
    </xf>
    <xf numFmtId="0" fontId="33" fillId="0" borderId="0" xfId="1" applyFont="1" applyFill="1" applyAlignment="1">
      <alignment horizontal="left" vertical="center"/>
    </xf>
    <xf numFmtId="0" fontId="34" fillId="0" borderId="7" xfId="1" applyFont="1" applyFill="1" applyBorder="1" applyAlignment="1">
      <alignment horizontal="center" vertical="center"/>
    </xf>
    <xf numFmtId="0" fontId="34" fillId="0" borderId="0" xfId="1" applyFont="1" applyFill="1" applyAlignment="1">
      <alignment horizontal="center" vertical="center"/>
    </xf>
    <xf numFmtId="0" fontId="33" fillId="0" borderId="7" xfId="0" applyFont="1" applyFill="1" applyBorder="1" applyAlignment="1">
      <alignment horizontal="left" vertical="top" wrapText="1"/>
    </xf>
    <xf numFmtId="0" fontId="33" fillId="0" borderId="13" xfId="1" applyFont="1" applyFill="1" applyBorder="1" applyAlignment="1">
      <alignment horizontal="left" vertical="center" wrapText="1"/>
    </xf>
    <xf numFmtId="0" fontId="34" fillId="0" borderId="0" xfId="1" applyFont="1" applyFill="1">
      <alignment vertical="center"/>
    </xf>
    <xf numFmtId="0" fontId="33" fillId="0" borderId="7" xfId="1" applyFont="1" applyFill="1" applyBorder="1" applyAlignment="1">
      <alignment horizontal="left" vertical="center" wrapText="1"/>
    </xf>
    <xf numFmtId="0" fontId="33" fillId="0" borderId="128" xfId="1" applyFont="1" applyFill="1" applyBorder="1" applyAlignment="1">
      <alignment horizontal="left" vertical="center" wrapText="1"/>
    </xf>
    <xf numFmtId="0" fontId="33" fillId="0" borderId="7" xfId="1" applyFont="1" applyFill="1" applyBorder="1" applyAlignment="1">
      <alignment horizontal="left" vertical="center"/>
    </xf>
    <xf numFmtId="0" fontId="41" fillId="0" borderId="7" xfId="1" applyFont="1" applyFill="1" applyBorder="1" applyAlignment="1">
      <alignment horizontal="left" vertical="center" wrapText="1"/>
    </xf>
    <xf numFmtId="0" fontId="41" fillId="0" borderId="7" xfId="1" applyFont="1" applyFill="1" applyBorder="1" applyAlignment="1">
      <alignment vertical="center" wrapText="1"/>
    </xf>
    <xf numFmtId="0" fontId="33" fillId="0" borderId="0" xfId="1" applyFont="1" applyFill="1" applyAlignment="1">
      <alignment vertical="center"/>
    </xf>
    <xf numFmtId="0" fontId="41" fillId="0" borderId="7" xfId="1" applyFont="1" applyFill="1" applyBorder="1" applyAlignment="1">
      <alignment vertical="top"/>
    </xf>
    <xf numFmtId="0" fontId="41" fillId="0" borderId="7" xfId="1" applyFont="1" applyFill="1" applyBorder="1" applyAlignment="1">
      <alignment horizontal="left" vertical="center"/>
    </xf>
    <xf numFmtId="0" fontId="33" fillId="0" borderId="7" xfId="1" applyFont="1" applyFill="1" applyBorder="1" applyAlignment="1">
      <alignment horizontal="left" vertical="top" wrapText="1"/>
    </xf>
    <xf numFmtId="0" fontId="34" fillId="0" borderId="7" xfId="1" applyFont="1" applyFill="1" applyBorder="1" applyAlignment="1">
      <alignment horizontal="left" vertical="center" wrapText="1"/>
    </xf>
    <xf numFmtId="0" fontId="34" fillId="0" borderId="7" xfId="1" applyFont="1" applyFill="1" applyBorder="1" applyAlignment="1">
      <alignment horizontal="left" vertical="center"/>
    </xf>
    <xf numFmtId="0" fontId="34" fillId="0" borderId="128" xfId="1" applyFont="1" applyFill="1" applyBorder="1" applyAlignment="1">
      <alignment horizontal="left" vertical="center"/>
    </xf>
    <xf numFmtId="0" fontId="34" fillId="0" borderId="14" xfId="1" applyFont="1" applyFill="1" applyBorder="1" applyAlignment="1">
      <alignment vertical="center" wrapText="1"/>
    </xf>
    <xf numFmtId="0" fontId="34" fillId="0" borderId="38" xfId="1" applyFont="1" applyFill="1" applyBorder="1" applyAlignment="1">
      <alignment vertical="center" wrapText="1"/>
    </xf>
    <xf numFmtId="0" fontId="34" fillId="0" borderId="135" xfId="1" applyFont="1" applyFill="1" applyBorder="1" applyAlignment="1">
      <alignment vertical="center" wrapText="1"/>
    </xf>
    <xf numFmtId="0" fontId="34" fillId="0" borderId="130" xfId="1" applyFont="1" applyFill="1" applyBorder="1" applyAlignment="1">
      <alignment vertical="center" wrapText="1"/>
    </xf>
    <xf numFmtId="0" fontId="34" fillId="0" borderId="15" xfId="1" applyFont="1" applyFill="1" applyBorder="1" applyAlignment="1">
      <alignment vertical="center" wrapText="1"/>
    </xf>
    <xf numFmtId="0" fontId="34" fillId="0" borderId="129" xfId="1" applyFont="1" applyFill="1" applyBorder="1" applyAlignment="1">
      <alignment vertical="center" wrapText="1"/>
    </xf>
    <xf numFmtId="0" fontId="34" fillId="0" borderId="7" xfId="1" applyFont="1" applyFill="1" applyBorder="1" applyAlignment="1">
      <alignment vertical="center" wrapText="1"/>
    </xf>
    <xf numFmtId="0" fontId="34" fillId="0" borderId="7" xfId="1" applyFont="1" applyFill="1" applyBorder="1">
      <alignment vertical="center"/>
    </xf>
    <xf numFmtId="0" fontId="34" fillId="0" borderId="7" xfId="1" applyNumberFormat="1" applyFont="1" applyFill="1" applyBorder="1" applyAlignment="1">
      <alignment horizontal="center" vertical="top" wrapText="1"/>
    </xf>
    <xf numFmtId="180" fontId="33" fillId="0" borderId="0" xfId="1" applyNumberFormat="1" applyFont="1" applyFill="1" applyBorder="1" applyAlignment="1">
      <alignment horizontal="center" vertical="top" wrapText="1"/>
    </xf>
    <xf numFmtId="180" fontId="34" fillId="0" borderId="7" xfId="1" applyNumberFormat="1" applyFont="1" applyFill="1" applyBorder="1" applyAlignment="1">
      <alignment horizontal="center" vertical="center" wrapText="1"/>
    </xf>
    <xf numFmtId="180" fontId="33" fillId="0" borderId="7" xfId="0" applyNumberFormat="1" applyFont="1" applyFill="1" applyBorder="1" applyAlignment="1">
      <alignment horizontal="center" vertical="top" wrapText="1"/>
    </xf>
    <xf numFmtId="180" fontId="34" fillId="0" borderId="13" xfId="1" applyNumberFormat="1" applyFont="1" applyFill="1" applyBorder="1" applyAlignment="1">
      <alignment horizontal="center" vertical="top" wrapText="1"/>
    </xf>
    <xf numFmtId="180" fontId="34" fillId="0" borderId="7" xfId="1" applyNumberFormat="1" applyFont="1" applyFill="1" applyBorder="1" applyAlignment="1">
      <alignment horizontal="center" vertical="top" wrapText="1"/>
    </xf>
    <xf numFmtId="180" fontId="33" fillId="0" borderId="7" xfId="1" applyNumberFormat="1" applyFont="1" applyFill="1" applyBorder="1" applyAlignment="1">
      <alignment horizontal="center" vertical="top" wrapText="1"/>
    </xf>
    <xf numFmtId="180" fontId="33" fillId="0" borderId="7" xfId="1" applyNumberFormat="1" applyFont="1" applyFill="1" applyBorder="1" applyAlignment="1">
      <alignment horizontal="center" vertical="top" wrapText="1" shrinkToFit="1"/>
    </xf>
    <xf numFmtId="180" fontId="34" fillId="0" borderId="7" xfId="1" applyNumberFormat="1" applyFont="1" applyFill="1" applyBorder="1" applyAlignment="1">
      <alignment horizontal="center" vertical="top" wrapText="1" shrinkToFit="1"/>
    </xf>
    <xf numFmtId="180" fontId="34" fillId="0" borderId="14" xfId="1" applyNumberFormat="1" applyFont="1" applyFill="1" applyBorder="1" applyAlignment="1">
      <alignment horizontal="center" vertical="top" wrapText="1" shrinkToFit="1"/>
    </xf>
    <xf numFmtId="180" fontId="41" fillId="0" borderId="7" xfId="1" applyNumberFormat="1" applyFont="1" applyFill="1" applyBorder="1" applyAlignment="1">
      <alignment horizontal="center" vertical="top" shrinkToFit="1"/>
    </xf>
    <xf numFmtId="180" fontId="34" fillId="0" borderId="7" xfId="1" applyNumberFormat="1" applyFont="1" applyFill="1" applyBorder="1" applyAlignment="1">
      <alignment horizontal="center" vertical="top" shrinkToFit="1"/>
    </xf>
    <xf numFmtId="0" fontId="33" fillId="0" borderId="7" xfId="1" applyNumberFormat="1" applyFont="1" applyFill="1" applyBorder="1" applyAlignment="1">
      <alignment horizontal="center" vertical="top" wrapText="1"/>
    </xf>
    <xf numFmtId="0" fontId="33" fillId="0" borderId="7" xfId="0" applyNumberFormat="1" applyFont="1" applyFill="1" applyBorder="1" applyAlignment="1">
      <alignment horizontal="center" vertical="top" wrapText="1"/>
    </xf>
    <xf numFmtId="0" fontId="34" fillId="0" borderId="7" xfId="1" applyFont="1" applyFill="1" applyBorder="1" applyAlignment="1">
      <alignment horizontal="center" vertical="center"/>
    </xf>
    <xf numFmtId="0" fontId="34" fillId="0" borderId="7" xfId="1" applyFont="1" applyFill="1" applyBorder="1" applyAlignment="1">
      <alignment horizontal="left" vertical="center" wrapText="1"/>
    </xf>
    <xf numFmtId="0" fontId="34" fillId="0" borderId="7" xfId="1" applyFont="1" applyFill="1" applyBorder="1" applyAlignment="1">
      <alignment horizontal="center" vertical="center"/>
    </xf>
    <xf numFmtId="0" fontId="33" fillId="0" borderId="7" xfId="1" applyFont="1" applyFill="1" applyBorder="1" applyAlignment="1">
      <alignment horizontal="left" vertical="center" wrapText="1"/>
    </xf>
    <xf numFmtId="180" fontId="34" fillId="0" borderId="13" xfId="1" applyNumberFormat="1" applyFont="1" applyFill="1" applyBorder="1" applyAlignment="1">
      <alignment horizontal="center" vertical="top" wrapText="1" shrinkToFit="1"/>
    </xf>
    <xf numFmtId="0" fontId="34" fillId="0" borderId="7" xfId="1" applyNumberFormat="1" applyFont="1" applyFill="1" applyBorder="1" applyAlignment="1">
      <alignment horizontal="center" vertical="top" wrapText="1" shrinkToFit="1"/>
    </xf>
    <xf numFmtId="0" fontId="33" fillId="0" borderId="7" xfId="1" applyNumberFormat="1" applyFont="1" applyFill="1" applyBorder="1" applyAlignment="1">
      <alignment horizontal="center" vertical="top" wrapText="1" shrinkToFit="1"/>
    </xf>
    <xf numFmtId="180" fontId="34" fillId="0" borderId="14" xfId="1" applyNumberFormat="1" applyFont="1" applyFill="1" applyBorder="1" applyAlignment="1">
      <alignment vertical="top" wrapText="1" shrinkToFit="1"/>
    </xf>
    <xf numFmtId="180" fontId="34" fillId="0" borderId="15" xfId="1" applyNumberFormat="1" applyFont="1" applyFill="1" applyBorder="1" applyAlignment="1">
      <alignment vertical="top" wrapText="1" shrinkToFit="1"/>
    </xf>
    <xf numFmtId="180" fontId="34" fillId="0" borderId="13" xfId="1" applyNumberFormat="1" applyFont="1" applyFill="1" applyBorder="1" applyAlignment="1">
      <alignment vertical="top" wrapText="1" shrinkToFit="1"/>
    </xf>
    <xf numFmtId="0" fontId="34" fillId="0" borderId="130" xfId="1" applyFont="1" applyFill="1" applyBorder="1" applyAlignment="1">
      <alignment horizontal="left" vertical="center" wrapText="1"/>
    </xf>
    <xf numFmtId="180" fontId="34" fillId="0" borderId="130" xfId="1" applyNumberFormat="1" applyFont="1" applyFill="1" applyBorder="1" applyAlignment="1">
      <alignment horizontal="center" vertical="top" wrapText="1" shrinkToFit="1"/>
    </xf>
    <xf numFmtId="0" fontId="34" fillId="0" borderId="128" xfId="1" applyFont="1" applyFill="1" applyBorder="1" applyAlignment="1">
      <alignment horizontal="left" vertical="center" wrapText="1"/>
    </xf>
    <xf numFmtId="0" fontId="34" fillId="0" borderId="7" xfId="1" applyNumberFormat="1" applyFont="1" applyFill="1" applyBorder="1" applyAlignment="1">
      <alignment horizontal="center" vertical="center" wrapText="1" shrinkToFit="1"/>
    </xf>
    <xf numFmtId="0" fontId="34" fillId="0" borderId="139" xfId="1" applyFont="1" applyFill="1" applyBorder="1" applyAlignment="1">
      <alignment vertical="center" wrapText="1"/>
    </xf>
    <xf numFmtId="0" fontId="34" fillId="0" borderId="128" xfId="1" applyFont="1" applyFill="1" applyBorder="1" applyAlignment="1">
      <alignment horizontal="center" vertical="center"/>
    </xf>
    <xf numFmtId="0" fontId="54" fillId="0" borderId="0" xfId="5" applyFont="1"/>
    <xf numFmtId="0" fontId="55" fillId="0" borderId="0" xfId="5" applyFont="1" applyAlignment="1">
      <alignment horizontal="center" vertical="center"/>
    </xf>
    <xf numFmtId="0" fontId="37" fillId="0" borderId="0" xfId="5" applyFont="1" applyAlignment="1">
      <alignment horizontal="center" vertical="center"/>
    </xf>
    <xf numFmtId="0" fontId="37" fillId="0" borderId="0" xfId="5" applyFont="1"/>
    <xf numFmtId="0" fontId="54" fillId="0" borderId="14" xfId="5" applyFont="1" applyBorder="1" applyAlignment="1">
      <alignment horizontal="center" vertical="center"/>
    </xf>
    <xf numFmtId="0" fontId="54" fillId="0" borderId="1" xfId="5" applyFont="1" applyBorder="1" applyAlignment="1">
      <alignment horizontal="left" vertical="center" shrinkToFit="1"/>
    </xf>
    <xf numFmtId="0" fontId="54" fillId="0" borderId="2" xfId="5" applyFont="1" applyBorder="1" applyAlignment="1">
      <alignment horizontal="left" vertical="center" shrinkToFit="1"/>
    </xf>
    <xf numFmtId="0" fontId="54" fillId="0" borderId="3" xfId="5" applyFont="1" applyBorder="1" applyAlignment="1">
      <alignment horizontal="left" vertical="center" shrinkToFit="1"/>
    </xf>
    <xf numFmtId="0" fontId="54" fillId="0" borderId="7" xfId="5" applyFont="1" applyBorder="1" applyAlignment="1">
      <alignment horizontal="center" vertical="center"/>
    </xf>
    <xf numFmtId="0" fontId="54" fillId="0" borderId="1" xfId="5" applyFont="1" applyBorder="1" applyAlignment="1">
      <alignment horizontal="left" vertical="center"/>
    </xf>
    <xf numFmtId="0" fontId="54" fillId="0" borderId="2" xfId="5" applyFont="1" applyBorder="1" applyAlignment="1">
      <alignment horizontal="left" vertical="center"/>
    </xf>
    <xf numFmtId="0" fontId="54" fillId="0" borderId="5" xfId="5" applyFont="1" applyBorder="1" applyAlignment="1">
      <alignment horizontal="distributed" vertical="center"/>
    </xf>
    <xf numFmtId="0" fontId="54" fillId="0" borderId="5" xfId="5" applyFont="1" applyBorder="1" applyAlignment="1">
      <alignment vertical="center"/>
    </xf>
    <xf numFmtId="0" fontId="54" fillId="0" borderId="7" xfId="5" applyFont="1" applyBorder="1" applyAlignment="1">
      <alignment horizontal="center" vertical="center" shrinkToFit="1"/>
    </xf>
    <xf numFmtId="0" fontId="54" fillId="0" borderId="3" xfId="5" applyFont="1" applyBorder="1" applyAlignment="1">
      <alignment horizontal="left" vertical="center"/>
    </xf>
    <xf numFmtId="0" fontId="54" fillId="0" borderId="2" xfId="5" applyFont="1" applyBorder="1" applyAlignment="1">
      <alignment vertical="center"/>
    </xf>
    <xf numFmtId="0" fontId="54" fillId="0" borderId="3" xfId="5" applyFont="1" applyBorder="1" applyAlignment="1">
      <alignment vertical="center"/>
    </xf>
    <xf numFmtId="0" fontId="54" fillId="0" borderId="1" xfId="5" applyFont="1" applyBorder="1" applyAlignment="1">
      <alignment vertical="center"/>
    </xf>
    <xf numFmtId="0" fontId="40" fillId="0" borderId="0" xfId="5" applyFont="1" applyAlignment="1">
      <alignment vertical="center"/>
    </xf>
    <xf numFmtId="0" fontId="54" fillId="0" borderId="0" xfId="5" applyFont="1" applyAlignment="1">
      <alignment vertical="center"/>
    </xf>
    <xf numFmtId="0" fontId="34" fillId="0" borderId="0" xfId="5" applyFont="1" applyAlignment="1">
      <alignment horizontal="left" vertical="center"/>
    </xf>
    <xf numFmtId="0" fontId="54" fillId="0" borderId="0" xfId="5" applyFont="1" applyAlignment="1">
      <alignment vertical="center" wrapText="1"/>
    </xf>
    <xf numFmtId="0" fontId="40" fillId="0" borderId="0" xfId="5" applyFont="1" applyAlignment="1">
      <alignment horizontal="left"/>
    </xf>
    <xf numFmtId="0" fontId="40" fillId="0" borderId="0" xfId="5" applyFont="1" applyAlignment="1">
      <alignment vertical="center" wrapText="1"/>
    </xf>
    <xf numFmtId="0" fontId="54" fillId="0" borderId="1" xfId="5" applyFont="1" applyBorder="1" applyAlignment="1">
      <alignment horizontal="center" vertical="center"/>
    </xf>
    <xf numFmtId="0" fontId="54" fillId="0" borderId="2" xfId="5" applyFont="1" applyBorder="1" applyAlignment="1">
      <alignment horizontal="center" vertical="center"/>
    </xf>
    <xf numFmtId="0" fontId="54" fillId="0" borderId="3" xfId="5" applyFont="1" applyBorder="1" applyAlignment="1">
      <alignment horizontal="center" vertical="center"/>
    </xf>
    <xf numFmtId="0" fontId="57" fillId="0" borderId="2" xfId="5" applyFont="1" applyBorder="1" applyAlignment="1">
      <alignment horizontal="left" vertical="center"/>
    </xf>
    <xf numFmtId="0" fontId="57" fillId="0" borderId="3" xfId="5" applyFont="1" applyBorder="1" applyAlignment="1">
      <alignment horizontal="left" vertical="center"/>
    </xf>
    <xf numFmtId="0" fontId="57" fillId="0" borderId="0" xfId="5" applyFont="1" applyAlignment="1">
      <alignment horizontal="left" vertical="center"/>
    </xf>
    <xf numFmtId="0" fontId="34" fillId="0" borderId="0" xfId="5" applyFont="1"/>
    <xf numFmtId="0" fontId="34" fillId="0" borderId="1" xfId="5" applyFont="1" applyBorder="1"/>
    <xf numFmtId="0" fontId="34" fillId="0" borderId="2" xfId="5" applyFont="1" applyBorder="1"/>
    <xf numFmtId="0" fontId="34" fillId="0" borderId="3" xfId="5" applyFont="1" applyBorder="1"/>
    <xf numFmtId="0" fontId="34" fillId="0" borderId="0" xfId="5" applyFont="1" applyBorder="1"/>
    <xf numFmtId="0" fontId="54" fillId="0" borderId="8" xfId="5" applyFont="1" applyBorder="1" applyAlignment="1">
      <alignment horizontal="right" vertical="center"/>
    </xf>
    <xf numFmtId="0" fontId="54" fillId="0" borderId="0" xfId="5" applyFont="1" applyBorder="1" applyAlignment="1">
      <alignment horizontal="right" vertical="center"/>
    </xf>
    <xf numFmtId="0" fontId="54" fillId="0" borderId="0" xfId="5" applyFont="1" applyBorder="1" applyAlignment="1">
      <alignment vertical="center"/>
    </xf>
    <xf numFmtId="0" fontId="34" fillId="0" borderId="0" xfId="5" applyFont="1" applyBorder="1" applyAlignment="1">
      <alignment horizontal="right" vertical="center"/>
    </xf>
    <xf numFmtId="0" fontId="34" fillId="0" borderId="0" xfId="5" applyFont="1" applyBorder="1" applyAlignment="1">
      <alignment horizontal="center" vertical="center"/>
    </xf>
    <xf numFmtId="0" fontId="34" fillId="0" borderId="1" xfId="5" applyFont="1" applyBorder="1" applyAlignment="1">
      <alignment vertical="center"/>
    </xf>
    <xf numFmtId="0" fontId="34" fillId="0" borderId="2" xfId="5" applyFont="1" applyBorder="1" applyAlignment="1">
      <alignment vertical="center"/>
    </xf>
    <xf numFmtId="0" fontId="34" fillId="0" borderId="3" xfId="5" applyFont="1" applyBorder="1" applyAlignment="1">
      <alignment vertical="center"/>
    </xf>
    <xf numFmtId="0" fontId="34" fillId="0" borderId="0" xfId="5" applyFont="1" applyBorder="1" applyAlignment="1">
      <alignment vertical="center"/>
    </xf>
    <xf numFmtId="0" fontId="34" fillId="0" borderId="0" xfId="5" applyFont="1" applyAlignment="1">
      <alignment vertical="center"/>
    </xf>
    <xf numFmtId="0" fontId="58" fillId="0" borderId="4" xfId="5" applyFont="1" applyBorder="1" applyAlignment="1">
      <alignment vertical="center"/>
    </xf>
    <xf numFmtId="0" fontId="58" fillId="0" borderId="5" xfId="5" applyFont="1" applyBorder="1" applyAlignment="1">
      <alignment vertical="center"/>
    </xf>
    <xf numFmtId="0" fontId="34" fillId="0" borderId="5" xfId="5" applyFont="1" applyBorder="1"/>
    <xf numFmtId="0" fontId="58" fillId="0" borderId="6" xfId="5" applyFont="1" applyBorder="1" applyAlignment="1">
      <alignment vertical="center"/>
    </xf>
    <xf numFmtId="0" fontId="58" fillId="0" borderId="10" xfId="5" applyFont="1" applyBorder="1" applyAlignment="1">
      <alignment vertical="center"/>
    </xf>
    <xf numFmtId="0" fontId="58" fillId="0" borderId="11" xfId="5" applyFont="1" applyBorder="1" applyAlignment="1">
      <alignment vertical="center"/>
    </xf>
    <xf numFmtId="0" fontId="58" fillId="0" borderId="12" xfId="5" applyFont="1" applyBorder="1" applyAlignment="1">
      <alignment vertical="center"/>
    </xf>
    <xf numFmtId="0" fontId="34" fillId="0" borderId="0" xfId="5" applyFont="1" applyFill="1"/>
    <xf numFmtId="0" fontId="54" fillId="0" borderId="0" xfId="5" applyFont="1" applyFill="1"/>
    <xf numFmtId="0" fontId="34" fillId="0" borderId="1" xfId="5" applyFont="1" applyFill="1" applyBorder="1" applyAlignment="1">
      <alignment horizontal="center" vertical="center"/>
    </xf>
    <xf numFmtId="0" fontId="54" fillId="0" borderId="3" xfId="5" applyFont="1" applyFill="1" applyBorder="1" applyAlignment="1">
      <alignment horizontal="center" vertical="center"/>
    </xf>
    <xf numFmtId="0" fontId="34" fillId="0" borderId="7" xfId="5" applyFont="1" applyFill="1" applyBorder="1" applyAlignment="1">
      <alignment horizontal="center" vertical="center"/>
    </xf>
    <xf numFmtId="0" fontId="34" fillId="0" borderId="3" xfId="5" applyFont="1" applyFill="1" applyBorder="1" applyAlignment="1">
      <alignment horizontal="center" vertical="center"/>
    </xf>
    <xf numFmtId="0" fontId="34" fillId="0" borderId="10" xfId="5" applyFont="1" applyFill="1" applyBorder="1" applyAlignment="1">
      <alignment horizontal="center" vertical="center"/>
    </xf>
    <xf numFmtId="0" fontId="34" fillId="0" borderId="12" xfId="5" applyFont="1" applyFill="1" applyBorder="1" applyAlignment="1">
      <alignment horizontal="center" vertical="center"/>
    </xf>
    <xf numFmtId="0" fontId="54" fillId="0" borderId="0" xfId="5" applyFont="1" applyBorder="1" applyAlignment="1"/>
    <xf numFmtId="0" fontId="59" fillId="0" borderId="0" xfId="5" applyFont="1" applyAlignment="1">
      <alignment vertical="center"/>
    </xf>
    <xf numFmtId="0" fontId="34" fillId="0" borderId="4" xfId="5" applyFont="1" applyBorder="1" applyAlignment="1">
      <alignment vertical="center"/>
    </xf>
    <xf numFmtId="0" fontId="54" fillId="0" borderId="5" xfId="5" applyFont="1" applyBorder="1" applyAlignment="1"/>
    <xf numFmtId="0" fontId="54" fillId="0" borderId="6" xfId="5" applyFont="1" applyBorder="1" applyAlignment="1"/>
    <xf numFmtId="0" fontId="34" fillId="0" borderId="8" xfId="5" applyFont="1" applyBorder="1" applyAlignment="1">
      <alignment vertical="center"/>
    </xf>
    <xf numFmtId="0" fontId="54" fillId="0" borderId="9" xfId="5" applyFont="1" applyBorder="1" applyAlignment="1"/>
    <xf numFmtId="0" fontId="34" fillId="0" borderId="10" xfId="5" applyFont="1" applyBorder="1" applyAlignment="1">
      <alignment vertical="center"/>
    </xf>
    <xf numFmtId="0" fontId="54" fillId="0" borderId="11" xfId="5" applyFont="1" applyBorder="1" applyAlignment="1">
      <alignment vertical="center"/>
    </xf>
    <xf numFmtId="0" fontId="54" fillId="0" borderId="11" xfId="5" applyFont="1" applyBorder="1" applyAlignment="1"/>
    <xf numFmtId="0" fontId="54" fillId="0" borderId="12" xfId="5" applyFont="1" applyBorder="1" applyAlignment="1"/>
    <xf numFmtId="0" fontId="34" fillId="0" borderId="0" xfId="5" applyFont="1" applyBorder="1" applyAlignment="1">
      <alignment horizontal="left"/>
    </xf>
    <xf numFmtId="0" fontId="40" fillId="0" borderId="0" xfId="5" applyFont="1" applyBorder="1" applyAlignment="1">
      <alignment horizontal="center" vertical="center" wrapText="1" shrinkToFit="1"/>
    </xf>
    <xf numFmtId="0" fontId="33" fillId="0" borderId="0" xfId="0" applyFont="1" applyAlignment="1">
      <alignment horizontal="left"/>
    </xf>
    <xf numFmtId="0" fontId="32" fillId="0" borderId="0" xfId="0" applyFont="1"/>
    <xf numFmtId="0" fontId="34" fillId="0" borderId="0" xfId="0" applyFont="1"/>
    <xf numFmtId="0" fontId="54" fillId="0" borderId="0" xfId="0" applyFont="1" applyAlignment="1">
      <alignment horizontal="center" vertical="center"/>
    </xf>
    <xf numFmtId="0" fontId="34" fillId="0" borderId="14" xfId="0" applyFont="1" applyFill="1" applyBorder="1" applyAlignment="1">
      <alignment vertical="top" wrapText="1"/>
    </xf>
    <xf numFmtId="0" fontId="34" fillId="0" borderId="7" xfId="0" applyFont="1" applyFill="1" applyBorder="1" applyAlignment="1">
      <alignment vertical="top" wrapText="1"/>
    </xf>
    <xf numFmtId="49" fontId="48" fillId="0" borderId="7" xfId="0" applyNumberFormat="1" applyFont="1" applyFill="1" applyBorder="1" applyAlignment="1">
      <alignment vertical="top" wrapText="1"/>
    </xf>
    <xf numFmtId="49" fontId="46" fillId="0" borderId="7" xfId="0" applyNumberFormat="1" applyFont="1" applyFill="1" applyBorder="1" applyAlignment="1">
      <alignment vertical="top" wrapText="1"/>
    </xf>
    <xf numFmtId="0" fontId="34" fillId="0" borderId="14" xfId="0" applyFont="1" applyFill="1" applyBorder="1" applyAlignment="1">
      <alignment horizontal="center" vertical="top" wrapText="1"/>
    </xf>
    <xf numFmtId="0" fontId="34" fillId="0" borderId="7" xfId="0" applyFont="1" applyFill="1" applyBorder="1" applyAlignment="1">
      <alignment horizontal="center" vertical="top" wrapText="1"/>
    </xf>
    <xf numFmtId="0" fontId="34" fillId="0" borderId="10" xfId="0" applyFont="1" applyFill="1" applyBorder="1" applyAlignment="1">
      <alignment horizontal="center" vertical="top" wrapText="1"/>
    </xf>
    <xf numFmtId="0" fontId="34" fillId="0" borderId="1" xfId="0" applyFont="1" applyFill="1" applyBorder="1" applyAlignment="1">
      <alignment horizontal="center" vertical="top" wrapText="1"/>
    </xf>
    <xf numFmtId="0" fontId="34" fillId="0" borderId="7" xfId="1" applyFont="1" applyFill="1" applyBorder="1" applyAlignment="1">
      <alignment horizontal="left" vertical="center" wrapText="1"/>
    </xf>
    <xf numFmtId="0" fontId="34" fillId="0" borderId="7" xfId="1" applyFont="1" applyFill="1" applyBorder="1" applyAlignment="1">
      <alignment vertical="center" wrapText="1"/>
    </xf>
    <xf numFmtId="0" fontId="34" fillId="0" borderId="13" xfId="1" applyFont="1" applyFill="1" applyBorder="1" applyAlignment="1">
      <alignment horizontal="left" vertical="center" wrapText="1"/>
    </xf>
    <xf numFmtId="0" fontId="54" fillId="7" borderId="7" xfId="5" applyFont="1" applyFill="1" applyBorder="1" applyAlignment="1">
      <alignment horizontal="center" vertical="center"/>
    </xf>
    <xf numFmtId="180" fontId="34" fillId="0" borderId="14" xfId="1" applyNumberFormat="1" applyFont="1" applyFill="1" applyBorder="1" applyAlignment="1">
      <alignment horizontal="center" vertical="top" wrapText="1" shrinkToFit="1"/>
    </xf>
    <xf numFmtId="180" fontId="34" fillId="0" borderId="129" xfId="1" applyNumberFormat="1" applyFont="1" applyFill="1" applyBorder="1" applyAlignment="1">
      <alignment horizontal="center" vertical="top" wrapText="1" shrinkToFit="1"/>
    </xf>
    <xf numFmtId="0" fontId="41" fillId="0" borderId="13" xfId="1" applyFont="1" applyFill="1" applyBorder="1" applyAlignment="1">
      <alignment horizontal="left" vertical="center" wrapText="1"/>
    </xf>
    <xf numFmtId="0" fontId="34" fillId="0" borderId="0" xfId="5" applyFont="1" applyAlignment="1">
      <alignment vertical="center" wrapText="1"/>
    </xf>
    <xf numFmtId="0" fontId="55" fillId="0" borderId="0" xfId="5" applyFont="1" applyAlignment="1">
      <alignment horizontal="center" shrinkToFit="1"/>
    </xf>
    <xf numFmtId="0" fontId="54" fillId="0" borderId="0" xfId="5" applyFont="1" applyAlignment="1">
      <alignment horizontal="center" shrinkToFit="1"/>
    </xf>
    <xf numFmtId="0" fontId="35" fillId="0" borderId="0" xfId="5" applyFont="1" applyAlignment="1">
      <alignment horizontal="center"/>
    </xf>
    <xf numFmtId="0" fontId="56" fillId="0" borderId="0" xfId="5" applyFont="1" applyAlignment="1">
      <alignment horizontal="right"/>
    </xf>
    <xf numFmtId="0" fontId="54" fillId="0" borderId="1" xfId="5" applyFont="1" applyBorder="1" applyAlignment="1">
      <alignment horizontal="center" vertical="center"/>
    </xf>
    <xf numFmtId="0" fontId="54" fillId="0" borderId="3" xfId="5" applyFont="1" applyBorder="1" applyAlignment="1">
      <alignment horizontal="center" vertical="center"/>
    </xf>
    <xf numFmtId="0" fontId="34" fillId="0" borderId="7" xfId="5" applyFont="1" applyFill="1" applyBorder="1" applyAlignment="1">
      <alignment horizontal="center" vertical="center"/>
    </xf>
    <xf numFmtId="0" fontId="34" fillId="0" borderId="1" xfId="5" applyFont="1" applyBorder="1" applyAlignment="1">
      <alignment horizontal="center" vertical="center"/>
    </xf>
    <xf numFmtId="0" fontId="34" fillId="0" borderId="3" xfId="5" applyFont="1" applyBorder="1" applyAlignment="1">
      <alignment horizontal="center" vertical="center"/>
    </xf>
    <xf numFmtId="0" fontId="34" fillId="0" borderId="2" xfId="5" applyFont="1" applyBorder="1" applyAlignment="1">
      <alignment horizontal="center" vertical="center"/>
    </xf>
    <xf numFmtId="0" fontId="34" fillId="0" borderId="7" xfId="5" applyFont="1" applyBorder="1" applyAlignment="1">
      <alignment horizontal="center" vertical="center"/>
    </xf>
    <xf numFmtId="0" fontId="40" fillId="0" borderId="4" xfId="5" applyFont="1" applyBorder="1" applyAlignment="1">
      <alignment horizontal="center" vertical="center" wrapText="1"/>
    </xf>
    <xf numFmtId="0" fontId="40" fillId="0" borderId="6" xfId="5" applyFont="1" applyBorder="1" applyAlignment="1">
      <alignment horizontal="center" vertical="center" wrapText="1"/>
    </xf>
    <xf numFmtId="0" fontId="34" fillId="0" borderId="4" xfId="5" applyFont="1" applyBorder="1" applyAlignment="1">
      <alignment horizontal="center" vertical="center" wrapText="1"/>
    </xf>
    <xf numFmtId="0" fontId="34" fillId="0" borderId="6" xfId="5" applyFont="1" applyBorder="1" applyAlignment="1">
      <alignment horizontal="center" vertical="center" wrapText="1"/>
    </xf>
    <xf numFmtId="0" fontId="34" fillId="0" borderId="4" xfId="5" applyFont="1" applyBorder="1" applyAlignment="1">
      <alignment horizontal="center" vertical="center"/>
    </xf>
    <xf numFmtId="0" fontId="34" fillId="0" borderId="6" xfId="5" applyFont="1" applyBorder="1" applyAlignment="1">
      <alignment horizontal="center" vertical="center"/>
    </xf>
    <xf numFmtId="0" fontId="54" fillId="0" borderId="2" xfId="5" applyFont="1" applyBorder="1" applyAlignment="1">
      <alignment horizontal="center" vertical="center"/>
    </xf>
    <xf numFmtId="0" fontId="34" fillId="0" borderId="1" xfId="5" applyFont="1" applyFill="1" applyBorder="1" applyAlignment="1">
      <alignment horizontal="center" vertical="center"/>
    </xf>
    <xf numFmtId="0" fontId="34" fillId="0" borderId="2" xfId="5" applyFont="1" applyFill="1" applyBorder="1" applyAlignment="1">
      <alignment horizontal="center" vertical="center"/>
    </xf>
    <xf numFmtId="0" fontId="34" fillId="0" borderId="3" xfId="5" applyFont="1" applyFill="1" applyBorder="1" applyAlignment="1">
      <alignment horizontal="center" vertical="center"/>
    </xf>
    <xf numFmtId="0" fontId="54" fillId="0" borderId="7" xfId="5" applyFont="1" applyFill="1" applyBorder="1" applyAlignment="1">
      <alignment horizontal="center" vertical="center"/>
    </xf>
    <xf numFmtId="0" fontId="54" fillId="0" borderId="1" xfId="5" applyFont="1" applyFill="1" applyBorder="1" applyAlignment="1">
      <alignment horizontal="center" vertical="center"/>
    </xf>
    <xf numFmtId="0" fontId="54" fillId="0" borderId="2" xfId="5" applyFont="1" applyFill="1" applyBorder="1" applyAlignment="1">
      <alignment horizontal="center" vertical="center"/>
    </xf>
    <xf numFmtId="0" fontId="54" fillId="0" borderId="3" xfId="5" applyFont="1" applyFill="1" applyBorder="1" applyAlignment="1">
      <alignment horizontal="center" vertical="center"/>
    </xf>
    <xf numFmtId="0" fontId="6" fillId="4" borderId="1" xfId="2" applyFont="1" applyFill="1" applyBorder="1" applyAlignment="1" applyProtection="1">
      <alignment horizontal="center" vertical="center"/>
      <protection locked="0"/>
    </xf>
    <xf numFmtId="0" fontId="6" fillId="6" borderId="2" xfId="2" applyFont="1" applyFill="1" applyBorder="1" applyAlignment="1" applyProtection="1">
      <alignment horizontal="center" vertical="center"/>
      <protection locked="0"/>
    </xf>
    <xf numFmtId="0" fontId="6" fillId="6" borderId="3" xfId="2" applyFont="1" applyFill="1" applyBorder="1" applyAlignment="1" applyProtection="1">
      <alignment horizontal="center" vertical="center"/>
      <protection locked="0"/>
    </xf>
    <xf numFmtId="0" fontId="6" fillId="5" borderId="1" xfId="2" applyFont="1" applyFill="1" applyBorder="1" applyAlignment="1" applyProtection="1">
      <alignment horizontal="center" vertical="center"/>
      <protection locked="0"/>
    </xf>
    <xf numFmtId="0" fontId="6" fillId="5" borderId="3" xfId="2" applyFont="1" applyFill="1" applyBorder="1" applyAlignment="1" applyProtection="1">
      <alignment horizontal="center" vertical="center"/>
      <protection locked="0"/>
    </xf>
    <xf numFmtId="0" fontId="6" fillId="3" borderId="1" xfId="2" applyFont="1" applyFill="1" applyBorder="1" applyAlignment="1">
      <alignment horizontal="center" vertical="center"/>
    </xf>
    <xf numFmtId="0" fontId="6" fillId="3" borderId="3" xfId="2" applyFont="1" applyFill="1" applyBorder="1" applyAlignment="1">
      <alignment horizontal="center" vertical="center"/>
    </xf>
    <xf numFmtId="0" fontId="6" fillId="5" borderId="2" xfId="2" applyFont="1" applyFill="1" applyBorder="1" applyAlignment="1" applyProtection="1">
      <alignment horizontal="center" vertical="center"/>
      <protection locked="0"/>
    </xf>
    <xf numFmtId="38" fontId="6" fillId="3" borderId="0" xfId="3" applyFont="1" applyFill="1" applyBorder="1" applyAlignment="1" applyProtection="1">
      <alignment horizontal="center" vertical="center"/>
    </xf>
    <xf numFmtId="0" fontId="7" fillId="4" borderId="0" xfId="2" applyFont="1" applyFill="1" applyAlignment="1" applyProtection="1">
      <alignment horizontal="center" vertical="center"/>
      <protection locked="0"/>
    </xf>
    <xf numFmtId="0" fontId="7" fillId="6" borderId="0" xfId="2" applyFont="1" applyFill="1" applyAlignment="1" applyProtection="1">
      <alignment horizontal="center" vertical="center"/>
      <protection locked="0"/>
    </xf>
    <xf numFmtId="0" fontId="7" fillId="5" borderId="0" xfId="2" applyFont="1" applyFill="1" applyAlignment="1" applyProtection="1">
      <alignment horizontal="center" vertical="center"/>
      <protection locked="0"/>
    </xf>
    <xf numFmtId="0" fontId="7" fillId="0" borderId="0" xfId="2" applyFont="1" applyFill="1" applyAlignment="1">
      <alignment horizontal="center" vertical="center"/>
    </xf>
    <xf numFmtId="20" fontId="6" fillId="5" borderId="1" xfId="2" applyNumberFormat="1" applyFont="1" applyFill="1" applyBorder="1" applyAlignment="1" applyProtection="1">
      <alignment horizontal="center" vertical="center"/>
      <protection locked="0"/>
    </xf>
    <xf numFmtId="20" fontId="6" fillId="5" borderId="2" xfId="2" applyNumberFormat="1" applyFont="1" applyFill="1" applyBorder="1" applyAlignment="1" applyProtection="1">
      <alignment horizontal="center" vertical="center"/>
      <protection locked="0"/>
    </xf>
    <xf numFmtId="20" fontId="6" fillId="5" borderId="3" xfId="2" applyNumberFormat="1" applyFont="1" applyFill="1" applyBorder="1" applyAlignment="1" applyProtection="1">
      <alignment horizontal="center" vertical="center"/>
      <protection locked="0"/>
    </xf>
    <xf numFmtId="4" fontId="6" fillId="0" borderId="1" xfId="2" applyNumberFormat="1" applyFont="1" applyBorder="1" applyAlignment="1">
      <alignment horizontal="center" vertical="center"/>
    </xf>
    <xf numFmtId="4" fontId="6" fillId="0" borderId="3" xfId="2" applyNumberFormat="1" applyFont="1" applyBorder="1" applyAlignment="1">
      <alignment horizontal="center" vertical="center"/>
    </xf>
    <xf numFmtId="0" fontId="6" fillId="0" borderId="41" xfId="2" applyFont="1" applyBorder="1" applyAlignment="1">
      <alignment horizontal="center" vertical="center"/>
    </xf>
    <xf numFmtId="0" fontId="6" fillId="0" borderId="45" xfId="2" applyFont="1" applyBorder="1" applyAlignment="1">
      <alignment horizontal="center" vertical="center"/>
    </xf>
    <xf numFmtId="0" fontId="6" fillId="0" borderId="50" xfId="2" applyFont="1" applyBorder="1" applyAlignment="1">
      <alignment horizontal="center" vertical="center"/>
    </xf>
    <xf numFmtId="0" fontId="6" fillId="0" borderId="32" xfId="2" applyFont="1" applyBorder="1" applyAlignment="1">
      <alignment horizontal="center" vertical="center" wrapText="1"/>
    </xf>
    <xf numFmtId="0" fontId="6" fillId="0" borderId="29" xfId="2" applyFont="1" applyBorder="1" applyAlignment="1">
      <alignment horizontal="center" vertical="center" wrapText="1"/>
    </xf>
    <xf numFmtId="0" fontId="6" fillId="0" borderId="33"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0" xfId="2" applyFont="1" applyBorder="1" applyAlignment="1">
      <alignment horizontal="center" vertical="center" wrapText="1"/>
    </xf>
    <xf numFmtId="0" fontId="6" fillId="0" borderId="9" xfId="2" applyFont="1" applyBorder="1" applyAlignment="1">
      <alignment horizontal="center" vertical="center" wrapText="1"/>
    </xf>
    <xf numFmtId="0" fontId="6" fillId="0" borderId="22" xfId="2" applyFont="1" applyBorder="1" applyAlignment="1">
      <alignment horizontal="center" vertical="center" wrapText="1"/>
    </xf>
    <xf numFmtId="0" fontId="6" fillId="0" borderId="23" xfId="2" applyFont="1" applyBorder="1" applyAlignment="1">
      <alignment horizontal="center" vertical="center" wrapText="1"/>
    </xf>
    <xf numFmtId="0" fontId="6" fillId="0" borderId="24" xfId="2" applyFont="1" applyBorder="1" applyAlignment="1">
      <alignment horizontal="center" vertical="center" wrapText="1"/>
    </xf>
    <xf numFmtId="0" fontId="11" fillId="0" borderId="6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37" xfId="2" applyFont="1" applyBorder="1" applyAlignment="1">
      <alignment horizontal="center" vertical="center" wrapText="1"/>
    </xf>
    <xf numFmtId="0" fontId="6" fillId="0" borderId="35" xfId="2" applyFont="1" applyBorder="1" applyAlignment="1">
      <alignment horizontal="center" vertical="center" wrapText="1"/>
    </xf>
    <xf numFmtId="0" fontId="6" fillId="0" borderId="8"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36" xfId="2" applyFont="1" applyBorder="1" applyAlignment="1">
      <alignment horizontal="center" vertical="center" wrapText="1"/>
    </xf>
    <xf numFmtId="0" fontId="6" fillId="0" borderId="51" xfId="2" applyFont="1" applyBorder="1" applyAlignment="1">
      <alignment horizontal="center" vertical="center" wrapText="1"/>
    </xf>
    <xf numFmtId="0" fontId="11" fillId="0" borderId="32" xfId="2" applyFont="1" applyBorder="1" applyAlignment="1">
      <alignment horizontal="center" vertical="center" wrapText="1"/>
    </xf>
    <xf numFmtId="0" fontId="11" fillId="0" borderId="29" xfId="2" applyFont="1" applyBorder="1" applyAlignment="1">
      <alignment horizontal="center" vertical="center" wrapText="1"/>
    </xf>
    <xf numFmtId="0" fontId="11" fillId="0" borderId="30"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36"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23" xfId="2" applyFont="1" applyBorder="1" applyAlignment="1">
      <alignment horizontal="center" vertical="center" wrapText="1"/>
    </xf>
    <xf numFmtId="0" fontId="11" fillId="0" borderId="51" xfId="2" applyFont="1" applyBorder="1" applyAlignment="1">
      <alignment horizontal="center" vertical="center" wrapText="1"/>
    </xf>
    <xf numFmtId="0" fontId="6" fillId="0" borderId="32" xfId="2" quotePrefix="1" applyFont="1" applyBorder="1" applyAlignment="1" applyProtection="1">
      <alignment horizontal="center" vertical="center"/>
    </xf>
    <xf numFmtId="0" fontId="6" fillId="0" borderId="29" xfId="2" applyFont="1" applyBorder="1" applyAlignment="1" applyProtection="1">
      <alignment horizontal="center" vertical="center"/>
    </xf>
    <xf numFmtId="0" fontId="6" fillId="0" borderId="30" xfId="2" applyFont="1" applyBorder="1" applyAlignment="1" applyProtection="1">
      <alignment horizontal="center" vertical="center"/>
    </xf>
    <xf numFmtId="0" fontId="6" fillId="0" borderId="55" xfId="2" applyFont="1" applyBorder="1" applyAlignment="1">
      <alignment horizontal="center" vertical="center" shrinkToFit="1"/>
    </xf>
    <xf numFmtId="0" fontId="6" fillId="0" borderId="56" xfId="2" applyFont="1" applyBorder="1" applyAlignment="1">
      <alignment horizontal="center" vertical="center" shrinkToFit="1"/>
    </xf>
    <xf numFmtId="0" fontId="6" fillId="4" borderId="32" xfId="2" applyFont="1" applyFill="1" applyBorder="1" applyAlignment="1" applyProtection="1">
      <alignment horizontal="center" vertical="center"/>
      <protection locked="0"/>
    </xf>
    <xf numFmtId="0" fontId="6" fillId="4" borderId="29" xfId="2" applyFont="1" applyFill="1" applyBorder="1" applyAlignment="1" applyProtection="1">
      <alignment horizontal="center" vertical="center"/>
      <protection locked="0"/>
    </xf>
    <xf numFmtId="0" fontId="6" fillId="4" borderId="33" xfId="2" applyFont="1" applyFill="1" applyBorder="1" applyAlignment="1" applyProtection="1">
      <alignment horizontal="center" vertical="center"/>
      <protection locked="0"/>
    </xf>
    <xf numFmtId="0" fontId="6" fillId="4" borderId="20" xfId="2" applyFont="1" applyFill="1" applyBorder="1" applyAlignment="1" applyProtection="1">
      <alignment horizontal="center" vertical="center"/>
      <protection locked="0"/>
    </xf>
    <xf numFmtId="0" fontId="6" fillId="4" borderId="0" xfId="2" applyFont="1" applyFill="1" applyBorder="1" applyAlignment="1" applyProtection="1">
      <alignment horizontal="center" vertical="center"/>
      <protection locked="0"/>
    </xf>
    <xf numFmtId="0" fontId="6" fillId="4" borderId="9" xfId="2" applyFont="1" applyFill="1" applyBorder="1" applyAlignment="1" applyProtection="1">
      <alignment horizontal="center" vertical="center"/>
      <protection locked="0"/>
    </xf>
    <xf numFmtId="0" fontId="6" fillId="4" borderId="21" xfId="2" applyFont="1" applyFill="1" applyBorder="1" applyAlignment="1" applyProtection="1">
      <alignment horizontal="center" vertical="center"/>
      <protection locked="0"/>
    </xf>
    <xf numFmtId="0" fontId="6" fillId="4" borderId="11" xfId="2" applyFont="1" applyFill="1" applyBorder="1" applyAlignment="1" applyProtection="1">
      <alignment horizontal="center" vertical="center"/>
      <protection locked="0"/>
    </xf>
    <xf numFmtId="0" fontId="6" fillId="4" borderId="12" xfId="2" applyFont="1" applyFill="1" applyBorder="1" applyAlignment="1" applyProtection="1">
      <alignment horizontal="center" vertical="center"/>
      <protection locked="0"/>
    </xf>
    <xf numFmtId="0" fontId="6" fillId="4" borderId="66" xfId="2" applyFont="1" applyFill="1" applyBorder="1" applyAlignment="1" applyProtection="1">
      <alignment horizontal="center" vertical="center" wrapText="1"/>
      <protection locked="0"/>
    </xf>
    <xf numFmtId="0" fontId="6" fillId="6" borderId="15" xfId="2" applyFont="1" applyFill="1" applyBorder="1" applyAlignment="1" applyProtection="1">
      <alignment horizontal="center" vertical="center" wrapText="1"/>
      <protection locked="0"/>
    </xf>
    <xf numFmtId="0" fontId="6" fillId="4" borderId="18" xfId="2" applyFont="1" applyFill="1" applyBorder="1" applyAlignment="1" applyProtection="1">
      <alignment horizontal="center" vertical="center" shrinkToFit="1"/>
      <protection locked="0"/>
    </xf>
    <xf numFmtId="0" fontId="6" fillId="6" borderId="16" xfId="2" applyFont="1" applyFill="1" applyBorder="1" applyAlignment="1" applyProtection="1">
      <alignment horizontal="center" vertical="center" shrinkToFit="1"/>
      <protection locked="0"/>
    </xf>
    <xf numFmtId="0" fontId="6" fillId="6" borderId="17" xfId="2" applyFont="1" applyFill="1" applyBorder="1" applyAlignment="1" applyProtection="1">
      <alignment horizontal="center" vertical="center" shrinkToFit="1"/>
      <protection locked="0"/>
    </xf>
    <xf numFmtId="0" fontId="6" fillId="6" borderId="1" xfId="2" applyFont="1" applyFill="1" applyBorder="1" applyAlignment="1" applyProtection="1">
      <alignment horizontal="center" vertical="center" shrinkToFit="1"/>
      <protection locked="0"/>
    </xf>
    <xf numFmtId="0" fontId="6" fillId="6" borderId="2" xfId="2" applyFont="1" applyFill="1" applyBorder="1" applyAlignment="1" applyProtection="1">
      <alignment horizontal="center" vertical="center" shrinkToFit="1"/>
      <protection locked="0"/>
    </xf>
    <xf numFmtId="0" fontId="6" fillId="6" borderId="3" xfId="2" applyFont="1" applyFill="1" applyBorder="1" applyAlignment="1" applyProtection="1">
      <alignment horizontal="center" vertical="center" shrinkToFit="1"/>
      <protection locked="0"/>
    </xf>
    <xf numFmtId="0" fontId="6" fillId="5" borderId="35" xfId="2" applyFont="1" applyFill="1" applyBorder="1" applyAlignment="1" applyProtection="1">
      <alignment horizontal="center" vertical="center" wrapText="1"/>
      <protection locked="0"/>
    </xf>
    <xf numFmtId="0" fontId="6" fillId="5" borderId="29" xfId="2" applyFont="1" applyFill="1" applyBorder="1" applyAlignment="1" applyProtection="1">
      <alignment horizontal="center" vertical="center" wrapText="1"/>
      <protection locked="0"/>
    </xf>
    <xf numFmtId="0" fontId="6" fillId="5" borderId="30" xfId="2" applyFont="1" applyFill="1" applyBorder="1" applyAlignment="1" applyProtection="1">
      <alignment horizontal="center" vertical="center" wrapText="1"/>
      <protection locked="0"/>
    </xf>
    <xf numFmtId="0" fontId="6" fillId="5" borderId="8" xfId="2" applyFont="1" applyFill="1" applyBorder="1" applyAlignment="1" applyProtection="1">
      <alignment horizontal="center" vertical="center" wrapText="1"/>
      <protection locked="0"/>
    </xf>
    <xf numFmtId="0" fontId="6" fillId="5" borderId="0" xfId="2" applyFont="1" applyFill="1" applyBorder="1" applyAlignment="1" applyProtection="1">
      <alignment horizontal="center" vertical="center" wrapText="1"/>
      <protection locked="0"/>
    </xf>
    <xf numFmtId="0" fontId="6" fillId="5" borderId="36" xfId="2" applyFont="1" applyFill="1" applyBorder="1" applyAlignment="1" applyProtection="1">
      <alignment horizontal="center" vertical="center" wrapText="1"/>
      <protection locked="0"/>
    </xf>
    <xf numFmtId="0" fontId="12" fillId="0" borderId="67" xfId="2" applyFont="1" applyFill="1" applyBorder="1" applyAlignment="1">
      <alignment horizontal="center" vertical="center" wrapText="1"/>
    </xf>
    <xf numFmtId="0" fontId="12" fillId="0" borderId="68" xfId="2" applyFont="1" applyFill="1" applyBorder="1" applyAlignment="1">
      <alignment horizontal="center" vertical="center" wrapText="1"/>
    </xf>
    <xf numFmtId="0" fontId="12" fillId="0" borderId="69" xfId="2" applyFont="1" applyFill="1" applyBorder="1" applyAlignment="1">
      <alignment horizontal="center" vertical="center" wrapText="1"/>
    </xf>
    <xf numFmtId="0" fontId="19" fillId="3" borderId="32" xfId="2" applyFont="1" applyFill="1" applyBorder="1" applyAlignment="1">
      <alignment horizontal="center" vertical="center" wrapText="1"/>
    </xf>
    <xf numFmtId="0" fontId="19" fillId="3" borderId="33" xfId="2" applyFont="1" applyFill="1" applyBorder="1" applyAlignment="1">
      <alignment horizontal="center" vertical="center" wrapText="1"/>
    </xf>
    <xf numFmtId="0" fontId="19" fillId="3" borderId="20" xfId="2" applyFont="1" applyFill="1" applyBorder="1" applyAlignment="1">
      <alignment horizontal="center" vertical="center" wrapText="1"/>
    </xf>
    <xf numFmtId="0" fontId="19" fillId="3" borderId="9" xfId="2" applyFont="1" applyFill="1" applyBorder="1" applyAlignment="1">
      <alignment horizontal="center" vertical="center" wrapText="1"/>
    </xf>
    <xf numFmtId="0" fontId="19" fillId="3" borderId="22" xfId="2" applyFont="1" applyFill="1" applyBorder="1" applyAlignment="1">
      <alignment horizontal="center" vertical="center" wrapText="1"/>
    </xf>
    <xf numFmtId="0" fontId="19" fillId="3" borderId="24" xfId="2" applyFont="1" applyFill="1" applyBorder="1" applyAlignment="1">
      <alignment horizontal="center" vertical="center" wrapText="1"/>
    </xf>
    <xf numFmtId="0" fontId="19" fillId="3" borderId="35" xfId="2" applyFont="1" applyFill="1" applyBorder="1" applyAlignment="1">
      <alignment horizontal="center" vertical="center" wrapText="1"/>
    </xf>
    <xf numFmtId="0" fontId="19" fillId="3" borderId="30" xfId="2" applyFont="1" applyFill="1" applyBorder="1" applyAlignment="1">
      <alignment horizontal="center" vertical="center" wrapText="1"/>
    </xf>
    <xf numFmtId="0" fontId="19" fillId="3" borderId="8" xfId="2" applyFont="1" applyFill="1" applyBorder="1" applyAlignment="1">
      <alignment horizontal="center" vertical="center" wrapText="1"/>
    </xf>
    <xf numFmtId="0" fontId="19" fillId="3" borderId="36" xfId="2" applyFont="1" applyFill="1" applyBorder="1" applyAlignment="1">
      <alignment horizontal="center" vertical="center" wrapText="1"/>
    </xf>
    <xf numFmtId="0" fontId="19" fillId="3" borderId="25" xfId="2" applyFont="1" applyFill="1" applyBorder="1" applyAlignment="1">
      <alignment horizontal="center" vertical="center" wrapText="1"/>
    </xf>
    <xf numFmtId="0" fontId="19" fillId="3" borderId="51" xfId="2" applyFont="1" applyFill="1" applyBorder="1" applyAlignment="1">
      <alignment horizontal="center" vertical="center" wrapText="1"/>
    </xf>
    <xf numFmtId="0" fontId="10" fillId="0" borderId="32" xfId="2" applyFont="1" applyBorder="1" applyAlignment="1">
      <alignment horizontal="center" vertical="center" wrapText="1"/>
    </xf>
    <xf numFmtId="0" fontId="10" fillId="0" borderId="29" xfId="2" applyFont="1" applyBorder="1" applyAlignment="1">
      <alignment horizontal="center" vertical="center" wrapText="1"/>
    </xf>
    <xf numFmtId="0" fontId="10" fillId="0" borderId="30"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36" xfId="2" applyFont="1" applyBorder="1" applyAlignment="1">
      <alignment horizontal="center" vertical="center" wrapText="1"/>
    </xf>
    <xf numFmtId="0" fontId="10" fillId="0" borderId="22"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51" xfId="2" applyFont="1" applyBorder="1" applyAlignment="1">
      <alignment horizontal="center" vertical="center" wrapText="1"/>
    </xf>
    <xf numFmtId="0" fontId="6" fillId="0" borderId="46" xfId="2" applyFont="1" applyBorder="1" applyAlignment="1">
      <alignment horizontal="center" vertical="center"/>
    </xf>
    <xf numFmtId="0" fontId="6" fillId="0" borderId="2" xfId="2" applyFont="1" applyBorder="1" applyAlignment="1">
      <alignment horizontal="center" vertical="center"/>
    </xf>
    <xf numFmtId="0" fontId="6" fillId="0" borderId="47" xfId="2" applyFont="1" applyBorder="1" applyAlignment="1">
      <alignment horizontal="center" vertical="center"/>
    </xf>
    <xf numFmtId="0" fontId="6" fillId="3" borderId="46"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47" xfId="2" applyFont="1" applyFill="1" applyBorder="1" applyAlignment="1">
      <alignment horizontal="center" vertical="center"/>
    </xf>
    <xf numFmtId="1" fontId="6" fillId="3" borderId="73" xfId="2" applyNumberFormat="1" applyFont="1" applyFill="1" applyBorder="1" applyAlignment="1">
      <alignment horizontal="center" vertical="center" wrapText="1"/>
    </xf>
    <xf numFmtId="1" fontId="6" fillId="3" borderId="74" xfId="2" applyNumberFormat="1" applyFont="1" applyFill="1" applyBorder="1" applyAlignment="1">
      <alignment horizontal="center" vertical="center" wrapText="1"/>
    </xf>
    <xf numFmtId="1" fontId="6" fillId="3" borderId="75" xfId="2" applyNumberFormat="1" applyFont="1" applyFill="1" applyBorder="1" applyAlignment="1">
      <alignment horizontal="center" vertical="center" wrapText="1"/>
    </xf>
    <xf numFmtId="1" fontId="6" fillId="3" borderId="76" xfId="2" applyNumberFormat="1" applyFont="1" applyFill="1" applyBorder="1" applyAlignment="1">
      <alignment horizontal="center" vertical="center" wrapText="1"/>
    </xf>
    <xf numFmtId="0" fontId="6" fillId="5" borderId="32" xfId="2" applyFont="1" applyFill="1" applyBorder="1" applyAlignment="1" applyProtection="1">
      <alignment horizontal="left" vertical="center" wrapText="1"/>
      <protection locked="0"/>
    </xf>
    <xf numFmtId="0" fontId="6" fillId="5" borderId="29" xfId="2" applyFont="1" applyFill="1" applyBorder="1" applyAlignment="1" applyProtection="1">
      <alignment horizontal="left" vertical="center" wrapText="1"/>
      <protection locked="0"/>
    </xf>
    <xf numFmtId="0" fontId="6" fillId="5" borderId="30" xfId="2" applyFont="1" applyFill="1" applyBorder="1" applyAlignment="1" applyProtection="1">
      <alignment horizontal="left" vertical="center" wrapText="1"/>
      <protection locked="0"/>
    </xf>
    <xf numFmtId="0" fontId="6" fillId="5" borderId="20" xfId="2" applyFont="1" applyFill="1" applyBorder="1" applyAlignment="1" applyProtection="1">
      <alignment horizontal="left" vertical="center" wrapText="1"/>
      <protection locked="0"/>
    </xf>
    <xf numFmtId="0" fontId="6" fillId="5" borderId="0" xfId="2" applyFont="1" applyFill="1" applyBorder="1" applyAlignment="1" applyProtection="1">
      <alignment horizontal="left" vertical="center" wrapText="1"/>
      <protection locked="0"/>
    </xf>
    <xf numFmtId="0" fontId="6" fillId="5" borderId="36" xfId="2" applyFont="1" applyFill="1" applyBorder="1" applyAlignment="1" applyProtection="1">
      <alignment horizontal="left" vertical="center" wrapText="1"/>
      <protection locked="0"/>
    </xf>
    <xf numFmtId="0" fontId="6" fillId="5" borderId="21" xfId="2" applyFont="1" applyFill="1" applyBorder="1" applyAlignment="1" applyProtection="1">
      <alignment horizontal="left" vertical="center" wrapText="1"/>
      <protection locked="0"/>
    </xf>
    <xf numFmtId="0" fontId="6" fillId="5" borderId="11" xfId="2" applyFont="1" applyFill="1" applyBorder="1" applyAlignment="1" applyProtection="1">
      <alignment horizontal="left" vertical="center" wrapText="1"/>
      <protection locked="0"/>
    </xf>
    <xf numFmtId="0" fontId="6" fillId="5" borderId="93" xfId="2" applyFont="1" applyFill="1" applyBorder="1" applyAlignment="1" applyProtection="1">
      <alignment horizontal="left" vertical="center" wrapText="1"/>
      <protection locked="0"/>
    </xf>
    <xf numFmtId="0" fontId="12" fillId="0" borderId="77" xfId="2" applyFont="1" applyFill="1" applyBorder="1" applyAlignment="1">
      <alignment horizontal="center" vertical="center" wrapText="1"/>
    </xf>
    <xf numFmtId="0" fontId="12" fillId="0" borderId="78" xfId="2" applyFont="1" applyFill="1" applyBorder="1" applyAlignment="1">
      <alignment horizontal="center" vertical="center" wrapText="1"/>
    </xf>
    <xf numFmtId="0" fontId="12" fillId="0" borderId="79" xfId="2" applyFont="1" applyFill="1" applyBorder="1" applyAlignment="1">
      <alignment horizontal="center" vertical="center" wrapText="1"/>
    </xf>
    <xf numFmtId="177" fontId="6" fillId="3" borderId="77" xfId="2" applyNumberFormat="1" applyFont="1" applyFill="1" applyBorder="1" applyAlignment="1">
      <alignment horizontal="center" vertical="center" wrapText="1"/>
    </xf>
    <xf numFmtId="177" fontId="6" fillId="3" borderId="83" xfId="2" applyNumberFormat="1" applyFont="1" applyFill="1" applyBorder="1" applyAlignment="1">
      <alignment horizontal="center" vertical="center" wrapText="1"/>
    </xf>
    <xf numFmtId="177" fontId="6" fillId="3" borderId="84" xfId="2" applyNumberFormat="1" applyFont="1" applyFill="1" applyBorder="1" applyAlignment="1">
      <alignment horizontal="center" vertical="center" wrapText="1"/>
    </xf>
    <xf numFmtId="177" fontId="6" fillId="3" borderId="79" xfId="2" applyNumberFormat="1" applyFont="1" applyFill="1" applyBorder="1" applyAlignment="1">
      <alignment horizontal="center" vertical="center" wrapText="1"/>
    </xf>
    <xf numFmtId="0" fontId="20" fillId="0" borderId="85" xfId="2" applyFont="1" applyFill="1" applyBorder="1" applyAlignment="1">
      <alignment horizontal="center" vertical="center" wrapText="1"/>
    </xf>
    <xf numFmtId="0" fontId="20" fillId="0" borderId="86" xfId="2" applyFont="1" applyFill="1" applyBorder="1" applyAlignment="1">
      <alignment horizontal="center" vertical="center" wrapText="1"/>
    </xf>
    <xf numFmtId="0" fontId="20" fillId="0" borderId="87" xfId="2" applyFont="1" applyFill="1" applyBorder="1" applyAlignment="1">
      <alignment horizontal="center" vertical="center" wrapText="1"/>
    </xf>
    <xf numFmtId="177" fontId="6" fillId="3" borderId="85" xfId="2" applyNumberFormat="1" applyFont="1" applyFill="1" applyBorder="1" applyAlignment="1">
      <alignment horizontal="center" vertical="center" wrapText="1"/>
    </xf>
    <xf numFmtId="177" fontId="6" fillId="3" borderId="91" xfId="2" applyNumberFormat="1" applyFont="1" applyFill="1" applyBorder="1" applyAlignment="1">
      <alignment horizontal="center" vertical="center" wrapText="1"/>
    </xf>
    <xf numFmtId="177" fontId="6" fillId="3" borderId="92" xfId="2" applyNumberFormat="1" applyFont="1" applyFill="1" applyBorder="1" applyAlignment="1">
      <alignment horizontal="center" vertical="center" wrapText="1"/>
    </xf>
    <xf numFmtId="177" fontId="6" fillId="3" borderId="87" xfId="2" applyNumberFormat="1" applyFont="1" applyFill="1" applyBorder="1" applyAlignment="1">
      <alignment horizontal="center" vertical="center" wrapText="1"/>
    </xf>
    <xf numFmtId="0" fontId="6" fillId="4" borderId="19" xfId="2" applyFont="1" applyFill="1" applyBorder="1" applyAlignment="1" applyProtection="1">
      <alignment horizontal="center" vertical="center"/>
      <protection locked="0"/>
    </xf>
    <xf numFmtId="0" fontId="6" fillId="4" borderId="5" xfId="2" applyFont="1" applyFill="1" applyBorder="1" applyAlignment="1" applyProtection="1">
      <alignment horizontal="center" vertical="center"/>
      <protection locked="0"/>
    </xf>
    <xf numFmtId="0" fontId="6" fillId="4" borderId="6" xfId="2" applyFont="1" applyFill="1" applyBorder="1" applyAlignment="1" applyProtection="1">
      <alignment horizontal="center" vertical="center"/>
      <protection locked="0"/>
    </xf>
    <xf numFmtId="0" fontId="6" fillId="4" borderId="14" xfId="2" applyFont="1" applyFill="1" applyBorder="1" applyAlignment="1" applyProtection="1">
      <alignment horizontal="center" vertical="center" wrapText="1"/>
      <protection locked="0"/>
    </xf>
    <xf numFmtId="0" fontId="6" fillId="6" borderId="13"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shrinkToFit="1"/>
      <protection locked="0"/>
    </xf>
    <xf numFmtId="0" fontId="6" fillId="5" borderId="4" xfId="2" applyFont="1" applyFill="1" applyBorder="1" applyAlignment="1" applyProtection="1">
      <alignment horizontal="center" vertical="center" wrapText="1"/>
      <protection locked="0"/>
    </xf>
    <xf numFmtId="0" fontId="6" fillId="5" borderId="5" xfId="2" applyFont="1" applyFill="1" applyBorder="1" applyAlignment="1" applyProtection="1">
      <alignment horizontal="center" vertical="center" wrapText="1"/>
      <protection locked="0"/>
    </xf>
    <xf numFmtId="0" fontId="6" fillId="5" borderId="94" xfId="2" applyFont="1" applyFill="1" applyBorder="1" applyAlignment="1" applyProtection="1">
      <alignment horizontal="center" vertical="center" wrapText="1"/>
      <protection locked="0"/>
    </xf>
    <xf numFmtId="0" fontId="6" fillId="5" borderId="10" xfId="2" applyFont="1" applyFill="1" applyBorder="1" applyAlignment="1" applyProtection="1">
      <alignment horizontal="center" vertical="center" wrapText="1"/>
      <protection locked="0"/>
    </xf>
    <xf numFmtId="0" fontId="6" fillId="5" borderId="11" xfId="2" applyFont="1" applyFill="1" applyBorder="1" applyAlignment="1" applyProtection="1">
      <alignment horizontal="center" vertical="center" wrapText="1"/>
      <protection locked="0"/>
    </xf>
    <xf numFmtId="0" fontId="6" fillId="5" borderId="93" xfId="2" applyFont="1" applyFill="1" applyBorder="1" applyAlignment="1" applyProtection="1">
      <alignment horizontal="center" vertical="center" wrapText="1"/>
      <protection locked="0"/>
    </xf>
    <xf numFmtId="0" fontId="12" fillId="0" borderId="95" xfId="2" applyFont="1" applyFill="1" applyBorder="1" applyAlignment="1">
      <alignment horizontal="center" vertical="center" wrapText="1"/>
    </xf>
    <xf numFmtId="0" fontId="12" fillId="0" borderId="96" xfId="2" applyFont="1" applyFill="1" applyBorder="1" applyAlignment="1">
      <alignment horizontal="center" vertical="center" wrapText="1"/>
    </xf>
    <xf numFmtId="0" fontId="12" fillId="0" borderId="97" xfId="2" applyFont="1" applyFill="1" applyBorder="1" applyAlignment="1">
      <alignment horizontal="center" vertical="center" wrapText="1"/>
    </xf>
    <xf numFmtId="1" fontId="6" fillId="3" borderId="98" xfId="2" applyNumberFormat="1" applyFont="1" applyFill="1" applyBorder="1" applyAlignment="1">
      <alignment horizontal="center" vertical="center" wrapText="1"/>
    </xf>
    <xf numFmtId="1" fontId="6" fillId="3" borderId="99" xfId="2" applyNumberFormat="1" applyFont="1" applyFill="1" applyBorder="1" applyAlignment="1">
      <alignment horizontal="center" vertical="center" wrapText="1"/>
    </xf>
    <xf numFmtId="1" fontId="6" fillId="3" borderId="100" xfId="2" applyNumberFormat="1" applyFont="1" applyFill="1" applyBorder="1" applyAlignment="1">
      <alignment horizontal="center" vertical="center" wrapText="1"/>
    </xf>
    <xf numFmtId="1" fontId="6" fillId="3" borderId="101" xfId="2" applyNumberFormat="1" applyFont="1" applyFill="1" applyBorder="1" applyAlignment="1">
      <alignment horizontal="center" vertical="center" wrapText="1"/>
    </xf>
    <xf numFmtId="0" fontId="6" fillId="5" borderId="19" xfId="2" applyFont="1" applyFill="1" applyBorder="1" applyAlignment="1" applyProtection="1">
      <alignment horizontal="left" vertical="center" wrapText="1"/>
      <protection locked="0"/>
    </xf>
    <xf numFmtId="0" fontId="6" fillId="5" borderId="5" xfId="2" applyFont="1" applyFill="1" applyBorder="1" applyAlignment="1" applyProtection="1">
      <alignment horizontal="left" vertical="center" wrapText="1"/>
      <protection locked="0"/>
    </xf>
    <xf numFmtId="0" fontId="6" fillId="5" borderId="94" xfId="2" applyFont="1" applyFill="1" applyBorder="1" applyAlignment="1" applyProtection="1">
      <alignment horizontal="left" vertical="center" wrapText="1"/>
      <protection locked="0"/>
    </xf>
    <xf numFmtId="0" fontId="6" fillId="4" borderId="19" xfId="2" applyFont="1" applyFill="1" applyBorder="1" applyAlignment="1" applyProtection="1">
      <alignment horizontal="center" vertical="center" shrinkToFit="1"/>
      <protection locked="0"/>
    </xf>
    <xf numFmtId="0" fontId="6" fillId="4" borderId="5" xfId="2" applyFont="1" applyFill="1" applyBorder="1" applyAlignment="1" applyProtection="1">
      <alignment horizontal="center" vertical="center" shrinkToFit="1"/>
      <protection locked="0"/>
    </xf>
    <xf numFmtId="0" fontId="6" fillId="4" borderId="6" xfId="2" applyFont="1" applyFill="1" applyBorder="1" applyAlignment="1" applyProtection="1">
      <alignment horizontal="center" vertical="center" shrinkToFit="1"/>
      <protection locked="0"/>
    </xf>
    <xf numFmtId="0" fontId="6" fillId="4" borderId="20" xfId="2" applyFont="1" applyFill="1" applyBorder="1" applyAlignment="1" applyProtection="1">
      <alignment horizontal="center" vertical="center" shrinkToFit="1"/>
      <protection locked="0"/>
    </xf>
    <xf numFmtId="0" fontId="6" fillId="4" borderId="0" xfId="2" applyFont="1" applyFill="1" applyBorder="1" applyAlignment="1" applyProtection="1">
      <alignment horizontal="center" vertical="center" shrinkToFit="1"/>
      <protection locked="0"/>
    </xf>
    <xf numFmtId="0" fontId="6" fillId="4" borderId="9" xfId="2" applyFont="1" applyFill="1" applyBorder="1" applyAlignment="1" applyProtection="1">
      <alignment horizontal="center" vertical="center" shrinkToFit="1"/>
      <protection locked="0"/>
    </xf>
    <xf numFmtId="0" fontId="6" fillId="4" borderId="21" xfId="2" applyFont="1" applyFill="1" applyBorder="1" applyAlignment="1" applyProtection="1">
      <alignment horizontal="center" vertical="center" shrinkToFit="1"/>
      <protection locked="0"/>
    </xf>
    <xf numFmtId="0" fontId="6" fillId="4" borderId="11" xfId="2" applyFont="1" applyFill="1" applyBorder="1" applyAlignment="1" applyProtection="1">
      <alignment horizontal="center" vertical="center" shrinkToFit="1"/>
      <protection locked="0"/>
    </xf>
    <xf numFmtId="0" fontId="6" fillId="4" borderId="12" xfId="2" applyFont="1" applyFill="1" applyBorder="1" applyAlignment="1" applyProtection="1">
      <alignment horizontal="center" vertical="center" shrinkToFit="1"/>
      <protection locked="0"/>
    </xf>
    <xf numFmtId="0" fontId="6" fillId="0" borderId="57" xfId="2" applyFont="1" applyBorder="1" applyAlignment="1">
      <alignment horizontal="center" vertical="center" shrinkToFit="1"/>
    </xf>
    <xf numFmtId="0" fontId="6" fillId="6" borderId="37" xfId="2" applyFont="1" applyFill="1" applyBorder="1" applyAlignment="1" applyProtection="1">
      <alignment horizontal="center" vertical="center" wrapText="1"/>
      <protection locked="0"/>
    </xf>
    <xf numFmtId="0" fontId="6" fillId="6" borderId="60" xfId="2" applyFont="1" applyFill="1" applyBorder="1" applyAlignment="1" applyProtection="1">
      <alignment horizontal="center" vertical="center" shrinkToFit="1"/>
      <protection locked="0"/>
    </xf>
    <xf numFmtId="0" fontId="6" fillId="6" borderId="61" xfId="2" applyFont="1" applyFill="1" applyBorder="1" applyAlignment="1" applyProtection="1">
      <alignment horizontal="center" vertical="center" shrinkToFit="1"/>
      <protection locked="0"/>
    </xf>
    <xf numFmtId="0" fontId="6" fillId="6" borderId="59" xfId="2" applyFont="1" applyFill="1" applyBorder="1" applyAlignment="1" applyProtection="1">
      <alignment horizontal="center" vertical="center" shrinkToFit="1"/>
      <protection locked="0"/>
    </xf>
    <xf numFmtId="0" fontId="6" fillId="5" borderId="25" xfId="2" applyFont="1" applyFill="1" applyBorder="1" applyAlignment="1" applyProtection="1">
      <alignment horizontal="center" vertical="center" wrapText="1"/>
      <protection locked="0"/>
    </xf>
    <xf numFmtId="0" fontId="6" fillId="5" borderId="23" xfId="2" applyFont="1" applyFill="1" applyBorder="1" applyAlignment="1" applyProtection="1">
      <alignment horizontal="center" vertical="center" wrapText="1"/>
      <protection locked="0"/>
    </xf>
    <xf numFmtId="0" fontId="6" fillId="5" borderId="51" xfId="2" applyFont="1" applyFill="1" applyBorder="1" applyAlignment="1" applyProtection="1">
      <alignment horizontal="center" vertical="center" wrapText="1"/>
      <protection locked="0"/>
    </xf>
    <xf numFmtId="0" fontId="6" fillId="5" borderId="19" xfId="2" applyFont="1" applyFill="1" applyBorder="1" applyAlignment="1" applyProtection="1">
      <alignment horizontal="center" vertical="center" wrapText="1"/>
      <protection locked="0"/>
    </xf>
    <xf numFmtId="0" fontId="6" fillId="5" borderId="20" xfId="2" applyFont="1" applyFill="1" applyBorder="1" applyAlignment="1" applyProtection="1">
      <alignment horizontal="center" vertical="center" wrapText="1"/>
      <protection locked="0"/>
    </xf>
    <xf numFmtId="0" fontId="6" fillId="5" borderId="21" xfId="2" applyFont="1" applyFill="1" applyBorder="1" applyAlignment="1" applyProtection="1">
      <alignment horizontal="center" vertical="center" wrapText="1"/>
      <protection locked="0"/>
    </xf>
    <xf numFmtId="0" fontId="11" fillId="0" borderId="110" xfId="2" applyFont="1" applyBorder="1" applyAlignment="1">
      <alignment horizontal="center" vertical="center" wrapText="1"/>
    </xf>
    <xf numFmtId="0" fontId="11" fillId="0" borderId="111" xfId="2" applyFont="1" applyBorder="1" applyAlignment="1">
      <alignment horizontal="center" vertical="center" wrapText="1"/>
    </xf>
    <xf numFmtId="0" fontId="11" fillId="0" borderId="112" xfId="2" applyFont="1" applyBorder="1" applyAlignment="1">
      <alignment horizontal="center" vertical="center" wrapText="1"/>
    </xf>
    <xf numFmtId="0" fontId="11" fillId="0" borderId="113" xfId="2" applyFont="1" applyBorder="1" applyAlignment="1">
      <alignment horizontal="center" vertical="center" wrapText="1"/>
    </xf>
    <xf numFmtId="0" fontId="11" fillId="0" borderId="114" xfId="2" applyFont="1" applyBorder="1" applyAlignment="1">
      <alignment horizontal="center" vertical="center" wrapText="1"/>
    </xf>
    <xf numFmtId="0" fontId="11" fillId="0" borderId="115" xfId="2" applyFont="1" applyBorder="1" applyAlignment="1">
      <alignment horizontal="center" vertical="center" wrapText="1"/>
    </xf>
    <xf numFmtId="0" fontId="11" fillId="0" borderId="119" xfId="2" applyFont="1" applyBorder="1" applyAlignment="1">
      <alignment horizontal="center" vertical="center" wrapText="1"/>
    </xf>
    <xf numFmtId="0" fontId="11" fillId="0" borderId="120" xfId="2" applyFont="1" applyBorder="1" applyAlignment="1">
      <alignment horizontal="center" vertical="center" wrapText="1"/>
    </xf>
    <xf numFmtId="0" fontId="11" fillId="0" borderId="121" xfId="2" applyFont="1" applyBorder="1" applyAlignment="1">
      <alignment horizontal="center" vertical="center" wrapText="1"/>
    </xf>
    <xf numFmtId="177" fontId="10" fillId="0" borderId="78" xfId="2" applyNumberFormat="1" applyFont="1" applyFill="1" applyBorder="1" applyAlignment="1">
      <alignment horizontal="left" vertical="center" shrinkToFit="1"/>
    </xf>
    <xf numFmtId="0" fontId="10" fillId="0" borderId="78" xfId="2" applyFont="1" applyFill="1" applyBorder="1" applyAlignment="1">
      <alignment horizontal="left" vertical="center" shrinkToFit="1"/>
    </xf>
    <xf numFmtId="0" fontId="10" fillId="0" borderId="79" xfId="2" applyFont="1" applyFill="1" applyBorder="1" applyAlignment="1">
      <alignment horizontal="left" vertical="center" shrinkToFit="1"/>
    </xf>
    <xf numFmtId="177" fontId="10" fillId="3" borderId="108" xfId="2" applyNumberFormat="1" applyFont="1" applyFill="1" applyBorder="1" applyAlignment="1" applyProtection="1">
      <alignment horizontal="center" vertical="center" wrapText="1"/>
    </xf>
    <xf numFmtId="177" fontId="10" fillId="3" borderId="40" xfId="2" applyNumberFormat="1" applyFont="1" applyFill="1" applyBorder="1" applyAlignment="1" applyProtection="1">
      <alignment horizontal="center" vertical="center" wrapText="1"/>
    </xf>
    <xf numFmtId="177" fontId="10" fillId="3" borderId="39" xfId="2" applyNumberFormat="1" applyFont="1" applyFill="1" applyBorder="1" applyAlignment="1" applyProtection="1">
      <alignment horizontal="center" vertical="center" wrapText="1"/>
    </xf>
    <xf numFmtId="177" fontId="10" fillId="3" borderId="109" xfId="2" applyNumberFormat="1" applyFont="1" applyFill="1" applyBorder="1" applyAlignment="1" applyProtection="1">
      <alignment horizontal="center" vertical="center" wrapText="1"/>
    </xf>
    <xf numFmtId="0" fontId="6" fillId="5" borderId="22" xfId="2" applyFont="1" applyFill="1" applyBorder="1" applyAlignment="1" applyProtection="1">
      <alignment horizontal="center" vertical="center" wrapText="1"/>
      <protection locked="0"/>
    </xf>
    <xf numFmtId="0" fontId="20" fillId="0" borderId="102" xfId="2" applyFont="1" applyFill="1" applyBorder="1" applyAlignment="1">
      <alignment horizontal="center" vertical="center" wrapText="1"/>
    </xf>
    <xf numFmtId="0" fontId="20" fillId="0" borderId="103" xfId="2" applyFont="1" applyFill="1" applyBorder="1" applyAlignment="1">
      <alignment horizontal="center" vertical="center" wrapText="1"/>
    </xf>
    <xf numFmtId="0" fontId="20" fillId="0" borderId="104" xfId="2" applyFont="1" applyFill="1" applyBorder="1" applyAlignment="1">
      <alignment horizontal="center" vertical="center" wrapText="1"/>
    </xf>
    <xf numFmtId="0" fontId="10" fillId="5" borderId="61" xfId="2" applyFont="1" applyFill="1" applyBorder="1" applyAlignment="1" applyProtection="1">
      <alignment horizontal="center" vertical="center"/>
      <protection locked="0"/>
    </xf>
    <xf numFmtId="0" fontId="10" fillId="5" borderId="62" xfId="2" applyFont="1" applyFill="1" applyBorder="1" applyAlignment="1" applyProtection="1">
      <alignment horizontal="center" vertical="center"/>
      <protection locked="0"/>
    </xf>
    <xf numFmtId="0" fontId="10" fillId="0" borderId="2" xfId="2" applyFont="1" applyFill="1" applyBorder="1" applyAlignment="1">
      <alignment horizontal="left" vertical="center" wrapText="1"/>
    </xf>
    <xf numFmtId="0" fontId="10" fillId="0" borderId="47" xfId="2" applyFont="1" applyFill="1" applyBorder="1" applyAlignment="1">
      <alignment horizontal="left" vertical="center" wrapText="1"/>
    </xf>
    <xf numFmtId="177" fontId="11" fillId="3" borderId="116" xfId="2" applyNumberFormat="1" applyFont="1" applyFill="1" applyBorder="1" applyAlignment="1">
      <alignment horizontal="center" vertical="center" wrapText="1"/>
    </xf>
    <xf numFmtId="177" fontId="11" fillId="3" borderId="117" xfId="2" applyNumberFormat="1" applyFont="1" applyFill="1" applyBorder="1" applyAlignment="1">
      <alignment horizontal="center" vertical="center" wrapText="1"/>
    </xf>
    <xf numFmtId="177" fontId="11" fillId="3" borderId="118" xfId="2" applyNumberFormat="1" applyFont="1" applyFill="1" applyBorder="1" applyAlignment="1">
      <alignment horizontal="center" vertical="center" wrapText="1"/>
    </xf>
    <xf numFmtId="177" fontId="11" fillId="3" borderId="113" xfId="2" applyNumberFormat="1" applyFont="1" applyFill="1" applyBorder="1" applyAlignment="1">
      <alignment horizontal="center" vertical="center" wrapText="1"/>
    </xf>
    <xf numFmtId="177" fontId="11" fillId="3" borderId="114" xfId="2" applyNumberFormat="1" applyFont="1" applyFill="1" applyBorder="1" applyAlignment="1">
      <alignment horizontal="center" vertical="center" wrapText="1"/>
    </xf>
    <xf numFmtId="177" fontId="11" fillId="3" borderId="115" xfId="2" applyNumberFormat="1" applyFont="1" applyFill="1" applyBorder="1" applyAlignment="1">
      <alignment horizontal="center" vertical="center" wrapText="1"/>
    </xf>
    <xf numFmtId="177" fontId="11" fillId="3" borderId="119" xfId="2" applyNumberFormat="1" applyFont="1" applyFill="1" applyBorder="1" applyAlignment="1">
      <alignment horizontal="center" vertical="center" wrapText="1"/>
    </xf>
    <xf numFmtId="177" fontId="11" fillId="3" borderId="120" xfId="2" applyNumberFormat="1" applyFont="1" applyFill="1" applyBorder="1" applyAlignment="1">
      <alignment horizontal="center" vertical="center" wrapText="1"/>
    </xf>
    <xf numFmtId="177" fontId="11" fillId="3" borderId="121" xfId="2" applyNumberFormat="1" applyFont="1" applyFill="1" applyBorder="1" applyAlignment="1">
      <alignment horizontal="center" vertical="center" wrapText="1"/>
    </xf>
    <xf numFmtId="177" fontId="10" fillId="0" borderId="61" xfId="2" applyNumberFormat="1" applyFont="1" applyFill="1" applyBorder="1" applyAlignment="1">
      <alignment horizontal="left" vertical="center" wrapText="1"/>
    </xf>
    <xf numFmtId="0" fontId="10" fillId="0" borderId="61" xfId="2" applyFont="1" applyFill="1" applyBorder="1" applyAlignment="1">
      <alignment horizontal="left" vertical="center" wrapText="1"/>
    </xf>
    <xf numFmtId="0" fontId="10" fillId="0" borderId="62" xfId="2" applyFont="1" applyFill="1" applyBorder="1" applyAlignment="1">
      <alignment horizontal="left" vertical="center" wrapText="1"/>
    </xf>
    <xf numFmtId="0" fontId="10" fillId="0" borderId="11" xfId="2" applyFont="1" applyBorder="1" applyAlignment="1">
      <alignment horizontal="center" vertical="center"/>
    </xf>
    <xf numFmtId="0" fontId="10" fillId="0" borderId="93" xfId="2" applyFont="1" applyBorder="1" applyAlignment="1">
      <alignment horizontal="center" vertical="center"/>
    </xf>
    <xf numFmtId="0" fontId="10" fillId="0" borderId="2" xfId="2" applyFont="1" applyBorder="1" applyAlignment="1">
      <alignment horizontal="center" vertical="center"/>
    </xf>
    <xf numFmtId="0" fontId="10" fillId="0" borderId="47" xfId="2" applyFont="1" applyBorder="1" applyAlignment="1">
      <alignment horizontal="center" vertical="center"/>
    </xf>
    <xf numFmtId="0" fontId="10" fillId="0" borderId="29" xfId="2" applyFont="1" applyFill="1" applyBorder="1" applyAlignment="1" applyProtection="1">
      <alignment horizontal="center" vertical="center" wrapText="1"/>
    </xf>
    <xf numFmtId="0" fontId="10" fillId="0" borderId="33" xfId="2" applyFont="1" applyFill="1" applyBorder="1" applyAlignment="1" applyProtection="1">
      <alignment horizontal="center" vertical="center" wrapText="1"/>
    </xf>
    <xf numFmtId="0" fontId="10" fillId="0" borderId="0" xfId="2" applyFont="1" applyFill="1" applyBorder="1" applyAlignment="1" applyProtection="1">
      <alignment horizontal="center" vertical="center" wrapText="1"/>
    </xf>
    <xf numFmtId="0" fontId="10" fillId="0" borderId="9" xfId="2" applyFont="1" applyFill="1" applyBorder="1" applyAlignment="1" applyProtection="1">
      <alignment horizontal="center" vertical="center" wrapText="1"/>
    </xf>
    <xf numFmtId="0" fontId="10" fillId="0" borderId="11" xfId="2" applyFont="1" applyFill="1" applyBorder="1" applyAlignment="1" applyProtection="1">
      <alignment horizontal="center" vertical="center" wrapText="1"/>
    </xf>
    <xf numFmtId="0" fontId="10" fillId="0" borderId="12" xfId="2" applyFont="1" applyFill="1" applyBorder="1" applyAlignment="1" applyProtection="1">
      <alignment horizontal="center" vertical="center" wrapText="1"/>
    </xf>
    <xf numFmtId="177" fontId="10" fillId="0" borderId="68" xfId="2" applyNumberFormat="1" applyFont="1" applyFill="1" applyBorder="1" applyAlignment="1">
      <alignment horizontal="left" vertical="center" shrinkToFit="1"/>
    </xf>
    <xf numFmtId="0" fontId="10" fillId="0" borderId="68" xfId="2" applyFont="1" applyFill="1" applyBorder="1" applyAlignment="1">
      <alignment horizontal="left" vertical="center" shrinkToFit="1"/>
    </xf>
    <xf numFmtId="0" fontId="10" fillId="0" borderId="69" xfId="2" applyFont="1" applyFill="1" applyBorder="1" applyAlignment="1">
      <alignment horizontal="left" vertical="center" shrinkToFit="1"/>
    </xf>
    <xf numFmtId="0" fontId="23" fillId="3" borderId="7" xfId="2" applyFont="1" applyFill="1" applyBorder="1" applyAlignment="1" applyProtection="1">
      <alignment horizontal="center" vertical="center"/>
    </xf>
    <xf numFmtId="0" fontId="11" fillId="3" borderId="0" xfId="2" applyFont="1" applyFill="1" applyBorder="1" applyAlignment="1">
      <alignment horizontal="left" vertical="center" indent="1"/>
    </xf>
    <xf numFmtId="0" fontId="18" fillId="3" borderId="41" xfId="2" applyFont="1" applyFill="1" applyBorder="1" applyAlignment="1">
      <alignment horizontal="center" vertical="center"/>
    </xf>
    <xf numFmtId="0" fontId="18" fillId="3" borderId="45" xfId="2" applyFont="1" applyFill="1" applyBorder="1" applyAlignment="1">
      <alignment horizontal="center" vertical="center"/>
    </xf>
    <xf numFmtId="0" fontId="18" fillId="3" borderId="50" xfId="2" applyFont="1" applyFill="1" applyBorder="1" applyAlignment="1">
      <alignment horizontal="center" vertical="center"/>
    </xf>
    <xf numFmtId="0" fontId="34" fillId="3" borderId="14" xfId="0" applyFont="1" applyFill="1" applyBorder="1" applyAlignment="1">
      <alignment horizontal="center" vertical="top" wrapText="1"/>
    </xf>
    <xf numFmtId="0" fontId="34" fillId="3" borderId="13" xfId="0" applyFont="1" applyFill="1" applyBorder="1" applyAlignment="1">
      <alignment horizontal="center" vertical="top" wrapText="1"/>
    </xf>
    <xf numFmtId="0" fontId="40" fillId="3" borderId="4" xfId="0" applyFont="1" applyFill="1" applyBorder="1" applyAlignment="1">
      <alignment horizontal="left" vertical="top" wrapText="1"/>
    </xf>
    <xf numFmtId="0" fontId="40" fillId="3" borderId="5" xfId="0" applyFont="1" applyFill="1" applyBorder="1" applyAlignment="1">
      <alignment horizontal="left" vertical="top" wrapText="1"/>
    </xf>
    <xf numFmtId="0" fontId="40" fillId="3" borderId="6" xfId="0" applyFont="1" applyFill="1" applyBorder="1" applyAlignment="1">
      <alignment horizontal="left" vertical="top" wrapText="1"/>
    </xf>
    <xf numFmtId="0" fontId="40" fillId="3" borderId="8" xfId="0" applyFont="1" applyFill="1" applyBorder="1" applyAlignment="1">
      <alignment horizontal="left" vertical="top" wrapText="1"/>
    </xf>
    <xf numFmtId="0" fontId="40" fillId="3" borderId="0" xfId="0" applyFont="1" applyFill="1" applyBorder="1" applyAlignment="1">
      <alignment horizontal="left" vertical="top" wrapText="1"/>
    </xf>
    <xf numFmtId="0" fontId="40" fillId="3" borderId="9" xfId="0" applyFont="1" applyFill="1" applyBorder="1" applyAlignment="1">
      <alignment horizontal="left" vertical="top" wrapText="1"/>
    </xf>
    <xf numFmtId="0" fontId="40" fillId="3" borderId="10" xfId="0" applyFont="1" applyFill="1" applyBorder="1" applyAlignment="1">
      <alignment horizontal="left" vertical="top" wrapText="1"/>
    </xf>
    <xf numFmtId="0" fontId="40" fillId="3" borderId="11" xfId="0" applyFont="1" applyFill="1" applyBorder="1" applyAlignment="1">
      <alignment horizontal="left" vertical="top" wrapText="1"/>
    </xf>
    <xf numFmtId="0" fontId="40" fillId="3" borderId="12" xfId="0" applyFont="1" applyFill="1" applyBorder="1" applyAlignment="1">
      <alignment horizontal="left" vertical="top"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8"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9" xfId="0" applyFont="1" applyFill="1" applyBorder="1" applyAlignment="1">
      <alignment horizontal="center" vertical="top" wrapText="1"/>
    </xf>
    <xf numFmtId="0" fontId="38" fillId="2" borderId="1"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47"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43" fillId="0" borderId="8" xfId="0" applyFont="1" applyFill="1" applyBorder="1" applyAlignment="1">
      <alignment horizontal="left" vertical="top" wrapText="1"/>
    </xf>
    <xf numFmtId="0" fontId="43" fillId="0" borderId="0" xfId="0" applyFont="1" applyFill="1" applyBorder="1" applyAlignment="1">
      <alignment horizontal="left" vertical="top" wrapText="1"/>
    </xf>
    <xf numFmtId="0" fontId="43" fillId="0" borderId="9" xfId="0" applyFont="1" applyFill="1" applyBorder="1" applyAlignment="1">
      <alignment horizontal="left" vertical="top" wrapText="1"/>
    </xf>
    <xf numFmtId="0" fontId="40" fillId="0" borderId="4" xfId="0" applyFont="1" applyFill="1" applyBorder="1" applyAlignment="1">
      <alignment horizontal="left" vertical="top" wrapText="1"/>
    </xf>
    <xf numFmtId="0" fontId="40" fillId="0" borderId="5" xfId="0" applyFont="1" applyFill="1" applyBorder="1" applyAlignment="1">
      <alignment horizontal="left" vertical="top" wrapText="1"/>
    </xf>
    <xf numFmtId="0" fontId="40" fillId="0" borderId="6" xfId="0" applyFont="1" applyFill="1" applyBorder="1" applyAlignment="1">
      <alignment horizontal="left" vertical="top" wrapText="1"/>
    </xf>
    <xf numFmtId="0" fontId="40" fillId="0" borderId="8"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9" xfId="0" applyFont="1" applyFill="1" applyBorder="1" applyAlignment="1">
      <alignment horizontal="left" vertical="top" wrapText="1"/>
    </xf>
    <xf numFmtId="0" fontId="43" fillId="0" borderId="4" xfId="0" applyFont="1" applyFill="1" applyBorder="1" applyAlignment="1">
      <alignment horizontal="left" vertical="top" wrapText="1"/>
    </xf>
    <xf numFmtId="0" fontId="43" fillId="0" borderId="5" xfId="0" applyFont="1" applyFill="1" applyBorder="1" applyAlignment="1">
      <alignment horizontal="left" vertical="top" wrapText="1"/>
    </xf>
    <xf numFmtId="0" fontId="43" fillId="0" borderId="6" xfId="0" applyFont="1" applyFill="1" applyBorder="1" applyAlignment="1">
      <alignment horizontal="left" vertical="top" wrapText="1"/>
    </xf>
    <xf numFmtId="0" fontId="34" fillId="0" borderId="7" xfId="0" applyFont="1" applyFill="1" applyBorder="1" applyAlignment="1">
      <alignment vertical="center" wrapText="1"/>
    </xf>
    <xf numFmtId="0" fontId="38" fillId="2" borderId="4"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3" fillId="0" borderId="7" xfId="0" applyFont="1" applyFill="1" applyBorder="1" applyAlignment="1">
      <alignment vertical="center" wrapText="1"/>
    </xf>
    <xf numFmtId="0" fontId="40" fillId="0" borderId="4" xfId="0" applyFont="1" applyFill="1" applyBorder="1" applyAlignment="1">
      <alignment vertical="top" wrapText="1"/>
    </xf>
    <xf numFmtId="0" fontId="40" fillId="0" borderId="5" xfId="0" applyFont="1" applyFill="1" applyBorder="1" applyAlignment="1">
      <alignment vertical="top" wrapText="1"/>
    </xf>
    <xf numFmtId="0" fontId="40" fillId="0" borderId="6" xfId="0" applyFont="1" applyFill="1" applyBorder="1" applyAlignment="1">
      <alignment vertical="top" wrapText="1"/>
    </xf>
    <xf numFmtId="0" fontId="40" fillId="0" borderId="10" xfId="0" applyFont="1" applyFill="1" applyBorder="1" applyAlignment="1">
      <alignment vertical="top" wrapText="1"/>
    </xf>
    <xf numFmtId="0" fontId="40" fillId="0" borderId="11" xfId="0" applyFont="1" applyFill="1" applyBorder="1" applyAlignment="1">
      <alignment vertical="top" wrapText="1"/>
    </xf>
    <xf numFmtId="0" fontId="40" fillId="0" borderId="12" xfId="0" applyFont="1" applyFill="1" applyBorder="1" applyAlignment="1">
      <alignment vertical="top" wrapText="1"/>
    </xf>
    <xf numFmtId="0" fontId="34" fillId="0" borderId="8" xfId="0" applyFont="1" applyFill="1" applyBorder="1" applyAlignment="1">
      <alignment vertical="top" wrapText="1"/>
    </xf>
    <xf numFmtId="0" fontId="34" fillId="0" borderId="0" xfId="0" applyFont="1" applyFill="1" applyBorder="1" applyAlignment="1">
      <alignment vertical="top" wrapText="1"/>
    </xf>
    <xf numFmtId="0" fontId="34" fillId="0" borderId="9" xfId="0" applyFont="1" applyFill="1" applyBorder="1" applyAlignment="1">
      <alignment vertical="top" wrapText="1"/>
    </xf>
    <xf numFmtId="0" fontId="34" fillId="0" borderId="8" xfId="0" applyFont="1" applyBorder="1" applyAlignment="1">
      <alignment vertical="top" wrapText="1"/>
    </xf>
    <xf numFmtId="0" fontId="34" fillId="0" borderId="0" xfId="0" applyFont="1" applyBorder="1" applyAlignment="1">
      <alignment vertical="top" wrapText="1"/>
    </xf>
    <xf numFmtId="0" fontId="34" fillId="0" borderId="9" xfId="0" applyFont="1" applyBorder="1" applyAlignment="1">
      <alignment vertical="top" wrapText="1"/>
    </xf>
    <xf numFmtId="0" fontId="34" fillId="0" borderId="10" xfId="0" applyFont="1" applyBorder="1" applyAlignment="1">
      <alignment vertical="top" wrapText="1"/>
    </xf>
    <xf numFmtId="0" fontId="34" fillId="0" borderId="11" xfId="0" applyFont="1" applyBorder="1" applyAlignment="1">
      <alignment vertical="top" wrapText="1"/>
    </xf>
    <xf numFmtId="0" fontId="33" fillId="0" borderId="13" xfId="0" applyFont="1" applyFill="1" applyBorder="1" applyAlignment="1">
      <alignment vertical="center" wrapText="1"/>
    </xf>
    <xf numFmtId="0" fontId="34" fillId="0" borderId="4" xfId="0" applyFont="1" applyFill="1" applyBorder="1" applyAlignment="1">
      <alignment horizontal="left" vertical="top" wrapText="1"/>
    </xf>
    <xf numFmtId="0" fontId="34" fillId="0" borderId="5" xfId="0" applyFont="1" applyFill="1" applyBorder="1" applyAlignment="1">
      <alignment horizontal="left" vertical="top" wrapText="1"/>
    </xf>
    <xf numFmtId="0" fontId="34" fillId="0" borderId="6" xfId="0" applyFont="1" applyFill="1" applyBorder="1" applyAlignment="1">
      <alignment horizontal="left" vertical="top" wrapText="1"/>
    </xf>
    <xf numFmtId="0" fontId="34" fillId="0" borderId="10" xfId="0" applyFont="1" applyFill="1" applyBorder="1" applyAlignment="1">
      <alignment horizontal="left" vertical="top" wrapText="1"/>
    </xf>
    <xf numFmtId="0" fontId="34" fillId="0" borderId="11" xfId="0" applyFont="1" applyFill="1" applyBorder="1" applyAlignment="1">
      <alignment horizontal="left" vertical="top" wrapText="1"/>
    </xf>
    <xf numFmtId="0" fontId="34" fillId="0" borderId="12" xfId="0" applyFont="1" applyFill="1" applyBorder="1" applyAlignment="1">
      <alignment horizontal="left" vertical="top"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4" fillId="0" borderId="8" xfId="0" applyFont="1" applyBorder="1" applyAlignment="1">
      <alignment horizontal="center" vertical="top" wrapText="1"/>
    </xf>
    <xf numFmtId="0" fontId="34" fillId="0" borderId="0" xfId="0" applyFont="1" applyBorder="1" applyAlignment="1">
      <alignment horizontal="center" vertical="top" wrapText="1"/>
    </xf>
    <xf numFmtId="0" fontId="34" fillId="0" borderId="9" xfId="0" applyFont="1" applyBorder="1" applyAlignment="1">
      <alignment horizontal="center" vertical="top" wrapText="1"/>
    </xf>
    <xf numFmtId="0" fontId="43" fillId="0" borderId="7" xfId="0" applyFont="1" applyFill="1" applyBorder="1" applyAlignment="1">
      <alignment vertical="top" wrapText="1"/>
    </xf>
    <xf numFmtId="0" fontId="34" fillId="0" borderId="1" xfId="0" applyFont="1" applyBorder="1" applyAlignment="1">
      <alignment vertical="top" wrapText="1"/>
    </xf>
    <xf numFmtId="0" fontId="34" fillId="0" borderId="2" xfId="0" applyFont="1" applyBorder="1" applyAlignment="1">
      <alignment vertical="top" wrapText="1"/>
    </xf>
    <xf numFmtId="0" fontId="34" fillId="0" borderId="3" xfId="0" applyFont="1" applyBorder="1" applyAlignment="1">
      <alignment vertical="top" wrapText="1"/>
    </xf>
    <xf numFmtId="0" fontId="34" fillId="0" borderId="15" xfId="0" applyFont="1" applyBorder="1" applyAlignment="1">
      <alignment vertical="top"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34" fillId="0" borderId="11"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1" xfId="0" applyFont="1" applyFill="1" applyBorder="1" applyAlignment="1">
      <alignment horizontal="center" vertical="top" wrapText="1"/>
    </xf>
    <xf numFmtId="0" fontId="34" fillId="0" borderId="2" xfId="0" applyFont="1" applyFill="1" applyBorder="1" applyAlignment="1">
      <alignment horizontal="center" vertical="top" wrapText="1"/>
    </xf>
    <xf numFmtId="0" fontId="34" fillId="0" borderId="3" xfId="0" applyFont="1" applyFill="1" applyBorder="1" applyAlignment="1">
      <alignment horizontal="center" vertical="top" wrapText="1"/>
    </xf>
    <xf numFmtId="0" fontId="34" fillId="0" borderId="10" xfId="0" applyFont="1" applyFill="1" applyBorder="1" applyAlignment="1">
      <alignment vertical="top" wrapText="1"/>
    </xf>
    <xf numFmtId="0" fontId="34" fillId="0" borderId="11" xfId="0" applyFont="1" applyFill="1" applyBorder="1" applyAlignment="1">
      <alignment vertical="top" wrapText="1"/>
    </xf>
    <xf numFmtId="49" fontId="48" fillId="3" borderId="14" xfId="0" applyNumberFormat="1" applyFont="1" applyFill="1" applyBorder="1" applyAlignment="1">
      <alignment horizontal="center" vertical="top" wrapText="1"/>
    </xf>
    <xf numFmtId="49" fontId="48" fillId="3" borderId="13" xfId="0" applyNumberFormat="1" applyFont="1" applyFill="1" applyBorder="1" applyAlignment="1">
      <alignment horizontal="center" vertical="top" wrapText="1"/>
    </xf>
    <xf numFmtId="0" fontId="43" fillId="0" borderId="10" xfId="0" applyFont="1" applyFill="1" applyBorder="1" applyAlignment="1">
      <alignment horizontal="left" vertical="top" wrapText="1"/>
    </xf>
    <xf numFmtId="0" fontId="43" fillId="0" borderId="11" xfId="0" applyFont="1" applyFill="1" applyBorder="1" applyAlignment="1">
      <alignment horizontal="left" vertical="top" wrapText="1"/>
    </xf>
    <xf numFmtId="0" fontId="33" fillId="0" borderId="7" xfId="0" applyFont="1" applyBorder="1" applyAlignment="1">
      <alignment vertical="center" wrapText="1"/>
    </xf>
    <xf numFmtId="0" fontId="41" fillId="0" borderId="4" xfId="0" applyFont="1" applyFill="1" applyBorder="1" applyAlignment="1">
      <alignment horizontal="left" wrapText="1"/>
    </xf>
    <xf numFmtId="0" fontId="41" fillId="0" borderId="5" xfId="0" applyFont="1" applyFill="1" applyBorder="1" applyAlignment="1">
      <alignment horizontal="left" wrapText="1"/>
    </xf>
    <xf numFmtId="0" fontId="41" fillId="0" borderId="6" xfId="0" applyFont="1" applyFill="1" applyBorder="1" applyAlignment="1">
      <alignment horizontal="left" wrapText="1"/>
    </xf>
    <xf numFmtId="0" fontId="43" fillId="0" borderId="1" xfId="0" applyFont="1" applyFill="1" applyBorder="1" applyAlignment="1">
      <alignment vertical="top" wrapText="1"/>
    </xf>
    <xf numFmtId="0" fontId="34" fillId="0" borderId="3" xfId="0" applyFont="1" applyFill="1" applyBorder="1" applyAlignment="1">
      <alignment vertical="center" wrapText="1"/>
    </xf>
    <xf numFmtId="0" fontId="43" fillId="0" borderId="2" xfId="0" applyFont="1" applyFill="1" applyBorder="1" applyAlignment="1">
      <alignment vertical="top" wrapText="1"/>
    </xf>
    <xf numFmtId="0" fontId="34" fillId="0" borderId="3" xfId="0" applyFont="1" applyBorder="1" applyAlignment="1">
      <alignment vertical="center" wrapText="1"/>
    </xf>
    <xf numFmtId="0" fontId="34" fillId="0" borderId="7" xfId="0" applyFont="1" applyBorder="1" applyAlignment="1">
      <alignment vertical="center" wrapText="1"/>
    </xf>
    <xf numFmtId="0" fontId="31" fillId="0" borderId="0" xfId="0" applyFont="1" applyAlignment="1">
      <alignment horizontal="left" vertical="top" wrapText="1"/>
    </xf>
    <xf numFmtId="0" fontId="30" fillId="0" borderId="0" xfId="0" applyFont="1" applyAlignment="1">
      <alignment horizontal="left" vertical="top" wrapText="1"/>
    </xf>
    <xf numFmtId="0" fontId="33" fillId="0" borderId="0" xfId="0" applyFont="1" applyAlignment="1">
      <alignment horizontal="left" vertical="top" wrapText="1"/>
    </xf>
    <xf numFmtId="0" fontId="33" fillId="0" borderId="0" xfId="0" applyFont="1" applyFill="1" applyAlignment="1">
      <alignment horizontal="left" vertical="top" wrapText="1"/>
    </xf>
    <xf numFmtId="0" fontId="30" fillId="0" borderId="0" xfId="0" applyFont="1" applyAlignment="1">
      <alignment horizontal="left" vertical="center" wrapText="1"/>
    </xf>
    <xf numFmtId="0" fontId="40" fillId="0" borderId="4" xfId="0" applyFont="1" applyBorder="1" applyAlignment="1">
      <alignment horizontal="left" vertical="top" wrapText="1"/>
    </xf>
    <xf numFmtId="0" fontId="40" fillId="0" borderId="5" xfId="0" applyFont="1" applyBorder="1" applyAlignment="1">
      <alignment horizontal="left" vertical="top" wrapText="1"/>
    </xf>
    <xf numFmtId="0" fontId="40" fillId="0" borderId="6" xfId="0" applyFont="1" applyBorder="1" applyAlignment="1">
      <alignment horizontal="left" vertical="top"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40" fillId="0" borderId="8" xfId="0" applyFont="1" applyBorder="1" applyAlignment="1">
      <alignment horizontal="left" vertical="top" wrapText="1"/>
    </xf>
    <xf numFmtId="0" fontId="40" fillId="0" borderId="0" xfId="0" applyFont="1" applyBorder="1" applyAlignment="1">
      <alignment horizontal="left" vertical="top" wrapText="1"/>
    </xf>
    <xf numFmtId="0" fontId="40" fillId="0" borderId="9" xfId="0" applyFont="1" applyBorder="1" applyAlignment="1">
      <alignment horizontal="left" vertical="top" wrapText="1"/>
    </xf>
    <xf numFmtId="0" fontId="33" fillId="0" borderId="10" xfId="0" applyFont="1" applyFill="1" applyBorder="1" applyAlignment="1">
      <alignment vertical="center" wrapText="1"/>
    </xf>
    <xf numFmtId="0" fontId="33" fillId="0" borderId="11" xfId="0" applyFont="1" applyFill="1" applyBorder="1" applyAlignment="1">
      <alignment vertical="center" wrapText="1"/>
    </xf>
    <xf numFmtId="0" fontId="33" fillId="0" borderId="12" xfId="0" applyFont="1" applyFill="1" applyBorder="1" applyAlignment="1">
      <alignment vertical="center" wrapText="1"/>
    </xf>
    <xf numFmtId="0" fontId="33" fillId="0" borderId="1" xfId="0" applyFont="1" applyFill="1" applyBorder="1" applyAlignment="1">
      <alignment vertical="center" wrapText="1"/>
    </xf>
    <xf numFmtId="0" fontId="33" fillId="0" borderId="2" xfId="0" applyFont="1" applyFill="1" applyBorder="1" applyAlignment="1">
      <alignment vertical="center" wrapText="1"/>
    </xf>
    <xf numFmtId="0" fontId="33" fillId="0" borderId="3" xfId="0" applyFont="1" applyFill="1" applyBorder="1" applyAlignment="1">
      <alignment vertical="center" wrapText="1"/>
    </xf>
    <xf numFmtId="0" fontId="34" fillId="0" borderId="14" xfId="0" applyFont="1" applyBorder="1" applyAlignment="1">
      <alignment vertical="top" wrapText="1"/>
    </xf>
    <xf numFmtId="0" fontId="40" fillId="0" borderId="7" xfId="0" applyFont="1" applyFill="1" applyBorder="1" applyAlignment="1">
      <alignment vertical="top" wrapText="1"/>
    </xf>
    <xf numFmtId="0" fontId="34" fillId="0" borderId="10" xfId="0" applyFont="1" applyBorder="1" applyAlignment="1">
      <alignment horizontal="center" vertical="top" wrapText="1"/>
    </xf>
    <xf numFmtId="0" fontId="34" fillId="0" borderId="11" xfId="0" applyFont="1" applyBorder="1" applyAlignment="1">
      <alignment horizontal="center" vertical="top" wrapText="1"/>
    </xf>
    <xf numFmtId="0" fontId="34" fillId="0" borderId="12" xfId="0" applyFont="1" applyBorder="1" applyAlignment="1">
      <alignment horizontal="center" vertical="top" wrapText="1"/>
    </xf>
    <xf numFmtId="0" fontId="40" fillId="0" borderId="8" xfId="0" applyFont="1" applyFill="1" applyBorder="1" applyAlignment="1">
      <alignment vertical="top" wrapText="1"/>
    </xf>
    <xf numFmtId="0" fontId="40" fillId="0" borderId="0" xfId="0" applyFont="1" applyFill="1" applyBorder="1" applyAlignment="1">
      <alignment vertical="top" wrapText="1"/>
    </xf>
    <xf numFmtId="0" fontId="40" fillId="0" borderId="9" xfId="0" applyFont="1" applyFill="1" applyBorder="1" applyAlignment="1">
      <alignment vertical="top" wrapText="1"/>
    </xf>
    <xf numFmtId="0" fontId="38" fillId="2" borderId="2" xfId="0" applyFont="1" applyFill="1" applyBorder="1" applyAlignment="1">
      <alignment horizontal="center" vertical="top" wrapText="1"/>
    </xf>
    <xf numFmtId="0" fontId="38" fillId="2" borderId="3" xfId="0" applyFont="1" applyFill="1" applyBorder="1" applyAlignment="1">
      <alignment horizontal="center" vertical="top" wrapText="1"/>
    </xf>
    <xf numFmtId="0" fontId="34" fillId="0" borderId="14" xfId="0" applyFont="1" applyFill="1" applyBorder="1" applyAlignment="1">
      <alignment horizontal="left" vertical="top" wrapText="1"/>
    </xf>
    <xf numFmtId="0" fontId="29" fillId="0" borderId="0" xfId="0" applyFont="1" applyAlignment="1">
      <alignment horizontal="center" vertical="top" wrapText="1"/>
    </xf>
    <xf numFmtId="0" fontId="33" fillId="3" borderId="7" xfId="0" applyFont="1" applyFill="1" applyBorder="1" applyAlignment="1">
      <alignment vertical="center" wrapText="1"/>
    </xf>
    <xf numFmtId="0" fontId="34" fillId="3" borderId="8" xfId="0" applyFont="1" applyFill="1" applyBorder="1" applyAlignment="1">
      <alignment vertical="top" wrapText="1"/>
    </xf>
    <xf numFmtId="0" fontId="34" fillId="3" borderId="0" xfId="0" applyFont="1" applyFill="1" applyBorder="1" applyAlignment="1">
      <alignment vertical="top" wrapText="1"/>
    </xf>
    <xf numFmtId="0" fontId="34" fillId="3" borderId="10" xfId="0" applyFont="1" applyFill="1" applyBorder="1" applyAlignment="1">
      <alignment vertical="top" wrapText="1"/>
    </xf>
    <xf numFmtId="0" fontId="34" fillId="3" borderId="11" xfId="0" applyFont="1" applyFill="1" applyBorder="1" applyAlignment="1">
      <alignment vertical="top" wrapText="1"/>
    </xf>
    <xf numFmtId="0" fontId="33" fillId="3" borderId="7" xfId="0" applyFont="1" applyFill="1" applyBorder="1" applyAlignment="1">
      <alignment vertical="top" wrapText="1"/>
    </xf>
    <xf numFmtId="0" fontId="34" fillId="0" borderId="10" xfId="0" applyFont="1" applyFill="1" applyBorder="1" applyAlignment="1">
      <alignment horizontal="center" vertical="top" wrapText="1"/>
    </xf>
    <xf numFmtId="0" fontId="34" fillId="0" borderId="11" xfId="0" applyFont="1" applyFill="1" applyBorder="1" applyAlignment="1">
      <alignment horizontal="center" vertical="top" wrapText="1"/>
    </xf>
    <xf numFmtId="0" fontId="34" fillId="0" borderId="12" xfId="0" applyFont="1" applyFill="1" applyBorder="1" applyAlignment="1">
      <alignment horizontal="center" vertical="top" wrapText="1"/>
    </xf>
    <xf numFmtId="0" fontId="33" fillId="3" borderId="3" xfId="0" applyFont="1" applyFill="1" applyBorder="1" applyAlignment="1">
      <alignment vertical="center" wrapText="1"/>
    </xf>
    <xf numFmtId="0" fontId="34" fillId="0" borderId="8"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9" xfId="0" applyFont="1" applyFill="1" applyBorder="1" applyAlignment="1">
      <alignment horizontal="left" vertical="top" wrapText="1"/>
    </xf>
    <xf numFmtId="0" fontId="33" fillId="0" borderId="8" xfId="0" applyFont="1" applyFill="1" applyBorder="1" applyAlignment="1">
      <alignment vertical="top" wrapText="1"/>
    </xf>
    <xf numFmtId="0" fontId="33" fillId="0" borderId="0" xfId="0" applyFont="1" applyFill="1" applyBorder="1" applyAlignment="1">
      <alignment vertical="top" wrapText="1"/>
    </xf>
    <xf numFmtId="0" fontId="33" fillId="0" borderId="9" xfId="0" applyFont="1" applyFill="1" applyBorder="1" applyAlignment="1">
      <alignment vertical="top" wrapText="1"/>
    </xf>
    <xf numFmtId="0" fontId="33" fillId="3" borderId="13" xfId="0" applyFont="1" applyFill="1" applyBorder="1" applyAlignment="1">
      <alignment vertical="top" wrapText="1"/>
    </xf>
    <xf numFmtId="0" fontId="60" fillId="3" borderId="4" xfId="0" applyFont="1" applyFill="1" applyBorder="1" applyAlignment="1">
      <alignment vertical="top" wrapText="1"/>
    </xf>
    <xf numFmtId="0" fontId="60" fillId="3" borderId="5" xfId="0" applyFont="1" applyFill="1" applyBorder="1" applyAlignment="1">
      <alignment vertical="top" wrapText="1"/>
    </xf>
    <xf numFmtId="0" fontId="60" fillId="3" borderId="6" xfId="0" applyFont="1" applyFill="1" applyBorder="1" applyAlignment="1">
      <alignment vertical="top" wrapText="1"/>
    </xf>
    <xf numFmtId="0" fontId="60" fillId="3" borderId="10" xfId="0" applyFont="1" applyFill="1" applyBorder="1" applyAlignment="1">
      <alignment vertical="top" wrapText="1"/>
    </xf>
    <xf numFmtId="0" fontId="60" fillId="3" borderId="11" xfId="0" applyFont="1" applyFill="1" applyBorder="1" applyAlignment="1">
      <alignment vertical="top" wrapText="1"/>
    </xf>
    <xf numFmtId="0" fontId="60" fillId="3" borderId="12" xfId="0" applyFont="1" applyFill="1" applyBorder="1" applyAlignment="1">
      <alignment vertical="top" wrapText="1"/>
    </xf>
    <xf numFmtId="0" fontId="34" fillId="3" borderId="129" xfId="0" applyFont="1" applyFill="1" applyBorder="1" applyAlignment="1">
      <alignment vertical="center" wrapText="1"/>
    </xf>
    <xf numFmtId="0" fontId="34" fillId="3" borderId="14" xfId="0" applyFont="1" applyFill="1" applyBorder="1" applyAlignment="1">
      <alignment vertical="center" wrapText="1"/>
    </xf>
    <xf numFmtId="0" fontId="34" fillId="0" borderId="12" xfId="0" applyFont="1" applyFill="1" applyBorder="1" applyAlignment="1">
      <alignment vertical="top" wrapText="1"/>
    </xf>
    <xf numFmtId="0" fontId="43" fillId="0" borderId="12" xfId="0" applyFont="1" applyFill="1" applyBorder="1" applyAlignment="1">
      <alignment horizontal="left" vertical="top" wrapText="1"/>
    </xf>
    <xf numFmtId="0" fontId="33" fillId="0" borderId="14" xfId="0" applyFont="1" applyFill="1" applyBorder="1" applyAlignment="1">
      <alignment vertical="center" wrapText="1"/>
    </xf>
    <xf numFmtId="0" fontId="34" fillId="0" borderId="1" xfId="0" applyFont="1" applyFill="1" applyBorder="1" applyAlignment="1">
      <alignment vertical="center" wrapText="1"/>
    </xf>
    <xf numFmtId="0" fontId="34" fillId="0" borderId="2" xfId="0" applyFont="1" applyFill="1" applyBorder="1" applyAlignment="1">
      <alignment vertical="center" wrapText="1"/>
    </xf>
    <xf numFmtId="0" fontId="34" fillId="0" borderId="13" xfId="0" applyFont="1" applyFill="1" applyBorder="1" applyAlignment="1">
      <alignment vertical="top" wrapText="1"/>
    </xf>
    <xf numFmtId="0" fontId="40" fillId="0" borderId="1" xfId="0" applyFont="1" applyFill="1" applyBorder="1" applyAlignment="1">
      <alignment horizontal="left" vertical="top" wrapText="1"/>
    </xf>
    <xf numFmtId="0" fontId="40" fillId="0" borderId="2" xfId="0" applyFont="1" applyFill="1" applyBorder="1" applyAlignment="1">
      <alignment horizontal="left" vertical="top" wrapText="1"/>
    </xf>
    <xf numFmtId="0" fontId="40" fillId="0" borderId="3" xfId="0" applyFont="1" applyFill="1" applyBorder="1" applyAlignment="1">
      <alignment horizontal="left" vertical="top" wrapText="1"/>
    </xf>
    <xf numFmtId="0" fontId="40" fillId="0" borderId="1" xfId="0" applyFont="1" applyFill="1" applyBorder="1" applyAlignment="1">
      <alignment vertical="top" wrapText="1"/>
    </xf>
    <xf numFmtId="0" fontId="40" fillId="0" borderId="2" xfId="0" applyFont="1" applyFill="1" applyBorder="1" applyAlignment="1">
      <alignment vertical="top" wrapText="1"/>
    </xf>
    <xf numFmtId="0" fontId="40" fillId="0" borderId="3" xfId="0" applyFont="1" applyFill="1" applyBorder="1" applyAlignment="1">
      <alignment vertical="top" wrapText="1"/>
    </xf>
    <xf numFmtId="0" fontId="33" fillId="0" borderId="10" xfId="0" applyFont="1" applyFill="1" applyBorder="1" applyAlignment="1">
      <alignment horizontal="center" vertical="top" wrapText="1"/>
    </xf>
    <xf numFmtId="0" fontId="33" fillId="0" borderId="11" xfId="0" applyFont="1" applyFill="1" applyBorder="1" applyAlignment="1">
      <alignment horizontal="center" vertical="top" wrapText="1"/>
    </xf>
    <xf numFmtId="0" fontId="33" fillId="0" borderId="12" xfId="0" applyFont="1" applyFill="1" applyBorder="1" applyAlignment="1">
      <alignment horizontal="center" vertical="top" wrapText="1"/>
    </xf>
    <xf numFmtId="0" fontId="34" fillId="0" borderId="4" xfId="0" applyFont="1" applyFill="1" applyBorder="1" applyAlignment="1">
      <alignment horizontal="center" vertical="top" wrapText="1"/>
    </xf>
    <xf numFmtId="0" fontId="34" fillId="0" borderId="5" xfId="0" applyFont="1" applyFill="1" applyBorder="1" applyAlignment="1">
      <alignment horizontal="center" vertical="top" wrapText="1"/>
    </xf>
    <xf numFmtId="0" fontId="34" fillId="0" borderId="6" xfId="0" applyFont="1" applyFill="1" applyBorder="1" applyAlignment="1">
      <alignment horizontal="center" vertical="top" wrapText="1"/>
    </xf>
    <xf numFmtId="0" fontId="34" fillId="0" borderId="13" xfId="0" applyFont="1" applyFill="1" applyBorder="1" applyAlignment="1">
      <alignment vertical="center" wrapText="1"/>
    </xf>
    <xf numFmtId="0" fontId="40" fillId="0" borderId="10" xfId="0" applyFont="1" applyFill="1" applyBorder="1" applyAlignment="1">
      <alignment horizontal="left" vertical="top" wrapText="1"/>
    </xf>
    <xf numFmtId="0" fontId="40" fillId="0" borderId="11" xfId="0" applyFont="1" applyFill="1" applyBorder="1" applyAlignment="1">
      <alignment horizontal="left" vertical="top" wrapText="1"/>
    </xf>
    <xf numFmtId="0" fontId="40" fillId="0" borderId="12" xfId="0" applyFont="1" applyFill="1" applyBorder="1" applyAlignment="1">
      <alignment horizontal="left" vertical="top" wrapText="1"/>
    </xf>
    <xf numFmtId="0" fontId="34" fillId="0" borderId="4" xfId="0" applyFont="1" applyBorder="1" applyAlignment="1">
      <alignment horizontal="center" vertical="top" wrapText="1"/>
    </xf>
    <xf numFmtId="0" fontId="34" fillId="0" borderId="5" xfId="0" applyFont="1" applyBorder="1" applyAlignment="1">
      <alignment horizontal="center" vertical="top" wrapText="1"/>
    </xf>
    <xf numFmtId="0" fontId="34" fillId="0" borderId="6" xfId="0" applyFont="1" applyBorder="1" applyAlignment="1">
      <alignment horizontal="center" vertical="top" wrapText="1"/>
    </xf>
    <xf numFmtId="0" fontId="43" fillId="0" borderId="3" xfId="0" applyFont="1" applyFill="1" applyBorder="1" applyAlignment="1">
      <alignment vertical="top" wrapText="1"/>
    </xf>
    <xf numFmtId="0" fontId="34" fillId="0" borderId="12" xfId="0" applyFont="1" applyBorder="1" applyAlignment="1">
      <alignment vertical="top" wrapText="1"/>
    </xf>
    <xf numFmtId="0" fontId="33" fillId="0" borderId="8" xfId="0" applyFont="1" applyFill="1" applyBorder="1" applyAlignment="1">
      <alignment horizontal="center" vertical="top" wrapText="1"/>
    </xf>
    <xf numFmtId="0" fontId="33" fillId="0" borderId="0" xfId="0" applyFont="1" applyFill="1" applyBorder="1" applyAlignment="1">
      <alignment horizontal="center" vertical="top" wrapText="1"/>
    </xf>
    <xf numFmtId="0" fontId="33" fillId="0" borderId="9" xfId="0" applyFont="1" applyFill="1" applyBorder="1" applyAlignment="1">
      <alignment horizontal="center" vertical="top" wrapText="1"/>
    </xf>
    <xf numFmtId="0" fontId="33" fillId="0" borderId="4" xfId="0" applyFont="1" applyFill="1" applyBorder="1" applyAlignment="1">
      <alignment horizontal="center" vertical="top" wrapText="1"/>
    </xf>
    <xf numFmtId="0" fontId="33" fillId="0" borderId="5" xfId="0" applyFont="1" applyFill="1" applyBorder="1" applyAlignment="1">
      <alignment horizontal="center" vertical="top" wrapText="1"/>
    </xf>
    <xf numFmtId="0" fontId="33" fillId="0" borderId="6" xfId="0" applyFont="1" applyFill="1" applyBorder="1" applyAlignment="1">
      <alignment horizontal="center" vertical="top" wrapText="1"/>
    </xf>
    <xf numFmtId="0" fontId="41" fillId="0" borderId="8" xfId="0" applyFont="1" applyBorder="1" applyAlignment="1">
      <alignment horizontal="left" vertical="top" wrapText="1"/>
    </xf>
    <xf numFmtId="0" fontId="41" fillId="0" borderId="0" xfId="0" applyFont="1" applyBorder="1" applyAlignment="1">
      <alignment horizontal="left" vertical="top" wrapText="1"/>
    </xf>
    <xf numFmtId="0" fontId="41" fillId="0" borderId="9" xfId="0" applyFont="1" applyBorder="1" applyAlignment="1">
      <alignment horizontal="left" vertical="top" wrapText="1"/>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34" fillId="0" borderId="2" xfId="0" applyFont="1" applyBorder="1" applyAlignment="1">
      <alignment vertical="center" wrapText="1"/>
    </xf>
    <xf numFmtId="0" fontId="33" fillId="0" borderId="10" xfId="0" applyFont="1" applyBorder="1" applyAlignment="1">
      <alignment vertical="center" wrapText="1"/>
    </xf>
    <xf numFmtId="0" fontId="33" fillId="0" borderId="11" xfId="0" applyFont="1" applyBorder="1" applyAlignment="1">
      <alignment vertical="center" wrapText="1"/>
    </xf>
    <xf numFmtId="0" fontId="33" fillId="0" borderId="12" xfId="0" applyFont="1" applyBorder="1" applyAlignment="1">
      <alignment vertical="center" wrapText="1"/>
    </xf>
    <xf numFmtId="0" fontId="40" fillId="3" borderId="4" xfId="0" applyFont="1" applyFill="1" applyBorder="1" applyAlignment="1">
      <alignment vertical="top" wrapText="1"/>
    </xf>
    <xf numFmtId="0" fontId="40" fillId="3" borderId="5" xfId="0" applyFont="1" applyFill="1" applyBorder="1" applyAlignment="1">
      <alignment vertical="top" wrapText="1"/>
    </xf>
    <xf numFmtId="0" fontId="40" fillId="3" borderId="6" xfId="0" applyFont="1" applyFill="1" applyBorder="1" applyAlignment="1">
      <alignment vertical="top" wrapText="1"/>
    </xf>
    <xf numFmtId="0" fontId="34" fillId="3" borderId="8" xfId="0" applyFont="1" applyFill="1" applyBorder="1" applyAlignment="1">
      <alignment horizontal="left" vertical="top" wrapText="1"/>
    </xf>
    <xf numFmtId="0" fontId="34" fillId="3" borderId="0" xfId="0" applyFont="1" applyFill="1" applyBorder="1" applyAlignment="1">
      <alignment horizontal="left" vertical="top" wrapText="1"/>
    </xf>
    <xf numFmtId="0" fontId="34" fillId="3" borderId="9" xfId="0" applyFont="1" applyFill="1" applyBorder="1" applyAlignment="1">
      <alignment vertical="top" wrapText="1"/>
    </xf>
    <xf numFmtId="0" fontId="33" fillId="3" borderId="1" xfId="0" applyFont="1" applyFill="1" applyBorder="1" applyAlignment="1">
      <alignment vertical="center" wrapText="1"/>
    </xf>
    <xf numFmtId="0" fontId="33" fillId="3" borderId="2" xfId="0" applyFont="1" applyFill="1" applyBorder="1" applyAlignment="1">
      <alignment vertical="center" wrapText="1"/>
    </xf>
    <xf numFmtId="0" fontId="34" fillId="3" borderId="10" xfId="0" applyFont="1" applyFill="1" applyBorder="1" applyAlignment="1">
      <alignment horizontal="left" vertical="top" wrapText="1"/>
    </xf>
    <xf numFmtId="0" fontId="34" fillId="3" borderId="11" xfId="0" applyFont="1" applyFill="1" applyBorder="1" applyAlignment="1">
      <alignment horizontal="left" vertical="top" wrapText="1"/>
    </xf>
    <xf numFmtId="0" fontId="34" fillId="3" borderId="12" xfId="0" applyFont="1" applyFill="1" applyBorder="1" applyAlignment="1">
      <alignment horizontal="left" vertical="top" wrapText="1"/>
    </xf>
    <xf numFmtId="0" fontId="38" fillId="2" borderId="94" xfId="0" applyFont="1" applyFill="1" applyBorder="1" applyAlignment="1">
      <alignment horizontal="center" vertical="center" wrapText="1"/>
    </xf>
    <xf numFmtId="0" fontId="34" fillId="0" borderId="7" xfId="0" applyFont="1" applyFill="1" applyBorder="1" applyAlignment="1">
      <alignment horizontal="center" vertical="top" wrapText="1"/>
    </xf>
    <xf numFmtId="0" fontId="34" fillId="0" borderId="13" xfId="0" applyFont="1" applyBorder="1" applyAlignment="1">
      <alignment vertical="top" wrapText="1"/>
    </xf>
    <xf numFmtId="0" fontId="34" fillId="0" borderId="4" xfId="0" applyFont="1" applyBorder="1" applyAlignment="1">
      <alignment horizontal="left" vertical="top" wrapText="1"/>
    </xf>
    <xf numFmtId="0" fontId="34" fillId="0" borderId="5" xfId="0" applyFont="1" applyBorder="1" applyAlignment="1">
      <alignment horizontal="left" vertical="top" wrapText="1"/>
    </xf>
    <xf numFmtId="0" fontId="34" fillId="0" borderId="6" xfId="0" applyFont="1" applyBorder="1" applyAlignment="1">
      <alignment horizontal="left" vertical="top" wrapText="1"/>
    </xf>
    <xf numFmtId="0" fontId="34" fillId="0" borderId="10" xfId="0" applyFont="1" applyBorder="1" applyAlignment="1">
      <alignment horizontal="left" vertical="top" wrapText="1"/>
    </xf>
    <xf numFmtId="0" fontId="34" fillId="0" borderId="11" xfId="0" applyFont="1" applyBorder="1" applyAlignment="1">
      <alignment horizontal="left" vertical="top" wrapText="1"/>
    </xf>
    <xf numFmtId="0" fontId="34" fillId="0" borderId="12" xfId="0" applyFont="1" applyBorder="1" applyAlignment="1">
      <alignment horizontal="left" vertical="top" wrapText="1"/>
    </xf>
    <xf numFmtId="0" fontId="33" fillId="0" borderId="7" xfId="0" applyFont="1" applyBorder="1" applyAlignment="1">
      <alignment vertical="top" wrapText="1"/>
    </xf>
    <xf numFmtId="0" fontId="41" fillId="0" borderId="10" xfId="0" applyFont="1" applyBorder="1" applyAlignment="1">
      <alignment horizontal="left" vertical="top" wrapText="1"/>
    </xf>
    <xf numFmtId="0" fontId="41" fillId="0" borderId="11" xfId="0" applyFont="1" applyBorder="1" applyAlignment="1">
      <alignment horizontal="left" vertical="top" wrapText="1"/>
    </xf>
    <xf numFmtId="0" fontId="41" fillId="0" borderId="12" xfId="0" applyFont="1" applyBorder="1" applyAlignment="1">
      <alignment horizontal="left" vertical="top" wrapText="1"/>
    </xf>
    <xf numFmtId="0" fontId="33" fillId="0" borderId="4" xfId="0" applyFont="1" applyFill="1" applyBorder="1" applyAlignment="1">
      <alignment vertical="top" wrapText="1"/>
    </xf>
    <xf numFmtId="0" fontId="33" fillId="0" borderId="5" xfId="0" applyFont="1" applyFill="1" applyBorder="1" applyAlignment="1">
      <alignment vertical="top" wrapText="1"/>
    </xf>
    <xf numFmtId="0" fontId="33" fillId="0" borderId="6" xfId="0" applyFont="1" applyFill="1" applyBorder="1" applyAlignment="1">
      <alignment vertical="top" wrapText="1"/>
    </xf>
    <xf numFmtId="0" fontId="33" fillId="0" borderId="10" xfId="0" applyFont="1" applyFill="1" applyBorder="1" applyAlignment="1">
      <alignment vertical="top" wrapText="1"/>
    </xf>
    <xf numFmtId="0" fontId="33" fillId="0" borderId="11" xfId="0" applyFont="1" applyFill="1" applyBorder="1" applyAlignment="1">
      <alignment vertical="top" wrapText="1"/>
    </xf>
    <xf numFmtId="0" fontId="33" fillId="0" borderId="12" xfId="0" applyFont="1" applyFill="1" applyBorder="1" applyAlignment="1">
      <alignment vertical="top" wrapText="1"/>
    </xf>
    <xf numFmtId="0" fontId="33" fillId="0" borderId="2" xfId="0" applyFont="1" applyFill="1" applyBorder="1" applyAlignment="1">
      <alignment vertical="top" wrapText="1"/>
    </xf>
    <xf numFmtId="0" fontId="38" fillId="2" borderId="1" xfId="0" applyFont="1" applyFill="1" applyBorder="1" applyAlignment="1">
      <alignment horizontal="center" vertical="top" wrapText="1"/>
    </xf>
    <xf numFmtId="0" fontId="43" fillId="0" borderId="8" xfId="0" applyFont="1" applyFill="1" applyBorder="1" applyAlignment="1">
      <alignment vertical="top" wrapText="1"/>
    </xf>
    <xf numFmtId="0" fontId="43" fillId="0" borderId="0" xfId="0" applyFont="1" applyFill="1" applyBorder="1" applyAlignment="1">
      <alignment vertical="top" wrapText="1"/>
    </xf>
    <xf numFmtId="0" fontId="40" fillId="0" borderId="7" xfId="0" applyFont="1" applyFill="1" applyBorder="1" applyAlignment="1">
      <alignment horizontal="left" vertical="top" wrapText="1"/>
    </xf>
    <xf numFmtId="0" fontId="40" fillId="0" borderId="14" xfId="0" applyFont="1" applyFill="1" applyBorder="1" applyAlignment="1">
      <alignment horizontal="left" vertical="top" wrapText="1"/>
    </xf>
    <xf numFmtId="0" fontId="43" fillId="0" borderId="4" xfId="0" applyFont="1" applyFill="1" applyBorder="1" applyAlignment="1">
      <alignment vertical="top" wrapText="1"/>
    </xf>
    <xf numFmtId="0" fontId="43" fillId="0" borderId="5" xfId="0" applyFont="1" applyFill="1" applyBorder="1" applyAlignment="1">
      <alignment vertical="top" wrapText="1"/>
    </xf>
    <xf numFmtId="0" fontId="41" fillId="0" borderId="13" xfId="0" applyFont="1" applyFill="1" applyBorder="1" applyAlignment="1">
      <alignment horizontal="left" vertical="top" wrapText="1"/>
    </xf>
    <xf numFmtId="0" fontId="41" fillId="0" borderId="7" xfId="0" applyFont="1" applyFill="1" applyBorder="1" applyAlignment="1">
      <alignment horizontal="left" vertical="top" wrapText="1"/>
    </xf>
    <xf numFmtId="0" fontId="41" fillId="0" borderId="14" xfId="0" applyFont="1" applyFill="1" applyBorder="1" applyAlignment="1">
      <alignment horizontal="left" vertical="top" wrapText="1"/>
    </xf>
    <xf numFmtId="0" fontId="34" fillId="0" borderId="1"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3" xfId="0" applyFont="1" applyFill="1" applyBorder="1" applyAlignment="1">
      <alignment horizontal="left" vertical="top" wrapText="1"/>
    </xf>
    <xf numFmtId="0" fontId="34" fillId="0" borderId="15" xfId="0" applyFont="1" applyFill="1" applyBorder="1" applyAlignment="1">
      <alignment vertical="top" wrapText="1"/>
    </xf>
    <xf numFmtId="179" fontId="46" fillId="0" borderId="2" xfId="0" applyNumberFormat="1" applyFont="1" applyFill="1" applyBorder="1" applyAlignment="1">
      <alignment horizontal="left" vertical="center" wrapText="1"/>
    </xf>
    <xf numFmtId="0" fontId="33" fillId="0" borderId="8" xfId="0" applyFont="1" applyBorder="1" applyAlignment="1">
      <alignment vertical="center" wrapText="1"/>
    </xf>
    <xf numFmtId="0" fontId="33" fillId="0" borderId="0" xfId="0" applyFont="1" applyBorder="1" applyAlignment="1">
      <alignment vertical="center" wrapText="1"/>
    </xf>
    <xf numFmtId="0" fontId="33" fillId="0" borderId="9" xfId="0" applyFont="1" applyBorder="1" applyAlignment="1">
      <alignment vertical="center" wrapText="1"/>
    </xf>
    <xf numFmtId="0" fontId="34" fillId="0" borderId="8" xfId="0" applyFont="1" applyBorder="1" applyAlignment="1">
      <alignment horizontal="left" vertical="top" wrapText="1"/>
    </xf>
    <xf numFmtId="0" fontId="34" fillId="0" borderId="0" xfId="0" applyFont="1" applyBorder="1" applyAlignment="1">
      <alignment horizontal="left" vertical="top" wrapText="1"/>
    </xf>
    <xf numFmtId="0" fontId="34" fillId="0" borderId="9" xfId="0" applyFont="1" applyBorder="1" applyAlignment="1">
      <alignment horizontal="left" vertical="top" wrapText="1"/>
    </xf>
    <xf numFmtId="0" fontId="41" fillId="0" borderId="10" xfId="0" applyFont="1" applyFill="1" applyBorder="1" applyAlignment="1">
      <alignment horizontal="left" vertical="top" wrapText="1"/>
    </xf>
    <xf numFmtId="0" fontId="41" fillId="0" borderId="11" xfId="0" applyFont="1" applyFill="1" applyBorder="1" applyAlignment="1">
      <alignment horizontal="left" vertical="top" wrapText="1"/>
    </xf>
    <xf numFmtId="0" fontId="41" fillId="0" borderId="12" xfId="0" applyFont="1" applyFill="1" applyBorder="1" applyAlignment="1">
      <alignment horizontal="left" vertical="top" wrapText="1"/>
    </xf>
    <xf numFmtId="0" fontId="34" fillId="0" borderId="130" xfId="0" applyFont="1" applyFill="1" applyBorder="1" applyAlignment="1">
      <alignment vertical="center" wrapText="1"/>
    </xf>
    <xf numFmtId="0" fontId="43" fillId="0" borderId="6" xfId="0" applyFont="1" applyFill="1" applyBorder="1" applyAlignment="1">
      <alignment vertical="top" wrapText="1"/>
    </xf>
    <xf numFmtId="0" fontId="34" fillId="0" borderId="4" xfId="0" applyFont="1" applyFill="1" applyBorder="1" applyAlignment="1">
      <alignment vertical="top" wrapText="1"/>
    </xf>
    <xf numFmtId="0" fontId="34" fillId="0" borderId="5" xfId="0" applyFont="1" applyFill="1" applyBorder="1" applyAlignment="1">
      <alignment vertical="top" wrapText="1"/>
    </xf>
    <xf numFmtId="0" fontId="34" fillId="0" borderId="6" xfId="0" applyFont="1" applyFill="1" applyBorder="1" applyAlignment="1">
      <alignment vertical="top" wrapText="1"/>
    </xf>
    <xf numFmtId="0" fontId="43" fillId="0" borderId="7" xfId="0" applyFont="1" applyFill="1" applyBorder="1" applyAlignment="1">
      <alignment horizontal="left" vertical="top" wrapText="1"/>
    </xf>
    <xf numFmtId="0" fontId="34" fillId="0" borderId="7" xfId="0" applyFont="1" applyBorder="1" applyAlignment="1">
      <alignment horizontal="center" vertical="top" wrapText="1"/>
    </xf>
    <xf numFmtId="0" fontId="34" fillId="0" borderId="7" xfId="0" applyFont="1" applyFill="1" applyBorder="1" applyAlignment="1">
      <alignment horizontal="left" vertical="center" wrapText="1"/>
    </xf>
    <xf numFmtId="49" fontId="48" fillId="0" borderId="14" xfId="0" applyNumberFormat="1" applyFont="1" applyFill="1" applyBorder="1" applyAlignment="1">
      <alignment horizontal="center" vertical="top" wrapText="1"/>
    </xf>
    <xf numFmtId="49" fontId="48" fillId="0" borderId="13" xfId="0" applyNumberFormat="1" applyFont="1" applyFill="1" applyBorder="1" applyAlignment="1">
      <alignment horizontal="center" vertical="top" wrapText="1"/>
    </xf>
    <xf numFmtId="0" fontId="34" fillId="0" borderId="14" xfId="0" applyFont="1" applyFill="1" applyBorder="1" applyAlignment="1">
      <alignment horizontal="center" vertical="top" wrapText="1"/>
    </xf>
    <xf numFmtId="0" fontId="34" fillId="0" borderId="13" xfId="0" applyFont="1" applyFill="1" applyBorder="1" applyAlignment="1">
      <alignment horizontal="center" vertical="top" wrapText="1"/>
    </xf>
    <xf numFmtId="0" fontId="34" fillId="0" borderId="8"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43" fillId="0" borderId="8" xfId="0" applyFont="1" applyFill="1" applyBorder="1" applyAlignment="1">
      <alignment horizontal="center" vertical="top" wrapText="1"/>
    </xf>
    <xf numFmtId="0" fontId="43" fillId="0" borderId="0" xfId="0" applyFont="1" applyFill="1" applyBorder="1" applyAlignment="1">
      <alignment horizontal="center" vertical="top" wrapText="1"/>
    </xf>
    <xf numFmtId="0" fontId="43" fillId="0" borderId="9" xfId="0" applyFont="1" applyFill="1" applyBorder="1" applyAlignment="1">
      <alignment horizontal="center" vertical="top" wrapText="1"/>
    </xf>
    <xf numFmtId="49" fontId="46" fillId="0" borderId="14" xfId="0" applyNumberFormat="1" applyFont="1" applyFill="1" applyBorder="1" applyAlignment="1">
      <alignment horizontal="center" vertical="top" wrapText="1"/>
    </xf>
    <xf numFmtId="49" fontId="46" fillId="0" borderId="15" xfId="0" applyNumberFormat="1" applyFont="1" applyFill="1" applyBorder="1" applyAlignment="1">
      <alignment horizontal="center" vertical="top" wrapText="1"/>
    </xf>
    <xf numFmtId="49" fontId="46" fillId="0" borderId="13" xfId="0" applyNumberFormat="1" applyFont="1" applyFill="1" applyBorder="1" applyAlignment="1">
      <alignment horizontal="center" vertical="top" wrapText="1"/>
    </xf>
    <xf numFmtId="0" fontId="43" fillId="0" borderId="10" xfId="0" applyFont="1" applyFill="1" applyBorder="1" applyAlignment="1">
      <alignment vertical="top" wrapText="1"/>
    </xf>
    <xf numFmtId="0" fontId="43" fillId="0" borderId="11" xfId="0" applyFont="1" applyFill="1" applyBorder="1" applyAlignment="1">
      <alignment vertical="top" wrapText="1"/>
    </xf>
    <xf numFmtId="0" fontId="34" fillId="0" borderId="1" xfId="1" applyFont="1" applyFill="1" applyBorder="1" applyAlignment="1">
      <alignment horizontal="left" vertical="center" wrapText="1"/>
    </xf>
    <xf numFmtId="0" fontId="34" fillId="0" borderId="2" xfId="1" applyFont="1" applyFill="1" applyBorder="1" applyAlignment="1">
      <alignment horizontal="left" vertical="center" wrapText="1"/>
    </xf>
    <xf numFmtId="0" fontId="34" fillId="0" borderId="3" xfId="1" applyFont="1" applyFill="1" applyBorder="1" applyAlignment="1">
      <alignment horizontal="left" vertical="center" wrapText="1"/>
    </xf>
    <xf numFmtId="0" fontId="34" fillId="0" borderId="7" xfId="1" applyFont="1" applyFill="1" applyBorder="1" applyAlignment="1">
      <alignment horizontal="left" vertical="center" wrapText="1"/>
    </xf>
    <xf numFmtId="0" fontId="34" fillId="0" borderId="1" xfId="1" applyFont="1" applyFill="1" applyBorder="1" applyAlignment="1">
      <alignment vertical="center" wrapText="1"/>
    </xf>
    <xf numFmtId="0" fontId="34" fillId="0" borderId="2" xfId="1" applyFont="1" applyFill="1" applyBorder="1" applyAlignment="1">
      <alignment vertical="center" wrapText="1"/>
    </xf>
    <xf numFmtId="0" fontId="34" fillId="0" borderId="3" xfId="1" applyFont="1" applyFill="1" applyBorder="1" applyAlignment="1">
      <alignment vertical="center" wrapText="1"/>
    </xf>
    <xf numFmtId="0" fontId="34" fillId="0" borderId="4" xfId="1" applyFont="1" applyFill="1" applyBorder="1" applyAlignment="1">
      <alignment horizontal="left" vertical="center" wrapText="1" shrinkToFit="1"/>
    </xf>
    <xf numFmtId="0" fontId="34" fillId="0" borderId="5" xfId="1" applyFont="1" applyFill="1" applyBorder="1" applyAlignment="1">
      <alignment horizontal="left" vertical="center" wrapText="1" shrinkToFit="1"/>
    </xf>
    <xf numFmtId="0" fontId="34" fillId="0" borderId="6" xfId="1" applyFont="1" applyFill="1" applyBorder="1" applyAlignment="1">
      <alignment horizontal="left" vertical="center" wrapText="1" shrinkToFit="1"/>
    </xf>
    <xf numFmtId="0" fontId="34" fillId="0" borderId="8" xfId="1" applyFont="1" applyFill="1" applyBorder="1" applyAlignment="1">
      <alignment horizontal="left" vertical="center" wrapText="1" shrinkToFit="1"/>
    </xf>
    <xf numFmtId="0" fontId="34" fillId="0" borderId="0" xfId="1" applyFont="1" applyFill="1" applyBorder="1" applyAlignment="1">
      <alignment horizontal="left" vertical="center" wrapText="1" shrinkToFit="1"/>
    </xf>
    <xf numFmtId="0" fontId="34" fillId="0" borderId="9" xfId="1" applyFont="1" applyFill="1" applyBorder="1" applyAlignment="1">
      <alignment horizontal="left" vertical="center" wrapText="1" shrinkToFit="1"/>
    </xf>
    <xf numFmtId="0" fontId="34" fillId="0" borderId="10" xfId="1" applyFont="1" applyFill="1" applyBorder="1" applyAlignment="1">
      <alignment horizontal="center" vertical="center" wrapText="1" shrinkToFit="1"/>
    </xf>
    <xf numFmtId="0" fontId="34" fillId="0" borderId="11" xfId="1" applyFont="1" applyFill="1" applyBorder="1" applyAlignment="1">
      <alignment horizontal="center" vertical="center" wrapText="1" shrinkToFit="1"/>
    </xf>
    <xf numFmtId="0" fontId="34" fillId="0" borderId="12" xfId="1" applyFont="1" applyFill="1" applyBorder="1" applyAlignment="1">
      <alignment horizontal="center" vertical="center" wrapText="1" shrinkToFit="1"/>
    </xf>
    <xf numFmtId="0" fontId="34" fillId="0" borderId="8" xfId="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4" fillId="0" borderId="9" xfId="1" applyFont="1" applyFill="1" applyBorder="1" applyAlignment="1">
      <alignment horizontal="center" vertical="center" wrapText="1"/>
    </xf>
    <xf numFmtId="0" fontId="34" fillId="0" borderId="8" xfId="1" applyFont="1" applyFill="1" applyBorder="1" applyAlignment="1">
      <alignment horizontal="center" vertical="center" wrapText="1" shrinkToFit="1"/>
    </xf>
    <xf numFmtId="0" fontId="34" fillId="0" borderId="0" xfId="1" applyFont="1" applyFill="1" applyBorder="1" applyAlignment="1">
      <alignment horizontal="center" vertical="center" wrapText="1" shrinkToFit="1"/>
    </xf>
    <xf numFmtId="0" fontId="34" fillId="0" borderId="9" xfId="1" applyFont="1" applyFill="1" applyBorder="1" applyAlignment="1">
      <alignment horizontal="center" vertical="center" wrapText="1" shrinkToFit="1"/>
    </xf>
    <xf numFmtId="0" fontId="34" fillId="0" borderId="1" xfId="1" applyFont="1" applyFill="1" applyBorder="1" applyAlignment="1">
      <alignment horizontal="left" vertical="center" wrapText="1" shrinkToFit="1"/>
    </xf>
    <xf numFmtId="0" fontId="34" fillId="0" borderId="2" xfId="1" applyFont="1" applyFill="1" applyBorder="1" applyAlignment="1">
      <alignment horizontal="left" vertical="center" wrapText="1" shrinkToFit="1"/>
    </xf>
    <xf numFmtId="0" fontId="34" fillId="0" borderId="3" xfId="1" applyFont="1" applyFill="1" applyBorder="1" applyAlignment="1">
      <alignment horizontal="left" vertical="center" wrapText="1" shrinkToFit="1"/>
    </xf>
    <xf numFmtId="0" fontId="34" fillId="0" borderId="4" xfId="1" applyFont="1" applyFill="1" applyBorder="1" applyAlignment="1">
      <alignment horizontal="left" vertical="center" wrapText="1"/>
    </xf>
    <xf numFmtId="0" fontId="34" fillId="0" borderId="5" xfId="1" applyFont="1" applyFill="1" applyBorder="1" applyAlignment="1">
      <alignment horizontal="left" vertical="center" wrapText="1"/>
    </xf>
    <xf numFmtId="0" fontId="34" fillId="0" borderId="6" xfId="1" applyFont="1" applyFill="1" applyBorder="1" applyAlignment="1">
      <alignment horizontal="left" vertical="center" wrapText="1"/>
    </xf>
    <xf numFmtId="0" fontId="34" fillId="0" borderId="8" xfId="1" applyFont="1" applyFill="1" applyBorder="1" applyAlignment="1">
      <alignment horizontal="left" vertical="center" wrapText="1"/>
    </xf>
    <xf numFmtId="0" fontId="34" fillId="0" borderId="0" xfId="1" applyFont="1" applyFill="1" applyBorder="1" applyAlignment="1">
      <alignment horizontal="left" vertical="center" wrapText="1"/>
    </xf>
    <xf numFmtId="0" fontId="34" fillId="0" borderId="9" xfId="1" applyFont="1" applyFill="1" applyBorder="1" applyAlignment="1">
      <alignment horizontal="left" vertical="center" wrapText="1"/>
    </xf>
    <xf numFmtId="0" fontId="34" fillId="0" borderId="10" xfId="1" applyFont="1" applyFill="1" applyBorder="1" applyAlignment="1">
      <alignment horizontal="left" vertical="center" wrapText="1"/>
    </xf>
    <xf numFmtId="0" fontId="34" fillId="0" borderId="11" xfId="1" applyFont="1" applyFill="1" applyBorder="1" applyAlignment="1">
      <alignment horizontal="left" vertical="center" wrapText="1"/>
    </xf>
    <xf numFmtId="0" fontId="34" fillId="0" borderId="12" xfId="1" applyFont="1" applyFill="1" applyBorder="1" applyAlignment="1">
      <alignment horizontal="left" vertical="center" wrapText="1"/>
    </xf>
    <xf numFmtId="0" fontId="33" fillId="0" borderId="8" xfId="1" applyFont="1" applyFill="1" applyBorder="1" applyAlignment="1">
      <alignment horizontal="left" vertical="center" wrapText="1" shrinkToFit="1"/>
    </xf>
    <xf numFmtId="0" fontId="33" fillId="0" borderId="0" xfId="1" applyFont="1" applyFill="1" applyBorder="1" applyAlignment="1">
      <alignment horizontal="left" vertical="center" wrapText="1" shrinkToFit="1"/>
    </xf>
    <xf numFmtId="0" fontId="33" fillId="0" borderId="9" xfId="1" applyFont="1" applyFill="1" applyBorder="1" applyAlignment="1">
      <alignment horizontal="left" vertical="center" wrapText="1" shrinkToFit="1"/>
    </xf>
    <xf numFmtId="0" fontId="34" fillId="0" borderId="10" xfId="1" applyFont="1" applyFill="1" applyBorder="1" applyAlignment="1">
      <alignment horizontal="center" vertical="center" wrapText="1"/>
    </xf>
    <xf numFmtId="0" fontId="34" fillId="0" borderId="11" xfId="1" applyFont="1" applyFill="1" applyBorder="1" applyAlignment="1">
      <alignment horizontal="center" vertical="center" wrapText="1"/>
    </xf>
    <xf numFmtId="0" fontId="34" fillId="0" borderId="12" xfId="1" applyFont="1" applyFill="1" applyBorder="1" applyAlignment="1">
      <alignment horizontal="center" vertical="center" wrapText="1"/>
    </xf>
    <xf numFmtId="0" fontId="41" fillId="0" borderId="10" xfId="1" applyFont="1" applyFill="1" applyBorder="1" applyAlignment="1">
      <alignment horizontal="center" vertical="center" wrapText="1"/>
    </xf>
    <xf numFmtId="0" fontId="41" fillId="0" borderId="11" xfId="1" applyFont="1" applyFill="1" applyBorder="1" applyAlignment="1">
      <alignment horizontal="center" vertical="center" wrapText="1"/>
    </xf>
    <xf numFmtId="0" fontId="41" fillId="0" borderId="12" xfId="1" applyFont="1" applyFill="1" applyBorder="1" applyAlignment="1">
      <alignment horizontal="center" vertical="center" wrapText="1"/>
    </xf>
    <xf numFmtId="0" fontId="34" fillId="0" borderId="7" xfId="1" applyFont="1" applyFill="1" applyBorder="1" applyAlignment="1">
      <alignment horizontal="center" vertical="center" wrapText="1"/>
    </xf>
    <xf numFmtId="0" fontId="34" fillId="0" borderId="7" xfId="1" applyFont="1" applyFill="1" applyBorder="1" applyAlignment="1">
      <alignment horizontal="left" vertical="top" wrapText="1"/>
    </xf>
    <xf numFmtId="0" fontId="34" fillId="0" borderId="10" xfId="1" applyFont="1" applyFill="1" applyBorder="1" applyAlignment="1">
      <alignment horizontal="left" vertical="center" wrapText="1" shrinkToFit="1"/>
    </xf>
    <xf numFmtId="0" fontId="34" fillId="0" borderId="11" xfId="1" applyFont="1" applyFill="1" applyBorder="1" applyAlignment="1">
      <alignment horizontal="left" vertical="center" wrapText="1" shrinkToFit="1"/>
    </xf>
    <xf numFmtId="0" fontId="34" fillId="0" borderId="12" xfId="1" applyFont="1" applyFill="1" applyBorder="1" applyAlignment="1">
      <alignment horizontal="left" vertical="center" wrapText="1" shrinkToFit="1"/>
    </xf>
    <xf numFmtId="0" fontId="33" fillId="0" borderId="1" xfId="1" applyFont="1" applyFill="1" applyBorder="1" applyAlignment="1">
      <alignment horizontal="left" vertical="center" wrapText="1"/>
    </xf>
    <xf numFmtId="0" fontId="33" fillId="0" borderId="2" xfId="1" applyFont="1" applyFill="1" applyBorder="1" applyAlignment="1">
      <alignment horizontal="left" vertical="center" wrapText="1"/>
    </xf>
    <xf numFmtId="0" fontId="33" fillId="0" borderId="3" xfId="1" applyFont="1" applyFill="1" applyBorder="1" applyAlignment="1">
      <alignment horizontal="left" vertical="center" wrapText="1"/>
    </xf>
    <xf numFmtId="0" fontId="33" fillId="0" borderId="13" xfId="1" applyFont="1" applyFill="1" applyBorder="1" applyAlignment="1">
      <alignment horizontal="left" vertical="center" wrapText="1"/>
    </xf>
    <xf numFmtId="0" fontId="33" fillId="0" borderId="7" xfId="1" applyFont="1" applyFill="1" applyBorder="1" applyAlignment="1">
      <alignment horizontal="left" vertical="center" wrapText="1"/>
    </xf>
    <xf numFmtId="0" fontId="34" fillId="0" borderId="130" xfId="1" applyFont="1" applyFill="1" applyBorder="1" applyAlignment="1">
      <alignment vertical="center" wrapText="1"/>
    </xf>
    <xf numFmtId="0" fontId="34" fillId="0" borderId="7" xfId="1" applyFont="1" applyFill="1" applyBorder="1" applyAlignment="1">
      <alignment vertical="center" wrapText="1"/>
    </xf>
    <xf numFmtId="0" fontId="33" fillId="0" borderId="4" xfId="1" applyFont="1" applyFill="1" applyBorder="1" applyAlignment="1">
      <alignment horizontal="left" vertical="center" wrapText="1"/>
    </xf>
    <xf numFmtId="0" fontId="33" fillId="0" borderId="5" xfId="1" applyFont="1" applyFill="1" applyBorder="1" applyAlignment="1">
      <alignment horizontal="left" vertical="center" wrapText="1"/>
    </xf>
    <xf numFmtId="0" fontId="33" fillId="0" borderId="6" xfId="1" applyFont="1" applyFill="1" applyBorder="1" applyAlignment="1">
      <alignment horizontal="left" vertical="center" wrapText="1"/>
    </xf>
    <xf numFmtId="0" fontId="33" fillId="0" borderId="8" xfId="1" applyFont="1" applyFill="1" applyBorder="1" applyAlignment="1">
      <alignment horizontal="left" vertical="center" wrapText="1"/>
    </xf>
    <xf numFmtId="0" fontId="33" fillId="0" borderId="0" xfId="1" applyFont="1" applyFill="1" applyBorder="1" applyAlignment="1">
      <alignment horizontal="left" vertical="center" wrapText="1"/>
    </xf>
    <xf numFmtId="0" fontId="33" fillId="0" borderId="9" xfId="1" applyFont="1" applyFill="1" applyBorder="1" applyAlignment="1">
      <alignment horizontal="left" vertical="center" wrapText="1"/>
    </xf>
    <xf numFmtId="0" fontId="33" fillId="0" borderId="8"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33" fillId="0" borderId="11" xfId="1" applyFont="1" applyFill="1" applyBorder="1" applyAlignment="1">
      <alignment horizontal="center" vertical="center" wrapText="1"/>
    </xf>
    <xf numFmtId="0" fontId="33" fillId="0" borderId="12" xfId="1" applyFont="1" applyFill="1" applyBorder="1" applyAlignment="1">
      <alignment horizontal="center" vertical="center" wrapText="1"/>
    </xf>
    <xf numFmtId="0" fontId="33" fillId="0" borderId="8" xfId="1" applyFont="1" applyFill="1" applyBorder="1" applyAlignment="1">
      <alignment horizontal="center" vertical="center" wrapText="1" shrinkToFit="1"/>
    </xf>
    <xf numFmtId="0" fontId="33" fillId="0" borderId="0" xfId="1" applyFont="1" applyFill="1" applyBorder="1" applyAlignment="1">
      <alignment horizontal="center" vertical="center" wrapText="1" shrinkToFit="1"/>
    </xf>
    <xf numFmtId="0" fontId="33" fillId="0" borderId="9" xfId="1" applyFont="1" applyFill="1" applyBorder="1" applyAlignment="1">
      <alignment horizontal="center" vertical="center" wrapText="1" shrinkToFit="1"/>
    </xf>
    <xf numFmtId="0" fontId="33" fillId="0" borderId="4" xfId="1" applyFont="1" applyFill="1" applyBorder="1" applyAlignment="1">
      <alignment horizontal="left" vertical="center" wrapText="1" shrinkToFit="1"/>
    </xf>
    <xf numFmtId="0" fontId="33" fillId="0" borderId="5" xfId="1" applyFont="1" applyFill="1" applyBorder="1" applyAlignment="1">
      <alignment horizontal="left" vertical="center" wrapText="1" shrinkToFit="1"/>
    </xf>
    <xf numFmtId="0" fontId="33" fillId="0" borderId="6" xfId="1" applyFont="1" applyFill="1" applyBorder="1" applyAlignment="1">
      <alignment horizontal="left" vertical="center" wrapText="1" shrinkToFit="1"/>
    </xf>
    <xf numFmtId="0" fontId="33" fillId="0" borderId="10" xfId="1" applyFont="1" applyFill="1" applyBorder="1" applyAlignment="1">
      <alignment horizontal="center" vertical="center" wrapText="1" shrinkToFit="1"/>
    </xf>
    <xf numFmtId="0" fontId="33" fillId="0" borderId="11" xfId="1" applyFont="1" applyFill="1" applyBorder="1" applyAlignment="1">
      <alignment horizontal="center" vertical="center" wrapText="1" shrinkToFit="1"/>
    </xf>
    <xf numFmtId="0" fontId="33" fillId="0" borderId="12" xfId="1" applyFont="1" applyFill="1" applyBorder="1" applyAlignment="1">
      <alignment horizontal="center" vertical="center" wrapText="1" shrinkToFit="1"/>
    </xf>
    <xf numFmtId="0" fontId="52" fillId="0" borderId="0" xfId="1" applyFont="1" applyFill="1" applyBorder="1" applyAlignment="1">
      <alignment horizontal="center" vertical="center"/>
    </xf>
    <xf numFmtId="0" fontId="53" fillId="0" borderId="0" xfId="1" applyFont="1" applyFill="1" applyBorder="1" applyAlignment="1">
      <alignment horizontal="center" vertical="center"/>
    </xf>
    <xf numFmtId="0" fontId="33" fillId="0" borderId="7" xfId="1" applyFont="1" applyFill="1" applyBorder="1" applyAlignment="1">
      <alignment vertical="center" wrapText="1"/>
    </xf>
    <xf numFmtId="0" fontId="33" fillId="0" borderId="7" xfId="1" applyFont="1" applyFill="1" applyBorder="1" applyAlignment="1">
      <alignment vertical="top" wrapText="1"/>
    </xf>
    <xf numFmtId="0" fontId="33" fillId="0" borderId="10" xfId="1" applyFont="1" applyFill="1" applyBorder="1" applyAlignment="1">
      <alignment horizontal="left" vertical="center" wrapText="1"/>
    </xf>
    <xf numFmtId="0" fontId="33" fillId="0" borderId="11" xfId="1" applyFont="1" applyFill="1" applyBorder="1" applyAlignment="1">
      <alignment horizontal="left" vertical="center" wrapText="1"/>
    </xf>
    <xf numFmtId="0" fontId="33" fillId="0" borderId="12" xfId="1" applyFont="1" applyFill="1" applyBorder="1" applyAlignment="1">
      <alignment horizontal="left" vertical="center" wrapText="1"/>
    </xf>
    <xf numFmtId="0" fontId="34" fillId="0" borderId="7" xfId="1" applyFont="1" applyFill="1" applyBorder="1" applyAlignment="1">
      <alignment horizontal="center" vertical="center"/>
    </xf>
    <xf numFmtId="0" fontId="34" fillId="0" borderId="13" xfId="1" applyFont="1" applyFill="1" applyBorder="1" applyAlignment="1">
      <alignmen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0" fillId="0" borderId="0" xfId="1" applyFont="1" applyFill="1" applyBorder="1" applyAlignment="1">
      <alignment horizontal="left" vertical="center" wrapText="1"/>
    </xf>
    <xf numFmtId="0" fontId="51" fillId="0" borderId="0" xfId="1" applyFont="1" applyFill="1" applyBorder="1" applyAlignment="1">
      <alignment horizontal="left" vertical="center" wrapText="1"/>
    </xf>
    <xf numFmtId="0" fontId="33" fillId="0" borderId="7" xfId="1" applyFont="1" applyFill="1" applyBorder="1" applyAlignment="1">
      <alignment horizontal="left" vertical="center" wrapText="1" shrinkToFit="1"/>
    </xf>
    <xf numFmtId="0" fontId="34" fillId="0" borderId="39" xfId="1" applyFont="1" applyFill="1" applyBorder="1" applyAlignment="1">
      <alignment horizontal="left" vertical="center" wrapText="1"/>
    </xf>
    <xf numFmtId="0" fontId="34" fillId="0" borderId="131" xfId="1" applyFont="1" applyFill="1" applyBorder="1" applyAlignment="1">
      <alignment horizontal="left" vertical="center" wrapText="1"/>
    </xf>
    <xf numFmtId="0" fontId="34" fillId="0" borderId="40" xfId="1" applyFont="1" applyFill="1" applyBorder="1" applyAlignment="1">
      <alignment horizontal="left" vertical="center" wrapText="1"/>
    </xf>
    <xf numFmtId="0" fontId="34" fillId="0" borderId="132" xfId="1" applyFont="1" applyFill="1" applyBorder="1" applyAlignment="1">
      <alignment horizontal="left" vertical="center" wrapText="1"/>
    </xf>
    <xf numFmtId="0" fontId="34" fillId="0" borderId="133" xfId="1" applyFont="1" applyFill="1" applyBorder="1" applyAlignment="1">
      <alignment horizontal="left" vertical="center" wrapText="1"/>
    </xf>
    <xf numFmtId="0" fontId="34" fillId="0" borderId="134" xfId="1" applyFont="1" applyFill="1" applyBorder="1" applyAlignment="1">
      <alignment horizontal="left" vertical="center" wrapText="1"/>
    </xf>
    <xf numFmtId="0" fontId="34" fillId="0" borderId="7" xfId="1" applyFont="1" applyFill="1" applyBorder="1" applyAlignment="1">
      <alignment vertical="center"/>
    </xf>
    <xf numFmtId="0" fontId="34" fillId="0" borderId="7" xfId="1" applyFont="1" applyFill="1" applyBorder="1" applyAlignment="1">
      <alignment vertical="top"/>
    </xf>
    <xf numFmtId="0" fontId="34" fillId="0" borderId="129" xfId="1" applyFont="1" applyFill="1" applyBorder="1" applyAlignment="1">
      <alignment vertical="center" wrapText="1"/>
    </xf>
    <xf numFmtId="0" fontId="34" fillId="0" borderId="7" xfId="1" applyFont="1" applyFill="1" applyBorder="1" applyAlignment="1">
      <alignment vertical="top" wrapText="1"/>
    </xf>
    <xf numFmtId="0" fontId="34" fillId="0" borderId="1" xfId="1" applyFont="1" applyFill="1" applyBorder="1" applyAlignment="1">
      <alignment horizontal="left" vertical="top" wrapText="1"/>
    </xf>
    <xf numFmtId="0" fontId="34" fillId="0" borderId="2" xfId="1" applyFont="1" applyFill="1" applyBorder="1" applyAlignment="1">
      <alignment horizontal="left" vertical="top" wrapText="1"/>
    </xf>
    <xf numFmtId="0" fontId="34" fillId="0" borderId="3" xfId="1" applyFont="1" applyFill="1" applyBorder="1" applyAlignment="1">
      <alignment horizontal="left" vertical="top" wrapText="1"/>
    </xf>
    <xf numFmtId="0" fontId="34" fillId="0" borderId="15" xfId="1" applyFont="1" applyFill="1" applyBorder="1" applyAlignment="1">
      <alignment vertical="center" wrapText="1"/>
    </xf>
    <xf numFmtId="0" fontId="33" fillId="0" borderId="7" xfId="0" applyFont="1" applyFill="1" applyBorder="1" applyAlignment="1">
      <alignment horizontal="left" vertical="center" wrapText="1"/>
    </xf>
    <xf numFmtId="0" fontId="43" fillId="0" borderId="4" xfId="1" applyFont="1" applyFill="1" applyBorder="1" applyAlignment="1">
      <alignment horizontal="left" vertical="center" wrapText="1"/>
    </xf>
    <xf numFmtId="0" fontId="43" fillId="0" borderId="5" xfId="1" applyFont="1" applyFill="1" applyBorder="1" applyAlignment="1">
      <alignment horizontal="left" vertical="center" wrapText="1"/>
    </xf>
    <xf numFmtId="0" fontId="43" fillId="0" borderId="6" xfId="1" applyFont="1" applyFill="1" applyBorder="1" applyAlignment="1">
      <alignment horizontal="left" vertical="center" wrapText="1"/>
    </xf>
    <xf numFmtId="0" fontId="43" fillId="0" borderId="10" xfId="1" applyFont="1" applyFill="1" applyBorder="1" applyAlignment="1">
      <alignment horizontal="left" vertical="center" wrapText="1"/>
    </xf>
    <xf numFmtId="0" fontId="43" fillId="0" borderId="11" xfId="1" applyFont="1" applyFill="1" applyBorder="1" applyAlignment="1">
      <alignment horizontal="left" vertical="center" wrapText="1"/>
    </xf>
    <xf numFmtId="0" fontId="43" fillId="0" borderId="12" xfId="1" applyFont="1" applyFill="1" applyBorder="1" applyAlignment="1">
      <alignment horizontal="left" vertical="center" wrapText="1"/>
    </xf>
    <xf numFmtId="0" fontId="34" fillId="0" borderId="1" xfId="1" applyFont="1" applyFill="1" applyBorder="1" applyAlignment="1">
      <alignment horizontal="left" vertical="center"/>
    </xf>
    <xf numFmtId="0" fontId="34" fillId="0" borderId="2" xfId="1" applyFont="1" applyFill="1" applyBorder="1" applyAlignment="1">
      <alignment horizontal="left" vertical="center"/>
    </xf>
    <xf numFmtId="0" fontId="34" fillId="0" borderId="3" xfId="1" applyFont="1" applyFill="1" applyBorder="1" applyAlignment="1">
      <alignment horizontal="left" vertical="center"/>
    </xf>
    <xf numFmtId="0" fontId="34" fillId="0" borderId="1" xfId="1" applyFont="1" applyFill="1" applyBorder="1" applyAlignment="1">
      <alignment horizontal="center" vertical="center" wrapText="1"/>
    </xf>
    <xf numFmtId="0" fontId="34" fillId="0" borderId="2" xfId="1" applyFont="1" applyFill="1" applyBorder="1" applyAlignment="1">
      <alignment horizontal="center" vertical="center" wrapText="1"/>
    </xf>
    <xf numFmtId="0" fontId="34" fillId="0" borderId="3" xfId="1" applyFont="1" applyFill="1" applyBorder="1" applyAlignment="1">
      <alignment horizontal="center" vertical="center" wrapText="1"/>
    </xf>
    <xf numFmtId="0" fontId="33" fillId="0" borderId="7" xfId="1" applyFont="1" applyFill="1" applyBorder="1" applyAlignment="1">
      <alignment vertical="center"/>
    </xf>
    <xf numFmtId="0" fontId="34" fillId="0" borderId="1" xfId="1" applyFont="1" applyFill="1" applyBorder="1" applyAlignment="1">
      <alignment horizontal="center" vertical="center"/>
    </xf>
    <xf numFmtId="0" fontId="34" fillId="0" borderId="2" xfId="1" applyFont="1" applyFill="1" applyBorder="1" applyAlignment="1">
      <alignment horizontal="center" vertical="center"/>
    </xf>
    <xf numFmtId="0" fontId="34" fillId="0" borderId="3" xfId="1" applyFont="1" applyFill="1" applyBorder="1" applyAlignment="1">
      <alignment horizontal="center" vertical="center"/>
    </xf>
    <xf numFmtId="180" fontId="34" fillId="0" borderId="14" xfId="1" applyNumberFormat="1" applyFont="1" applyFill="1" applyBorder="1" applyAlignment="1">
      <alignment horizontal="center" vertical="top" wrapText="1" shrinkToFit="1"/>
    </xf>
    <xf numFmtId="180" fontId="34" fillId="0" borderId="15" xfId="1" applyNumberFormat="1" applyFont="1" applyFill="1" applyBorder="1" applyAlignment="1">
      <alignment horizontal="center" vertical="top" wrapText="1" shrinkToFit="1"/>
    </xf>
    <xf numFmtId="180" fontId="34" fillId="0" borderId="13" xfId="1" applyNumberFormat="1" applyFont="1" applyFill="1" applyBorder="1" applyAlignment="1">
      <alignment horizontal="center" vertical="top" wrapText="1" shrinkToFit="1"/>
    </xf>
    <xf numFmtId="0" fontId="34" fillId="0" borderId="14" xfId="1" applyFont="1" applyFill="1" applyBorder="1" applyAlignment="1">
      <alignment vertical="center" wrapText="1"/>
    </xf>
    <xf numFmtId="0" fontId="34" fillId="0" borderId="136" xfId="1" applyFont="1" applyFill="1" applyBorder="1" applyAlignment="1">
      <alignment vertical="center" wrapText="1"/>
    </xf>
    <xf numFmtId="0" fontId="34" fillId="0" borderId="137" xfId="1" applyFont="1" applyFill="1" applyBorder="1" applyAlignment="1">
      <alignment vertical="center" wrapText="1"/>
    </xf>
    <xf numFmtId="0" fontId="34" fillId="0" borderId="138" xfId="1" applyFont="1" applyFill="1" applyBorder="1" applyAlignment="1">
      <alignment vertical="center" wrapText="1"/>
    </xf>
    <xf numFmtId="0" fontId="33" fillId="0" borderId="0" xfId="1" applyFont="1" applyFill="1" applyAlignment="1">
      <alignment horizontal="left" vertical="top"/>
    </xf>
  </cellXfs>
  <cellStyles count="8">
    <cellStyle name="スタイル 1" xfId="6"/>
    <cellStyle name="スタイル 2" xfId="7"/>
    <cellStyle name="桁区切り 2" xfId="3"/>
    <cellStyle name="標準" xfId="0" builtinId="0"/>
    <cellStyle name="標準 2" xfId="5"/>
    <cellStyle name="標準 3" xfId="1"/>
    <cellStyle name="標準 4" xfId="2"/>
    <cellStyle name="標準 5" xfId="4"/>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428B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3721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xdr:cNvSpPr/>
      </xdr:nvSpPr>
      <xdr:spPr>
        <a:xfrm>
          <a:off x="228600" y="16516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241</xdr:row>
          <xdr:rowOff>0</xdr:rowOff>
        </xdr:from>
        <xdr:to>
          <xdr:col>20</xdr:col>
          <xdr:colOff>295275</xdr:colOff>
          <xdr:row>245</xdr:row>
          <xdr:rowOff>161925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230</xdr:row>
          <xdr:rowOff>0</xdr:rowOff>
        </xdr:from>
        <xdr:to>
          <xdr:col>20</xdr:col>
          <xdr:colOff>295275</xdr:colOff>
          <xdr:row>232</xdr:row>
          <xdr:rowOff>352425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0</xdr:colOff>
          <xdr:row>15</xdr:row>
          <xdr:rowOff>19050</xdr:rowOff>
        </xdr:from>
        <xdr:to>
          <xdr:col>24</xdr:col>
          <xdr:colOff>219075</xdr:colOff>
          <xdr:row>15</xdr:row>
          <xdr:rowOff>200025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55</xdr:row>
          <xdr:rowOff>76200</xdr:rowOff>
        </xdr:from>
        <xdr:to>
          <xdr:col>24</xdr:col>
          <xdr:colOff>171450</xdr:colOff>
          <xdr:row>55</xdr:row>
          <xdr:rowOff>504825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85</xdr:row>
          <xdr:rowOff>600075</xdr:rowOff>
        </xdr:from>
        <xdr:to>
          <xdr:col>24</xdr:col>
          <xdr:colOff>209550</xdr:colOff>
          <xdr:row>87</xdr:row>
          <xdr:rowOff>9525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86</xdr:row>
          <xdr:rowOff>171450</xdr:rowOff>
        </xdr:from>
        <xdr:to>
          <xdr:col>24</xdr:col>
          <xdr:colOff>209550</xdr:colOff>
          <xdr:row>88</xdr:row>
          <xdr:rowOff>47625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140</xdr:row>
          <xdr:rowOff>57150</xdr:rowOff>
        </xdr:from>
        <xdr:to>
          <xdr:col>24</xdr:col>
          <xdr:colOff>180975</xdr:colOff>
          <xdr:row>140</xdr:row>
          <xdr:rowOff>257175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138</xdr:row>
          <xdr:rowOff>47625</xdr:rowOff>
        </xdr:from>
        <xdr:to>
          <xdr:col>24</xdr:col>
          <xdr:colOff>190500</xdr:colOff>
          <xdr:row>138</xdr:row>
          <xdr:rowOff>266700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247650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266700</xdr:rowOff>
        </xdr:from>
        <xdr:to>
          <xdr:col>24</xdr:col>
          <xdr:colOff>257175</xdr:colOff>
          <xdr:row>33</xdr:row>
          <xdr:rowOff>542925</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xdr:row>
          <xdr:rowOff>304800</xdr:rowOff>
        </xdr:from>
        <xdr:to>
          <xdr:col>24</xdr:col>
          <xdr:colOff>257175</xdr:colOff>
          <xdr:row>35</xdr:row>
          <xdr:rowOff>9525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381000</xdr:rowOff>
        </xdr:from>
        <xdr:to>
          <xdr:col>24</xdr:col>
          <xdr:colOff>314325</xdr:colOff>
          <xdr:row>41</xdr:row>
          <xdr:rowOff>28575</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48</xdr:row>
          <xdr:rowOff>0</xdr:rowOff>
        </xdr:from>
        <xdr:to>
          <xdr:col>24</xdr:col>
          <xdr:colOff>314325</xdr:colOff>
          <xdr:row>50</xdr:row>
          <xdr:rowOff>38100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48</xdr:row>
          <xdr:rowOff>0</xdr:rowOff>
        </xdr:from>
        <xdr:to>
          <xdr:col>24</xdr:col>
          <xdr:colOff>209550</xdr:colOff>
          <xdr:row>49</xdr:row>
          <xdr:rowOff>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0</xdr:rowOff>
        </xdr:from>
        <xdr:to>
          <xdr:col>24</xdr:col>
          <xdr:colOff>171450</xdr:colOff>
          <xdr:row>84</xdr:row>
          <xdr:rowOff>238125</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19050</xdr:rowOff>
        </xdr:from>
        <xdr:to>
          <xdr:col>24</xdr:col>
          <xdr:colOff>219075</xdr:colOff>
          <xdr:row>17</xdr:row>
          <xdr:rowOff>9525</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xdr:rowOff>
        </xdr:from>
        <xdr:to>
          <xdr:col>24</xdr:col>
          <xdr:colOff>219075</xdr:colOff>
          <xdr:row>18</xdr:row>
          <xdr:rowOff>9525</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19050</xdr:rowOff>
        </xdr:from>
        <xdr:to>
          <xdr:col>24</xdr:col>
          <xdr:colOff>219075</xdr:colOff>
          <xdr:row>19</xdr:row>
          <xdr:rowOff>9525</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19050</xdr:rowOff>
        </xdr:from>
        <xdr:to>
          <xdr:col>24</xdr:col>
          <xdr:colOff>219075</xdr:colOff>
          <xdr:row>20</xdr:row>
          <xdr:rowOff>9525</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xdr:row>
          <xdr:rowOff>19050</xdr:rowOff>
        </xdr:from>
        <xdr:to>
          <xdr:col>24</xdr:col>
          <xdr:colOff>219075</xdr:colOff>
          <xdr:row>21</xdr:row>
          <xdr:rowOff>9525</xdr:rowOff>
        </xdr:to>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0</xdr:rowOff>
        </xdr:from>
        <xdr:to>
          <xdr:col>24</xdr:col>
          <xdr:colOff>219075</xdr:colOff>
          <xdr:row>21</xdr:row>
          <xdr:rowOff>180975</xdr:rowOff>
        </xdr:to>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0</xdr:rowOff>
        </xdr:from>
        <xdr:to>
          <xdr:col>24</xdr:col>
          <xdr:colOff>219075</xdr:colOff>
          <xdr:row>24</xdr:row>
          <xdr:rowOff>0</xdr:rowOff>
        </xdr:to>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19050</xdr:rowOff>
        </xdr:from>
        <xdr:to>
          <xdr:col>24</xdr:col>
          <xdr:colOff>219075</xdr:colOff>
          <xdr:row>25</xdr:row>
          <xdr:rowOff>9525</xdr:rowOff>
        </xdr:to>
        <xdr:sp macro="" textlink="">
          <xdr:nvSpPr>
            <xdr:cNvPr id="3313" name="Check Box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19050</xdr:rowOff>
        </xdr:from>
        <xdr:to>
          <xdr:col>24</xdr:col>
          <xdr:colOff>219075</xdr:colOff>
          <xdr:row>26</xdr:row>
          <xdr:rowOff>9525</xdr:rowOff>
        </xdr:to>
        <xdr:sp macro="" textlink="">
          <xdr:nvSpPr>
            <xdr:cNvPr id="3315" name="Check Box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19050</xdr:rowOff>
        </xdr:from>
        <xdr:to>
          <xdr:col>24</xdr:col>
          <xdr:colOff>219075</xdr:colOff>
          <xdr:row>29</xdr:row>
          <xdr:rowOff>9525</xdr:rowOff>
        </xdr:to>
        <xdr:sp macro="" textlink="">
          <xdr:nvSpPr>
            <xdr:cNvPr id="3316" name="Check Box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19050</xdr:rowOff>
        </xdr:from>
        <xdr:to>
          <xdr:col>24</xdr:col>
          <xdr:colOff>219075</xdr:colOff>
          <xdr:row>30</xdr:row>
          <xdr:rowOff>9525</xdr:rowOff>
        </xdr:to>
        <xdr:sp macro="" textlink="">
          <xdr:nvSpPr>
            <xdr:cNvPr id="3318" name="Check Box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0</xdr:rowOff>
        </xdr:from>
        <xdr:to>
          <xdr:col>24</xdr:col>
          <xdr:colOff>219075</xdr:colOff>
          <xdr:row>31</xdr:row>
          <xdr:rowOff>180975</xdr:rowOff>
        </xdr:to>
        <xdr:sp macro="" textlink="">
          <xdr:nvSpPr>
            <xdr:cNvPr id="3319" name="Check Box 247"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24</xdr:col>
          <xdr:colOff>219075</xdr:colOff>
          <xdr:row>40</xdr:row>
          <xdr:rowOff>180975</xdr:rowOff>
        </xdr:to>
        <xdr:sp macro="" textlink="">
          <xdr:nvSpPr>
            <xdr:cNvPr id="3320" name="Check Box 248"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24</xdr:col>
          <xdr:colOff>219075</xdr:colOff>
          <xdr:row>40</xdr:row>
          <xdr:rowOff>180975</xdr:rowOff>
        </xdr:to>
        <xdr:sp macro="" textlink="">
          <xdr:nvSpPr>
            <xdr:cNvPr id="3321" name="Check Box 249"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24</xdr:col>
          <xdr:colOff>219075</xdr:colOff>
          <xdr:row>40</xdr:row>
          <xdr:rowOff>180975</xdr:rowOff>
        </xdr:to>
        <xdr:sp macro="" textlink="">
          <xdr:nvSpPr>
            <xdr:cNvPr id="3322" name="Check Box 250" hidden="1">
              <a:extLst>
                <a:ext uri="{63B3BB69-23CF-44E3-9099-C40C66FF867C}">
                  <a14:compatExt spid="_x0000_s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24</xdr:col>
          <xdr:colOff>219075</xdr:colOff>
          <xdr:row>40</xdr:row>
          <xdr:rowOff>180975</xdr:rowOff>
        </xdr:to>
        <xdr:sp macro="" textlink="">
          <xdr:nvSpPr>
            <xdr:cNvPr id="3323" name="Check Box 251" hidden="1">
              <a:extLst>
                <a:ext uri="{63B3BB69-23CF-44E3-9099-C40C66FF867C}">
                  <a14:compatExt spid="_x0000_s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69</xdr:row>
          <xdr:rowOff>0</xdr:rowOff>
        </xdr:from>
        <xdr:to>
          <xdr:col>24</xdr:col>
          <xdr:colOff>219075</xdr:colOff>
          <xdr:row>69</xdr:row>
          <xdr:rowOff>180975</xdr:rowOff>
        </xdr:to>
        <xdr:sp macro="" textlink="">
          <xdr:nvSpPr>
            <xdr:cNvPr id="3324" name="Check Box 252"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xdr:row>
          <xdr:rowOff>0</xdr:rowOff>
        </xdr:from>
        <xdr:to>
          <xdr:col>24</xdr:col>
          <xdr:colOff>219075</xdr:colOff>
          <xdr:row>71</xdr:row>
          <xdr:rowOff>180975</xdr:rowOff>
        </xdr:to>
        <xdr:sp macro="" textlink="">
          <xdr:nvSpPr>
            <xdr:cNvPr id="3326" name="Check Box 254" hidden="1">
              <a:extLst>
                <a:ext uri="{63B3BB69-23CF-44E3-9099-C40C66FF867C}">
                  <a14:compatExt spid="_x0000_s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59</xdr:row>
          <xdr:rowOff>0</xdr:rowOff>
        </xdr:from>
        <xdr:to>
          <xdr:col>24</xdr:col>
          <xdr:colOff>219075</xdr:colOff>
          <xdr:row>59</xdr:row>
          <xdr:rowOff>180975</xdr:rowOff>
        </xdr:to>
        <xdr:sp macro="" textlink="">
          <xdr:nvSpPr>
            <xdr:cNvPr id="3327" name="Check Box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xdr:row>
          <xdr:rowOff>0</xdr:rowOff>
        </xdr:from>
        <xdr:to>
          <xdr:col>24</xdr:col>
          <xdr:colOff>219075</xdr:colOff>
          <xdr:row>71</xdr:row>
          <xdr:rowOff>180975</xdr:rowOff>
        </xdr:to>
        <xdr:sp macro="" textlink="">
          <xdr:nvSpPr>
            <xdr:cNvPr id="3329" name="Check Box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xdr:row>
          <xdr:rowOff>0</xdr:rowOff>
        </xdr:from>
        <xdr:to>
          <xdr:col>24</xdr:col>
          <xdr:colOff>219075</xdr:colOff>
          <xdr:row>71</xdr:row>
          <xdr:rowOff>180975</xdr:rowOff>
        </xdr:to>
        <xdr:sp macro="" textlink="">
          <xdr:nvSpPr>
            <xdr:cNvPr id="3330" name="Check Box 258"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xdr:row>
          <xdr:rowOff>19050</xdr:rowOff>
        </xdr:from>
        <xdr:to>
          <xdr:col>24</xdr:col>
          <xdr:colOff>219075</xdr:colOff>
          <xdr:row>72</xdr:row>
          <xdr:rowOff>9525</xdr:rowOff>
        </xdr:to>
        <xdr:sp macro="" textlink="">
          <xdr:nvSpPr>
            <xdr:cNvPr id="3331" name="Check Box 259"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333" name="Check Box 261"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334" name="Check Box 262"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335" name="Check Box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336" name="Check Box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337" name="Check Box 265" hidden="1">
              <a:extLst>
                <a:ext uri="{63B3BB69-23CF-44E3-9099-C40C66FF867C}">
                  <a14:compatExt spid="_x0000_s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19050</xdr:rowOff>
        </xdr:from>
        <xdr:to>
          <xdr:col>24</xdr:col>
          <xdr:colOff>219075</xdr:colOff>
          <xdr:row>76</xdr:row>
          <xdr:rowOff>9525</xdr:rowOff>
        </xdr:to>
        <xdr:sp macro="" textlink="">
          <xdr:nvSpPr>
            <xdr:cNvPr id="3338" name="Check Box 266" hidden="1">
              <a:extLst>
                <a:ext uri="{63B3BB69-23CF-44E3-9099-C40C66FF867C}">
                  <a14:compatExt spid="_x0000_s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19050</xdr:rowOff>
        </xdr:from>
        <xdr:to>
          <xdr:col>24</xdr:col>
          <xdr:colOff>219075</xdr:colOff>
          <xdr:row>78</xdr:row>
          <xdr:rowOff>9525</xdr:rowOff>
        </xdr:to>
        <xdr:sp macro="" textlink="">
          <xdr:nvSpPr>
            <xdr:cNvPr id="3339" name="Check Box 267" hidden="1">
              <a:extLst>
                <a:ext uri="{63B3BB69-23CF-44E3-9099-C40C66FF867C}">
                  <a14:compatExt spid="_x0000_s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19050</xdr:rowOff>
        </xdr:from>
        <xdr:to>
          <xdr:col>24</xdr:col>
          <xdr:colOff>219075</xdr:colOff>
          <xdr:row>81</xdr:row>
          <xdr:rowOff>9525</xdr:rowOff>
        </xdr:to>
        <xdr:sp macro="" textlink="">
          <xdr:nvSpPr>
            <xdr:cNvPr id="3340" name="Check Box 268" hidden="1">
              <a:extLst>
                <a:ext uri="{63B3BB69-23CF-44E3-9099-C40C66FF867C}">
                  <a14:compatExt spid="_x0000_s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19050</xdr:rowOff>
        </xdr:from>
        <xdr:to>
          <xdr:col>24</xdr:col>
          <xdr:colOff>219075</xdr:colOff>
          <xdr:row>84</xdr:row>
          <xdr:rowOff>9525</xdr:rowOff>
        </xdr:to>
        <xdr:sp macro="" textlink="">
          <xdr:nvSpPr>
            <xdr:cNvPr id="3342" name="Check Box 270" hidden="1">
              <a:extLst>
                <a:ext uri="{63B3BB69-23CF-44E3-9099-C40C66FF867C}">
                  <a14:compatExt spid="_x0000_s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92</xdr:row>
          <xdr:rowOff>19050</xdr:rowOff>
        </xdr:from>
        <xdr:to>
          <xdr:col>24</xdr:col>
          <xdr:colOff>219075</xdr:colOff>
          <xdr:row>93</xdr:row>
          <xdr:rowOff>9525</xdr:rowOff>
        </xdr:to>
        <xdr:sp macro="" textlink="">
          <xdr:nvSpPr>
            <xdr:cNvPr id="3343" name="Check Box 271" hidden="1">
              <a:extLst>
                <a:ext uri="{63B3BB69-23CF-44E3-9099-C40C66FF867C}">
                  <a14:compatExt spid="_x0000_s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93</xdr:row>
          <xdr:rowOff>19050</xdr:rowOff>
        </xdr:from>
        <xdr:to>
          <xdr:col>24</xdr:col>
          <xdr:colOff>219075</xdr:colOff>
          <xdr:row>94</xdr:row>
          <xdr:rowOff>9525</xdr:rowOff>
        </xdr:to>
        <xdr:sp macro="" textlink="">
          <xdr:nvSpPr>
            <xdr:cNvPr id="3344" name="Check Box 272" hidden="1">
              <a:extLst>
                <a:ext uri="{63B3BB69-23CF-44E3-9099-C40C66FF867C}">
                  <a14:compatExt spid="_x0000_s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95</xdr:row>
          <xdr:rowOff>19050</xdr:rowOff>
        </xdr:from>
        <xdr:to>
          <xdr:col>24</xdr:col>
          <xdr:colOff>219075</xdr:colOff>
          <xdr:row>96</xdr:row>
          <xdr:rowOff>9525</xdr:rowOff>
        </xdr:to>
        <xdr:sp macro="" textlink="">
          <xdr:nvSpPr>
            <xdr:cNvPr id="3345" name="Check Box 273" hidden="1">
              <a:extLst>
                <a:ext uri="{63B3BB69-23CF-44E3-9099-C40C66FF867C}">
                  <a14:compatExt spid="_x0000_s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99</xdr:row>
          <xdr:rowOff>0</xdr:rowOff>
        </xdr:from>
        <xdr:to>
          <xdr:col>24</xdr:col>
          <xdr:colOff>219075</xdr:colOff>
          <xdr:row>99</xdr:row>
          <xdr:rowOff>180975</xdr:rowOff>
        </xdr:to>
        <xdr:sp macro="" textlink="">
          <xdr:nvSpPr>
            <xdr:cNvPr id="3347" name="Check Box 275" hidden="1">
              <a:extLst>
                <a:ext uri="{63B3BB69-23CF-44E3-9099-C40C66FF867C}">
                  <a14:compatExt spid="_x0000_s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100</xdr:row>
          <xdr:rowOff>0</xdr:rowOff>
        </xdr:from>
        <xdr:to>
          <xdr:col>24</xdr:col>
          <xdr:colOff>219075</xdr:colOff>
          <xdr:row>100</xdr:row>
          <xdr:rowOff>180975</xdr:rowOff>
        </xdr:to>
        <xdr:sp macro="" textlink="">
          <xdr:nvSpPr>
            <xdr:cNvPr id="3348" name="Check Box 276" hidden="1">
              <a:extLst>
                <a:ext uri="{63B3BB69-23CF-44E3-9099-C40C66FF867C}">
                  <a14:compatExt spid="_x0000_s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100</xdr:row>
          <xdr:rowOff>19050</xdr:rowOff>
        </xdr:from>
        <xdr:to>
          <xdr:col>24</xdr:col>
          <xdr:colOff>219075</xdr:colOff>
          <xdr:row>101</xdr:row>
          <xdr:rowOff>9525</xdr:rowOff>
        </xdr:to>
        <xdr:sp macro="" textlink="">
          <xdr:nvSpPr>
            <xdr:cNvPr id="3349" name="Check Box 277" hidden="1">
              <a:extLst>
                <a:ext uri="{63B3BB69-23CF-44E3-9099-C40C66FF867C}">
                  <a14:compatExt spid="_x0000_s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101</xdr:row>
          <xdr:rowOff>19050</xdr:rowOff>
        </xdr:from>
        <xdr:to>
          <xdr:col>24</xdr:col>
          <xdr:colOff>219075</xdr:colOff>
          <xdr:row>102</xdr:row>
          <xdr:rowOff>9525</xdr:rowOff>
        </xdr:to>
        <xdr:sp macro="" textlink="">
          <xdr:nvSpPr>
            <xdr:cNvPr id="3350" name="Check Box 278" hidden="1">
              <a:extLst>
                <a:ext uri="{63B3BB69-23CF-44E3-9099-C40C66FF867C}">
                  <a14:compatExt spid="_x0000_s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102</xdr:row>
          <xdr:rowOff>19050</xdr:rowOff>
        </xdr:from>
        <xdr:to>
          <xdr:col>24</xdr:col>
          <xdr:colOff>219075</xdr:colOff>
          <xdr:row>103</xdr:row>
          <xdr:rowOff>9525</xdr:rowOff>
        </xdr:to>
        <xdr:sp macro="" textlink="">
          <xdr:nvSpPr>
            <xdr:cNvPr id="3351" name="Check Box 279" hidden="1">
              <a:extLst>
                <a:ext uri="{63B3BB69-23CF-44E3-9099-C40C66FF867C}">
                  <a14:compatExt spid="_x0000_s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104</xdr:row>
          <xdr:rowOff>0</xdr:rowOff>
        </xdr:from>
        <xdr:to>
          <xdr:col>24</xdr:col>
          <xdr:colOff>219075</xdr:colOff>
          <xdr:row>104</xdr:row>
          <xdr:rowOff>180975</xdr:rowOff>
        </xdr:to>
        <xdr:sp macro="" textlink="">
          <xdr:nvSpPr>
            <xdr:cNvPr id="3353" name="Check Box 281" hidden="1">
              <a:extLst>
                <a:ext uri="{63B3BB69-23CF-44E3-9099-C40C66FF867C}">
                  <a14:compatExt spid="_x0000_s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108</xdr:row>
          <xdr:rowOff>19050</xdr:rowOff>
        </xdr:from>
        <xdr:to>
          <xdr:col>24</xdr:col>
          <xdr:colOff>219075</xdr:colOff>
          <xdr:row>109</xdr:row>
          <xdr:rowOff>9525</xdr:rowOff>
        </xdr:to>
        <xdr:sp macro="" textlink="">
          <xdr:nvSpPr>
            <xdr:cNvPr id="3354" name="Check Box 282" hidden="1">
              <a:extLst>
                <a:ext uri="{63B3BB69-23CF-44E3-9099-C40C66FF867C}">
                  <a14:compatExt spid="_x0000_s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19050</xdr:rowOff>
        </xdr:from>
        <xdr:to>
          <xdr:col>24</xdr:col>
          <xdr:colOff>219075</xdr:colOff>
          <xdr:row>118</xdr:row>
          <xdr:rowOff>9525</xdr:rowOff>
        </xdr:to>
        <xdr:sp macro="" textlink="">
          <xdr:nvSpPr>
            <xdr:cNvPr id="3355" name="Check Box 283" hidden="1">
              <a:extLst>
                <a:ext uri="{63B3BB69-23CF-44E3-9099-C40C66FF867C}">
                  <a14:compatExt spid="_x0000_s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118</xdr:row>
          <xdr:rowOff>19050</xdr:rowOff>
        </xdr:from>
        <xdr:to>
          <xdr:col>24</xdr:col>
          <xdr:colOff>219075</xdr:colOff>
          <xdr:row>119</xdr:row>
          <xdr:rowOff>9525</xdr:rowOff>
        </xdr:to>
        <xdr:sp macro="" textlink="">
          <xdr:nvSpPr>
            <xdr:cNvPr id="3356" name="Check Box 284" hidden="1">
              <a:extLst>
                <a:ext uri="{63B3BB69-23CF-44E3-9099-C40C66FF867C}">
                  <a14:compatExt spid="_x0000_s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120</xdr:row>
          <xdr:rowOff>0</xdr:rowOff>
        </xdr:from>
        <xdr:to>
          <xdr:col>24</xdr:col>
          <xdr:colOff>219075</xdr:colOff>
          <xdr:row>120</xdr:row>
          <xdr:rowOff>180975</xdr:rowOff>
        </xdr:to>
        <xdr:sp macro="" textlink="">
          <xdr:nvSpPr>
            <xdr:cNvPr id="3358" name="Check Box 286" hidden="1">
              <a:extLst>
                <a:ext uri="{63B3BB69-23CF-44E3-9099-C40C66FF867C}">
                  <a14:compatExt spid="_x0000_s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123</xdr:row>
          <xdr:rowOff>19050</xdr:rowOff>
        </xdr:from>
        <xdr:to>
          <xdr:col>24</xdr:col>
          <xdr:colOff>219075</xdr:colOff>
          <xdr:row>124</xdr:row>
          <xdr:rowOff>9525</xdr:rowOff>
        </xdr:to>
        <xdr:sp macro="" textlink="">
          <xdr:nvSpPr>
            <xdr:cNvPr id="3363" name="Check Box 291" hidden="1">
              <a:extLst>
                <a:ext uri="{63B3BB69-23CF-44E3-9099-C40C66FF867C}">
                  <a14:compatExt spid="_x0000_s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125</xdr:row>
          <xdr:rowOff>19050</xdr:rowOff>
        </xdr:from>
        <xdr:to>
          <xdr:col>24</xdr:col>
          <xdr:colOff>219075</xdr:colOff>
          <xdr:row>126</xdr:row>
          <xdr:rowOff>0</xdr:rowOff>
        </xdr:to>
        <xdr:sp macro="" textlink="">
          <xdr:nvSpPr>
            <xdr:cNvPr id="3364" name="Check Box 292" hidden="1">
              <a:extLst>
                <a:ext uri="{63B3BB69-23CF-44E3-9099-C40C66FF867C}">
                  <a14:compatExt spid="_x0000_s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19050</xdr:rowOff>
        </xdr:from>
        <xdr:to>
          <xdr:col>24</xdr:col>
          <xdr:colOff>219075</xdr:colOff>
          <xdr:row>130</xdr:row>
          <xdr:rowOff>0</xdr:rowOff>
        </xdr:to>
        <xdr:sp macro="" textlink="">
          <xdr:nvSpPr>
            <xdr:cNvPr id="3365" name="Check Box 293" hidden="1">
              <a:extLst>
                <a:ext uri="{63B3BB69-23CF-44E3-9099-C40C66FF867C}">
                  <a14:compatExt spid="_x0000_s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131</xdr:row>
          <xdr:rowOff>0</xdr:rowOff>
        </xdr:from>
        <xdr:to>
          <xdr:col>24</xdr:col>
          <xdr:colOff>219075</xdr:colOff>
          <xdr:row>131</xdr:row>
          <xdr:rowOff>180975</xdr:rowOff>
        </xdr:to>
        <xdr:sp macro="" textlink="">
          <xdr:nvSpPr>
            <xdr:cNvPr id="3366" name="Check Box 294" hidden="1">
              <a:extLst>
                <a:ext uri="{63B3BB69-23CF-44E3-9099-C40C66FF867C}">
                  <a14:compatExt spid="_x0000_s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131</xdr:row>
          <xdr:rowOff>0</xdr:rowOff>
        </xdr:from>
        <xdr:to>
          <xdr:col>24</xdr:col>
          <xdr:colOff>219075</xdr:colOff>
          <xdr:row>131</xdr:row>
          <xdr:rowOff>180975</xdr:rowOff>
        </xdr:to>
        <xdr:sp macro="" textlink="">
          <xdr:nvSpPr>
            <xdr:cNvPr id="3367" name="Check Box 295" hidden="1">
              <a:extLst>
                <a:ext uri="{63B3BB69-23CF-44E3-9099-C40C66FF867C}">
                  <a14:compatExt spid="_x0000_s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131</xdr:row>
          <xdr:rowOff>0</xdr:rowOff>
        </xdr:from>
        <xdr:to>
          <xdr:col>24</xdr:col>
          <xdr:colOff>219075</xdr:colOff>
          <xdr:row>131</xdr:row>
          <xdr:rowOff>180975</xdr:rowOff>
        </xdr:to>
        <xdr:sp macro="" textlink="">
          <xdr:nvSpPr>
            <xdr:cNvPr id="3368" name="Check Box 296" hidden="1">
              <a:extLst>
                <a:ext uri="{63B3BB69-23CF-44E3-9099-C40C66FF867C}">
                  <a14:compatExt spid="_x0000_s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144</xdr:row>
          <xdr:rowOff>19050</xdr:rowOff>
        </xdr:from>
        <xdr:to>
          <xdr:col>24</xdr:col>
          <xdr:colOff>219075</xdr:colOff>
          <xdr:row>145</xdr:row>
          <xdr:rowOff>9525</xdr:rowOff>
        </xdr:to>
        <xdr:sp macro="" textlink="">
          <xdr:nvSpPr>
            <xdr:cNvPr id="3369" name="Check Box 297" hidden="1">
              <a:extLst>
                <a:ext uri="{63B3BB69-23CF-44E3-9099-C40C66FF867C}">
                  <a14:compatExt spid="_x0000_s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145</xdr:row>
          <xdr:rowOff>19050</xdr:rowOff>
        </xdr:from>
        <xdr:to>
          <xdr:col>24</xdr:col>
          <xdr:colOff>219075</xdr:colOff>
          <xdr:row>146</xdr:row>
          <xdr:rowOff>9525</xdr:rowOff>
        </xdr:to>
        <xdr:sp macro="" textlink="">
          <xdr:nvSpPr>
            <xdr:cNvPr id="3370" name="Check Box 298" hidden="1">
              <a:extLst>
                <a:ext uri="{63B3BB69-23CF-44E3-9099-C40C66FF867C}">
                  <a14:compatExt spid="_x0000_s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146</xdr:row>
          <xdr:rowOff>19050</xdr:rowOff>
        </xdr:from>
        <xdr:to>
          <xdr:col>24</xdr:col>
          <xdr:colOff>219075</xdr:colOff>
          <xdr:row>147</xdr:row>
          <xdr:rowOff>9525</xdr:rowOff>
        </xdr:to>
        <xdr:sp macro="" textlink="">
          <xdr:nvSpPr>
            <xdr:cNvPr id="3372" name="Check Box 300" hidden="1">
              <a:extLst>
                <a:ext uri="{63B3BB69-23CF-44E3-9099-C40C66FF867C}">
                  <a14:compatExt spid="_x0000_s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147</xdr:row>
          <xdr:rowOff>19050</xdr:rowOff>
        </xdr:from>
        <xdr:to>
          <xdr:col>24</xdr:col>
          <xdr:colOff>219075</xdr:colOff>
          <xdr:row>148</xdr:row>
          <xdr:rowOff>9525</xdr:rowOff>
        </xdr:to>
        <xdr:sp macro="" textlink="">
          <xdr:nvSpPr>
            <xdr:cNvPr id="3373" name="Check Box 301" hidden="1">
              <a:extLst>
                <a:ext uri="{63B3BB69-23CF-44E3-9099-C40C66FF867C}">
                  <a14:compatExt spid="_x0000_s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148</xdr:row>
          <xdr:rowOff>19050</xdr:rowOff>
        </xdr:from>
        <xdr:to>
          <xdr:col>24</xdr:col>
          <xdr:colOff>219075</xdr:colOff>
          <xdr:row>149</xdr:row>
          <xdr:rowOff>9525</xdr:rowOff>
        </xdr:to>
        <xdr:sp macro="" textlink="">
          <xdr:nvSpPr>
            <xdr:cNvPr id="3375" name="Check Box 303" hidden="1">
              <a:extLst>
                <a:ext uri="{63B3BB69-23CF-44E3-9099-C40C66FF867C}">
                  <a14:compatExt spid="_x0000_s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150</xdr:row>
          <xdr:rowOff>19050</xdr:rowOff>
        </xdr:from>
        <xdr:to>
          <xdr:col>24</xdr:col>
          <xdr:colOff>219075</xdr:colOff>
          <xdr:row>151</xdr:row>
          <xdr:rowOff>9525</xdr:rowOff>
        </xdr:to>
        <xdr:sp macro="" textlink="">
          <xdr:nvSpPr>
            <xdr:cNvPr id="3376" name="Check Box 304" hidden="1">
              <a:extLst>
                <a:ext uri="{63B3BB69-23CF-44E3-9099-C40C66FF867C}">
                  <a14:compatExt spid="_x0000_s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151</xdr:row>
          <xdr:rowOff>19050</xdr:rowOff>
        </xdr:from>
        <xdr:to>
          <xdr:col>24</xdr:col>
          <xdr:colOff>219075</xdr:colOff>
          <xdr:row>151</xdr:row>
          <xdr:rowOff>200025</xdr:rowOff>
        </xdr:to>
        <xdr:sp macro="" textlink="">
          <xdr:nvSpPr>
            <xdr:cNvPr id="3377" name="Check Box 305" hidden="1">
              <a:extLst>
                <a:ext uri="{63B3BB69-23CF-44E3-9099-C40C66FF867C}">
                  <a14:compatExt spid="_x0000_s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152</xdr:row>
          <xdr:rowOff>19050</xdr:rowOff>
        </xdr:from>
        <xdr:to>
          <xdr:col>24</xdr:col>
          <xdr:colOff>219075</xdr:colOff>
          <xdr:row>153</xdr:row>
          <xdr:rowOff>9525</xdr:rowOff>
        </xdr:to>
        <xdr:sp macro="" textlink="">
          <xdr:nvSpPr>
            <xdr:cNvPr id="3378" name="Check Box 306" hidden="1">
              <a:extLst>
                <a:ext uri="{63B3BB69-23CF-44E3-9099-C40C66FF867C}">
                  <a14:compatExt spid="_x0000_s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379" name="Check Box 307" hidden="1">
              <a:extLst>
                <a:ext uri="{63B3BB69-23CF-44E3-9099-C40C66FF867C}">
                  <a14:compatExt spid="_x0000_s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380" name="Check Box 308" hidden="1">
              <a:extLst>
                <a:ext uri="{63B3BB69-23CF-44E3-9099-C40C66FF867C}">
                  <a14:compatExt spid="_x0000_s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382" name="Check Box 310" hidden="1">
              <a:extLst>
                <a:ext uri="{63B3BB69-23CF-44E3-9099-C40C66FF867C}">
                  <a14:compatExt spid="_x0000_s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383" name="Check Box 311" hidden="1">
              <a:extLst>
                <a:ext uri="{63B3BB69-23CF-44E3-9099-C40C66FF867C}">
                  <a14:compatExt spid="_x0000_s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385" name="Check Box 313" hidden="1">
              <a:extLst>
                <a:ext uri="{63B3BB69-23CF-44E3-9099-C40C66FF867C}">
                  <a14:compatExt spid="_x0000_s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387" name="Check Box 315" hidden="1">
              <a:extLst>
                <a:ext uri="{63B3BB69-23CF-44E3-9099-C40C66FF867C}">
                  <a14:compatExt spid="_x0000_s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388" name="Check Box 316" hidden="1">
              <a:extLst>
                <a:ext uri="{63B3BB69-23CF-44E3-9099-C40C66FF867C}">
                  <a14:compatExt spid="_x0000_s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390" name="Check Box 318" hidden="1">
              <a:extLst>
                <a:ext uri="{63B3BB69-23CF-44E3-9099-C40C66FF867C}">
                  <a14:compatExt spid="_x0000_s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391" name="Check Box 319" hidden="1">
              <a:extLst>
                <a:ext uri="{63B3BB69-23CF-44E3-9099-C40C66FF867C}">
                  <a14:compatExt spid="_x0000_s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392" name="Check Box 320" hidden="1">
              <a:extLst>
                <a:ext uri="{63B3BB69-23CF-44E3-9099-C40C66FF867C}">
                  <a14:compatExt spid="_x0000_s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393" name="Check Box 321" hidden="1">
              <a:extLst>
                <a:ext uri="{63B3BB69-23CF-44E3-9099-C40C66FF867C}">
                  <a14:compatExt spid="_x0000_s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0</xdr:rowOff>
        </xdr:from>
        <xdr:to>
          <xdr:col>24</xdr:col>
          <xdr:colOff>219075</xdr:colOff>
          <xdr:row>21</xdr:row>
          <xdr:rowOff>180975</xdr:rowOff>
        </xdr:to>
        <xdr:sp macro="" textlink="">
          <xdr:nvSpPr>
            <xdr:cNvPr id="3394" name="Check Box 322" hidden="1">
              <a:extLst>
                <a:ext uri="{63B3BB69-23CF-44E3-9099-C40C66FF867C}">
                  <a14:compatExt spid="_x0000_s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28575</xdr:rowOff>
        </xdr:from>
        <xdr:to>
          <xdr:col>24</xdr:col>
          <xdr:colOff>238125</xdr:colOff>
          <xdr:row>23</xdr:row>
          <xdr:rowOff>38100</xdr:rowOff>
        </xdr:to>
        <xdr:sp macro="" textlink="">
          <xdr:nvSpPr>
            <xdr:cNvPr id="3395" name="Check Box 323" hidden="1">
              <a:extLst>
                <a:ext uri="{63B3BB69-23CF-44E3-9099-C40C66FF867C}">
                  <a14:compatExt spid="_x0000_s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28575</xdr:rowOff>
        </xdr:from>
        <xdr:to>
          <xdr:col>24</xdr:col>
          <xdr:colOff>209550</xdr:colOff>
          <xdr:row>31</xdr:row>
          <xdr:rowOff>695325</xdr:rowOff>
        </xdr:to>
        <xdr:sp macro="" textlink="">
          <xdr:nvSpPr>
            <xdr:cNvPr id="3396" name="Check Box 324" hidden="1">
              <a:extLst>
                <a:ext uri="{63B3BB69-23CF-44E3-9099-C40C66FF867C}">
                  <a14:compatExt spid="_x0000_s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35</xdr:row>
          <xdr:rowOff>114300</xdr:rowOff>
        </xdr:from>
        <xdr:to>
          <xdr:col>24</xdr:col>
          <xdr:colOff>219075</xdr:colOff>
          <xdr:row>35</xdr:row>
          <xdr:rowOff>295275</xdr:rowOff>
        </xdr:to>
        <xdr:sp macro="" textlink="">
          <xdr:nvSpPr>
            <xdr:cNvPr id="3397" name="Check Box 325" hidden="1">
              <a:extLst>
                <a:ext uri="{63B3BB69-23CF-44E3-9099-C40C66FF867C}">
                  <a14:compatExt spid="_x0000_s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24</xdr:col>
          <xdr:colOff>219075</xdr:colOff>
          <xdr:row>40</xdr:row>
          <xdr:rowOff>180975</xdr:rowOff>
        </xdr:to>
        <xdr:sp macro="" textlink="">
          <xdr:nvSpPr>
            <xdr:cNvPr id="3398" name="Check Box 326" hidden="1">
              <a:extLst>
                <a:ext uri="{63B3BB69-23CF-44E3-9099-C40C66FF867C}">
                  <a14:compatExt spid="_x0000_s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114300</xdr:rowOff>
        </xdr:from>
        <xdr:to>
          <xdr:col>24</xdr:col>
          <xdr:colOff>219075</xdr:colOff>
          <xdr:row>42</xdr:row>
          <xdr:rowOff>295275</xdr:rowOff>
        </xdr:to>
        <xdr:sp macro="" textlink="">
          <xdr:nvSpPr>
            <xdr:cNvPr id="3399" name="Check Box 327" hidden="1">
              <a:extLst>
                <a:ext uri="{63B3BB69-23CF-44E3-9099-C40C66FF867C}">
                  <a14:compatExt spid="_x0000_s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45</xdr:row>
          <xdr:rowOff>114300</xdr:rowOff>
        </xdr:from>
        <xdr:to>
          <xdr:col>24</xdr:col>
          <xdr:colOff>219075</xdr:colOff>
          <xdr:row>45</xdr:row>
          <xdr:rowOff>295275</xdr:rowOff>
        </xdr:to>
        <xdr:sp macro="" textlink="">
          <xdr:nvSpPr>
            <xdr:cNvPr id="3400" name="Check Box 328" hidden="1">
              <a:extLst>
                <a:ext uri="{63B3BB69-23CF-44E3-9099-C40C66FF867C}">
                  <a14:compatExt spid="_x0000_s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46</xdr:row>
          <xdr:rowOff>114300</xdr:rowOff>
        </xdr:from>
        <xdr:to>
          <xdr:col>24</xdr:col>
          <xdr:colOff>219075</xdr:colOff>
          <xdr:row>46</xdr:row>
          <xdr:rowOff>295275</xdr:rowOff>
        </xdr:to>
        <xdr:sp macro="" textlink="">
          <xdr:nvSpPr>
            <xdr:cNvPr id="3401" name="Check Box 329" hidden="1">
              <a:extLst>
                <a:ext uri="{63B3BB69-23CF-44E3-9099-C40C66FF867C}">
                  <a14:compatExt spid="_x0000_s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50</xdr:row>
          <xdr:rowOff>114300</xdr:rowOff>
        </xdr:from>
        <xdr:to>
          <xdr:col>24</xdr:col>
          <xdr:colOff>219075</xdr:colOff>
          <xdr:row>51</xdr:row>
          <xdr:rowOff>104775</xdr:rowOff>
        </xdr:to>
        <xdr:sp macro="" textlink="">
          <xdr:nvSpPr>
            <xdr:cNvPr id="3402" name="Check Box 330" hidden="1">
              <a:extLst>
                <a:ext uri="{63B3BB69-23CF-44E3-9099-C40C66FF867C}">
                  <a14:compatExt spid="_x0000_s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51</xdr:row>
          <xdr:rowOff>114300</xdr:rowOff>
        </xdr:from>
        <xdr:to>
          <xdr:col>24</xdr:col>
          <xdr:colOff>219075</xdr:colOff>
          <xdr:row>51</xdr:row>
          <xdr:rowOff>295275</xdr:rowOff>
        </xdr:to>
        <xdr:sp macro="" textlink="">
          <xdr:nvSpPr>
            <xdr:cNvPr id="3403" name="Check Box 331" hidden="1">
              <a:extLst>
                <a:ext uri="{63B3BB69-23CF-44E3-9099-C40C66FF867C}">
                  <a14:compatExt spid="_x0000_s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53</xdr:row>
          <xdr:rowOff>114300</xdr:rowOff>
        </xdr:from>
        <xdr:to>
          <xdr:col>24</xdr:col>
          <xdr:colOff>219075</xdr:colOff>
          <xdr:row>53</xdr:row>
          <xdr:rowOff>295275</xdr:rowOff>
        </xdr:to>
        <xdr:sp macro="" textlink="">
          <xdr:nvSpPr>
            <xdr:cNvPr id="3405" name="Check Box 333" hidden="1">
              <a:extLst>
                <a:ext uri="{63B3BB69-23CF-44E3-9099-C40C66FF867C}">
                  <a14:compatExt spid="_x0000_s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56</xdr:row>
          <xdr:rowOff>114300</xdr:rowOff>
        </xdr:from>
        <xdr:to>
          <xdr:col>24</xdr:col>
          <xdr:colOff>219075</xdr:colOff>
          <xdr:row>56</xdr:row>
          <xdr:rowOff>295275</xdr:rowOff>
        </xdr:to>
        <xdr:sp macro="" textlink="">
          <xdr:nvSpPr>
            <xdr:cNvPr id="3406" name="Check Box 334" hidden="1">
              <a:extLst>
                <a:ext uri="{63B3BB69-23CF-44E3-9099-C40C66FF867C}">
                  <a14:compatExt spid="_x0000_s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60</xdr:row>
          <xdr:rowOff>114300</xdr:rowOff>
        </xdr:from>
        <xdr:to>
          <xdr:col>24</xdr:col>
          <xdr:colOff>219075</xdr:colOff>
          <xdr:row>60</xdr:row>
          <xdr:rowOff>295275</xdr:rowOff>
        </xdr:to>
        <xdr:sp macro="" textlink="">
          <xdr:nvSpPr>
            <xdr:cNvPr id="3408" name="Check Box 336" hidden="1">
              <a:extLst>
                <a:ext uri="{63B3BB69-23CF-44E3-9099-C40C66FF867C}">
                  <a14:compatExt spid="_x0000_s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xdr:row>
          <xdr:rowOff>114300</xdr:rowOff>
        </xdr:from>
        <xdr:to>
          <xdr:col>24</xdr:col>
          <xdr:colOff>219075</xdr:colOff>
          <xdr:row>64</xdr:row>
          <xdr:rowOff>295275</xdr:rowOff>
        </xdr:to>
        <xdr:sp macro="" textlink="">
          <xdr:nvSpPr>
            <xdr:cNvPr id="3410" name="Check Box 338" hidden="1">
              <a:extLst>
                <a:ext uri="{63B3BB69-23CF-44E3-9099-C40C66FF867C}">
                  <a14:compatExt spid="_x0000_s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xdr:row>
          <xdr:rowOff>0</xdr:rowOff>
        </xdr:from>
        <xdr:to>
          <xdr:col>24</xdr:col>
          <xdr:colOff>219075</xdr:colOff>
          <xdr:row>71</xdr:row>
          <xdr:rowOff>180975</xdr:rowOff>
        </xdr:to>
        <xdr:sp macro="" textlink="">
          <xdr:nvSpPr>
            <xdr:cNvPr id="3411" name="Check Box 339" hidden="1">
              <a:extLst>
                <a:ext uri="{63B3BB69-23CF-44E3-9099-C40C66FF867C}">
                  <a14:compatExt spid="_x0000_s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74</xdr:row>
          <xdr:rowOff>114300</xdr:rowOff>
        </xdr:from>
        <xdr:to>
          <xdr:col>24</xdr:col>
          <xdr:colOff>219075</xdr:colOff>
          <xdr:row>75</xdr:row>
          <xdr:rowOff>104775</xdr:rowOff>
        </xdr:to>
        <xdr:sp macro="" textlink="">
          <xdr:nvSpPr>
            <xdr:cNvPr id="3412" name="Check Box 340" hidden="1">
              <a:extLst>
                <a:ext uri="{63B3BB69-23CF-44E3-9099-C40C66FF867C}">
                  <a14:compatExt spid="_x0000_s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413" name="Check Box 341" hidden="1">
              <a:extLst>
                <a:ext uri="{63B3BB69-23CF-44E3-9099-C40C66FF867C}">
                  <a14:compatExt spid="_x0000_s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414" name="Check Box 342" hidden="1">
              <a:extLst>
                <a:ext uri="{63B3BB69-23CF-44E3-9099-C40C66FF867C}">
                  <a14:compatExt spid="_x0000_s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415" name="Check Box 343" hidden="1">
              <a:extLst>
                <a:ext uri="{63B3BB69-23CF-44E3-9099-C40C66FF867C}">
                  <a14:compatExt spid="_x0000_s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0</xdr:rowOff>
        </xdr:from>
        <xdr:to>
          <xdr:col>24</xdr:col>
          <xdr:colOff>219075</xdr:colOff>
          <xdr:row>83</xdr:row>
          <xdr:rowOff>180975</xdr:rowOff>
        </xdr:to>
        <xdr:sp macro="" textlink="">
          <xdr:nvSpPr>
            <xdr:cNvPr id="3416" name="Check Box 344" hidden="1">
              <a:extLst>
                <a:ext uri="{63B3BB69-23CF-44E3-9099-C40C66FF867C}">
                  <a14:compatExt spid="_x0000_s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0</xdr:rowOff>
        </xdr:from>
        <xdr:to>
          <xdr:col>24</xdr:col>
          <xdr:colOff>219075</xdr:colOff>
          <xdr:row>83</xdr:row>
          <xdr:rowOff>180975</xdr:rowOff>
        </xdr:to>
        <xdr:sp macro="" textlink="">
          <xdr:nvSpPr>
            <xdr:cNvPr id="3418" name="Check Box 346" hidden="1">
              <a:extLst>
                <a:ext uri="{63B3BB69-23CF-44E3-9099-C40C66FF867C}">
                  <a14:compatExt spid="_x0000_s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84</xdr:row>
          <xdr:rowOff>114300</xdr:rowOff>
        </xdr:from>
        <xdr:to>
          <xdr:col>24</xdr:col>
          <xdr:colOff>219075</xdr:colOff>
          <xdr:row>84</xdr:row>
          <xdr:rowOff>295275</xdr:rowOff>
        </xdr:to>
        <xdr:sp macro="" textlink="">
          <xdr:nvSpPr>
            <xdr:cNvPr id="3419" name="Check Box 347" hidden="1">
              <a:extLst>
                <a:ext uri="{63B3BB69-23CF-44E3-9099-C40C66FF867C}">
                  <a14:compatExt spid="_x0000_s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91</xdr:row>
          <xdr:rowOff>114300</xdr:rowOff>
        </xdr:from>
        <xdr:to>
          <xdr:col>24</xdr:col>
          <xdr:colOff>219075</xdr:colOff>
          <xdr:row>91</xdr:row>
          <xdr:rowOff>295275</xdr:rowOff>
        </xdr:to>
        <xdr:sp macro="" textlink="">
          <xdr:nvSpPr>
            <xdr:cNvPr id="3420" name="Check Box 348" hidden="1">
              <a:extLst>
                <a:ext uri="{63B3BB69-23CF-44E3-9099-C40C66FF867C}">
                  <a14:compatExt spid="_x0000_s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90</xdr:row>
          <xdr:rowOff>114300</xdr:rowOff>
        </xdr:from>
        <xdr:to>
          <xdr:col>24</xdr:col>
          <xdr:colOff>219075</xdr:colOff>
          <xdr:row>91</xdr:row>
          <xdr:rowOff>104775</xdr:rowOff>
        </xdr:to>
        <xdr:sp macro="" textlink="">
          <xdr:nvSpPr>
            <xdr:cNvPr id="3421" name="Check Box 349" hidden="1">
              <a:extLst>
                <a:ext uri="{63B3BB69-23CF-44E3-9099-C40C66FF867C}">
                  <a14:compatExt spid="_x0000_s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96</xdr:row>
          <xdr:rowOff>114300</xdr:rowOff>
        </xdr:from>
        <xdr:to>
          <xdr:col>24</xdr:col>
          <xdr:colOff>219075</xdr:colOff>
          <xdr:row>97</xdr:row>
          <xdr:rowOff>104775</xdr:rowOff>
        </xdr:to>
        <xdr:sp macro="" textlink="">
          <xdr:nvSpPr>
            <xdr:cNvPr id="3423" name="Check Box 351" hidden="1">
              <a:extLst>
                <a:ext uri="{63B3BB69-23CF-44E3-9099-C40C66FF867C}">
                  <a14:compatExt spid="_x0000_s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97</xdr:row>
          <xdr:rowOff>114300</xdr:rowOff>
        </xdr:from>
        <xdr:to>
          <xdr:col>24</xdr:col>
          <xdr:colOff>219075</xdr:colOff>
          <xdr:row>97</xdr:row>
          <xdr:rowOff>295275</xdr:rowOff>
        </xdr:to>
        <xdr:sp macro="" textlink="">
          <xdr:nvSpPr>
            <xdr:cNvPr id="3424" name="Check Box 352" hidden="1">
              <a:extLst>
                <a:ext uri="{63B3BB69-23CF-44E3-9099-C40C66FF867C}">
                  <a14:compatExt spid="_x0000_s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104</xdr:row>
          <xdr:rowOff>0</xdr:rowOff>
        </xdr:from>
        <xdr:to>
          <xdr:col>24</xdr:col>
          <xdr:colOff>219075</xdr:colOff>
          <xdr:row>104</xdr:row>
          <xdr:rowOff>180975</xdr:rowOff>
        </xdr:to>
        <xdr:sp macro="" textlink="">
          <xdr:nvSpPr>
            <xdr:cNvPr id="3425" name="Check Box 353" hidden="1">
              <a:extLst>
                <a:ext uri="{63B3BB69-23CF-44E3-9099-C40C66FF867C}">
                  <a14:compatExt spid="_x0000_s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104</xdr:row>
          <xdr:rowOff>114300</xdr:rowOff>
        </xdr:from>
        <xdr:to>
          <xdr:col>24</xdr:col>
          <xdr:colOff>219075</xdr:colOff>
          <xdr:row>104</xdr:row>
          <xdr:rowOff>295275</xdr:rowOff>
        </xdr:to>
        <xdr:sp macro="" textlink="">
          <xdr:nvSpPr>
            <xdr:cNvPr id="3426" name="Check Box 354" hidden="1">
              <a:extLst>
                <a:ext uri="{63B3BB69-23CF-44E3-9099-C40C66FF867C}">
                  <a14:compatExt spid="_x0000_s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105</xdr:row>
          <xdr:rowOff>114300</xdr:rowOff>
        </xdr:from>
        <xdr:to>
          <xdr:col>24</xdr:col>
          <xdr:colOff>219075</xdr:colOff>
          <xdr:row>105</xdr:row>
          <xdr:rowOff>295275</xdr:rowOff>
        </xdr:to>
        <xdr:sp macro="" textlink="">
          <xdr:nvSpPr>
            <xdr:cNvPr id="3427" name="Check Box 355" hidden="1">
              <a:extLst>
                <a:ext uri="{63B3BB69-23CF-44E3-9099-C40C66FF867C}">
                  <a14:compatExt spid="_x0000_s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107</xdr:row>
          <xdr:rowOff>0</xdr:rowOff>
        </xdr:from>
        <xdr:to>
          <xdr:col>24</xdr:col>
          <xdr:colOff>219075</xdr:colOff>
          <xdr:row>107</xdr:row>
          <xdr:rowOff>180975</xdr:rowOff>
        </xdr:to>
        <xdr:sp macro="" textlink="">
          <xdr:nvSpPr>
            <xdr:cNvPr id="3428" name="Check Box 356" hidden="1">
              <a:extLst>
                <a:ext uri="{63B3BB69-23CF-44E3-9099-C40C66FF867C}">
                  <a14:compatExt spid="_x0000_s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107</xdr:row>
          <xdr:rowOff>114300</xdr:rowOff>
        </xdr:from>
        <xdr:to>
          <xdr:col>24</xdr:col>
          <xdr:colOff>219075</xdr:colOff>
          <xdr:row>108</xdr:row>
          <xdr:rowOff>104775</xdr:rowOff>
        </xdr:to>
        <xdr:sp macro="" textlink="">
          <xdr:nvSpPr>
            <xdr:cNvPr id="3429" name="Check Box 357" hidden="1">
              <a:extLst>
                <a:ext uri="{63B3BB69-23CF-44E3-9099-C40C66FF867C}">
                  <a14:compatExt spid="_x0000_s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110</xdr:row>
          <xdr:rowOff>114300</xdr:rowOff>
        </xdr:from>
        <xdr:to>
          <xdr:col>24</xdr:col>
          <xdr:colOff>219075</xdr:colOff>
          <xdr:row>110</xdr:row>
          <xdr:rowOff>295275</xdr:rowOff>
        </xdr:to>
        <xdr:sp macro="" textlink="">
          <xdr:nvSpPr>
            <xdr:cNvPr id="3430" name="Check Box 358" hidden="1">
              <a:extLst>
                <a:ext uri="{63B3BB69-23CF-44E3-9099-C40C66FF867C}">
                  <a14:compatExt spid="_x0000_s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111</xdr:row>
          <xdr:rowOff>114300</xdr:rowOff>
        </xdr:from>
        <xdr:to>
          <xdr:col>24</xdr:col>
          <xdr:colOff>219075</xdr:colOff>
          <xdr:row>111</xdr:row>
          <xdr:rowOff>295275</xdr:rowOff>
        </xdr:to>
        <xdr:sp macro="" textlink="">
          <xdr:nvSpPr>
            <xdr:cNvPr id="3431" name="Check Box 359" hidden="1">
              <a:extLst>
                <a:ext uri="{63B3BB69-23CF-44E3-9099-C40C66FF867C}">
                  <a14:compatExt spid="_x0000_s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116</xdr:row>
          <xdr:rowOff>0</xdr:rowOff>
        </xdr:from>
        <xdr:to>
          <xdr:col>24</xdr:col>
          <xdr:colOff>219075</xdr:colOff>
          <xdr:row>116</xdr:row>
          <xdr:rowOff>180975</xdr:rowOff>
        </xdr:to>
        <xdr:sp macro="" textlink="">
          <xdr:nvSpPr>
            <xdr:cNvPr id="3432" name="Check Box 360" hidden="1">
              <a:extLst>
                <a:ext uri="{63B3BB69-23CF-44E3-9099-C40C66FF867C}">
                  <a14:compatExt spid="_x0000_s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116</xdr:row>
          <xdr:rowOff>114300</xdr:rowOff>
        </xdr:from>
        <xdr:to>
          <xdr:col>24</xdr:col>
          <xdr:colOff>219075</xdr:colOff>
          <xdr:row>116</xdr:row>
          <xdr:rowOff>295275</xdr:rowOff>
        </xdr:to>
        <xdr:sp macro="" textlink="">
          <xdr:nvSpPr>
            <xdr:cNvPr id="3434" name="Check Box 362" hidden="1">
              <a:extLst>
                <a:ext uri="{63B3BB69-23CF-44E3-9099-C40C66FF867C}">
                  <a14:compatExt spid="_x0000_s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119</xdr:row>
          <xdr:rowOff>114300</xdr:rowOff>
        </xdr:from>
        <xdr:to>
          <xdr:col>24</xdr:col>
          <xdr:colOff>219075</xdr:colOff>
          <xdr:row>119</xdr:row>
          <xdr:rowOff>295275</xdr:rowOff>
        </xdr:to>
        <xdr:sp macro="" textlink="">
          <xdr:nvSpPr>
            <xdr:cNvPr id="3435" name="Check Box 363" hidden="1">
              <a:extLst>
                <a:ext uri="{63B3BB69-23CF-44E3-9099-C40C66FF867C}">
                  <a14:compatExt spid="_x0000_s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120</xdr:row>
          <xdr:rowOff>114300</xdr:rowOff>
        </xdr:from>
        <xdr:to>
          <xdr:col>24</xdr:col>
          <xdr:colOff>219075</xdr:colOff>
          <xdr:row>120</xdr:row>
          <xdr:rowOff>295275</xdr:rowOff>
        </xdr:to>
        <xdr:sp macro="" textlink="">
          <xdr:nvSpPr>
            <xdr:cNvPr id="3436" name="Check Box 364" hidden="1">
              <a:extLst>
                <a:ext uri="{63B3BB69-23CF-44E3-9099-C40C66FF867C}">
                  <a14:compatExt spid="_x0000_s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126</xdr:row>
          <xdr:rowOff>114300</xdr:rowOff>
        </xdr:from>
        <xdr:to>
          <xdr:col>24</xdr:col>
          <xdr:colOff>219075</xdr:colOff>
          <xdr:row>126</xdr:row>
          <xdr:rowOff>295275</xdr:rowOff>
        </xdr:to>
        <xdr:sp macro="" textlink="">
          <xdr:nvSpPr>
            <xdr:cNvPr id="3437" name="Check Box 365" hidden="1">
              <a:extLst>
                <a:ext uri="{63B3BB69-23CF-44E3-9099-C40C66FF867C}">
                  <a14:compatExt spid="_x0000_s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131</xdr:row>
          <xdr:rowOff>0</xdr:rowOff>
        </xdr:from>
        <xdr:to>
          <xdr:col>24</xdr:col>
          <xdr:colOff>219075</xdr:colOff>
          <xdr:row>131</xdr:row>
          <xdr:rowOff>180975</xdr:rowOff>
        </xdr:to>
        <xdr:sp macro="" textlink="">
          <xdr:nvSpPr>
            <xdr:cNvPr id="3438" name="Check Box 366" hidden="1">
              <a:extLst>
                <a:ext uri="{63B3BB69-23CF-44E3-9099-C40C66FF867C}">
                  <a14:compatExt spid="_x0000_s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114300</xdr:rowOff>
        </xdr:from>
        <xdr:to>
          <xdr:col>24</xdr:col>
          <xdr:colOff>219075</xdr:colOff>
          <xdr:row>141</xdr:row>
          <xdr:rowOff>295275</xdr:rowOff>
        </xdr:to>
        <xdr:sp macro="" textlink="">
          <xdr:nvSpPr>
            <xdr:cNvPr id="3439" name="Check Box 367" hidden="1">
              <a:extLst>
                <a:ext uri="{63B3BB69-23CF-44E3-9099-C40C66FF867C}">
                  <a14:compatExt spid="_x0000_s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440" name="Check Box 368" hidden="1">
              <a:extLst>
                <a:ext uri="{63B3BB69-23CF-44E3-9099-C40C66FF867C}">
                  <a14:compatExt spid="_x0000_s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441" name="Check Box 369" hidden="1">
              <a:extLst>
                <a:ext uri="{63B3BB69-23CF-44E3-9099-C40C66FF867C}">
                  <a14:compatExt spid="_x0000_s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442" name="Check Box 370" hidden="1">
              <a:extLst>
                <a:ext uri="{63B3BB69-23CF-44E3-9099-C40C66FF867C}">
                  <a14:compatExt spid="_x0000_s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443" name="Check Box 371" hidden="1">
              <a:extLst>
                <a:ext uri="{63B3BB69-23CF-44E3-9099-C40C66FF867C}">
                  <a14:compatExt spid="_x0000_s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444" name="Check Box 372" hidden="1">
              <a:extLst>
                <a:ext uri="{63B3BB69-23CF-44E3-9099-C40C66FF867C}">
                  <a14:compatExt spid="_x0000_s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446" name="Check Box 374" hidden="1">
              <a:extLst>
                <a:ext uri="{63B3BB69-23CF-44E3-9099-C40C66FF867C}">
                  <a14:compatExt spid="_x0000_s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48" name="Check Box 376" hidden="1">
              <a:extLst>
                <a:ext uri="{63B3BB69-23CF-44E3-9099-C40C66FF867C}">
                  <a14:compatExt spid="_x0000_s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49" name="Check Box 377" hidden="1">
              <a:extLst>
                <a:ext uri="{63B3BB69-23CF-44E3-9099-C40C66FF867C}">
                  <a14:compatExt spid="_x0000_s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51" name="Check Box 379" hidden="1">
              <a:extLst>
                <a:ext uri="{63B3BB69-23CF-44E3-9099-C40C66FF867C}">
                  <a14:compatExt spid="_x0000_s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52" name="Check Box 380" hidden="1">
              <a:extLst>
                <a:ext uri="{63B3BB69-23CF-44E3-9099-C40C66FF867C}">
                  <a14:compatExt spid="_x0000_s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53" name="Check Box 381" hidden="1">
              <a:extLst>
                <a:ext uri="{63B3BB69-23CF-44E3-9099-C40C66FF867C}">
                  <a14:compatExt spid="_x0000_s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54" name="Check Box 382" hidden="1">
              <a:extLst>
                <a:ext uri="{63B3BB69-23CF-44E3-9099-C40C66FF867C}">
                  <a14:compatExt spid="_x0000_s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55" name="Check Box 383" hidden="1">
              <a:extLst>
                <a:ext uri="{63B3BB69-23CF-44E3-9099-C40C66FF867C}">
                  <a14:compatExt spid="_x0000_s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56" name="Check Box 384" hidden="1">
              <a:extLst>
                <a:ext uri="{63B3BB69-23CF-44E3-9099-C40C66FF867C}">
                  <a14:compatExt spid="_x0000_s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219075</xdr:rowOff>
        </xdr:from>
        <xdr:to>
          <xdr:col>24</xdr:col>
          <xdr:colOff>219075</xdr:colOff>
          <xdr:row>43</xdr:row>
          <xdr:rowOff>400050</xdr:rowOff>
        </xdr:to>
        <xdr:sp macro="" textlink="">
          <xdr:nvSpPr>
            <xdr:cNvPr id="3457" name="Check Box 385" hidden="1">
              <a:extLst>
                <a:ext uri="{63B3BB69-23CF-44E3-9099-C40C66FF867C}">
                  <a14:compatExt spid="_x0000_s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44</xdr:row>
          <xdr:rowOff>219075</xdr:rowOff>
        </xdr:from>
        <xdr:to>
          <xdr:col>24</xdr:col>
          <xdr:colOff>219075</xdr:colOff>
          <xdr:row>44</xdr:row>
          <xdr:rowOff>400050</xdr:rowOff>
        </xdr:to>
        <xdr:sp macro="" textlink="">
          <xdr:nvSpPr>
            <xdr:cNvPr id="3458" name="Check Box 386" hidden="1">
              <a:extLst>
                <a:ext uri="{63B3BB69-23CF-44E3-9099-C40C66FF867C}">
                  <a14:compatExt spid="_x0000_s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48</xdr:row>
          <xdr:rowOff>0</xdr:rowOff>
        </xdr:from>
        <xdr:to>
          <xdr:col>24</xdr:col>
          <xdr:colOff>219075</xdr:colOff>
          <xdr:row>48</xdr:row>
          <xdr:rowOff>180975</xdr:rowOff>
        </xdr:to>
        <xdr:sp macro="" textlink="">
          <xdr:nvSpPr>
            <xdr:cNvPr id="3459" name="Check Box 387" hidden="1">
              <a:extLst>
                <a:ext uri="{63B3BB69-23CF-44E3-9099-C40C66FF867C}">
                  <a14:compatExt spid="_x0000_s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54</xdr:row>
          <xdr:rowOff>219075</xdr:rowOff>
        </xdr:from>
        <xdr:to>
          <xdr:col>24</xdr:col>
          <xdr:colOff>219075</xdr:colOff>
          <xdr:row>54</xdr:row>
          <xdr:rowOff>400050</xdr:rowOff>
        </xdr:to>
        <xdr:sp macro="" textlink="">
          <xdr:nvSpPr>
            <xdr:cNvPr id="3461" name="Check Box 389" hidden="1">
              <a:extLst>
                <a:ext uri="{63B3BB69-23CF-44E3-9099-C40C66FF867C}">
                  <a14:compatExt spid="_x0000_s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57</xdr:row>
          <xdr:rowOff>219075</xdr:rowOff>
        </xdr:from>
        <xdr:to>
          <xdr:col>24</xdr:col>
          <xdr:colOff>219075</xdr:colOff>
          <xdr:row>58</xdr:row>
          <xdr:rowOff>19050</xdr:rowOff>
        </xdr:to>
        <xdr:sp macro="" textlink="">
          <xdr:nvSpPr>
            <xdr:cNvPr id="3463" name="Check Box 391" hidden="1">
              <a:extLst>
                <a:ext uri="{63B3BB69-23CF-44E3-9099-C40C66FF867C}">
                  <a14:compatExt spid="_x0000_s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59</xdr:row>
          <xdr:rowOff>0</xdr:rowOff>
        </xdr:from>
        <xdr:to>
          <xdr:col>24</xdr:col>
          <xdr:colOff>219075</xdr:colOff>
          <xdr:row>59</xdr:row>
          <xdr:rowOff>180975</xdr:rowOff>
        </xdr:to>
        <xdr:sp macro="" textlink="">
          <xdr:nvSpPr>
            <xdr:cNvPr id="3464" name="Check Box 392" hidden="1">
              <a:extLst>
                <a:ext uri="{63B3BB69-23CF-44E3-9099-C40C66FF867C}">
                  <a14:compatExt spid="_x0000_s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59</xdr:row>
          <xdr:rowOff>219075</xdr:rowOff>
        </xdr:from>
        <xdr:to>
          <xdr:col>24</xdr:col>
          <xdr:colOff>219075</xdr:colOff>
          <xdr:row>60</xdr:row>
          <xdr:rowOff>180975</xdr:rowOff>
        </xdr:to>
        <xdr:sp macro="" textlink="">
          <xdr:nvSpPr>
            <xdr:cNvPr id="3465" name="Check Box 393" hidden="1">
              <a:extLst>
                <a:ext uri="{63B3BB69-23CF-44E3-9099-C40C66FF867C}">
                  <a14:compatExt spid="_x0000_s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65</xdr:row>
          <xdr:rowOff>0</xdr:rowOff>
        </xdr:from>
        <xdr:to>
          <xdr:col>24</xdr:col>
          <xdr:colOff>219075</xdr:colOff>
          <xdr:row>65</xdr:row>
          <xdr:rowOff>180975</xdr:rowOff>
        </xdr:to>
        <xdr:sp macro="" textlink="">
          <xdr:nvSpPr>
            <xdr:cNvPr id="3466" name="Check Box 394" hidden="1">
              <a:extLst>
                <a:ext uri="{63B3BB69-23CF-44E3-9099-C40C66FF867C}">
                  <a14:compatExt spid="_x0000_s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69</xdr:row>
          <xdr:rowOff>219075</xdr:rowOff>
        </xdr:from>
        <xdr:to>
          <xdr:col>24</xdr:col>
          <xdr:colOff>219075</xdr:colOff>
          <xdr:row>69</xdr:row>
          <xdr:rowOff>400050</xdr:rowOff>
        </xdr:to>
        <xdr:sp macro="" textlink="">
          <xdr:nvSpPr>
            <xdr:cNvPr id="3467" name="Check Box 395" hidden="1">
              <a:extLst>
                <a:ext uri="{63B3BB69-23CF-44E3-9099-C40C66FF867C}">
                  <a14:compatExt spid="_x0000_s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xdr:row>
          <xdr:rowOff>0</xdr:rowOff>
        </xdr:from>
        <xdr:to>
          <xdr:col>24</xdr:col>
          <xdr:colOff>219075</xdr:colOff>
          <xdr:row>71</xdr:row>
          <xdr:rowOff>180975</xdr:rowOff>
        </xdr:to>
        <xdr:sp macro="" textlink="">
          <xdr:nvSpPr>
            <xdr:cNvPr id="3469" name="Check Box 397" hidden="1">
              <a:extLst>
                <a:ext uri="{63B3BB69-23CF-44E3-9099-C40C66FF867C}">
                  <a14:compatExt spid="_x0000_s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xdr:row>
          <xdr:rowOff>0</xdr:rowOff>
        </xdr:from>
        <xdr:to>
          <xdr:col>24</xdr:col>
          <xdr:colOff>219075</xdr:colOff>
          <xdr:row>71</xdr:row>
          <xdr:rowOff>180975</xdr:rowOff>
        </xdr:to>
        <xdr:sp macro="" textlink="">
          <xdr:nvSpPr>
            <xdr:cNvPr id="3470" name="Check Box 398" hidden="1">
              <a:extLst>
                <a:ext uri="{63B3BB69-23CF-44E3-9099-C40C66FF867C}">
                  <a14:compatExt spid="_x0000_s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73</xdr:row>
          <xdr:rowOff>219075</xdr:rowOff>
        </xdr:from>
        <xdr:to>
          <xdr:col>24</xdr:col>
          <xdr:colOff>219075</xdr:colOff>
          <xdr:row>74</xdr:row>
          <xdr:rowOff>19050</xdr:rowOff>
        </xdr:to>
        <xdr:sp macro="" textlink="">
          <xdr:nvSpPr>
            <xdr:cNvPr id="3471" name="Check Box 399" hidden="1">
              <a:extLst>
                <a:ext uri="{63B3BB69-23CF-44E3-9099-C40C66FF867C}">
                  <a14:compatExt spid="_x0000_s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472" name="Check Box 400" hidden="1">
              <a:extLst>
                <a:ext uri="{63B3BB69-23CF-44E3-9099-C40C66FF867C}">
                  <a14:compatExt spid="_x0000_s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473" name="Check Box 401" hidden="1">
              <a:extLst>
                <a:ext uri="{63B3BB69-23CF-44E3-9099-C40C66FF867C}">
                  <a14:compatExt spid="_x0000_s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475" name="Check Box 403" hidden="1">
              <a:extLst>
                <a:ext uri="{63B3BB69-23CF-44E3-9099-C40C66FF867C}">
                  <a14:compatExt spid="_x0000_s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476" name="Check Box 404" hidden="1">
              <a:extLst>
                <a:ext uri="{63B3BB69-23CF-44E3-9099-C40C66FF867C}">
                  <a14:compatExt spid="_x0000_s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76</xdr:row>
          <xdr:rowOff>219075</xdr:rowOff>
        </xdr:from>
        <xdr:to>
          <xdr:col>24</xdr:col>
          <xdr:colOff>219075</xdr:colOff>
          <xdr:row>76</xdr:row>
          <xdr:rowOff>400050</xdr:rowOff>
        </xdr:to>
        <xdr:sp macro="" textlink="">
          <xdr:nvSpPr>
            <xdr:cNvPr id="3477" name="Check Box 405" hidden="1">
              <a:extLst>
                <a:ext uri="{63B3BB69-23CF-44E3-9099-C40C66FF867C}">
                  <a14:compatExt spid="_x0000_s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xdr:row>
          <xdr:rowOff>219075</xdr:rowOff>
        </xdr:from>
        <xdr:to>
          <xdr:col>24</xdr:col>
          <xdr:colOff>219075</xdr:colOff>
          <xdr:row>78</xdr:row>
          <xdr:rowOff>400050</xdr:rowOff>
        </xdr:to>
        <xdr:sp macro="" textlink="">
          <xdr:nvSpPr>
            <xdr:cNvPr id="3479" name="Check Box 407" hidden="1">
              <a:extLst>
                <a:ext uri="{63B3BB69-23CF-44E3-9099-C40C66FF867C}">
                  <a14:compatExt spid="_x0000_s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xdr:row>
          <xdr:rowOff>219075</xdr:rowOff>
        </xdr:from>
        <xdr:to>
          <xdr:col>24</xdr:col>
          <xdr:colOff>219075</xdr:colOff>
          <xdr:row>79</xdr:row>
          <xdr:rowOff>400050</xdr:rowOff>
        </xdr:to>
        <xdr:sp macro="" textlink="">
          <xdr:nvSpPr>
            <xdr:cNvPr id="3480" name="Check Box 408" hidden="1">
              <a:extLst>
                <a:ext uri="{63B3BB69-23CF-44E3-9099-C40C66FF867C}">
                  <a14:compatExt spid="_x0000_s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xdr:row>
          <xdr:rowOff>219075</xdr:rowOff>
        </xdr:from>
        <xdr:to>
          <xdr:col>24</xdr:col>
          <xdr:colOff>219075</xdr:colOff>
          <xdr:row>81</xdr:row>
          <xdr:rowOff>400050</xdr:rowOff>
        </xdr:to>
        <xdr:sp macro="" textlink="">
          <xdr:nvSpPr>
            <xdr:cNvPr id="3481" name="Check Box 409" hidden="1">
              <a:extLst>
                <a:ext uri="{63B3BB69-23CF-44E3-9099-C40C66FF867C}">
                  <a14:compatExt spid="_x0000_s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82</xdr:row>
          <xdr:rowOff>219075</xdr:rowOff>
        </xdr:from>
        <xdr:to>
          <xdr:col>24</xdr:col>
          <xdr:colOff>219075</xdr:colOff>
          <xdr:row>82</xdr:row>
          <xdr:rowOff>400050</xdr:rowOff>
        </xdr:to>
        <xdr:sp macro="" textlink="">
          <xdr:nvSpPr>
            <xdr:cNvPr id="3482" name="Check Box 410" hidden="1">
              <a:extLst>
                <a:ext uri="{63B3BB69-23CF-44E3-9099-C40C66FF867C}">
                  <a14:compatExt spid="_x0000_s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0</xdr:rowOff>
        </xdr:from>
        <xdr:to>
          <xdr:col>24</xdr:col>
          <xdr:colOff>219075</xdr:colOff>
          <xdr:row>83</xdr:row>
          <xdr:rowOff>180975</xdr:rowOff>
        </xdr:to>
        <xdr:sp macro="" textlink="">
          <xdr:nvSpPr>
            <xdr:cNvPr id="3483" name="Check Box 411" hidden="1">
              <a:extLst>
                <a:ext uri="{63B3BB69-23CF-44E3-9099-C40C66FF867C}">
                  <a14:compatExt spid="_x0000_s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85</xdr:row>
          <xdr:rowOff>219075</xdr:rowOff>
        </xdr:from>
        <xdr:to>
          <xdr:col>24</xdr:col>
          <xdr:colOff>219075</xdr:colOff>
          <xdr:row>85</xdr:row>
          <xdr:rowOff>400050</xdr:rowOff>
        </xdr:to>
        <xdr:sp macro="" textlink="">
          <xdr:nvSpPr>
            <xdr:cNvPr id="3484" name="Check Box 412" hidden="1">
              <a:extLst>
                <a:ext uri="{63B3BB69-23CF-44E3-9099-C40C66FF867C}">
                  <a14:compatExt spid="_x0000_s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94</xdr:row>
          <xdr:rowOff>219075</xdr:rowOff>
        </xdr:from>
        <xdr:to>
          <xdr:col>24</xdr:col>
          <xdr:colOff>219075</xdr:colOff>
          <xdr:row>95</xdr:row>
          <xdr:rowOff>19050</xdr:rowOff>
        </xdr:to>
        <xdr:sp macro="" textlink="">
          <xdr:nvSpPr>
            <xdr:cNvPr id="3485" name="Check Box 413" hidden="1">
              <a:extLst>
                <a:ext uri="{63B3BB69-23CF-44E3-9099-C40C66FF867C}">
                  <a14:compatExt spid="_x0000_s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99</xdr:row>
          <xdr:rowOff>219075</xdr:rowOff>
        </xdr:from>
        <xdr:to>
          <xdr:col>24</xdr:col>
          <xdr:colOff>219075</xdr:colOff>
          <xdr:row>100</xdr:row>
          <xdr:rowOff>19050</xdr:rowOff>
        </xdr:to>
        <xdr:sp macro="" textlink="">
          <xdr:nvSpPr>
            <xdr:cNvPr id="3486" name="Check Box 414" hidden="1">
              <a:extLst>
                <a:ext uri="{63B3BB69-23CF-44E3-9099-C40C66FF867C}">
                  <a14:compatExt spid="_x0000_s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106</xdr:row>
          <xdr:rowOff>219075</xdr:rowOff>
        </xdr:from>
        <xdr:to>
          <xdr:col>24</xdr:col>
          <xdr:colOff>219075</xdr:colOff>
          <xdr:row>106</xdr:row>
          <xdr:rowOff>400050</xdr:rowOff>
        </xdr:to>
        <xdr:sp macro="" textlink="">
          <xdr:nvSpPr>
            <xdr:cNvPr id="3487" name="Check Box 415" hidden="1">
              <a:extLst>
                <a:ext uri="{63B3BB69-23CF-44E3-9099-C40C66FF867C}">
                  <a14:compatExt spid="_x0000_s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112</xdr:row>
          <xdr:rowOff>219075</xdr:rowOff>
        </xdr:from>
        <xdr:to>
          <xdr:col>24</xdr:col>
          <xdr:colOff>219075</xdr:colOff>
          <xdr:row>112</xdr:row>
          <xdr:rowOff>400050</xdr:rowOff>
        </xdr:to>
        <xdr:sp macro="" textlink="">
          <xdr:nvSpPr>
            <xdr:cNvPr id="3488" name="Check Box 416" hidden="1">
              <a:extLst>
                <a:ext uri="{63B3BB69-23CF-44E3-9099-C40C66FF867C}">
                  <a14:compatExt spid="_x0000_s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120</xdr:row>
          <xdr:rowOff>0</xdr:rowOff>
        </xdr:from>
        <xdr:to>
          <xdr:col>24</xdr:col>
          <xdr:colOff>219075</xdr:colOff>
          <xdr:row>120</xdr:row>
          <xdr:rowOff>180975</xdr:rowOff>
        </xdr:to>
        <xdr:sp macro="" textlink="">
          <xdr:nvSpPr>
            <xdr:cNvPr id="3489" name="Check Box 417" hidden="1">
              <a:extLst>
                <a:ext uri="{63B3BB69-23CF-44E3-9099-C40C66FF867C}">
                  <a14:compatExt spid="_x0000_s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128</xdr:row>
          <xdr:rowOff>219075</xdr:rowOff>
        </xdr:from>
        <xdr:to>
          <xdr:col>24</xdr:col>
          <xdr:colOff>219075</xdr:colOff>
          <xdr:row>129</xdr:row>
          <xdr:rowOff>19050</xdr:rowOff>
        </xdr:to>
        <xdr:sp macro="" textlink="">
          <xdr:nvSpPr>
            <xdr:cNvPr id="3491" name="Check Box 419" hidden="1">
              <a:extLst>
                <a:ext uri="{63B3BB69-23CF-44E3-9099-C40C66FF867C}">
                  <a14:compatExt spid="_x0000_s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131</xdr:row>
          <xdr:rowOff>219075</xdr:rowOff>
        </xdr:from>
        <xdr:to>
          <xdr:col>24</xdr:col>
          <xdr:colOff>219075</xdr:colOff>
          <xdr:row>131</xdr:row>
          <xdr:rowOff>400050</xdr:rowOff>
        </xdr:to>
        <xdr:sp macro="" textlink="">
          <xdr:nvSpPr>
            <xdr:cNvPr id="3492" name="Check Box 420" hidden="1">
              <a:extLst>
                <a:ext uri="{63B3BB69-23CF-44E3-9099-C40C66FF867C}">
                  <a14:compatExt spid="_x0000_s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0</xdr:rowOff>
        </xdr:from>
        <xdr:to>
          <xdr:col>24</xdr:col>
          <xdr:colOff>219075</xdr:colOff>
          <xdr:row>164</xdr:row>
          <xdr:rowOff>180975</xdr:rowOff>
        </xdr:to>
        <xdr:sp macro="" textlink="">
          <xdr:nvSpPr>
            <xdr:cNvPr id="3493" name="Check Box 421" hidden="1">
              <a:extLst>
                <a:ext uri="{63B3BB69-23CF-44E3-9099-C40C66FF867C}">
                  <a14:compatExt spid="_x0000_s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164</xdr:row>
          <xdr:rowOff>219075</xdr:rowOff>
        </xdr:from>
        <xdr:to>
          <xdr:col>24</xdr:col>
          <xdr:colOff>219075</xdr:colOff>
          <xdr:row>165</xdr:row>
          <xdr:rowOff>19050</xdr:rowOff>
        </xdr:to>
        <xdr:sp macro="" textlink="">
          <xdr:nvSpPr>
            <xdr:cNvPr id="3495" name="Check Box 423" hidden="1">
              <a:extLst>
                <a:ext uri="{63B3BB69-23CF-44E3-9099-C40C66FF867C}">
                  <a14:compatExt spid="_x0000_s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96" name="Check Box 424" hidden="1">
              <a:extLst>
                <a:ext uri="{63B3BB69-23CF-44E3-9099-C40C66FF867C}">
                  <a14:compatExt spid="_x0000_s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97" name="Check Box 425" hidden="1">
              <a:extLst>
                <a:ext uri="{63B3BB69-23CF-44E3-9099-C40C66FF867C}">
                  <a14:compatExt spid="_x0000_s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98" name="Check Box 426" hidden="1">
              <a:extLst>
                <a:ext uri="{63B3BB69-23CF-44E3-9099-C40C66FF867C}">
                  <a14:compatExt spid="_x0000_s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219075</xdr:colOff>
          <xdr:row>166</xdr:row>
          <xdr:rowOff>180975</xdr:rowOff>
        </xdr:to>
        <xdr:sp macro="" textlink="">
          <xdr:nvSpPr>
            <xdr:cNvPr id="3499" name="Check Box 427" hidden="1">
              <a:extLst>
                <a:ext uri="{63B3BB69-23CF-44E3-9099-C40C66FF867C}">
                  <a14:compatExt spid="_x0000_s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87</xdr:row>
          <xdr:rowOff>171450</xdr:rowOff>
        </xdr:from>
        <xdr:to>
          <xdr:col>24</xdr:col>
          <xdr:colOff>209550</xdr:colOff>
          <xdr:row>89</xdr:row>
          <xdr:rowOff>47625</xdr:rowOff>
        </xdr:to>
        <xdr:sp macro="" textlink="">
          <xdr:nvSpPr>
            <xdr:cNvPr id="3501" name="Check Box 429" hidden="1">
              <a:extLst>
                <a:ext uri="{63B3BB69-23CF-44E3-9099-C40C66FF867C}">
                  <a14:compatExt spid="_x0000_s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87</xdr:row>
          <xdr:rowOff>0</xdr:rowOff>
        </xdr:from>
        <xdr:to>
          <xdr:col>24</xdr:col>
          <xdr:colOff>209550</xdr:colOff>
          <xdr:row>88</xdr:row>
          <xdr:rowOff>9525</xdr:rowOff>
        </xdr:to>
        <xdr:sp macro="" textlink="">
          <xdr:nvSpPr>
            <xdr:cNvPr id="3503" name="Check Box 431" hidden="1">
              <a:extLst>
                <a:ext uri="{63B3BB69-23CF-44E3-9099-C40C66FF867C}">
                  <a14:compatExt spid="_x0000_s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89</xdr:row>
          <xdr:rowOff>9525</xdr:rowOff>
        </xdr:from>
        <xdr:to>
          <xdr:col>24</xdr:col>
          <xdr:colOff>209550</xdr:colOff>
          <xdr:row>90</xdr:row>
          <xdr:rowOff>19050</xdr:rowOff>
        </xdr:to>
        <xdr:sp macro="" textlink="">
          <xdr:nvSpPr>
            <xdr:cNvPr id="3504" name="Check Box 432" hidden="1">
              <a:extLst>
                <a:ext uri="{63B3BB69-23CF-44E3-9099-C40C66FF867C}">
                  <a14:compatExt spid="_x0000_s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61</xdr:row>
          <xdr:rowOff>266700</xdr:rowOff>
        </xdr:from>
        <xdr:to>
          <xdr:col>24</xdr:col>
          <xdr:colOff>257175</xdr:colOff>
          <xdr:row>61</xdr:row>
          <xdr:rowOff>542925</xdr:rowOff>
        </xdr:to>
        <xdr:sp macro="" textlink="">
          <xdr:nvSpPr>
            <xdr:cNvPr id="3506" name="Check Box 434" hidden="1">
              <a:extLst>
                <a:ext uri="{63B3BB69-23CF-44E3-9099-C40C66FF867C}">
                  <a14:compatExt spid="_x0000_s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257175</xdr:colOff>
          <xdr:row>76</xdr:row>
          <xdr:rowOff>85725</xdr:rowOff>
        </xdr:to>
        <xdr:sp macro="" textlink="">
          <xdr:nvSpPr>
            <xdr:cNvPr id="3507" name="Check Box 435" hidden="1">
              <a:extLst>
                <a:ext uri="{63B3BB69-23CF-44E3-9099-C40C66FF867C}">
                  <a14:compatExt spid="_x0000_s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0</xdr:rowOff>
        </xdr:from>
        <xdr:to>
          <xdr:col>24</xdr:col>
          <xdr:colOff>257175</xdr:colOff>
          <xdr:row>84</xdr:row>
          <xdr:rowOff>85725</xdr:rowOff>
        </xdr:to>
        <xdr:sp macro="" textlink="">
          <xdr:nvSpPr>
            <xdr:cNvPr id="3509" name="Check Box 437" hidden="1">
              <a:extLst>
                <a:ext uri="{63B3BB69-23CF-44E3-9099-C40C66FF867C}">
                  <a14:compatExt spid="_x0000_s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120</xdr:row>
          <xdr:rowOff>0</xdr:rowOff>
        </xdr:from>
        <xdr:to>
          <xdr:col>24</xdr:col>
          <xdr:colOff>257175</xdr:colOff>
          <xdr:row>120</xdr:row>
          <xdr:rowOff>276225</xdr:rowOff>
        </xdr:to>
        <xdr:sp macro="" textlink="">
          <xdr:nvSpPr>
            <xdr:cNvPr id="3510" name="Check Box 438" hidden="1">
              <a:extLst>
                <a:ext uri="{63B3BB69-23CF-44E3-9099-C40C66FF867C}">
                  <a14:compatExt spid="_x0000_s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127</xdr:row>
          <xdr:rowOff>266700</xdr:rowOff>
        </xdr:from>
        <xdr:to>
          <xdr:col>24</xdr:col>
          <xdr:colOff>257175</xdr:colOff>
          <xdr:row>128</xdr:row>
          <xdr:rowOff>161925</xdr:rowOff>
        </xdr:to>
        <xdr:sp macro="" textlink="">
          <xdr:nvSpPr>
            <xdr:cNvPr id="3511" name="Check Box 439" hidden="1">
              <a:extLst>
                <a:ext uri="{63B3BB69-23CF-44E3-9099-C40C66FF867C}">
                  <a14:compatExt spid="_x0000_s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132</xdr:row>
          <xdr:rowOff>266700</xdr:rowOff>
        </xdr:from>
        <xdr:to>
          <xdr:col>24</xdr:col>
          <xdr:colOff>257175</xdr:colOff>
          <xdr:row>133</xdr:row>
          <xdr:rowOff>161925</xdr:rowOff>
        </xdr:to>
        <xdr:sp macro="" textlink="">
          <xdr:nvSpPr>
            <xdr:cNvPr id="3512" name="Check Box 440" hidden="1">
              <a:extLst>
                <a:ext uri="{63B3BB69-23CF-44E3-9099-C40C66FF867C}">
                  <a14:compatExt spid="_x0000_s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121</xdr:row>
          <xdr:rowOff>19050</xdr:rowOff>
        </xdr:from>
        <xdr:to>
          <xdr:col>24</xdr:col>
          <xdr:colOff>219075</xdr:colOff>
          <xdr:row>121</xdr:row>
          <xdr:rowOff>200025</xdr:rowOff>
        </xdr:to>
        <xdr:sp macro="" textlink="">
          <xdr:nvSpPr>
            <xdr:cNvPr id="3514" name="Check Box 442" hidden="1">
              <a:extLst>
                <a:ext uri="{63B3BB69-23CF-44E3-9099-C40C66FF867C}">
                  <a14:compatExt spid="_x0000_s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122</xdr:row>
          <xdr:rowOff>19050</xdr:rowOff>
        </xdr:from>
        <xdr:to>
          <xdr:col>24</xdr:col>
          <xdr:colOff>219075</xdr:colOff>
          <xdr:row>123</xdr:row>
          <xdr:rowOff>9525</xdr:rowOff>
        </xdr:to>
        <xdr:sp macro="" textlink="">
          <xdr:nvSpPr>
            <xdr:cNvPr id="3515" name="Check Box 443" hidden="1">
              <a:extLst>
                <a:ext uri="{63B3BB69-23CF-44E3-9099-C40C66FF867C}">
                  <a14:compatExt spid="_x0000_s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133</xdr:row>
          <xdr:rowOff>266700</xdr:rowOff>
        </xdr:from>
        <xdr:to>
          <xdr:col>24</xdr:col>
          <xdr:colOff>257175</xdr:colOff>
          <xdr:row>133</xdr:row>
          <xdr:rowOff>542925</xdr:rowOff>
        </xdr:to>
        <xdr:sp macro="" textlink="">
          <xdr:nvSpPr>
            <xdr:cNvPr id="3516" name="Check Box 444" hidden="1">
              <a:extLst>
                <a:ext uri="{63B3BB69-23CF-44E3-9099-C40C66FF867C}">
                  <a14:compatExt spid="_x0000_s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134</xdr:row>
          <xdr:rowOff>114300</xdr:rowOff>
        </xdr:from>
        <xdr:to>
          <xdr:col>24</xdr:col>
          <xdr:colOff>219075</xdr:colOff>
          <xdr:row>135</xdr:row>
          <xdr:rowOff>104775</xdr:rowOff>
        </xdr:to>
        <xdr:sp macro="" textlink="">
          <xdr:nvSpPr>
            <xdr:cNvPr id="3517" name="Check Box 445" hidden="1">
              <a:extLst>
                <a:ext uri="{63B3BB69-23CF-44E3-9099-C40C66FF867C}">
                  <a14:compatExt spid="_x0000_s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135</xdr:row>
          <xdr:rowOff>114300</xdr:rowOff>
        </xdr:from>
        <xdr:to>
          <xdr:col>24</xdr:col>
          <xdr:colOff>219075</xdr:colOff>
          <xdr:row>136</xdr:row>
          <xdr:rowOff>104775</xdr:rowOff>
        </xdr:to>
        <xdr:sp macro="" textlink="">
          <xdr:nvSpPr>
            <xdr:cNvPr id="3518" name="Check Box 446" hidden="1">
              <a:extLst>
                <a:ext uri="{63B3BB69-23CF-44E3-9099-C40C66FF867C}">
                  <a14:compatExt spid="_x0000_s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136</xdr:row>
          <xdr:rowOff>114300</xdr:rowOff>
        </xdr:from>
        <xdr:to>
          <xdr:col>24</xdr:col>
          <xdr:colOff>219075</xdr:colOff>
          <xdr:row>136</xdr:row>
          <xdr:rowOff>295275</xdr:rowOff>
        </xdr:to>
        <xdr:sp macro="" textlink="">
          <xdr:nvSpPr>
            <xdr:cNvPr id="3519" name="Check Box 447" hidden="1">
              <a:extLst>
                <a:ext uri="{63B3BB69-23CF-44E3-9099-C40C66FF867C}">
                  <a14:compatExt spid="_x0000_s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137</xdr:row>
          <xdr:rowOff>114300</xdr:rowOff>
        </xdr:from>
        <xdr:to>
          <xdr:col>24</xdr:col>
          <xdr:colOff>219075</xdr:colOff>
          <xdr:row>137</xdr:row>
          <xdr:rowOff>295275</xdr:rowOff>
        </xdr:to>
        <xdr:sp macro="" textlink="">
          <xdr:nvSpPr>
            <xdr:cNvPr id="3520" name="Check Box 448" hidden="1">
              <a:extLst>
                <a:ext uri="{63B3BB69-23CF-44E3-9099-C40C66FF867C}">
                  <a14:compatExt spid="_x0000_s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xdr:row>
          <xdr:rowOff>19050</xdr:rowOff>
        </xdr:from>
        <xdr:to>
          <xdr:col>24</xdr:col>
          <xdr:colOff>209550</xdr:colOff>
          <xdr:row>13</xdr:row>
          <xdr:rowOff>419100</xdr:rowOff>
        </xdr:to>
        <xdr:sp macro="" textlink="">
          <xdr:nvSpPr>
            <xdr:cNvPr id="3521" name="Check Box 449" hidden="1">
              <a:extLst>
                <a:ext uri="{63B3BB69-23CF-44E3-9099-C40C66FF867C}">
                  <a14:compatExt spid="_x0000_s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19050</xdr:rowOff>
        </xdr:from>
        <xdr:to>
          <xdr:col>24</xdr:col>
          <xdr:colOff>209550</xdr:colOff>
          <xdr:row>14</xdr:row>
          <xdr:rowOff>419100</xdr:rowOff>
        </xdr:to>
        <xdr:sp macro="" textlink="">
          <xdr:nvSpPr>
            <xdr:cNvPr id="3522" name="Check Box 450" hidden="1">
              <a:extLst>
                <a:ext uri="{63B3BB69-23CF-44E3-9099-C40C66FF867C}">
                  <a14:compatExt spid="_x0000_s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19050</xdr:rowOff>
        </xdr:from>
        <xdr:to>
          <xdr:col>24</xdr:col>
          <xdr:colOff>209550</xdr:colOff>
          <xdr:row>8</xdr:row>
          <xdr:rowOff>66675</xdr:rowOff>
        </xdr:to>
        <xdr:sp macro="" textlink="">
          <xdr:nvSpPr>
            <xdr:cNvPr id="3523" name="Check Box 451" hidden="1">
              <a:extLst>
                <a:ext uri="{63B3BB69-23CF-44E3-9099-C40C66FF867C}">
                  <a14:compatExt spid="_x0000_s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xdr:rowOff>
        </xdr:from>
        <xdr:to>
          <xdr:col>24</xdr:col>
          <xdr:colOff>209550</xdr:colOff>
          <xdr:row>9</xdr:row>
          <xdr:rowOff>257175</xdr:rowOff>
        </xdr:to>
        <xdr:sp macro="" textlink="">
          <xdr:nvSpPr>
            <xdr:cNvPr id="3524" name="Check Box 452" hidden="1">
              <a:extLst>
                <a:ext uri="{63B3BB69-23CF-44E3-9099-C40C66FF867C}">
                  <a14:compatExt spid="_x0000_s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525" name="Check Box 453" hidden="1">
              <a:extLst>
                <a:ext uri="{63B3BB69-23CF-44E3-9099-C40C66FF867C}">
                  <a14:compatExt spid="_x0000_s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74</xdr:row>
          <xdr:rowOff>219075</xdr:rowOff>
        </xdr:from>
        <xdr:to>
          <xdr:col>24</xdr:col>
          <xdr:colOff>219075</xdr:colOff>
          <xdr:row>75</xdr:row>
          <xdr:rowOff>180975</xdr:rowOff>
        </xdr:to>
        <xdr:sp macro="" textlink="">
          <xdr:nvSpPr>
            <xdr:cNvPr id="3526" name="Check Box 454" hidden="1">
              <a:extLst>
                <a:ext uri="{63B3BB69-23CF-44E3-9099-C40C66FF867C}">
                  <a14:compatExt spid="_x0000_s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171450</xdr:colOff>
          <xdr:row>166</xdr:row>
          <xdr:rowOff>161925</xdr:rowOff>
        </xdr:to>
        <xdr:sp macro="" textlink="">
          <xdr:nvSpPr>
            <xdr:cNvPr id="3527" name="Check Box 455" hidden="1">
              <a:extLst>
                <a:ext uri="{63B3BB69-23CF-44E3-9099-C40C66FF867C}">
                  <a14:compatExt spid="_x0000_s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171450</xdr:colOff>
          <xdr:row>166</xdr:row>
          <xdr:rowOff>161925</xdr:rowOff>
        </xdr:to>
        <xdr:sp macro="" textlink="">
          <xdr:nvSpPr>
            <xdr:cNvPr id="3528" name="Check Box 456" hidden="1">
              <a:extLst>
                <a:ext uri="{63B3BB69-23CF-44E3-9099-C40C66FF867C}">
                  <a14:compatExt spid="_x0000_s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171450</xdr:colOff>
          <xdr:row>166</xdr:row>
          <xdr:rowOff>161925</xdr:rowOff>
        </xdr:to>
        <xdr:sp macro="" textlink="">
          <xdr:nvSpPr>
            <xdr:cNvPr id="3529" name="Check Box 457" hidden="1">
              <a:extLst>
                <a:ext uri="{63B3BB69-23CF-44E3-9099-C40C66FF867C}">
                  <a14:compatExt spid="_x0000_s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171450</xdr:colOff>
          <xdr:row>166</xdr:row>
          <xdr:rowOff>161925</xdr:rowOff>
        </xdr:to>
        <xdr:sp macro="" textlink="">
          <xdr:nvSpPr>
            <xdr:cNvPr id="3530" name="Check Box 458" hidden="1">
              <a:extLst>
                <a:ext uri="{63B3BB69-23CF-44E3-9099-C40C66FF867C}">
                  <a14:compatExt spid="_x0000_s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171450</xdr:colOff>
          <xdr:row>166</xdr:row>
          <xdr:rowOff>161925</xdr:rowOff>
        </xdr:to>
        <xdr:sp macro="" textlink="">
          <xdr:nvSpPr>
            <xdr:cNvPr id="3531" name="Check Box 459" hidden="1">
              <a:extLst>
                <a:ext uri="{63B3BB69-23CF-44E3-9099-C40C66FF867C}">
                  <a14:compatExt spid="_x0000_s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171450</xdr:colOff>
          <xdr:row>166</xdr:row>
          <xdr:rowOff>161925</xdr:rowOff>
        </xdr:to>
        <xdr:sp macro="" textlink="">
          <xdr:nvSpPr>
            <xdr:cNvPr id="3532" name="Check Box 460" hidden="1">
              <a:extLst>
                <a:ext uri="{63B3BB69-23CF-44E3-9099-C40C66FF867C}">
                  <a14:compatExt spid="_x0000_s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173</xdr:row>
          <xdr:rowOff>19050</xdr:rowOff>
        </xdr:from>
        <xdr:to>
          <xdr:col>22</xdr:col>
          <xdr:colOff>171450</xdr:colOff>
          <xdr:row>173</xdr:row>
          <xdr:rowOff>180975</xdr:rowOff>
        </xdr:to>
        <xdr:sp macro="" textlink="">
          <xdr:nvSpPr>
            <xdr:cNvPr id="3533" name="Check Box 461" hidden="1">
              <a:extLst>
                <a:ext uri="{63B3BB69-23CF-44E3-9099-C40C66FF867C}">
                  <a14:compatExt spid="_x0000_s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174</xdr:row>
          <xdr:rowOff>19050</xdr:rowOff>
        </xdr:from>
        <xdr:to>
          <xdr:col>22</xdr:col>
          <xdr:colOff>171450</xdr:colOff>
          <xdr:row>174</xdr:row>
          <xdr:rowOff>180975</xdr:rowOff>
        </xdr:to>
        <xdr:sp macro="" textlink="">
          <xdr:nvSpPr>
            <xdr:cNvPr id="3534" name="Check Box 462" hidden="1">
              <a:extLst>
                <a:ext uri="{63B3BB69-23CF-44E3-9099-C40C66FF867C}">
                  <a14:compatExt spid="_x0000_s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175</xdr:row>
          <xdr:rowOff>19050</xdr:rowOff>
        </xdr:from>
        <xdr:to>
          <xdr:col>22</xdr:col>
          <xdr:colOff>171450</xdr:colOff>
          <xdr:row>175</xdr:row>
          <xdr:rowOff>180975</xdr:rowOff>
        </xdr:to>
        <xdr:sp macro="" textlink="">
          <xdr:nvSpPr>
            <xdr:cNvPr id="3535" name="Check Box 463" hidden="1">
              <a:extLst>
                <a:ext uri="{63B3BB69-23CF-44E3-9099-C40C66FF867C}">
                  <a14:compatExt spid="_x0000_s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36" name="Check Box 464" hidden="1">
              <a:extLst>
                <a:ext uri="{63B3BB69-23CF-44E3-9099-C40C66FF867C}">
                  <a14:compatExt spid="_x0000_s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37" name="Check Box 465" hidden="1">
              <a:extLst>
                <a:ext uri="{63B3BB69-23CF-44E3-9099-C40C66FF867C}">
                  <a14:compatExt spid="_x0000_s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180975</xdr:colOff>
          <xdr:row>166</xdr:row>
          <xdr:rowOff>314325</xdr:rowOff>
        </xdr:to>
        <xdr:sp macro="" textlink="">
          <xdr:nvSpPr>
            <xdr:cNvPr id="3538" name="Check Box 466" hidden="1">
              <a:extLst>
                <a:ext uri="{63B3BB69-23CF-44E3-9099-C40C66FF867C}">
                  <a14:compatExt spid="_x0000_s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180975</xdr:colOff>
          <xdr:row>166</xdr:row>
          <xdr:rowOff>314325</xdr:rowOff>
        </xdr:to>
        <xdr:sp macro="" textlink="">
          <xdr:nvSpPr>
            <xdr:cNvPr id="3539" name="Check Box 467" hidden="1">
              <a:extLst>
                <a:ext uri="{63B3BB69-23CF-44E3-9099-C40C66FF867C}">
                  <a14:compatExt spid="_x0000_s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180975</xdr:colOff>
          <xdr:row>166</xdr:row>
          <xdr:rowOff>314325</xdr:rowOff>
        </xdr:to>
        <xdr:sp macro="" textlink="">
          <xdr:nvSpPr>
            <xdr:cNvPr id="3540" name="Check Box 468" hidden="1">
              <a:extLst>
                <a:ext uri="{63B3BB69-23CF-44E3-9099-C40C66FF867C}">
                  <a14:compatExt spid="_x0000_s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180975</xdr:colOff>
          <xdr:row>166</xdr:row>
          <xdr:rowOff>314325</xdr:rowOff>
        </xdr:to>
        <xdr:sp macro="" textlink="">
          <xdr:nvSpPr>
            <xdr:cNvPr id="3541" name="Check Box 469" hidden="1">
              <a:extLst>
                <a:ext uri="{63B3BB69-23CF-44E3-9099-C40C66FF867C}">
                  <a14:compatExt spid="_x0000_s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180975</xdr:colOff>
          <xdr:row>166</xdr:row>
          <xdr:rowOff>314325</xdr:rowOff>
        </xdr:to>
        <xdr:sp macro="" textlink="">
          <xdr:nvSpPr>
            <xdr:cNvPr id="3542" name="Check Box 470" hidden="1">
              <a:extLst>
                <a:ext uri="{63B3BB69-23CF-44E3-9099-C40C66FF867C}">
                  <a14:compatExt spid="_x0000_s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180975</xdr:colOff>
          <xdr:row>166</xdr:row>
          <xdr:rowOff>314325</xdr:rowOff>
        </xdr:to>
        <xdr:sp macro="" textlink="">
          <xdr:nvSpPr>
            <xdr:cNvPr id="3543" name="Check Box 471" hidden="1">
              <a:extLst>
                <a:ext uri="{63B3BB69-23CF-44E3-9099-C40C66FF867C}">
                  <a14:compatExt spid="_x0000_s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180975</xdr:colOff>
          <xdr:row>166</xdr:row>
          <xdr:rowOff>314325</xdr:rowOff>
        </xdr:to>
        <xdr:sp macro="" textlink="">
          <xdr:nvSpPr>
            <xdr:cNvPr id="3544" name="Check Box 472" hidden="1">
              <a:extLst>
                <a:ext uri="{63B3BB69-23CF-44E3-9099-C40C66FF867C}">
                  <a14:compatExt spid="_x0000_s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180975</xdr:colOff>
          <xdr:row>166</xdr:row>
          <xdr:rowOff>314325</xdr:rowOff>
        </xdr:to>
        <xdr:sp macro="" textlink="">
          <xdr:nvSpPr>
            <xdr:cNvPr id="3545" name="Check Box 473" hidden="1">
              <a:extLst>
                <a:ext uri="{63B3BB69-23CF-44E3-9099-C40C66FF867C}">
                  <a14:compatExt spid="_x0000_s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38100</xdr:rowOff>
        </xdr:from>
        <xdr:to>
          <xdr:col>22</xdr:col>
          <xdr:colOff>180975</xdr:colOff>
          <xdr:row>166</xdr:row>
          <xdr:rowOff>352425</xdr:rowOff>
        </xdr:to>
        <xdr:sp macro="" textlink="">
          <xdr:nvSpPr>
            <xdr:cNvPr id="3546" name="Check Box 474" hidden="1">
              <a:extLst>
                <a:ext uri="{63B3BB69-23CF-44E3-9099-C40C66FF867C}">
                  <a14:compatExt spid="_x0000_s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171</xdr:row>
          <xdr:rowOff>38100</xdr:rowOff>
        </xdr:from>
        <xdr:to>
          <xdr:col>22</xdr:col>
          <xdr:colOff>180975</xdr:colOff>
          <xdr:row>171</xdr:row>
          <xdr:rowOff>352425</xdr:rowOff>
        </xdr:to>
        <xdr:sp macro="" textlink="">
          <xdr:nvSpPr>
            <xdr:cNvPr id="3547" name="Check Box 475" hidden="1">
              <a:extLst>
                <a:ext uri="{63B3BB69-23CF-44E3-9099-C40C66FF867C}">
                  <a14:compatExt spid="_x0000_s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172</xdr:row>
          <xdr:rowOff>38100</xdr:rowOff>
        </xdr:from>
        <xdr:to>
          <xdr:col>22</xdr:col>
          <xdr:colOff>180975</xdr:colOff>
          <xdr:row>173</xdr:row>
          <xdr:rowOff>161925</xdr:rowOff>
        </xdr:to>
        <xdr:sp macro="" textlink="">
          <xdr:nvSpPr>
            <xdr:cNvPr id="3548" name="Check Box 476" hidden="1">
              <a:extLst>
                <a:ext uri="{63B3BB69-23CF-44E3-9099-C40C66FF867C}">
                  <a14:compatExt spid="_x0000_s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176</xdr:row>
          <xdr:rowOff>0</xdr:rowOff>
        </xdr:from>
        <xdr:to>
          <xdr:col>22</xdr:col>
          <xdr:colOff>180975</xdr:colOff>
          <xdr:row>177</xdr:row>
          <xdr:rowOff>123825</xdr:rowOff>
        </xdr:to>
        <xdr:sp macro="" textlink="">
          <xdr:nvSpPr>
            <xdr:cNvPr id="3549" name="Check Box 477" hidden="1">
              <a:extLst>
                <a:ext uri="{63B3BB69-23CF-44E3-9099-C40C66FF867C}">
                  <a14:compatExt spid="_x0000_s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176</xdr:row>
          <xdr:rowOff>38100</xdr:rowOff>
        </xdr:from>
        <xdr:to>
          <xdr:col>22</xdr:col>
          <xdr:colOff>180975</xdr:colOff>
          <xdr:row>177</xdr:row>
          <xdr:rowOff>161925</xdr:rowOff>
        </xdr:to>
        <xdr:sp macro="" textlink="">
          <xdr:nvSpPr>
            <xdr:cNvPr id="3550" name="Check Box 478" hidden="1">
              <a:extLst>
                <a:ext uri="{63B3BB69-23CF-44E3-9099-C40C66FF867C}">
                  <a14:compatExt spid="_x0000_s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51" name="Check Box 479" hidden="1">
              <a:extLst>
                <a:ext uri="{63B3BB69-23CF-44E3-9099-C40C66FF867C}">
                  <a14:compatExt spid="_x0000_s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52" name="Check Box 480" hidden="1">
              <a:extLst>
                <a:ext uri="{63B3BB69-23CF-44E3-9099-C40C66FF867C}">
                  <a14:compatExt spid="_x0000_s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53" name="Check Box 481" hidden="1">
              <a:extLst>
                <a:ext uri="{63B3BB69-23CF-44E3-9099-C40C66FF867C}">
                  <a14:compatExt spid="_x0000_s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304800</xdr:rowOff>
        </xdr:to>
        <xdr:sp macro="" textlink="">
          <xdr:nvSpPr>
            <xdr:cNvPr id="3554" name="Check Box 482" hidden="1">
              <a:extLst>
                <a:ext uri="{63B3BB69-23CF-44E3-9099-C40C66FF867C}">
                  <a14:compatExt spid="_x0000_s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55" name="Check Box 483" hidden="1">
              <a:extLst>
                <a:ext uri="{63B3BB69-23CF-44E3-9099-C40C66FF867C}">
                  <a14:compatExt spid="_x0000_s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200025</xdr:colOff>
          <xdr:row>167</xdr:row>
          <xdr:rowOff>171450</xdr:rowOff>
        </xdr:to>
        <xdr:sp macro="" textlink="">
          <xdr:nvSpPr>
            <xdr:cNvPr id="3556" name="Check Box 484" hidden="1">
              <a:extLst>
                <a:ext uri="{63B3BB69-23CF-44E3-9099-C40C66FF867C}">
                  <a14:compatExt spid="_x0000_s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200025</xdr:colOff>
          <xdr:row>167</xdr:row>
          <xdr:rowOff>171450</xdr:rowOff>
        </xdr:to>
        <xdr:sp macro="" textlink="">
          <xdr:nvSpPr>
            <xdr:cNvPr id="3557" name="Check Box 485" hidden="1">
              <a:extLst>
                <a:ext uri="{63B3BB69-23CF-44E3-9099-C40C66FF867C}">
                  <a14:compatExt spid="_x0000_s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200025</xdr:colOff>
          <xdr:row>167</xdr:row>
          <xdr:rowOff>171450</xdr:rowOff>
        </xdr:to>
        <xdr:sp macro="" textlink="">
          <xdr:nvSpPr>
            <xdr:cNvPr id="3558" name="Check Box 486" hidden="1">
              <a:extLst>
                <a:ext uri="{63B3BB69-23CF-44E3-9099-C40C66FF867C}">
                  <a14:compatExt spid="_x0000_s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200025</xdr:colOff>
          <xdr:row>167</xdr:row>
          <xdr:rowOff>171450</xdr:rowOff>
        </xdr:to>
        <xdr:sp macro="" textlink="">
          <xdr:nvSpPr>
            <xdr:cNvPr id="3559" name="Check Box 487" hidden="1">
              <a:extLst>
                <a:ext uri="{63B3BB69-23CF-44E3-9099-C40C66FF867C}">
                  <a14:compatExt spid="_x0000_s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60" name="Check Box 488" hidden="1">
              <a:extLst>
                <a:ext uri="{63B3BB69-23CF-44E3-9099-C40C66FF867C}">
                  <a14:compatExt spid="_x0000_s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61" name="Check Box 489" hidden="1">
              <a:extLst>
                <a:ext uri="{63B3BB69-23CF-44E3-9099-C40C66FF867C}">
                  <a14:compatExt spid="_x0000_s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62" name="Check Box 490" hidden="1">
              <a:extLst>
                <a:ext uri="{63B3BB69-23CF-44E3-9099-C40C66FF867C}">
                  <a14:compatExt spid="_x0000_s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63" name="Check Box 491" hidden="1">
              <a:extLst>
                <a:ext uri="{63B3BB69-23CF-44E3-9099-C40C66FF867C}">
                  <a14:compatExt spid="_x0000_s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64" name="Check Box 492" hidden="1">
              <a:extLst>
                <a:ext uri="{63B3BB69-23CF-44E3-9099-C40C66FF867C}">
                  <a14:compatExt spid="_x0000_s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65" name="Check Box 493" hidden="1">
              <a:extLst>
                <a:ext uri="{63B3BB69-23CF-44E3-9099-C40C66FF867C}">
                  <a14:compatExt spid="_x0000_s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66" name="Check Box 494" hidden="1">
              <a:extLst>
                <a:ext uri="{63B3BB69-23CF-44E3-9099-C40C66FF867C}">
                  <a14:compatExt spid="_x0000_s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67" name="Check Box 495" hidden="1">
              <a:extLst>
                <a:ext uri="{63B3BB69-23CF-44E3-9099-C40C66FF867C}">
                  <a14:compatExt spid="_x0000_s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68" name="Check Box 496" hidden="1">
              <a:extLst>
                <a:ext uri="{63B3BB69-23CF-44E3-9099-C40C66FF867C}">
                  <a14:compatExt spid="_x0000_s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69" name="Check Box 497" hidden="1">
              <a:extLst>
                <a:ext uri="{63B3BB69-23CF-44E3-9099-C40C66FF867C}">
                  <a14:compatExt spid="_x0000_s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70" name="Check Box 498" hidden="1">
              <a:extLst>
                <a:ext uri="{63B3BB69-23CF-44E3-9099-C40C66FF867C}">
                  <a14:compatExt spid="_x0000_s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71" name="Check Box 499" hidden="1">
              <a:extLst>
                <a:ext uri="{63B3BB69-23CF-44E3-9099-C40C66FF867C}">
                  <a14:compatExt spid="_x0000_s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72" name="Check Box 500" hidden="1">
              <a:extLst>
                <a:ext uri="{63B3BB69-23CF-44E3-9099-C40C66FF867C}">
                  <a14:compatExt spid="_x0000_s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73" name="Check Box 501" hidden="1">
              <a:extLst>
                <a:ext uri="{63B3BB69-23CF-44E3-9099-C40C66FF867C}">
                  <a14:compatExt spid="_x0000_s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74" name="Check Box 502" hidden="1">
              <a:extLst>
                <a:ext uri="{63B3BB69-23CF-44E3-9099-C40C66FF867C}">
                  <a14:compatExt spid="_x0000_s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75" name="Check Box 503" hidden="1">
              <a:extLst>
                <a:ext uri="{63B3BB69-23CF-44E3-9099-C40C66FF867C}">
                  <a14:compatExt spid="_x0000_s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76" name="Check Box 504" hidden="1">
              <a:extLst>
                <a:ext uri="{63B3BB69-23CF-44E3-9099-C40C66FF867C}">
                  <a14:compatExt spid="_x0000_s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77" name="Check Box 505" hidden="1">
              <a:extLst>
                <a:ext uri="{63B3BB69-23CF-44E3-9099-C40C66FF867C}">
                  <a14:compatExt spid="_x0000_s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78" name="Check Box 506" hidden="1">
              <a:extLst>
                <a:ext uri="{63B3BB69-23CF-44E3-9099-C40C66FF867C}">
                  <a14:compatExt spid="_x0000_s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79" name="Check Box 507" hidden="1">
              <a:extLst>
                <a:ext uri="{63B3BB69-23CF-44E3-9099-C40C66FF867C}">
                  <a14:compatExt spid="_x0000_s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80" name="Check Box 508" hidden="1">
              <a:extLst>
                <a:ext uri="{63B3BB69-23CF-44E3-9099-C40C66FF867C}">
                  <a14:compatExt spid="_x0000_s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581" name="Check Box 509" hidden="1">
              <a:extLst>
                <a:ext uri="{63B3BB69-23CF-44E3-9099-C40C66FF867C}">
                  <a14:compatExt spid="_x0000_s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582" name="Check Box 510" hidden="1">
              <a:extLst>
                <a:ext uri="{63B3BB69-23CF-44E3-9099-C40C66FF867C}">
                  <a14:compatExt spid="_x0000_s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583" name="Check Box 511" hidden="1">
              <a:extLst>
                <a:ext uri="{63B3BB69-23CF-44E3-9099-C40C66FF867C}">
                  <a14:compatExt spid="_x0000_s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584" name="Check Box 512" hidden="1">
              <a:extLst>
                <a:ext uri="{63B3BB69-23CF-44E3-9099-C40C66FF867C}">
                  <a14:compatExt spid="_x0000_s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585" name="Check Box 513" hidden="1">
              <a:extLst>
                <a:ext uri="{63B3BB69-23CF-44E3-9099-C40C66FF867C}">
                  <a14:compatExt spid="_x0000_s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0</xdr:rowOff>
        </xdr:from>
        <xdr:to>
          <xdr:col>24</xdr:col>
          <xdr:colOff>219075</xdr:colOff>
          <xdr:row>75</xdr:row>
          <xdr:rowOff>180975</xdr:rowOff>
        </xdr:to>
        <xdr:sp macro="" textlink="">
          <xdr:nvSpPr>
            <xdr:cNvPr id="3587" name="Check Box 515" hidden="1">
              <a:extLst>
                <a:ext uri="{63B3BB69-23CF-44E3-9099-C40C66FF867C}">
                  <a14:compatExt spid="_x0000_s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589" name="Check Box 517" hidden="1">
              <a:extLst>
                <a:ext uri="{63B3BB69-23CF-44E3-9099-C40C66FF867C}">
                  <a14:compatExt spid="_x0000_s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590" name="Check Box 518" hidden="1">
              <a:extLst>
                <a:ext uri="{63B3BB69-23CF-44E3-9099-C40C66FF867C}">
                  <a14:compatExt spid="_x0000_s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591" name="Check Box 519" hidden="1">
              <a:extLst>
                <a:ext uri="{63B3BB69-23CF-44E3-9099-C40C66FF867C}">
                  <a14:compatExt spid="_x0000_s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592" name="Check Box 520" hidden="1">
              <a:extLst>
                <a:ext uri="{63B3BB69-23CF-44E3-9099-C40C66FF867C}">
                  <a14:compatExt spid="_x0000_s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38100</xdr:rowOff>
        </xdr:from>
        <xdr:to>
          <xdr:col>22</xdr:col>
          <xdr:colOff>180975</xdr:colOff>
          <xdr:row>177</xdr:row>
          <xdr:rowOff>352425</xdr:rowOff>
        </xdr:to>
        <xdr:sp macro="" textlink="">
          <xdr:nvSpPr>
            <xdr:cNvPr id="3593" name="Check Box 521" hidden="1">
              <a:extLst>
                <a:ext uri="{63B3BB69-23CF-44E3-9099-C40C66FF867C}">
                  <a14:compatExt spid="_x0000_s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94" name="Check Box 522" hidden="1">
              <a:extLst>
                <a:ext uri="{63B3BB69-23CF-44E3-9099-C40C66FF867C}">
                  <a14:compatExt spid="_x0000_s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95" name="Check Box 523" hidden="1">
              <a:extLst>
                <a:ext uri="{63B3BB69-23CF-44E3-9099-C40C66FF867C}">
                  <a14:compatExt spid="_x0000_s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96" name="Check Box 524" hidden="1">
              <a:extLst>
                <a:ext uri="{63B3BB69-23CF-44E3-9099-C40C66FF867C}">
                  <a14:compatExt spid="_x0000_s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97" name="Check Box 525" hidden="1">
              <a:extLst>
                <a:ext uri="{63B3BB69-23CF-44E3-9099-C40C66FF867C}">
                  <a14:compatExt spid="_x0000_s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98" name="Check Box 526" hidden="1">
              <a:extLst>
                <a:ext uri="{63B3BB69-23CF-44E3-9099-C40C66FF867C}">
                  <a14:compatExt spid="_x0000_s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171450</xdr:colOff>
          <xdr:row>177</xdr:row>
          <xdr:rowOff>161925</xdr:rowOff>
        </xdr:to>
        <xdr:sp macro="" textlink="">
          <xdr:nvSpPr>
            <xdr:cNvPr id="3599" name="Check Box 527" hidden="1">
              <a:extLst>
                <a:ext uri="{63B3BB69-23CF-44E3-9099-C40C66FF867C}">
                  <a14:compatExt spid="_x0000_s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600" name="Check Box 528" hidden="1">
              <a:extLst>
                <a:ext uri="{63B3BB69-23CF-44E3-9099-C40C66FF867C}">
                  <a14:compatExt spid="_x0000_s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601" name="Check Box 529" hidden="1">
              <a:extLst>
                <a:ext uri="{63B3BB69-23CF-44E3-9099-C40C66FF867C}">
                  <a14:compatExt spid="_x0000_s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602" name="Check Box 530" hidden="1">
              <a:extLst>
                <a:ext uri="{63B3BB69-23CF-44E3-9099-C40C66FF867C}">
                  <a14:compatExt spid="_x0000_s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603" name="Check Box 531" hidden="1">
              <a:extLst>
                <a:ext uri="{63B3BB69-23CF-44E3-9099-C40C66FF867C}">
                  <a14:compatExt spid="_x0000_s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604" name="Check Box 532" hidden="1">
              <a:extLst>
                <a:ext uri="{63B3BB69-23CF-44E3-9099-C40C66FF867C}">
                  <a14:compatExt spid="_x0000_s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605" name="Check Box 533" hidden="1">
              <a:extLst>
                <a:ext uri="{63B3BB69-23CF-44E3-9099-C40C66FF867C}">
                  <a14:compatExt spid="_x0000_s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606" name="Check Box 534" hidden="1">
              <a:extLst>
                <a:ext uri="{63B3BB69-23CF-44E3-9099-C40C66FF867C}">
                  <a14:compatExt spid="_x0000_s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180975</xdr:colOff>
          <xdr:row>177</xdr:row>
          <xdr:rowOff>314325</xdr:rowOff>
        </xdr:to>
        <xdr:sp macro="" textlink="">
          <xdr:nvSpPr>
            <xdr:cNvPr id="3607" name="Check Box 535" hidden="1">
              <a:extLst>
                <a:ext uri="{63B3BB69-23CF-44E3-9099-C40C66FF867C}">
                  <a14:compatExt spid="_x0000_s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38100</xdr:rowOff>
        </xdr:from>
        <xdr:to>
          <xdr:col>22</xdr:col>
          <xdr:colOff>180975</xdr:colOff>
          <xdr:row>177</xdr:row>
          <xdr:rowOff>352425</xdr:rowOff>
        </xdr:to>
        <xdr:sp macro="" textlink="">
          <xdr:nvSpPr>
            <xdr:cNvPr id="3608" name="Check Box 536" hidden="1">
              <a:extLst>
                <a:ext uri="{63B3BB69-23CF-44E3-9099-C40C66FF867C}">
                  <a14:compatExt spid="_x0000_s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609" name="Check Box 537" hidden="1">
              <a:extLst>
                <a:ext uri="{63B3BB69-23CF-44E3-9099-C40C66FF867C}">
                  <a14:compatExt spid="_x0000_s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610" name="Check Box 538" hidden="1">
              <a:extLst>
                <a:ext uri="{63B3BB69-23CF-44E3-9099-C40C66FF867C}">
                  <a14:compatExt spid="_x0000_s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611" name="Check Box 539" hidden="1">
              <a:extLst>
                <a:ext uri="{63B3BB69-23CF-44E3-9099-C40C66FF867C}">
                  <a14:compatExt spid="_x0000_s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612" name="Check Box 540" hidden="1">
              <a:extLst>
                <a:ext uri="{63B3BB69-23CF-44E3-9099-C40C66FF867C}">
                  <a14:compatExt spid="_x0000_s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613" name="Check Box 541" hidden="1">
              <a:extLst>
                <a:ext uri="{63B3BB69-23CF-44E3-9099-C40C66FF867C}">
                  <a14:compatExt spid="_x0000_s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614" name="Check Box 542" hidden="1">
              <a:extLst>
                <a:ext uri="{63B3BB69-23CF-44E3-9099-C40C66FF867C}">
                  <a14:compatExt spid="_x0000_s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615" name="Check Box 543" hidden="1">
              <a:extLst>
                <a:ext uri="{63B3BB69-23CF-44E3-9099-C40C66FF867C}">
                  <a14:compatExt spid="_x0000_s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22</xdr:col>
          <xdr:colOff>200025</xdr:colOff>
          <xdr:row>178</xdr:row>
          <xdr:rowOff>171450</xdr:rowOff>
        </xdr:to>
        <xdr:sp macro="" textlink="">
          <xdr:nvSpPr>
            <xdr:cNvPr id="3616" name="Check Box 544" hidden="1">
              <a:extLst>
                <a:ext uri="{63B3BB69-23CF-44E3-9099-C40C66FF867C}">
                  <a14:compatExt spid="_x0000_s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180</xdr:row>
          <xdr:rowOff>19050</xdr:rowOff>
        </xdr:from>
        <xdr:to>
          <xdr:col>22</xdr:col>
          <xdr:colOff>171450</xdr:colOff>
          <xdr:row>180</xdr:row>
          <xdr:rowOff>180975</xdr:rowOff>
        </xdr:to>
        <xdr:sp macro="" textlink="">
          <xdr:nvSpPr>
            <xdr:cNvPr id="3617" name="Check Box 545" hidden="1">
              <a:extLst>
                <a:ext uri="{63B3BB69-23CF-44E3-9099-C40C66FF867C}">
                  <a14:compatExt spid="_x0000_s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181</xdr:row>
          <xdr:rowOff>0</xdr:rowOff>
        </xdr:from>
        <xdr:to>
          <xdr:col>22</xdr:col>
          <xdr:colOff>171450</xdr:colOff>
          <xdr:row>181</xdr:row>
          <xdr:rowOff>161925</xdr:rowOff>
        </xdr:to>
        <xdr:sp macro="" textlink="">
          <xdr:nvSpPr>
            <xdr:cNvPr id="3618" name="Check Box 546" hidden="1">
              <a:extLst>
                <a:ext uri="{63B3BB69-23CF-44E3-9099-C40C66FF867C}">
                  <a14:compatExt spid="_x0000_s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178</xdr:row>
          <xdr:rowOff>38100</xdr:rowOff>
        </xdr:from>
        <xdr:to>
          <xdr:col>22</xdr:col>
          <xdr:colOff>180975</xdr:colOff>
          <xdr:row>178</xdr:row>
          <xdr:rowOff>352425</xdr:rowOff>
        </xdr:to>
        <xdr:sp macro="" textlink="">
          <xdr:nvSpPr>
            <xdr:cNvPr id="3619" name="Check Box 547" hidden="1">
              <a:extLst>
                <a:ext uri="{63B3BB69-23CF-44E3-9099-C40C66FF867C}">
                  <a14:compatExt spid="_x0000_s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179</xdr:row>
          <xdr:rowOff>38100</xdr:rowOff>
        </xdr:from>
        <xdr:to>
          <xdr:col>22</xdr:col>
          <xdr:colOff>180975</xdr:colOff>
          <xdr:row>179</xdr:row>
          <xdr:rowOff>352425</xdr:rowOff>
        </xdr:to>
        <xdr:sp macro="" textlink="">
          <xdr:nvSpPr>
            <xdr:cNvPr id="3620" name="Check Box 548" hidden="1">
              <a:extLst>
                <a:ext uri="{63B3BB69-23CF-44E3-9099-C40C66FF867C}">
                  <a14:compatExt spid="_x0000_s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181</xdr:row>
          <xdr:rowOff>38100</xdr:rowOff>
        </xdr:from>
        <xdr:to>
          <xdr:col>22</xdr:col>
          <xdr:colOff>180975</xdr:colOff>
          <xdr:row>182</xdr:row>
          <xdr:rowOff>152400</xdr:rowOff>
        </xdr:to>
        <xdr:sp macro="" textlink="">
          <xdr:nvSpPr>
            <xdr:cNvPr id="3621" name="Check Box 549" hidden="1">
              <a:extLst>
                <a:ext uri="{63B3BB69-23CF-44E3-9099-C40C66FF867C}">
                  <a14:compatExt spid="_x0000_s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22" name="Check Box 550" hidden="1">
              <a:extLst>
                <a:ext uri="{63B3BB69-23CF-44E3-9099-C40C66FF867C}">
                  <a14:compatExt spid="_x0000_s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180</xdr:row>
          <xdr:rowOff>19050</xdr:rowOff>
        </xdr:from>
        <xdr:to>
          <xdr:col>22</xdr:col>
          <xdr:colOff>171450</xdr:colOff>
          <xdr:row>180</xdr:row>
          <xdr:rowOff>180975</xdr:rowOff>
        </xdr:to>
        <xdr:sp macro="" textlink="">
          <xdr:nvSpPr>
            <xdr:cNvPr id="3623" name="Check Box 551" hidden="1">
              <a:extLst>
                <a:ext uri="{63B3BB69-23CF-44E3-9099-C40C66FF867C}">
                  <a14:compatExt spid="_x0000_s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181</xdr:row>
          <xdr:rowOff>0</xdr:rowOff>
        </xdr:from>
        <xdr:to>
          <xdr:col>22</xdr:col>
          <xdr:colOff>171450</xdr:colOff>
          <xdr:row>181</xdr:row>
          <xdr:rowOff>161925</xdr:rowOff>
        </xdr:to>
        <xdr:sp macro="" textlink="">
          <xdr:nvSpPr>
            <xdr:cNvPr id="3624" name="Check Box 552" hidden="1">
              <a:extLst>
                <a:ext uri="{63B3BB69-23CF-44E3-9099-C40C66FF867C}">
                  <a14:compatExt spid="_x0000_s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181</xdr:row>
          <xdr:rowOff>19050</xdr:rowOff>
        </xdr:from>
        <xdr:to>
          <xdr:col>22</xdr:col>
          <xdr:colOff>171450</xdr:colOff>
          <xdr:row>181</xdr:row>
          <xdr:rowOff>180975</xdr:rowOff>
        </xdr:to>
        <xdr:sp macro="" textlink="">
          <xdr:nvSpPr>
            <xdr:cNvPr id="3625" name="Check Box 553" hidden="1">
              <a:extLst>
                <a:ext uri="{63B3BB69-23CF-44E3-9099-C40C66FF867C}">
                  <a14:compatExt spid="_x0000_s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178</xdr:row>
          <xdr:rowOff>38100</xdr:rowOff>
        </xdr:from>
        <xdr:to>
          <xdr:col>22</xdr:col>
          <xdr:colOff>180975</xdr:colOff>
          <xdr:row>178</xdr:row>
          <xdr:rowOff>352425</xdr:rowOff>
        </xdr:to>
        <xdr:sp macro="" textlink="">
          <xdr:nvSpPr>
            <xdr:cNvPr id="3626" name="Check Box 554" hidden="1">
              <a:extLst>
                <a:ext uri="{63B3BB69-23CF-44E3-9099-C40C66FF867C}">
                  <a14:compatExt spid="_x0000_s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179</xdr:row>
          <xdr:rowOff>38100</xdr:rowOff>
        </xdr:from>
        <xdr:to>
          <xdr:col>22</xdr:col>
          <xdr:colOff>180975</xdr:colOff>
          <xdr:row>179</xdr:row>
          <xdr:rowOff>352425</xdr:rowOff>
        </xdr:to>
        <xdr:sp macro="" textlink="">
          <xdr:nvSpPr>
            <xdr:cNvPr id="3627" name="Check Box 555" hidden="1">
              <a:extLst>
                <a:ext uri="{63B3BB69-23CF-44E3-9099-C40C66FF867C}">
                  <a14:compatExt spid="_x0000_s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28" name="Check Box 556" hidden="1">
              <a:extLst>
                <a:ext uri="{63B3BB69-23CF-44E3-9099-C40C66FF867C}">
                  <a14:compatExt spid="_x0000_s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29" name="Check Box 557" hidden="1">
              <a:extLst>
                <a:ext uri="{63B3BB69-23CF-44E3-9099-C40C66FF867C}">
                  <a14:compatExt spid="_x0000_s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69</xdr:row>
          <xdr:rowOff>0</xdr:rowOff>
        </xdr:from>
        <xdr:to>
          <xdr:col>24</xdr:col>
          <xdr:colOff>314325</xdr:colOff>
          <xdr:row>69</xdr:row>
          <xdr:rowOff>409575</xdr:rowOff>
        </xdr:to>
        <xdr:sp macro="" textlink="">
          <xdr:nvSpPr>
            <xdr:cNvPr id="3634" name="Check Box 562" hidden="1">
              <a:extLst>
                <a:ext uri="{63B3BB69-23CF-44E3-9099-C40C66FF867C}">
                  <a14:compatExt spid="_x0000_s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xdr:row>
          <xdr:rowOff>0</xdr:rowOff>
        </xdr:from>
        <xdr:to>
          <xdr:col>24</xdr:col>
          <xdr:colOff>314325</xdr:colOff>
          <xdr:row>73</xdr:row>
          <xdr:rowOff>38100</xdr:rowOff>
        </xdr:to>
        <xdr:sp macro="" textlink="">
          <xdr:nvSpPr>
            <xdr:cNvPr id="3635" name="Check Box 563" hidden="1">
              <a:extLst>
                <a:ext uri="{63B3BB69-23CF-44E3-9099-C40C66FF867C}">
                  <a14:compatExt spid="_x0000_s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123</xdr:row>
          <xdr:rowOff>19050</xdr:rowOff>
        </xdr:from>
        <xdr:to>
          <xdr:col>24</xdr:col>
          <xdr:colOff>219075</xdr:colOff>
          <xdr:row>124</xdr:row>
          <xdr:rowOff>9525</xdr:rowOff>
        </xdr:to>
        <xdr:sp macro="" textlink="">
          <xdr:nvSpPr>
            <xdr:cNvPr id="3636" name="Check Box 564" hidden="1">
              <a:extLst>
                <a:ext uri="{63B3BB69-23CF-44E3-9099-C40C66FF867C}">
                  <a14:compatExt spid="_x0000_s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152</xdr:row>
          <xdr:rowOff>19050</xdr:rowOff>
        </xdr:from>
        <xdr:to>
          <xdr:col>24</xdr:col>
          <xdr:colOff>219075</xdr:colOff>
          <xdr:row>153</xdr:row>
          <xdr:rowOff>9525</xdr:rowOff>
        </xdr:to>
        <xdr:sp macro="" textlink="">
          <xdr:nvSpPr>
            <xdr:cNvPr id="3639" name="Check Box 567" hidden="1">
              <a:extLst>
                <a:ext uri="{63B3BB69-23CF-44E3-9099-C40C66FF867C}">
                  <a14:compatExt spid="_x0000_s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152</xdr:row>
          <xdr:rowOff>19050</xdr:rowOff>
        </xdr:from>
        <xdr:to>
          <xdr:col>24</xdr:col>
          <xdr:colOff>219075</xdr:colOff>
          <xdr:row>153</xdr:row>
          <xdr:rowOff>9525</xdr:rowOff>
        </xdr:to>
        <xdr:sp macro="" textlink="">
          <xdr:nvSpPr>
            <xdr:cNvPr id="3640" name="Check Box 568" hidden="1">
              <a:extLst>
                <a:ext uri="{63B3BB69-23CF-44E3-9099-C40C66FF867C}">
                  <a14:compatExt spid="_x0000_s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191</xdr:row>
          <xdr:rowOff>0</xdr:rowOff>
        </xdr:from>
        <xdr:to>
          <xdr:col>22</xdr:col>
          <xdr:colOff>200025</xdr:colOff>
          <xdr:row>191</xdr:row>
          <xdr:rowOff>552450</xdr:rowOff>
        </xdr:to>
        <xdr:sp macro="" textlink="">
          <xdr:nvSpPr>
            <xdr:cNvPr id="3642" name="Check Box 570" hidden="1">
              <a:extLst>
                <a:ext uri="{63B3BB69-23CF-44E3-9099-C40C66FF867C}">
                  <a14:compatExt spid="_x0000_s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191</xdr:row>
          <xdr:rowOff>0</xdr:rowOff>
        </xdr:from>
        <xdr:to>
          <xdr:col>22</xdr:col>
          <xdr:colOff>200025</xdr:colOff>
          <xdr:row>191</xdr:row>
          <xdr:rowOff>552450</xdr:rowOff>
        </xdr:to>
        <xdr:sp macro="" textlink="">
          <xdr:nvSpPr>
            <xdr:cNvPr id="3643" name="Check Box 571" hidden="1">
              <a:extLst>
                <a:ext uri="{63B3BB69-23CF-44E3-9099-C40C66FF867C}">
                  <a14:compatExt spid="_x0000_s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191</xdr:row>
          <xdr:rowOff>0</xdr:rowOff>
        </xdr:from>
        <xdr:to>
          <xdr:col>22</xdr:col>
          <xdr:colOff>200025</xdr:colOff>
          <xdr:row>191</xdr:row>
          <xdr:rowOff>552450</xdr:rowOff>
        </xdr:to>
        <xdr:sp macro="" textlink="">
          <xdr:nvSpPr>
            <xdr:cNvPr id="3644" name="Check Box 572" hidden="1">
              <a:extLst>
                <a:ext uri="{63B3BB69-23CF-44E3-9099-C40C66FF867C}">
                  <a14:compatExt spid="_x0000_s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191</xdr:row>
          <xdr:rowOff>0</xdr:rowOff>
        </xdr:from>
        <xdr:to>
          <xdr:col>22</xdr:col>
          <xdr:colOff>200025</xdr:colOff>
          <xdr:row>191</xdr:row>
          <xdr:rowOff>552450</xdr:rowOff>
        </xdr:to>
        <xdr:sp macro="" textlink="">
          <xdr:nvSpPr>
            <xdr:cNvPr id="3645" name="Check Box 573" hidden="1">
              <a:extLst>
                <a:ext uri="{63B3BB69-23CF-44E3-9099-C40C66FF867C}">
                  <a14:compatExt spid="_x0000_s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193</xdr:row>
          <xdr:rowOff>0</xdr:rowOff>
        </xdr:from>
        <xdr:to>
          <xdr:col>22</xdr:col>
          <xdr:colOff>180975</xdr:colOff>
          <xdr:row>194</xdr:row>
          <xdr:rowOff>123825</xdr:rowOff>
        </xdr:to>
        <xdr:sp macro="" textlink="">
          <xdr:nvSpPr>
            <xdr:cNvPr id="3646" name="Check Box 574" hidden="1">
              <a:extLst>
                <a:ext uri="{63B3BB69-23CF-44E3-9099-C40C66FF867C}">
                  <a14:compatExt spid="_x0000_s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193</xdr:row>
          <xdr:rowOff>38100</xdr:rowOff>
        </xdr:from>
        <xdr:to>
          <xdr:col>22</xdr:col>
          <xdr:colOff>180975</xdr:colOff>
          <xdr:row>194</xdr:row>
          <xdr:rowOff>161925</xdr:rowOff>
        </xdr:to>
        <xdr:sp macro="" textlink="">
          <xdr:nvSpPr>
            <xdr:cNvPr id="3647" name="Check Box 575" hidden="1">
              <a:extLst>
                <a:ext uri="{63B3BB69-23CF-44E3-9099-C40C66FF867C}">
                  <a14:compatExt spid="_x0000_s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195</xdr:row>
          <xdr:rowOff>19050</xdr:rowOff>
        </xdr:from>
        <xdr:to>
          <xdr:col>22</xdr:col>
          <xdr:colOff>171450</xdr:colOff>
          <xdr:row>195</xdr:row>
          <xdr:rowOff>180975</xdr:rowOff>
        </xdr:to>
        <xdr:sp macro="" textlink="">
          <xdr:nvSpPr>
            <xdr:cNvPr id="3648" name="Check Box 576" hidden="1">
              <a:extLst>
                <a:ext uri="{63B3BB69-23CF-44E3-9099-C40C66FF867C}">
                  <a14:compatExt spid="_x0000_s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195</xdr:row>
          <xdr:rowOff>19050</xdr:rowOff>
        </xdr:from>
        <xdr:to>
          <xdr:col>22</xdr:col>
          <xdr:colOff>171450</xdr:colOff>
          <xdr:row>195</xdr:row>
          <xdr:rowOff>180975</xdr:rowOff>
        </xdr:to>
        <xdr:sp macro="" textlink="">
          <xdr:nvSpPr>
            <xdr:cNvPr id="3649" name="Check Box 577" hidden="1">
              <a:extLst>
                <a:ext uri="{63B3BB69-23CF-44E3-9099-C40C66FF867C}">
                  <a14:compatExt spid="_x0000_s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198</xdr:row>
          <xdr:rowOff>0</xdr:rowOff>
        </xdr:from>
        <xdr:to>
          <xdr:col>22</xdr:col>
          <xdr:colOff>180975</xdr:colOff>
          <xdr:row>198</xdr:row>
          <xdr:rowOff>314325</xdr:rowOff>
        </xdr:to>
        <xdr:sp macro="" textlink="">
          <xdr:nvSpPr>
            <xdr:cNvPr id="3650" name="Check Box 578" hidden="1">
              <a:extLst>
                <a:ext uri="{63B3BB69-23CF-44E3-9099-C40C66FF867C}">
                  <a14:compatExt spid="_x0000_s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196</xdr:row>
          <xdr:rowOff>38100</xdr:rowOff>
        </xdr:from>
        <xdr:to>
          <xdr:col>22</xdr:col>
          <xdr:colOff>180975</xdr:colOff>
          <xdr:row>196</xdr:row>
          <xdr:rowOff>352425</xdr:rowOff>
        </xdr:to>
        <xdr:sp macro="" textlink="">
          <xdr:nvSpPr>
            <xdr:cNvPr id="3651" name="Check Box 579" hidden="1">
              <a:extLst>
                <a:ext uri="{63B3BB69-23CF-44E3-9099-C40C66FF867C}">
                  <a14:compatExt spid="_x0000_s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53" name="Check Box 581" hidden="1">
              <a:extLst>
                <a:ext uri="{63B3BB69-23CF-44E3-9099-C40C66FF867C}">
                  <a14:compatExt spid="_x0000_s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54" name="Check Box 582" hidden="1">
              <a:extLst>
                <a:ext uri="{63B3BB69-23CF-44E3-9099-C40C66FF867C}">
                  <a14:compatExt spid="_x0000_s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181</xdr:row>
          <xdr:rowOff>0</xdr:rowOff>
        </xdr:from>
        <xdr:to>
          <xdr:col>22</xdr:col>
          <xdr:colOff>180975</xdr:colOff>
          <xdr:row>182</xdr:row>
          <xdr:rowOff>123825</xdr:rowOff>
        </xdr:to>
        <xdr:sp macro="" textlink="">
          <xdr:nvSpPr>
            <xdr:cNvPr id="3655" name="Check Box 583" hidden="1">
              <a:extLst>
                <a:ext uri="{63B3BB69-23CF-44E3-9099-C40C66FF867C}">
                  <a14:compatExt spid="_x0000_s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181</xdr:row>
          <xdr:rowOff>38100</xdr:rowOff>
        </xdr:from>
        <xdr:to>
          <xdr:col>22</xdr:col>
          <xdr:colOff>180975</xdr:colOff>
          <xdr:row>182</xdr:row>
          <xdr:rowOff>161925</xdr:rowOff>
        </xdr:to>
        <xdr:sp macro="" textlink="">
          <xdr:nvSpPr>
            <xdr:cNvPr id="3656" name="Check Box 584" hidden="1">
              <a:extLst>
                <a:ext uri="{63B3BB69-23CF-44E3-9099-C40C66FF867C}">
                  <a14:compatExt spid="_x0000_s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57" name="Check Box 585" hidden="1">
              <a:extLst>
                <a:ext uri="{63B3BB69-23CF-44E3-9099-C40C66FF867C}">
                  <a14:compatExt spid="_x0000_s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58" name="Check Box 586" hidden="1">
              <a:extLst>
                <a:ext uri="{63B3BB69-23CF-44E3-9099-C40C66FF867C}">
                  <a14:compatExt spid="_x0000_s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59" name="Check Box 587" hidden="1">
              <a:extLst>
                <a:ext uri="{63B3BB69-23CF-44E3-9099-C40C66FF867C}">
                  <a14:compatExt spid="_x0000_s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304800</xdr:rowOff>
        </xdr:to>
        <xdr:sp macro="" textlink="">
          <xdr:nvSpPr>
            <xdr:cNvPr id="3660" name="Check Box 588" hidden="1">
              <a:extLst>
                <a:ext uri="{63B3BB69-23CF-44E3-9099-C40C66FF867C}">
                  <a14:compatExt spid="_x0000_s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61" name="Check Box 589" hidden="1">
              <a:extLst>
                <a:ext uri="{63B3BB69-23CF-44E3-9099-C40C66FF867C}">
                  <a14:compatExt spid="_x0000_s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62" name="Check Box 590" hidden="1">
              <a:extLst>
                <a:ext uri="{63B3BB69-23CF-44E3-9099-C40C66FF867C}">
                  <a14:compatExt spid="_x0000_s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63" name="Check Box 591" hidden="1">
              <a:extLst>
                <a:ext uri="{63B3BB69-23CF-44E3-9099-C40C66FF867C}">
                  <a14:compatExt spid="_x0000_s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64" name="Check Box 592" hidden="1">
              <a:extLst>
                <a:ext uri="{63B3BB69-23CF-44E3-9099-C40C66FF867C}">
                  <a14:compatExt spid="_x0000_s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65" name="Check Box 593" hidden="1">
              <a:extLst>
                <a:ext uri="{63B3BB69-23CF-44E3-9099-C40C66FF867C}">
                  <a14:compatExt spid="_x0000_s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66" name="Check Box 594" hidden="1">
              <a:extLst>
                <a:ext uri="{63B3BB69-23CF-44E3-9099-C40C66FF867C}">
                  <a14:compatExt spid="_x0000_s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67" name="Check Box 595" hidden="1">
              <a:extLst>
                <a:ext uri="{63B3BB69-23CF-44E3-9099-C40C66FF867C}">
                  <a14:compatExt spid="_x0000_s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68" name="Check Box 596" hidden="1">
              <a:extLst>
                <a:ext uri="{63B3BB69-23CF-44E3-9099-C40C66FF867C}">
                  <a14:compatExt spid="_x0000_s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69" name="Check Box 597" hidden="1">
              <a:extLst>
                <a:ext uri="{63B3BB69-23CF-44E3-9099-C40C66FF867C}">
                  <a14:compatExt spid="_x0000_s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70" name="Check Box 598" hidden="1">
              <a:extLst>
                <a:ext uri="{63B3BB69-23CF-44E3-9099-C40C66FF867C}">
                  <a14:compatExt spid="_x0000_s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71" name="Check Box 599" hidden="1">
              <a:extLst>
                <a:ext uri="{63B3BB69-23CF-44E3-9099-C40C66FF867C}">
                  <a14:compatExt spid="_x0000_s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72" name="Check Box 600" hidden="1">
              <a:extLst>
                <a:ext uri="{63B3BB69-23CF-44E3-9099-C40C66FF867C}">
                  <a14:compatExt spid="_x0000_s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73" name="Check Box 601" hidden="1">
              <a:extLst>
                <a:ext uri="{63B3BB69-23CF-44E3-9099-C40C66FF867C}">
                  <a14:compatExt spid="_x0000_s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74" name="Check Box 602" hidden="1">
              <a:extLst>
                <a:ext uri="{63B3BB69-23CF-44E3-9099-C40C66FF867C}">
                  <a14:compatExt spid="_x0000_s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75" name="Check Box 603" hidden="1">
              <a:extLst>
                <a:ext uri="{63B3BB69-23CF-44E3-9099-C40C66FF867C}">
                  <a14:compatExt spid="_x0000_s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76" name="Check Box 604" hidden="1">
              <a:extLst>
                <a:ext uri="{63B3BB69-23CF-44E3-9099-C40C66FF867C}">
                  <a14:compatExt spid="_x0000_s3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77" name="Check Box 605" hidden="1">
              <a:extLst>
                <a:ext uri="{63B3BB69-23CF-44E3-9099-C40C66FF867C}">
                  <a14:compatExt spid="_x0000_s3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78" name="Check Box 606" hidden="1">
              <a:extLst>
                <a:ext uri="{63B3BB69-23CF-44E3-9099-C40C66FF867C}">
                  <a14:compatExt spid="_x0000_s3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79" name="Check Box 607" hidden="1">
              <a:extLst>
                <a:ext uri="{63B3BB69-23CF-44E3-9099-C40C66FF867C}">
                  <a14:compatExt spid="_x0000_s3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80" name="Check Box 608" hidden="1">
              <a:extLst>
                <a:ext uri="{63B3BB69-23CF-44E3-9099-C40C66FF867C}">
                  <a14:compatExt spid="_x0000_s3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81" name="Check Box 609" hidden="1">
              <a:extLst>
                <a:ext uri="{63B3BB69-23CF-44E3-9099-C40C66FF867C}">
                  <a14:compatExt spid="_x0000_s3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82" name="Check Box 610" hidden="1">
              <a:extLst>
                <a:ext uri="{63B3BB69-23CF-44E3-9099-C40C66FF867C}">
                  <a14:compatExt spid="_x0000_s3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83" name="Check Box 611" hidden="1">
              <a:extLst>
                <a:ext uri="{63B3BB69-23CF-44E3-9099-C40C66FF867C}">
                  <a14:compatExt spid="_x0000_s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684" name="Check Box 612" hidden="1">
              <a:extLst>
                <a:ext uri="{63B3BB69-23CF-44E3-9099-C40C66FF867C}">
                  <a14:compatExt spid="_x0000_s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685" name="Check Box 613" hidden="1">
              <a:extLst>
                <a:ext uri="{63B3BB69-23CF-44E3-9099-C40C66FF867C}">
                  <a14:compatExt spid="_x0000_s3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686" name="Check Box 614" hidden="1">
              <a:extLst>
                <a:ext uri="{63B3BB69-23CF-44E3-9099-C40C66FF867C}">
                  <a14:compatExt spid="_x0000_s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687" name="Check Box 615" hidden="1">
              <a:extLst>
                <a:ext uri="{63B3BB69-23CF-44E3-9099-C40C66FF867C}">
                  <a14:compatExt spid="_x0000_s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688" name="Check Box 616" hidden="1">
              <a:extLst>
                <a:ext uri="{63B3BB69-23CF-44E3-9099-C40C66FF867C}">
                  <a14:compatExt spid="_x0000_s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689" name="Check Box 617" hidden="1">
              <a:extLst>
                <a:ext uri="{63B3BB69-23CF-44E3-9099-C40C66FF867C}">
                  <a14:compatExt spid="_x0000_s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690" name="Check Box 618" hidden="1">
              <a:extLst>
                <a:ext uri="{63B3BB69-23CF-44E3-9099-C40C66FF867C}">
                  <a14:compatExt spid="_x0000_s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691" name="Check Box 619" hidden="1">
              <a:extLst>
                <a:ext uri="{63B3BB69-23CF-44E3-9099-C40C66FF867C}">
                  <a14:compatExt spid="_x0000_s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38100</xdr:rowOff>
        </xdr:from>
        <xdr:to>
          <xdr:col>22</xdr:col>
          <xdr:colOff>180975</xdr:colOff>
          <xdr:row>184</xdr:row>
          <xdr:rowOff>352425</xdr:rowOff>
        </xdr:to>
        <xdr:sp macro="" textlink="">
          <xdr:nvSpPr>
            <xdr:cNvPr id="3692" name="Check Box 620" hidden="1">
              <a:extLst>
                <a:ext uri="{63B3BB69-23CF-44E3-9099-C40C66FF867C}">
                  <a14:compatExt spid="_x0000_s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93" name="Check Box 621" hidden="1">
              <a:extLst>
                <a:ext uri="{63B3BB69-23CF-44E3-9099-C40C66FF867C}">
                  <a14:compatExt spid="_x0000_s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94" name="Check Box 622" hidden="1">
              <a:extLst>
                <a:ext uri="{63B3BB69-23CF-44E3-9099-C40C66FF867C}">
                  <a14:compatExt spid="_x0000_s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95" name="Check Box 623" hidden="1">
              <a:extLst>
                <a:ext uri="{63B3BB69-23CF-44E3-9099-C40C66FF867C}">
                  <a14:compatExt spid="_x0000_s3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96" name="Check Box 624" hidden="1">
              <a:extLst>
                <a:ext uri="{63B3BB69-23CF-44E3-9099-C40C66FF867C}">
                  <a14:compatExt spid="_x0000_s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97" name="Check Box 625" hidden="1">
              <a:extLst>
                <a:ext uri="{63B3BB69-23CF-44E3-9099-C40C66FF867C}">
                  <a14:compatExt spid="_x0000_s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171450</xdr:colOff>
          <xdr:row>184</xdr:row>
          <xdr:rowOff>161925</xdr:rowOff>
        </xdr:to>
        <xdr:sp macro="" textlink="">
          <xdr:nvSpPr>
            <xdr:cNvPr id="3698" name="Check Box 626" hidden="1">
              <a:extLst>
                <a:ext uri="{63B3BB69-23CF-44E3-9099-C40C66FF867C}">
                  <a14:compatExt spid="_x0000_s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699" name="Check Box 627" hidden="1">
              <a:extLst>
                <a:ext uri="{63B3BB69-23CF-44E3-9099-C40C66FF867C}">
                  <a14:compatExt spid="_x0000_s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700" name="Check Box 628" hidden="1">
              <a:extLst>
                <a:ext uri="{63B3BB69-23CF-44E3-9099-C40C66FF867C}">
                  <a14:compatExt spid="_x0000_s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701" name="Check Box 629" hidden="1">
              <a:extLst>
                <a:ext uri="{63B3BB69-23CF-44E3-9099-C40C66FF867C}">
                  <a14:compatExt spid="_x0000_s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702" name="Check Box 630" hidden="1">
              <a:extLst>
                <a:ext uri="{63B3BB69-23CF-44E3-9099-C40C66FF867C}">
                  <a14:compatExt spid="_x0000_s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703" name="Check Box 631" hidden="1">
              <a:extLst>
                <a:ext uri="{63B3BB69-23CF-44E3-9099-C40C66FF867C}">
                  <a14:compatExt spid="_x0000_s3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704" name="Check Box 632" hidden="1">
              <a:extLst>
                <a:ext uri="{63B3BB69-23CF-44E3-9099-C40C66FF867C}">
                  <a14:compatExt spid="_x0000_s3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705" name="Check Box 633" hidden="1">
              <a:extLst>
                <a:ext uri="{63B3BB69-23CF-44E3-9099-C40C66FF867C}">
                  <a14:compatExt spid="_x0000_s3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180975</xdr:colOff>
          <xdr:row>184</xdr:row>
          <xdr:rowOff>314325</xdr:rowOff>
        </xdr:to>
        <xdr:sp macro="" textlink="">
          <xdr:nvSpPr>
            <xdr:cNvPr id="3706" name="Check Box 634" hidden="1">
              <a:extLst>
                <a:ext uri="{63B3BB69-23CF-44E3-9099-C40C66FF867C}">
                  <a14:compatExt spid="_x0000_s3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38100</xdr:rowOff>
        </xdr:from>
        <xdr:to>
          <xdr:col>22</xdr:col>
          <xdr:colOff>180975</xdr:colOff>
          <xdr:row>184</xdr:row>
          <xdr:rowOff>352425</xdr:rowOff>
        </xdr:to>
        <xdr:sp macro="" textlink="">
          <xdr:nvSpPr>
            <xdr:cNvPr id="3707" name="Check Box 635" hidden="1">
              <a:extLst>
                <a:ext uri="{63B3BB69-23CF-44E3-9099-C40C66FF867C}">
                  <a14:compatExt spid="_x0000_s3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708" name="Check Box 636" hidden="1">
              <a:extLst>
                <a:ext uri="{63B3BB69-23CF-44E3-9099-C40C66FF867C}">
                  <a14:compatExt spid="_x0000_s3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709" name="Check Box 637" hidden="1">
              <a:extLst>
                <a:ext uri="{63B3BB69-23CF-44E3-9099-C40C66FF867C}">
                  <a14:compatExt spid="_x0000_s3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710" name="Check Box 638" hidden="1">
              <a:extLst>
                <a:ext uri="{63B3BB69-23CF-44E3-9099-C40C66FF867C}">
                  <a14:compatExt spid="_x0000_s3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711" name="Check Box 639" hidden="1">
              <a:extLst>
                <a:ext uri="{63B3BB69-23CF-44E3-9099-C40C66FF867C}">
                  <a14:compatExt spid="_x0000_s3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712" name="Check Box 640" hidden="1">
              <a:extLst>
                <a:ext uri="{63B3BB69-23CF-44E3-9099-C40C66FF867C}">
                  <a14:compatExt spid="_x0000_s3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713" name="Check Box 641" hidden="1">
              <a:extLst>
                <a:ext uri="{63B3BB69-23CF-44E3-9099-C40C66FF867C}">
                  <a14:compatExt spid="_x0000_s3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714" name="Check Box 642" hidden="1">
              <a:extLst>
                <a:ext uri="{63B3BB69-23CF-44E3-9099-C40C66FF867C}">
                  <a14:compatExt spid="_x0000_s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200025</xdr:colOff>
          <xdr:row>185</xdr:row>
          <xdr:rowOff>171450</xdr:rowOff>
        </xdr:to>
        <xdr:sp macro="" textlink="">
          <xdr:nvSpPr>
            <xdr:cNvPr id="3715" name="Check Box 643" hidden="1">
              <a:extLst>
                <a:ext uri="{63B3BB69-23CF-44E3-9099-C40C66FF867C}">
                  <a14:compatExt spid="_x0000_s3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188</xdr:row>
          <xdr:rowOff>38100</xdr:rowOff>
        </xdr:from>
        <xdr:to>
          <xdr:col>22</xdr:col>
          <xdr:colOff>180975</xdr:colOff>
          <xdr:row>188</xdr:row>
          <xdr:rowOff>352425</xdr:rowOff>
        </xdr:to>
        <xdr:sp macro="" textlink="">
          <xdr:nvSpPr>
            <xdr:cNvPr id="3719" name="Check Box 647" hidden="1">
              <a:extLst>
                <a:ext uri="{63B3BB69-23CF-44E3-9099-C40C66FF867C}">
                  <a14:compatExt spid="_x0000_s3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188</xdr:row>
          <xdr:rowOff>38100</xdr:rowOff>
        </xdr:from>
        <xdr:to>
          <xdr:col>22</xdr:col>
          <xdr:colOff>180975</xdr:colOff>
          <xdr:row>188</xdr:row>
          <xdr:rowOff>352425</xdr:rowOff>
        </xdr:to>
        <xdr:sp macro="" textlink="">
          <xdr:nvSpPr>
            <xdr:cNvPr id="3720" name="Check Box 648" hidden="1">
              <a:extLst>
                <a:ext uri="{63B3BB69-23CF-44E3-9099-C40C66FF867C}">
                  <a14:compatExt spid="_x0000_s3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181</xdr:row>
          <xdr:rowOff>19050</xdr:rowOff>
        </xdr:from>
        <xdr:to>
          <xdr:col>24</xdr:col>
          <xdr:colOff>219075</xdr:colOff>
          <xdr:row>182</xdr:row>
          <xdr:rowOff>9525</xdr:rowOff>
        </xdr:to>
        <xdr:sp macro="" textlink="">
          <xdr:nvSpPr>
            <xdr:cNvPr id="3721" name="Check Box 649" hidden="1">
              <a:extLst>
                <a:ext uri="{63B3BB69-23CF-44E3-9099-C40C66FF867C}">
                  <a14:compatExt spid="_x0000_s3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181</xdr:row>
          <xdr:rowOff>19050</xdr:rowOff>
        </xdr:from>
        <xdr:to>
          <xdr:col>24</xdr:col>
          <xdr:colOff>219075</xdr:colOff>
          <xdr:row>182</xdr:row>
          <xdr:rowOff>9525</xdr:rowOff>
        </xdr:to>
        <xdr:sp macro="" textlink="">
          <xdr:nvSpPr>
            <xdr:cNvPr id="3722" name="Check Box 650" hidden="1">
              <a:extLst>
                <a:ext uri="{63B3BB69-23CF-44E3-9099-C40C66FF867C}">
                  <a14:compatExt spid="_x0000_s3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181</xdr:row>
          <xdr:rowOff>19050</xdr:rowOff>
        </xdr:from>
        <xdr:to>
          <xdr:col>24</xdr:col>
          <xdr:colOff>219075</xdr:colOff>
          <xdr:row>182</xdr:row>
          <xdr:rowOff>9525</xdr:rowOff>
        </xdr:to>
        <xdr:sp macro="" textlink="">
          <xdr:nvSpPr>
            <xdr:cNvPr id="3723" name="Check Box 651" hidden="1">
              <a:extLst>
                <a:ext uri="{63B3BB69-23CF-44E3-9099-C40C66FF867C}">
                  <a14:compatExt spid="_x0000_s3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グレースケール">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16.xml"/><Relationship Id="rId299" Type="http://schemas.openxmlformats.org/officeDocument/2006/relationships/ctrlProp" Target="../ctrlProps/ctrlProp298.xml"/><Relationship Id="rId21" Type="http://schemas.openxmlformats.org/officeDocument/2006/relationships/ctrlProp" Target="../ctrlProps/ctrlProp20.xml"/><Relationship Id="rId63" Type="http://schemas.openxmlformats.org/officeDocument/2006/relationships/ctrlProp" Target="../ctrlProps/ctrlProp62.xml"/><Relationship Id="rId159" Type="http://schemas.openxmlformats.org/officeDocument/2006/relationships/ctrlProp" Target="../ctrlProps/ctrlProp158.xml"/><Relationship Id="rId324" Type="http://schemas.openxmlformats.org/officeDocument/2006/relationships/ctrlProp" Target="../ctrlProps/ctrlProp323.xml"/><Relationship Id="rId366" Type="http://schemas.openxmlformats.org/officeDocument/2006/relationships/ctrlProp" Target="../ctrlProps/ctrlProp365.xml"/><Relationship Id="rId170" Type="http://schemas.openxmlformats.org/officeDocument/2006/relationships/ctrlProp" Target="../ctrlProps/ctrlProp169.xml"/><Relationship Id="rId226" Type="http://schemas.openxmlformats.org/officeDocument/2006/relationships/ctrlProp" Target="../ctrlProps/ctrlProp225.xml"/><Relationship Id="rId268" Type="http://schemas.openxmlformats.org/officeDocument/2006/relationships/ctrlProp" Target="../ctrlProps/ctrlProp267.xml"/><Relationship Id="rId32" Type="http://schemas.openxmlformats.org/officeDocument/2006/relationships/ctrlProp" Target="../ctrlProps/ctrlProp31.xml"/><Relationship Id="rId74" Type="http://schemas.openxmlformats.org/officeDocument/2006/relationships/ctrlProp" Target="../ctrlProps/ctrlProp73.xml"/><Relationship Id="rId128" Type="http://schemas.openxmlformats.org/officeDocument/2006/relationships/ctrlProp" Target="../ctrlProps/ctrlProp127.xml"/><Relationship Id="rId335" Type="http://schemas.openxmlformats.org/officeDocument/2006/relationships/ctrlProp" Target="../ctrlProps/ctrlProp334.xml"/><Relationship Id="rId377" Type="http://schemas.openxmlformats.org/officeDocument/2006/relationships/ctrlProp" Target="../ctrlProps/ctrlProp376.xml"/><Relationship Id="rId5" Type="http://schemas.openxmlformats.org/officeDocument/2006/relationships/ctrlProp" Target="../ctrlProps/ctrlProp4.xml"/><Relationship Id="rId181" Type="http://schemas.openxmlformats.org/officeDocument/2006/relationships/ctrlProp" Target="../ctrlProps/ctrlProp180.xml"/><Relationship Id="rId237" Type="http://schemas.openxmlformats.org/officeDocument/2006/relationships/ctrlProp" Target="../ctrlProps/ctrlProp236.xml"/><Relationship Id="rId279" Type="http://schemas.openxmlformats.org/officeDocument/2006/relationships/ctrlProp" Target="../ctrlProps/ctrlProp278.xml"/><Relationship Id="rId43" Type="http://schemas.openxmlformats.org/officeDocument/2006/relationships/ctrlProp" Target="../ctrlProps/ctrlProp42.xml"/><Relationship Id="rId139" Type="http://schemas.openxmlformats.org/officeDocument/2006/relationships/ctrlProp" Target="../ctrlProps/ctrlProp138.xml"/><Relationship Id="rId290" Type="http://schemas.openxmlformats.org/officeDocument/2006/relationships/ctrlProp" Target="../ctrlProps/ctrlProp289.xml"/><Relationship Id="rId304" Type="http://schemas.openxmlformats.org/officeDocument/2006/relationships/ctrlProp" Target="../ctrlProps/ctrlProp303.xml"/><Relationship Id="rId346" Type="http://schemas.openxmlformats.org/officeDocument/2006/relationships/ctrlProp" Target="../ctrlProps/ctrlProp345.xml"/><Relationship Id="rId85" Type="http://schemas.openxmlformats.org/officeDocument/2006/relationships/ctrlProp" Target="../ctrlProps/ctrlProp84.xml"/><Relationship Id="rId150" Type="http://schemas.openxmlformats.org/officeDocument/2006/relationships/ctrlProp" Target="../ctrlProps/ctrlProp149.xml"/><Relationship Id="rId192" Type="http://schemas.openxmlformats.org/officeDocument/2006/relationships/ctrlProp" Target="../ctrlProps/ctrlProp191.xml"/><Relationship Id="rId206" Type="http://schemas.openxmlformats.org/officeDocument/2006/relationships/ctrlProp" Target="../ctrlProps/ctrlProp205.xml"/><Relationship Id="rId248" Type="http://schemas.openxmlformats.org/officeDocument/2006/relationships/ctrlProp" Target="../ctrlProps/ctrlProp247.xml"/><Relationship Id="rId12" Type="http://schemas.openxmlformats.org/officeDocument/2006/relationships/ctrlProp" Target="../ctrlProps/ctrlProp11.xml"/><Relationship Id="rId108" Type="http://schemas.openxmlformats.org/officeDocument/2006/relationships/ctrlProp" Target="../ctrlProps/ctrlProp107.xml"/><Relationship Id="rId315" Type="http://schemas.openxmlformats.org/officeDocument/2006/relationships/ctrlProp" Target="../ctrlProps/ctrlProp314.xml"/><Relationship Id="rId357" Type="http://schemas.openxmlformats.org/officeDocument/2006/relationships/ctrlProp" Target="../ctrlProps/ctrlProp356.xml"/><Relationship Id="rId54" Type="http://schemas.openxmlformats.org/officeDocument/2006/relationships/ctrlProp" Target="../ctrlProps/ctrlProp53.xml"/><Relationship Id="rId96" Type="http://schemas.openxmlformats.org/officeDocument/2006/relationships/ctrlProp" Target="../ctrlProps/ctrlProp95.xml"/><Relationship Id="rId161" Type="http://schemas.openxmlformats.org/officeDocument/2006/relationships/ctrlProp" Target="../ctrlProps/ctrlProp160.xml"/><Relationship Id="rId217" Type="http://schemas.openxmlformats.org/officeDocument/2006/relationships/ctrlProp" Target="../ctrlProps/ctrlProp216.xml"/><Relationship Id="rId259" Type="http://schemas.openxmlformats.org/officeDocument/2006/relationships/ctrlProp" Target="../ctrlProps/ctrlProp258.xml"/><Relationship Id="rId23" Type="http://schemas.openxmlformats.org/officeDocument/2006/relationships/ctrlProp" Target="../ctrlProps/ctrlProp22.xml"/><Relationship Id="rId119" Type="http://schemas.openxmlformats.org/officeDocument/2006/relationships/ctrlProp" Target="../ctrlProps/ctrlProp118.xml"/><Relationship Id="rId270" Type="http://schemas.openxmlformats.org/officeDocument/2006/relationships/ctrlProp" Target="../ctrlProps/ctrlProp269.xml"/><Relationship Id="rId326" Type="http://schemas.openxmlformats.org/officeDocument/2006/relationships/ctrlProp" Target="../ctrlProps/ctrlProp325.xml"/><Relationship Id="rId65" Type="http://schemas.openxmlformats.org/officeDocument/2006/relationships/ctrlProp" Target="../ctrlProps/ctrlProp64.xml"/><Relationship Id="rId130" Type="http://schemas.openxmlformats.org/officeDocument/2006/relationships/ctrlProp" Target="../ctrlProps/ctrlProp129.xml"/><Relationship Id="rId368" Type="http://schemas.openxmlformats.org/officeDocument/2006/relationships/ctrlProp" Target="../ctrlProps/ctrlProp367.xml"/><Relationship Id="rId172" Type="http://schemas.openxmlformats.org/officeDocument/2006/relationships/ctrlProp" Target="../ctrlProps/ctrlProp171.xml"/><Relationship Id="rId228" Type="http://schemas.openxmlformats.org/officeDocument/2006/relationships/ctrlProp" Target="../ctrlProps/ctrlProp227.xml"/><Relationship Id="rId281" Type="http://schemas.openxmlformats.org/officeDocument/2006/relationships/ctrlProp" Target="../ctrlProps/ctrlProp280.xml"/><Relationship Id="rId337" Type="http://schemas.openxmlformats.org/officeDocument/2006/relationships/ctrlProp" Target="../ctrlProps/ctrlProp336.xml"/><Relationship Id="rId34" Type="http://schemas.openxmlformats.org/officeDocument/2006/relationships/ctrlProp" Target="../ctrlProps/ctrlProp33.xml"/><Relationship Id="rId76" Type="http://schemas.openxmlformats.org/officeDocument/2006/relationships/ctrlProp" Target="../ctrlProps/ctrlProp75.xml"/><Relationship Id="rId141" Type="http://schemas.openxmlformats.org/officeDocument/2006/relationships/ctrlProp" Target="../ctrlProps/ctrlProp140.xml"/><Relationship Id="rId379" Type="http://schemas.openxmlformats.org/officeDocument/2006/relationships/ctrlProp" Target="../ctrlProps/ctrlProp378.xml"/><Relationship Id="rId7" Type="http://schemas.openxmlformats.org/officeDocument/2006/relationships/ctrlProp" Target="../ctrlProps/ctrlProp6.xml"/><Relationship Id="rId183" Type="http://schemas.openxmlformats.org/officeDocument/2006/relationships/ctrlProp" Target="../ctrlProps/ctrlProp182.xml"/><Relationship Id="rId239" Type="http://schemas.openxmlformats.org/officeDocument/2006/relationships/ctrlProp" Target="../ctrlProps/ctrlProp238.xml"/><Relationship Id="rId250" Type="http://schemas.openxmlformats.org/officeDocument/2006/relationships/ctrlProp" Target="../ctrlProps/ctrlProp249.xml"/><Relationship Id="rId292" Type="http://schemas.openxmlformats.org/officeDocument/2006/relationships/ctrlProp" Target="../ctrlProps/ctrlProp291.xml"/><Relationship Id="rId306" Type="http://schemas.openxmlformats.org/officeDocument/2006/relationships/ctrlProp" Target="../ctrlProps/ctrlProp305.xml"/><Relationship Id="rId45" Type="http://schemas.openxmlformats.org/officeDocument/2006/relationships/ctrlProp" Target="../ctrlProps/ctrlProp44.xml"/><Relationship Id="rId87" Type="http://schemas.openxmlformats.org/officeDocument/2006/relationships/ctrlProp" Target="../ctrlProps/ctrlProp86.xml"/><Relationship Id="rId110" Type="http://schemas.openxmlformats.org/officeDocument/2006/relationships/ctrlProp" Target="../ctrlProps/ctrlProp109.xml"/><Relationship Id="rId348" Type="http://schemas.openxmlformats.org/officeDocument/2006/relationships/ctrlProp" Target="../ctrlProps/ctrlProp347.xml"/><Relationship Id="rId152" Type="http://schemas.openxmlformats.org/officeDocument/2006/relationships/ctrlProp" Target="../ctrlProps/ctrlProp151.xml"/><Relationship Id="rId194" Type="http://schemas.openxmlformats.org/officeDocument/2006/relationships/ctrlProp" Target="../ctrlProps/ctrlProp193.xml"/><Relationship Id="rId208" Type="http://schemas.openxmlformats.org/officeDocument/2006/relationships/ctrlProp" Target="../ctrlProps/ctrlProp207.xml"/><Relationship Id="rId261" Type="http://schemas.openxmlformats.org/officeDocument/2006/relationships/ctrlProp" Target="../ctrlProps/ctrlProp260.xml"/><Relationship Id="rId14" Type="http://schemas.openxmlformats.org/officeDocument/2006/relationships/ctrlProp" Target="../ctrlProps/ctrlProp13.xml"/><Relationship Id="rId56" Type="http://schemas.openxmlformats.org/officeDocument/2006/relationships/ctrlProp" Target="../ctrlProps/ctrlProp55.xml"/><Relationship Id="rId317" Type="http://schemas.openxmlformats.org/officeDocument/2006/relationships/ctrlProp" Target="../ctrlProps/ctrlProp316.xml"/><Relationship Id="rId359" Type="http://schemas.openxmlformats.org/officeDocument/2006/relationships/ctrlProp" Target="../ctrlProps/ctrlProp358.xml"/><Relationship Id="rId98" Type="http://schemas.openxmlformats.org/officeDocument/2006/relationships/ctrlProp" Target="../ctrlProps/ctrlProp97.xml"/><Relationship Id="rId121" Type="http://schemas.openxmlformats.org/officeDocument/2006/relationships/ctrlProp" Target="../ctrlProps/ctrlProp120.xml"/><Relationship Id="rId163" Type="http://schemas.openxmlformats.org/officeDocument/2006/relationships/ctrlProp" Target="../ctrlProps/ctrlProp162.xml"/><Relationship Id="rId219" Type="http://schemas.openxmlformats.org/officeDocument/2006/relationships/ctrlProp" Target="../ctrlProps/ctrlProp218.xml"/><Relationship Id="rId370" Type="http://schemas.openxmlformats.org/officeDocument/2006/relationships/ctrlProp" Target="../ctrlProps/ctrlProp369.xml"/><Relationship Id="rId230" Type="http://schemas.openxmlformats.org/officeDocument/2006/relationships/ctrlProp" Target="../ctrlProps/ctrlProp229.xml"/><Relationship Id="rId25" Type="http://schemas.openxmlformats.org/officeDocument/2006/relationships/ctrlProp" Target="../ctrlProps/ctrlProp24.xml"/><Relationship Id="rId67" Type="http://schemas.openxmlformats.org/officeDocument/2006/relationships/ctrlProp" Target="../ctrlProps/ctrlProp66.xml"/><Relationship Id="rId272" Type="http://schemas.openxmlformats.org/officeDocument/2006/relationships/ctrlProp" Target="../ctrlProps/ctrlProp271.xml"/><Relationship Id="rId328" Type="http://schemas.openxmlformats.org/officeDocument/2006/relationships/ctrlProp" Target="../ctrlProps/ctrlProp327.xml"/><Relationship Id="rId132" Type="http://schemas.openxmlformats.org/officeDocument/2006/relationships/ctrlProp" Target="../ctrlProps/ctrlProp131.xml"/><Relationship Id="rId174" Type="http://schemas.openxmlformats.org/officeDocument/2006/relationships/ctrlProp" Target="../ctrlProps/ctrlProp173.xml"/><Relationship Id="rId381" Type="http://schemas.openxmlformats.org/officeDocument/2006/relationships/ctrlProp" Target="../ctrlProps/ctrlProp380.xml"/><Relationship Id="rId241" Type="http://schemas.openxmlformats.org/officeDocument/2006/relationships/ctrlProp" Target="../ctrlProps/ctrlProp240.xml"/><Relationship Id="rId36" Type="http://schemas.openxmlformats.org/officeDocument/2006/relationships/ctrlProp" Target="../ctrlProps/ctrlProp35.xml"/><Relationship Id="rId283" Type="http://schemas.openxmlformats.org/officeDocument/2006/relationships/ctrlProp" Target="../ctrlProps/ctrlProp282.xml"/><Relationship Id="rId339" Type="http://schemas.openxmlformats.org/officeDocument/2006/relationships/ctrlProp" Target="../ctrlProps/ctrlProp338.xml"/><Relationship Id="rId78" Type="http://schemas.openxmlformats.org/officeDocument/2006/relationships/ctrlProp" Target="../ctrlProps/ctrlProp77.xml"/><Relationship Id="rId101" Type="http://schemas.openxmlformats.org/officeDocument/2006/relationships/ctrlProp" Target="../ctrlProps/ctrlProp100.xml"/><Relationship Id="rId143" Type="http://schemas.openxmlformats.org/officeDocument/2006/relationships/ctrlProp" Target="../ctrlProps/ctrlProp142.xml"/><Relationship Id="rId185" Type="http://schemas.openxmlformats.org/officeDocument/2006/relationships/ctrlProp" Target="../ctrlProps/ctrlProp184.xml"/><Relationship Id="rId350" Type="http://schemas.openxmlformats.org/officeDocument/2006/relationships/ctrlProp" Target="../ctrlProps/ctrlProp349.xml"/><Relationship Id="rId9" Type="http://schemas.openxmlformats.org/officeDocument/2006/relationships/ctrlProp" Target="../ctrlProps/ctrlProp8.xml"/><Relationship Id="rId210" Type="http://schemas.openxmlformats.org/officeDocument/2006/relationships/ctrlProp" Target="../ctrlProps/ctrlProp209.xml"/><Relationship Id="rId26" Type="http://schemas.openxmlformats.org/officeDocument/2006/relationships/ctrlProp" Target="../ctrlProps/ctrlProp25.xml"/><Relationship Id="rId231" Type="http://schemas.openxmlformats.org/officeDocument/2006/relationships/ctrlProp" Target="../ctrlProps/ctrlProp230.xml"/><Relationship Id="rId252" Type="http://schemas.openxmlformats.org/officeDocument/2006/relationships/ctrlProp" Target="../ctrlProps/ctrlProp251.xml"/><Relationship Id="rId273" Type="http://schemas.openxmlformats.org/officeDocument/2006/relationships/ctrlProp" Target="../ctrlProps/ctrlProp272.xml"/><Relationship Id="rId294" Type="http://schemas.openxmlformats.org/officeDocument/2006/relationships/ctrlProp" Target="../ctrlProps/ctrlProp293.xml"/><Relationship Id="rId308" Type="http://schemas.openxmlformats.org/officeDocument/2006/relationships/ctrlProp" Target="../ctrlProps/ctrlProp307.xml"/><Relationship Id="rId329" Type="http://schemas.openxmlformats.org/officeDocument/2006/relationships/ctrlProp" Target="../ctrlProps/ctrlProp328.xml"/><Relationship Id="rId47" Type="http://schemas.openxmlformats.org/officeDocument/2006/relationships/ctrlProp" Target="../ctrlProps/ctrlProp46.xml"/><Relationship Id="rId68" Type="http://schemas.openxmlformats.org/officeDocument/2006/relationships/ctrlProp" Target="../ctrlProps/ctrlProp67.xml"/><Relationship Id="rId89" Type="http://schemas.openxmlformats.org/officeDocument/2006/relationships/ctrlProp" Target="../ctrlProps/ctrlProp88.xml"/><Relationship Id="rId112" Type="http://schemas.openxmlformats.org/officeDocument/2006/relationships/ctrlProp" Target="../ctrlProps/ctrlProp111.xml"/><Relationship Id="rId133" Type="http://schemas.openxmlformats.org/officeDocument/2006/relationships/ctrlProp" Target="../ctrlProps/ctrlProp132.xml"/><Relationship Id="rId154" Type="http://schemas.openxmlformats.org/officeDocument/2006/relationships/ctrlProp" Target="../ctrlProps/ctrlProp153.xml"/><Relationship Id="rId175" Type="http://schemas.openxmlformats.org/officeDocument/2006/relationships/ctrlProp" Target="../ctrlProps/ctrlProp174.xml"/><Relationship Id="rId340" Type="http://schemas.openxmlformats.org/officeDocument/2006/relationships/ctrlProp" Target="../ctrlProps/ctrlProp339.xml"/><Relationship Id="rId361" Type="http://schemas.openxmlformats.org/officeDocument/2006/relationships/ctrlProp" Target="../ctrlProps/ctrlProp360.xml"/><Relationship Id="rId196" Type="http://schemas.openxmlformats.org/officeDocument/2006/relationships/ctrlProp" Target="../ctrlProps/ctrlProp195.xml"/><Relationship Id="rId200" Type="http://schemas.openxmlformats.org/officeDocument/2006/relationships/ctrlProp" Target="../ctrlProps/ctrlProp199.xml"/><Relationship Id="rId16" Type="http://schemas.openxmlformats.org/officeDocument/2006/relationships/ctrlProp" Target="../ctrlProps/ctrlProp15.xml"/><Relationship Id="rId221" Type="http://schemas.openxmlformats.org/officeDocument/2006/relationships/ctrlProp" Target="../ctrlProps/ctrlProp220.xml"/><Relationship Id="rId242" Type="http://schemas.openxmlformats.org/officeDocument/2006/relationships/ctrlProp" Target="../ctrlProps/ctrlProp241.xml"/><Relationship Id="rId263" Type="http://schemas.openxmlformats.org/officeDocument/2006/relationships/ctrlProp" Target="../ctrlProps/ctrlProp262.xml"/><Relationship Id="rId284" Type="http://schemas.openxmlformats.org/officeDocument/2006/relationships/ctrlProp" Target="../ctrlProps/ctrlProp283.xml"/><Relationship Id="rId319" Type="http://schemas.openxmlformats.org/officeDocument/2006/relationships/ctrlProp" Target="../ctrlProps/ctrlProp318.xml"/><Relationship Id="rId37" Type="http://schemas.openxmlformats.org/officeDocument/2006/relationships/ctrlProp" Target="../ctrlProps/ctrlProp36.xml"/><Relationship Id="rId58" Type="http://schemas.openxmlformats.org/officeDocument/2006/relationships/ctrlProp" Target="../ctrlProps/ctrlProp57.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144" Type="http://schemas.openxmlformats.org/officeDocument/2006/relationships/ctrlProp" Target="../ctrlProps/ctrlProp143.xml"/><Relationship Id="rId330" Type="http://schemas.openxmlformats.org/officeDocument/2006/relationships/ctrlProp" Target="../ctrlProps/ctrlProp329.xml"/><Relationship Id="rId90" Type="http://schemas.openxmlformats.org/officeDocument/2006/relationships/ctrlProp" Target="../ctrlProps/ctrlProp89.xml"/><Relationship Id="rId165" Type="http://schemas.openxmlformats.org/officeDocument/2006/relationships/ctrlProp" Target="../ctrlProps/ctrlProp164.xml"/><Relationship Id="rId186" Type="http://schemas.openxmlformats.org/officeDocument/2006/relationships/ctrlProp" Target="../ctrlProps/ctrlProp185.xml"/><Relationship Id="rId351" Type="http://schemas.openxmlformats.org/officeDocument/2006/relationships/ctrlProp" Target="../ctrlProps/ctrlProp350.xml"/><Relationship Id="rId372" Type="http://schemas.openxmlformats.org/officeDocument/2006/relationships/ctrlProp" Target="../ctrlProps/ctrlProp371.xml"/><Relationship Id="rId211" Type="http://schemas.openxmlformats.org/officeDocument/2006/relationships/ctrlProp" Target="../ctrlProps/ctrlProp210.xml"/><Relationship Id="rId232" Type="http://schemas.openxmlformats.org/officeDocument/2006/relationships/ctrlProp" Target="../ctrlProps/ctrlProp231.xml"/><Relationship Id="rId253" Type="http://schemas.openxmlformats.org/officeDocument/2006/relationships/ctrlProp" Target="../ctrlProps/ctrlProp252.xml"/><Relationship Id="rId274" Type="http://schemas.openxmlformats.org/officeDocument/2006/relationships/ctrlProp" Target="../ctrlProps/ctrlProp273.xml"/><Relationship Id="rId295" Type="http://schemas.openxmlformats.org/officeDocument/2006/relationships/ctrlProp" Target="../ctrlProps/ctrlProp294.xml"/><Relationship Id="rId309" Type="http://schemas.openxmlformats.org/officeDocument/2006/relationships/ctrlProp" Target="../ctrlProps/ctrlProp308.xml"/><Relationship Id="rId27" Type="http://schemas.openxmlformats.org/officeDocument/2006/relationships/ctrlProp" Target="../ctrlProps/ctrlProp26.xml"/><Relationship Id="rId48" Type="http://schemas.openxmlformats.org/officeDocument/2006/relationships/ctrlProp" Target="../ctrlProps/ctrlProp47.xml"/><Relationship Id="rId69" Type="http://schemas.openxmlformats.org/officeDocument/2006/relationships/ctrlProp" Target="../ctrlProps/ctrlProp68.xml"/><Relationship Id="rId113" Type="http://schemas.openxmlformats.org/officeDocument/2006/relationships/ctrlProp" Target="../ctrlProps/ctrlProp112.xml"/><Relationship Id="rId134" Type="http://schemas.openxmlformats.org/officeDocument/2006/relationships/ctrlProp" Target="../ctrlProps/ctrlProp133.xml"/><Relationship Id="rId320" Type="http://schemas.openxmlformats.org/officeDocument/2006/relationships/ctrlProp" Target="../ctrlProps/ctrlProp319.xml"/><Relationship Id="rId80" Type="http://schemas.openxmlformats.org/officeDocument/2006/relationships/ctrlProp" Target="../ctrlProps/ctrlProp79.xml"/><Relationship Id="rId155" Type="http://schemas.openxmlformats.org/officeDocument/2006/relationships/ctrlProp" Target="../ctrlProps/ctrlProp154.xml"/><Relationship Id="rId176" Type="http://schemas.openxmlformats.org/officeDocument/2006/relationships/ctrlProp" Target="../ctrlProps/ctrlProp175.xml"/><Relationship Id="rId197" Type="http://schemas.openxmlformats.org/officeDocument/2006/relationships/ctrlProp" Target="../ctrlProps/ctrlProp196.xml"/><Relationship Id="rId341" Type="http://schemas.openxmlformats.org/officeDocument/2006/relationships/ctrlProp" Target="../ctrlProps/ctrlProp340.xml"/><Relationship Id="rId362" Type="http://schemas.openxmlformats.org/officeDocument/2006/relationships/ctrlProp" Target="../ctrlProps/ctrlProp361.xml"/><Relationship Id="rId201" Type="http://schemas.openxmlformats.org/officeDocument/2006/relationships/ctrlProp" Target="../ctrlProps/ctrlProp200.xml"/><Relationship Id="rId222" Type="http://schemas.openxmlformats.org/officeDocument/2006/relationships/ctrlProp" Target="../ctrlProps/ctrlProp221.xml"/><Relationship Id="rId243" Type="http://schemas.openxmlformats.org/officeDocument/2006/relationships/ctrlProp" Target="../ctrlProps/ctrlProp242.xml"/><Relationship Id="rId264" Type="http://schemas.openxmlformats.org/officeDocument/2006/relationships/ctrlProp" Target="../ctrlProps/ctrlProp263.xml"/><Relationship Id="rId285" Type="http://schemas.openxmlformats.org/officeDocument/2006/relationships/ctrlProp" Target="../ctrlProps/ctrlProp284.xml"/><Relationship Id="rId17" Type="http://schemas.openxmlformats.org/officeDocument/2006/relationships/ctrlProp" Target="../ctrlProps/ctrlProp16.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24" Type="http://schemas.openxmlformats.org/officeDocument/2006/relationships/ctrlProp" Target="../ctrlProps/ctrlProp123.xml"/><Relationship Id="rId310" Type="http://schemas.openxmlformats.org/officeDocument/2006/relationships/ctrlProp" Target="../ctrlProps/ctrlProp309.xml"/><Relationship Id="rId70" Type="http://schemas.openxmlformats.org/officeDocument/2006/relationships/ctrlProp" Target="../ctrlProps/ctrlProp69.xml"/><Relationship Id="rId91" Type="http://schemas.openxmlformats.org/officeDocument/2006/relationships/ctrlProp" Target="../ctrlProps/ctrlProp90.xml"/><Relationship Id="rId145" Type="http://schemas.openxmlformats.org/officeDocument/2006/relationships/ctrlProp" Target="../ctrlProps/ctrlProp144.xml"/><Relationship Id="rId166" Type="http://schemas.openxmlformats.org/officeDocument/2006/relationships/ctrlProp" Target="../ctrlProps/ctrlProp165.xml"/><Relationship Id="rId187" Type="http://schemas.openxmlformats.org/officeDocument/2006/relationships/ctrlProp" Target="../ctrlProps/ctrlProp186.xml"/><Relationship Id="rId331" Type="http://schemas.openxmlformats.org/officeDocument/2006/relationships/ctrlProp" Target="../ctrlProps/ctrlProp330.xml"/><Relationship Id="rId352" Type="http://schemas.openxmlformats.org/officeDocument/2006/relationships/ctrlProp" Target="../ctrlProps/ctrlProp351.xml"/><Relationship Id="rId373" Type="http://schemas.openxmlformats.org/officeDocument/2006/relationships/ctrlProp" Target="../ctrlProps/ctrlProp372.xml"/><Relationship Id="rId1" Type="http://schemas.openxmlformats.org/officeDocument/2006/relationships/printerSettings" Target="../printerSettings/printerSettings5.bin"/><Relationship Id="rId212" Type="http://schemas.openxmlformats.org/officeDocument/2006/relationships/ctrlProp" Target="../ctrlProps/ctrlProp211.xml"/><Relationship Id="rId233" Type="http://schemas.openxmlformats.org/officeDocument/2006/relationships/ctrlProp" Target="../ctrlProps/ctrlProp232.xml"/><Relationship Id="rId254" Type="http://schemas.openxmlformats.org/officeDocument/2006/relationships/ctrlProp" Target="../ctrlProps/ctrlProp253.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275" Type="http://schemas.openxmlformats.org/officeDocument/2006/relationships/ctrlProp" Target="../ctrlProps/ctrlProp274.xml"/><Relationship Id="rId296" Type="http://schemas.openxmlformats.org/officeDocument/2006/relationships/ctrlProp" Target="../ctrlProps/ctrlProp295.xml"/><Relationship Id="rId300" Type="http://schemas.openxmlformats.org/officeDocument/2006/relationships/ctrlProp" Target="../ctrlProps/ctrlProp299.xml"/><Relationship Id="rId60" Type="http://schemas.openxmlformats.org/officeDocument/2006/relationships/ctrlProp" Target="../ctrlProps/ctrlProp59.xml"/><Relationship Id="rId81" Type="http://schemas.openxmlformats.org/officeDocument/2006/relationships/ctrlProp" Target="../ctrlProps/ctrlProp80.xml"/><Relationship Id="rId135" Type="http://schemas.openxmlformats.org/officeDocument/2006/relationships/ctrlProp" Target="../ctrlProps/ctrlProp134.xml"/><Relationship Id="rId156" Type="http://schemas.openxmlformats.org/officeDocument/2006/relationships/ctrlProp" Target="../ctrlProps/ctrlProp155.xml"/><Relationship Id="rId177" Type="http://schemas.openxmlformats.org/officeDocument/2006/relationships/ctrlProp" Target="../ctrlProps/ctrlProp176.xml"/><Relationship Id="rId198" Type="http://schemas.openxmlformats.org/officeDocument/2006/relationships/ctrlProp" Target="../ctrlProps/ctrlProp197.xml"/><Relationship Id="rId321" Type="http://schemas.openxmlformats.org/officeDocument/2006/relationships/ctrlProp" Target="../ctrlProps/ctrlProp320.xml"/><Relationship Id="rId342" Type="http://schemas.openxmlformats.org/officeDocument/2006/relationships/ctrlProp" Target="../ctrlProps/ctrlProp341.xml"/><Relationship Id="rId363" Type="http://schemas.openxmlformats.org/officeDocument/2006/relationships/ctrlProp" Target="../ctrlProps/ctrlProp362.xml"/><Relationship Id="rId202" Type="http://schemas.openxmlformats.org/officeDocument/2006/relationships/ctrlProp" Target="../ctrlProps/ctrlProp201.xml"/><Relationship Id="rId223" Type="http://schemas.openxmlformats.org/officeDocument/2006/relationships/ctrlProp" Target="../ctrlProps/ctrlProp222.xml"/><Relationship Id="rId244" Type="http://schemas.openxmlformats.org/officeDocument/2006/relationships/ctrlProp" Target="../ctrlProps/ctrlProp243.xml"/><Relationship Id="rId18" Type="http://schemas.openxmlformats.org/officeDocument/2006/relationships/ctrlProp" Target="../ctrlProps/ctrlProp17.xml"/><Relationship Id="rId39" Type="http://schemas.openxmlformats.org/officeDocument/2006/relationships/ctrlProp" Target="../ctrlProps/ctrlProp38.xml"/><Relationship Id="rId265" Type="http://schemas.openxmlformats.org/officeDocument/2006/relationships/ctrlProp" Target="../ctrlProps/ctrlProp264.xml"/><Relationship Id="rId286" Type="http://schemas.openxmlformats.org/officeDocument/2006/relationships/ctrlProp" Target="../ctrlProps/ctrlProp285.xml"/><Relationship Id="rId50" Type="http://schemas.openxmlformats.org/officeDocument/2006/relationships/ctrlProp" Target="../ctrlProps/ctrlProp49.xml"/><Relationship Id="rId104" Type="http://schemas.openxmlformats.org/officeDocument/2006/relationships/ctrlProp" Target="../ctrlProps/ctrlProp103.xml"/><Relationship Id="rId125" Type="http://schemas.openxmlformats.org/officeDocument/2006/relationships/ctrlProp" Target="../ctrlProps/ctrlProp124.xml"/><Relationship Id="rId146" Type="http://schemas.openxmlformats.org/officeDocument/2006/relationships/ctrlProp" Target="../ctrlProps/ctrlProp145.xml"/><Relationship Id="rId167" Type="http://schemas.openxmlformats.org/officeDocument/2006/relationships/ctrlProp" Target="../ctrlProps/ctrlProp166.xml"/><Relationship Id="rId188" Type="http://schemas.openxmlformats.org/officeDocument/2006/relationships/ctrlProp" Target="../ctrlProps/ctrlProp187.xml"/><Relationship Id="rId311" Type="http://schemas.openxmlformats.org/officeDocument/2006/relationships/ctrlProp" Target="../ctrlProps/ctrlProp310.xml"/><Relationship Id="rId332" Type="http://schemas.openxmlformats.org/officeDocument/2006/relationships/ctrlProp" Target="../ctrlProps/ctrlProp331.xml"/><Relationship Id="rId353" Type="http://schemas.openxmlformats.org/officeDocument/2006/relationships/ctrlProp" Target="../ctrlProps/ctrlProp352.xml"/><Relationship Id="rId374" Type="http://schemas.openxmlformats.org/officeDocument/2006/relationships/ctrlProp" Target="../ctrlProps/ctrlProp373.xml"/><Relationship Id="rId71" Type="http://schemas.openxmlformats.org/officeDocument/2006/relationships/ctrlProp" Target="../ctrlProps/ctrlProp70.xml"/><Relationship Id="rId92" Type="http://schemas.openxmlformats.org/officeDocument/2006/relationships/ctrlProp" Target="../ctrlProps/ctrlProp91.xml"/><Relationship Id="rId213" Type="http://schemas.openxmlformats.org/officeDocument/2006/relationships/ctrlProp" Target="../ctrlProps/ctrlProp212.xml"/><Relationship Id="rId234" Type="http://schemas.openxmlformats.org/officeDocument/2006/relationships/ctrlProp" Target="../ctrlProps/ctrlProp233.xml"/><Relationship Id="rId2" Type="http://schemas.openxmlformats.org/officeDocument/2006/relationships/drawing" Target="../drawings/drawing4.xml"/><Relationship Id="rId29" Type="http://schemas.openxmlformats.org/officeDocument/2006/relationships/ctrlProp" Target="../ctrlProps/ctrlProp28.xml"/><Relationship Id="rId255" Type="http://schemas.openxmlformats.org/officeDocument/2006/relationships/ctrlProp" Target="../ctrlProps/ctrlProp254.xml"/><Relationship Id="rId276" Type="http://schemas.openxmlformats.org/officeDocument/2006/relationships/ctrlProp" Target="../ctrlProps/ctrlProp275.xml"/><Relationship Id="rId297" Type="http://schemas.openxmlformats.org/officeDocument/2006/relationships/ctrlProp" Target="../ctrlProps/ctrlProp296.xml"/><Relationship Id="rId40" Type="http://schemas.openxmlformats.org/officeDocument/2006/relationships/ctrlProp" Target="../ctrlProps/ctrlProp39.xml"/><Relationship Id="rId115" Type="http://schemas.openxmlformats.org/officeDocument/2006/relationships/ctrlProp" Target="../ctrlProps/ctrlProp114.xml"/><Relationship Id="rId136" Type="http://schemas.openxmlformats.org/officeDocument/2006/relationships/ctrlProp" Target="../ctrlProps/ctrlProp135.xml"/><Relationship Id="rId157" Type="http://schemas.openxmlformats.org/officeDocument/2006/relationships/ctrlProp" Target="../ctrlProps/ctrlProp156.xml"/><Relationship Id="rId178" Type="http://schemas.openxmlformats.org/officeDocument/2006/relationships/ctrlProp" Target="../ctrlProps/ctrlProp177.xml"/><Relationship Id="rId301" Type="http://schemas.openxmlformats.org/officeDocument/2006/relationships/ctrlProp" Target="../ctrlProps/ctrlProp300.xml"/><Relationship Id="rId322" Type="http://schemas.openxmlformats.org/officeDocument/2006/relationships/ctrlProp" Target="../ctrlProps/ctrlProp321.xml"/><Relationship Id="rId343" Type="http://schemas.openxmlformats.org/officeDocument/2006/relationships/ctrlProp" Target="../ctrlProps/ctrlProp342.xml"/><Relationship Id="rId364" Type="http://schemas.openxmlformats.org/officeDocument/2006/relationships/ctrlProp" Target="../ctrlProps/ctrlProp363.xml"/><Relationship Id="rId61" Type="http://schemas.openxmlformats.org/officeDocument/2006/relationships/ctrlProp" Target="../ctrlProps/ctrlProp60.xml"/><Relationship Id="rId82" Type="http://schemas.openxmlformats.org/officeDocument/2006/relationships/ctrlProp" Target="../ctrlProps/ctrlProp81.xml"/><Relationship Id="rId199" Type="http://schemas.openxmlformats.org/officeDocument/2006/relationships/ctrlProp" Target="../ctrlProps/ctrlProp198.xml"/><Relationship Id="rId203" Type="http://schemas.openxmlformats.org/officeDocument/2006/relationships/ctrlProp" Target="../ctrlProps/ctrlProp202.xml"/><Relationship Id="rId19" Type="http://schemas.openxmlformats.org/officeDocument/2006/relationships/ctrlProp" Target="../ctrlProps/ctrlProp18.xml"/><Relationship Id="rId224" Type="http://schemas.openxmlformats.org/officeDocument/2006/relationships/ctrlProp" Target="../ctrlProps/ctrlProp223.xml"/><Relationship Id="rId245" Type="http://schemas.openxmlformats.org/officeDocument/2006/relationships/ctrlProp" Target="../ctrlProps/ctrlProp244.xml"/><Relationship Id="rId266" Type="http://schemas.openxmlformats.org/officeDocument/2006/relationships/ctrlProp" Target="../ctrlProps/ctrlProp265.xml"/><Relationship Id="rId287" Type="http://schemas.openxmlformats.org/officeDocument/2006/relationships/ctrlProp" Target="../ctrlProps/ctrlProp286.xml"/><Relationship Id="rId30" Type="http://schemas.openxmlformats.org/officeDocument/2006/relationships/ctrlProp" Target="../ctrlProps/ctrlProp29.xml"/><Relationship Id="rId105" Type="http://schemas.openxmlformats.org/officeDocument/2006/relationships/ctrlProp" Target="../ctrlProps/ctrlProp104.xml"/><Relationship Id="rId126" Type="http://schemas.openxmlformats.org/officeDocument/2006/relationships/ctrlProp" Target="../ctrlProps/ctrlProp125.xml"/><Relationship Id="rId147" Type="http://schemas.openxmlformats.org/officeDocument/2006/relationships/ctrlProp" Target="../ctrlProps/ctrlProp146.xml"/><Relationship Id="rId168" Type="http://schemas.openxmlformats.org/officeDocument/2006/relationships/ctrlProp" Target="../ctrlProps/ctrlProp167.xml"/><Relationship Id="rId312" Type="http://schemas.openxmlformats.org/officeDocument/2006/relationships/ctrlProp" Target="../ctrlProps/ctrlProp311.xml"/><Relationship Id="rId333" Type="http://schemas.openxmlformats.org/officeDocument/2006/relationships/ctrlProp" Target="../ctrlProps/ctrlProp332.xml"/><Relationship Id="rId354" Type="http://schemas.openxmlformats.org/officeDocument/2006/relationships/ctrlProp" Target="../ctrlProps/ctrlProp353.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189" Type="http://schemas.openxmlformats.org/officeDocument/2006/relationships/ctrlProp" Target="../ctrlProps/ctrlProp188.xml"/><Relationship Id="rId375" Type="http://schemas.openxmlformats.org/officeDocument/2006/relationships/ctrlProp" Target="../ctrlProps/ctrlProp374.xml"/><Relationship Id="rId3" Type="http://schemas.openxmlformats.org/officeDocument/2006/relationships/vmlDrawing" Target="../drawings/vmlDrawing2.vml"/><Relationship Id="rId214" Type="http://schemas.openxmlformats.org/officeDocument/2006/relationships/ctrlProp" Target="../ctrlProps/ctrlProp213.xml"/><Relationship Id="rId235" Type="http://schemas.openxmlformats.org/officeDocument/2006/relationships/ctrlProp" Target="../ctrlProps/ctrlProp234.xml"/><Relationship Id="rId256" Type="http://schemas.openxmlformats.org/officeDocument/2006/relationships/ctrlProp" Target="../ctrlProps/ctrlProp255.xml"/><Relationship Id="rId277" Type="http://schemas.openxmlformats.org/officeDocument/2006/relationships/ctrlProp" Target="../ctrlProps/ctrlProp276.xml"/><Relationship Id="rId298" Type="http://schemas.openxmlformats.org/officeDocument/2006/relationships/ctrlProp" Target="../ctrlProps/ctrlProp297.xml"/><Relationship Id="rId116" Type="http://schemas.openxmlformats.org/officeDocument/2006/relationships/ctrlProp" Target="../ctrlProps/ctrlProp115.xml"/><Relationship Id="rId137" Type="http://schemas.openxmlformats.org/officeDocument/2006/relationships/ctrlProp" Target="../ctrlProps/ctrlProp136.xml"/><Relationship Id="rId158" Type="http://schemas.openxmlformats.org/officeDocument/2006/relationships/ctrlProp" Target="../ctrlProps/ctrlProp157.xml"/><Relationship Id="rId302" Type="http://schemas.openxmlformats.org/officeDocument/2006/relationships/ctrlProp" Target="../ctrlProps/ctrlProp301.xml"/><Relationship Id="rId323" Type="http://schemas.openxmlformats.org/officeDocument/2006/relationships/ctrlProp" Target="../ctrlProps/ctrlProp322.xml"/><Relationship Id="rId344" Type="http://schemas.openxmlformats.org/officeDocument/2006/relationships/ctrlProp" Target="../ctrlProps/ctrlProp343.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179" Type="http://schemas.openxmlformats.org/officeDocument/2006/relationships/ctrlProp" Target="../ctrlProps/ctrlProp178.xml"/><Relationship Id="rId365" Type="http://schemas.openxmlformats.org/officeDocument/2006/relationships/ctrlProp" Target="../ctrlProps/ctrlProp364.xml"/><Relationship Id="rId190" Type="http://schemas.openxmlformats.org/officeDocument/2006/relationships/ctrlProp" Target="../ctrlProps/ctrlProp189.xml"/><Relationship Id="rId204" Type="http://schemas.openxmlformats.org/officeDocument/2006/relationships/ctrlProp" Target="../ctrlProps/ctrlProp203.xml"/><Relationship Id="rId225" Type="http://schemas.openxmlformats.org/officeDocument/2006/relationships/ctrlProp" Target="../ctrlProps/ctrlProp224.xml"/><Relationship Id="rId246" Type="http://schemas.openxmlformats.org/officeDocument/2006/relationships/ctrlProp" Target="../ctrlProps/ctrlProp245.xml"/><Relationship Id="rId267" Type="http://schemas.openxmlformats.org/officeDocument/2006/relationships/ctrlProp" Target="../ctrlProps/ctrlProp266.xml"/><Relationship Id="rId288" Type="http://schemas.openxmlformats.org/officeDocument/2006/relationships/ctrlProp" Target="../ctrlProps/ctrlProp287.xml"/><Relationship Id="rId106" Type="http://schemas.openxmlformats.org/officeDocument/2006/relationships/ctrlProp" Target="../ctrlProps/ctrlProp105.xml"/><Relationship Id="rId127" Type="http://schemas.openxmlformats.org/officeDocument/2006/relationships/ctrlProp" Target="../ctrlProps/ctrlProp126.xml"/><Relationship Id="rId313" Type="http://schemas.openxmlformats.org/officeDocument/2006/relationships/ctrlProp" Target="../ctrlProps/ctrlProp312.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94" Type="http://schemas.openxmlformats.org/officeDocument/2006/relationships/ctrlProp" Target="../ctrlProps/ctrlProp93.xml"/><Relationship Id="rId148" Type="http://schemas.openxmlformats.org/officeDocument/2006/relationships/ctrlProp" Target="../ctrlProps/ctrlProp147.xml"/><Relationship Id="rId169" Type="http://schemas.openxmlformats.org/officeDocument/2006/relationships/ctrlProp" Target="../ctrlProps/ctrlProp168.xml"/><Relationship Id="rId334" Type="http://schemas.openxmlformats.org/officeDocument/2006/relationships/ctrlProp" Target="../ctrlProps/ctrlProp333.xml"/><Relationship Id="rId355" Type="http://schemas.openxmlformats.org/officeDocument/2006/relationships/ctrlProp" Target="../ctrlProps/ctrlProp354.xml"/><Relationship Id="rId376" Type="http://schemas.openxmlformats.org/officeDocument/2006/relationships/ctrlProp" Target="../ctrlProps/ctrlProp375.xml"/><Relationship Id="rId4" Type="http://schemas.openxmlformats.org/officeDocument/2006/relationships/ctrlProp" Target="../ctrlProps/ctrlProp3.xml"/><Relationship Id="rId180" Type="http://schemas.openxmlformats.org/officeDocument/2006/relationships/ctrlProp" Target="../ctrlProps/ctrlProp179.xml"/><Relationship Id="rId215" Type="http://schemas.openxmlformats.org/officeDocument/2006/relationships/ctrlProp" Target="../ctrlProps/ctrlProp214.xml"/><Relationship Id="rId236" Type="http://schemas.openxmlformats.org/officeDocument/2006/relationships/ctrlProp" Target="../ctrlProps/ctrlProp235.xml"/><Relationship Id="rId257" Type="http://schemas.openxmlformats.org/officeDocument/2006/relationships/ctrlProp" Target="../ctrlProps/ctrlProp256.xml"/><Relationship Id="rId278" Type="http://schemas.openxmlformats.org/officeDocument/2006/relationships/ctrlProp" Target="../ctrlProps/ctrlProp277.xml"/><Relationship Id="rId303" Type="http://schemas.openxmlformats.org/officeDocument/2006/relationships/ctrlProp" Target="../ctrlProps/ctrlProp302.xml"/><Relationship Id="rId42" Type="http://schemas.openxmlformats.org/officeDocument/2006/relationships/ctrlProp" Target="../ctrlProps/ctrlProp41.xml"/><Relationship Id="rId84" Type="http://schemas.openxmlformats.org/officeDocument/2006/relationships/ctrlProp" Target="../ctrlProps/ctrlProp83.xml"/><Relationship Id="rId138" Type="http://schemas.openxmlformats.org/officeDocument/2006/relationships/ctrlProp" Target="../ctrlProps/ctrlProp137.xml"/><Relationship Id="rId345" Type="http://schemas.openxmlformats.org/officeDocument/2006/relationships/ctrlProp" Target="../ctrlProps/ctrlProp344.xml"/><Relationship Id="rId191" Type="http://schemas.openxmlformats.org/officeDocument/2006/relationships/ctrlProp" Target="../ctrlProps/ctrlProp190.xml"/><Relationship Id="rId205" Type="http://schemas.openxmlformats.org/officeDocument/2006/relationships/ctrlProp" Target="../ctrlProps/ctrlProp204.xml"/><Relationship Id="rId247" Type="http://schemas.openxmlformats.org/officeDocument/2006/relationships/ctrlProp" Target="../ctrlProps/ctrlProp246.xml"/><Relationship Id="rId107" Type="http://schemas.openxmlformats.org/officeDocument/2006/relationships/ctrlProp" Target="../ctrlProps/ctrlProp106.xml"/><Relationship Id="rId289" Type="http://schemas.openxmlformats.org/officeDocument/2006/relationships/ctrlProp" Target="../ctrlProps/ctrlProp288.xml"/><Relationship Id="rId11" Type="http://schemas.openxmlformats.org/officeDocument/2006/relationships/ctrlProp" Target="../ctrlProps/ctrlProp10.xml"/><Relationship Id="rId53" Type="http://schemas.openxmlformats.org/officeDocument/2006/relationships/ctrlProp" Target="../ctrlProps/ctrlProp52.xml"/><Relationship Id="rId149" Type="http://schemas.openxmlformats.org/officeDocument/2006/relationships/ctrlProp" Target="../ctrlProps/ctrlProp148.xml"/><Relationship Id="rId314" Type="http://schemas.openxmlformats.org/officeDocument/2006/relationships/ctrlProp" Target="../ctrlProps/ctrlProp313.xml"/><Relationship Id="rId356" Type="http://schemas.openxmlformats.org/officeDocument/2006/relationships/ctrlProp" Target="../ctrlProps/ctrlProp355.xml"/><Relationship Id="rId95" Type="http://schemas.openxmlformats.org/officeDocument/2006/relationships/ctrlProp" Target="../ctrlProps/ctrlProp94.xml"/><Relationship Id="rId160" Type="http://schemas.openxmlformats.org/officeDocument/2006/relationships/ctrlProp" Target="../ctrlProps/ctrlProp159.xml"/><Relationship Id="rId216" Type="http://schemas.openxmlformats.org/officeDocument/2006/relationships/ctrlProp" Target="../ctrlProps/ctrlProp215.xml"/><Relationship Id="rId258" Type="http://schemas.openxmlformats.org/officeDocument/2006/relationships/ctrlProp" Target="../ctrlProps/ctrlProp257.xml"/><Relationship Id="rId22" Type="http://schemas.openxmlformats.org/officeDocument/2006/relationships/ctrlProp" Target="../ctrlProps/ctrlProp21.xml"/><Relationship Id="rId64" Type="http://schemas.openxmlformats.org/officeDocument/2006/relationships/ctrlProp" Target="../ctrlProps/ctrlProp63.xml"/><Relationship Id="rId118" Type="http://schemas.openxmlformats.org/officeDocument/2006/relationships/ctrlProp" Target="../ctrlProps/ctrlProp117.xml"/><Relationship Id="rId325" Type="http://schemas.openxmlformats.org/officeDocument/2006/relationships/ctrlProp" Target="../ctrlProps/ctrlProp324.xml"/><Relationship Id="rId367" Type="http://schemas.openxmlformats.org/officeDocument/2006/relationships/ctrlProp" Target="../ctrlProps/ctrlProp366.xml"/><Relationship Id="rId171" Type="http://schemas.openxmlformats.org/officeDocument/2006/relationships/ctrlProp" Target="../ctrlProps/ctrlProp170.xml"/><Relationship Id="rId227" Type="http://schemas.openxmlformats.org/officeDocument/2006/relationships/ctrlProp" Target="../ctrlProps/ctrlProp226.xml"/><Relationship Id="rId269" Type="http://schemas.openxmlformats.org/officeDocument/2006/relationships/ctrlProp" Target="../ctrlProps/ctrlProp268.xml"/><Relationship Id="rId33" Type="http://schemas.openxmlformats.org/officeDocument/2006/relationships/ctrlProp" Target="../ctrlProps/ctrlProp32.xml"/><Relationship Id="rId129" Type="http://schemas.openxmlformats.org/officeDocument/2006/relationships/ctrlProp" Target="../ctrlProps/ctrlProp128.xml"/><Relationship Id="rId280" Type="http://schemas.openxmlformats.org/officeDocument/2006/relationships/ctrlProp" Target="../ctrlProps/ctrlProp279.xml"/><Relationship Id="rId336" Type="http://schemas.openxmlformats.org/officeDocument/2006/relationships/ctrlProp" Target="../ctrlProps/ctrlProp335.xml"/><Relationship Id="rId75" Type="http://schemas.openxmlformats.org/officeDocument/2006/relationships/ctrlProp" Target="../ctrlProps/ctrlProp74.xml"/><Relationship Id="rId140" Type="http://schemas.openxmlformats.org/officeDocument/2006/relationships/ctrlProp" Target="../ctrlProps/ctrlProp139.xml"/><Relationship Id="rId182" Type="http://schemas.openxmlformats.org/officeDocument/2006/relationships/ctrlProp" Target="../ctrlProps/ctrlProp181.xml"/><Relationship Id="rId378" Type="http://schemas.openxmlformats.org/officeDocument/2006/relationships/ctrlProp" Target="../ctrlProps/ctrlProp377.xml"/><Relationship Id="rId6" Type="http://schemas.openxmlformats.org/officeDocument/2006/relationships/ctrlProp" Target="../ctrlProps/ctrlProp5.xml"/><Relationship Id="rId238" Type="http://schemas.openxmlformats.org/officeDocument/2006/relationships/ctrlProp" Target="../ctrlProps/ctrlProp237.xml"/><Relationship Id="rId291" Type="http://schemas.openxmlformats.org/officeDocument/2006/relationships/ctrlProp" Target="../ctrlProps/ctrlProp290.xml"/><Relationship Id="rId305" Type="http://schemas.openxmlformats.org/officeDocument/2006/relationships/ctrlProp" Target="../ctrlProps/ctrlProp304.xml"/><Relationship Id="rId347" Type="http://schemas.openxmlformats.org/officeDocument/2006/relationships/ctrlProp" Target="../ctrlProps/ctrlProp346.xml"/><Relationship Id="rId44" Type="http://schemas.openxmlformats.org/officeDocument/2006/relationships/ctrlProp" Target="../ctrlProps/ctrlProp43.xml"/><Relationship Id="rId86" Type="http://schemas.openxmlformats.org/officeDocument/2006/relationships/ctrlProp" Target="../ctrlProps/ctrlProp85.xml"/><Relationship Id="rId151" Type="http://schemas.openxmlformats.org/officeDocument/2006/relationships/ctrlProp" Target="../ctrlProps/ctrlProp150.xml"/><Relationship Id="rId193" Type="http://schemas.openxmlformats.org/officeDocument/2006/relationships/ctrlProp" Target="../ctrlProps/ctrlProp192.xml"/><Relationship Id="rId207" Type="http://schemas.openxmlformats.org/officeDocument/2006/relationships/ctrlProp" Target="../ctrlProps/ctrlProp206.xml"/><Relationship Id="rId249" Type="http://schemas.openxmlformats.org/officeDocument/2006/relationships/ctrlProp" Target="../ctrlProps/ctrlProp248.xml"/><Relationship Id="rId13" Type="http://schemas.openxmlformats.org/officeDocument/2006/relationships/ctrlProp" Target="../ctrlProps/ctrlProp12.xml"/><Relationship Id="rId109" Type="http://schemas.openxmlformats.org/officeDocument/2006/relationships/ctrlProp" Target="../ctrlProps/ctrlProp108.xml"/><Relationship Id="rId260" Type="http://schemas.openxmlformats.org/officeDocument/2006/relationships/ctrlProp" Target="../ctrlProps/ctrlProp259.xml"/><Relationship Id="rId316" Type="http://schemas.openxmlformats.org/officeDocument/2006/relationships/ctrlProp" Target="../ctrlProps/ctrlProp315.xml"/><Relationship Id="rId55" Type="http://schemas.openxmlformats.org/officeDocument/2006/relationships/ctrlProp" Target="../ctrlProps/ctrlProp54.xml"/><Relationship Id="rId97" Type="http://schemas.openxmlformats.org/officeDocument/2006/relationships/ctrlProp" Target="../ctrlProps/ctrlProp96.xml"/><Relationship Id="rId120" Type="http://schemas.openxmlformats.org/officeDocument/2006/relationships/ctrlProp" Target="../ctrlProps/ctrlProp119.xml"/><Relationship Id="rId358" Type="http://schemas.openxmlformats.org/officeDocument/2006/relationships/ctrlProp" Target="../ctrlProps/ctrlProp357.xml"/><Relationship Id="rId162" Type="http://schemas.openxmlformats.org/officeDocument/2006/relationships/ctrlProp" Target="../ctrlProps/ctrlProp161.xml"/><Relationship Id="rId218" Type="http://schemas.openxmlformats.org/officeDocument/2006/relationships/ctrlProp" Target="../ctrlProps/ctrlProp217.xml"/><Relationship Id="rId271" Type="http://schemas.openxmlformats.org/officeDocument/2006/relationships/ctrlProp" Target="../ctrlProps/ctrlProp270.xml"/><Relationship Id="rId24" Type="http://schemas.openxmlformats.org/officeDocument/2006/relationships/ctrlProp" Target="../ctrlProps/ctrlProp23.xml"/><Relationship Id="rId66" Type="http://schemas.openxmlformats.org/officeDocument/2006/relationships/ctrlProp" Target="../ctrlProps/ctrlProp65.xml"/><Relationship Id="rId131" Type="http://schemas.openxmlformats.org/officeDocument/2006/relationships/ctrlProp" Target="../ctrlProps/ctrlProp130.xml"/><Relationship Id="rId327" Type="http://schemas.openxmlformats.org/officeDocument/2006/relationships/ctrlProp" Target="../ctrlProps/ctrlProp326.xml"/><Relationship Id="rId369" Type="http://schemas.openxmlformats.org/officeDocument/2006/relationships/ctrlProp" Target="../ctrlProps/ctrlProp368.xml"/><Relationship Id="rId173" Type="http://schemas.openxmlformats.org/officeDocument/2006/relationships/ctrlProp" Target="../ctrlProps/ctrlProp172.xml"/><Relationship Id="rId229" Type="http://schemas.openxmlformats.org/officeDocument/2006/relationships/ctrlProp" Target="../ctrlProps/ctrlProp228.xml"/><Relationship Id="rId380" Type="http://schemas.openxmlformats.org/officeDocument/2006/relationships/ctrlProp" Target="../ctrlProps/ctrlProp379.xml"/><Relationship Id="rId240" Type="http://schemas.openxmlformats.org/officeDocument/2006/relationships/ctrlProp" Target="../ctrlProps/ctrlProp239.xml"/><Relationship Id="rId35" Type="http://schemas.openxmlformats.org/officeDocument/2006/relationships/ctrlProp" Target="../ctrlProps/ctrlProp34.xml"/><Relationship Id="rId77" Type="http://schemas.openxmlformats.org/officeDocument/2006/relationships/ctrlProp" Target="../ctrlProps/ctrlProp76.xml"/><Relationship Id="rId100" Type="http://schemas.openxmlformats.org/officeDocument/2006/relationships/ctrlProp" Target="../ctrlProps/ctrlProp99.xml"/><Relationship Id="rId282" Type="http://schemas.openxmlformats.org/officeDocument/2006/relationships/ctrlProp" Target="../ctrlProps/ctrlProp281.xml"/><Relationship Id="rId338" Type="http://schemas.openxmlformats.org/officeDocument/2006/relationships/ctrlProp" Target="../ctrlProps/ctrlProp337.xml"/><Relationship Id="rId8" Type="http://schemas.openxmlformats.org/officeDocument/2006/relationships/ctrlProp" Target="../ctrlProps/ctrlProp7.xml"/><Relationship Id="rId142" Type="http://schemas.openxmlformats.org/officeDocument/2006/relationships/ctrlProp" Target="../ctrlProps/ctrlProp141.xml"/><Relationship Id="rId184" Type="http://schemas.openxmlformats.org/officeDocument/2006/relationships/ctrlProp" Target="../ctrlProps/ctrlProp183.xml"/><Relationship Id="rId251" Type="http://schemas.openxmlformats.org/officeDocument/2006/relationships/ctrlProp" Target="../ctrlProps/ctrlProp250.xml"/><Relationship Id="rId46" Type="http://schemas.openxmlformats.org/officeDocument/2006/relationships/ctrlProp" Target="../ctrlProps/ctrlProp45.xml"/><Relationship Id="rId293" Type="http://schemas.openxmlformats.org/officeDocument/2006/relationships/ctrlProp" Target="../ctrlProps/ctrlProp292.xml"/><Relationship Id="rId307" Type="http://schemas.openxmlformats.org/officeDocument/2006/relationships/ctrlProp" Target="../ctrlProps/ctrlProp306.xml"/><Relationship Id="rId349" Type="http://schemas.openxmlformats.org/officeDocument/2006/relationships/ctrlProp" Target="../ctrlProps/ctrlProp348.xml"/><Relationship Id="rId88" Type="http://schemas.openxmlformats.org/officeDocument/2006/relationships/ctrlProp" Target="../ctrlProps/ctrlProp87.xml"/><Relationship Id="rId111" Type="http://schemas.openxmlformats.org/officeDocument/2006/relationships/ctrlProp" Target="../ctrlProps/ctrlProp110.xml"/><Relationship Id="rId153" Type="http://schemas.openxmlformats.org/officeDocument/2006/relationships/ctrlProp" Target="../ctrlProps/ctrlProp152.xml"/><Relationship Id="rId195" Type="http://schemas.openxmlformats.org/officeDocument/2006/relationships/ctrlProp" Target="../ctrlProps/ctrlProp194.xml"/><Relationship Id="rId209" Type="http://schemas.openxmlformats.org/officeDocument/2006/relationships/ctrlProp" Target="../ctrlProps/ctrlProp208.xml"/><Relationship Id="rId360" Type="http://schemas.openxmlformats.org/officeDocument/2006/relationships/ctrlProp" Target="../ctrlProps/ctrlProp359.xml"/><Relationship Id="rId220" Type="http://schemas.openxmlformats.org/officeDocument/2006/relationships/ctrlProp" Target="../ctrlProps/ctrlProp219.xml"/><Relationship Id="rId15" Type="http://schemas.openxmlformats.org/officeDocument/2006/relationships/ctrlProp" Target="../ctrlProps/ctrlProp14.xml"/><Relationship Id="rId57" Type="http://schemas.openxmlformats.org/officeDocument/2006/relationships/ctrlProp" Target="../ctrlProps/ctrlProp56.xml"/><Relationship Id="rId262" Type="http://schemas.openxmlformats.org/officeDocument/2006/relationships/ctrlProp" Target="../ctrlProps/ctrlProp261.xml"/><Relationship Id="rId318" Type="http://schemas.openxmlformats.org/officeDocument/2006/relationships/ctrlProp" Target="../ctrlProps/ctrlProp317.xml"/><Relationship Id="rId99" Type="http://schemas.openxmlformats.org/officeDocument/2006/relationships/ctrlProp" Target="../ctrlProps/ctrlProp98.xml"/><Relationship Id="rId122" Type="http://schemas.openxmlformats.org/officeDocument/2006/relationships/ctrlProp" Target="../ctrlProps/ctrlProp121.xml"/><Relationship Id="rId164" Type="http://schemas.openxmlformats.org/officeDocument/2006/relationships/ctrlProp" Target="../ctrlProps/ctrlProp163.xml"/><Relationship Id="rId371" Type="http://schemas.openxmlformats.org/officeDocument/2006/relationships/ctrlProp" Target="../ctrlProps/ctrlProp37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zoomScaleNormal="100" workbookViewId="0">
      <selection activeCell="D11" sqref="D11"/>
    </sheetView>
  </sheetViews>
  <sheetFormatPr defaultRowHeight="13.5" x14ac:dyDescent="0.15"/>
  <cols>
    <col min="1" max="1" width="20.625" style="394" customWidth="1"/>
    <col min="2" max="2" width="7.25" style="394" customWidth="1"/>
    <col min="3" max="11" width="6.125" style="394" customWidth="1"/>
    <col min="12" max="12" width="5.125" style="394" customWidth="1"/>
    <col min="13" max="16384" width="9" style="394"/>
  </cols>
  <sheetData>
    <row r="1" spans="1:13" ht="36.75" customHeight="1" x14ac:dyDescent="0.15"/>
    <row r="2" spans="1:13" ht="30" customHeight="1" x14ac:dyDescent="0.2">
      <c r="A2" s="487" t="s">
        <v>815</v>
      </c>
      <c r="B2" s="488"/>
      <c r="C2" s="488"/>
      <c r="D2" s="488"/>
      <c r="E2" s="488"/>
      <c r="F2" s="488"/>
      <c r="G2" s="488"/>
      <c r="H2" s="488"/>
      <c r="I2" s="488"/>
      <c r="J2" s="488"/>
      <c r="K2" s="488"/>
      <c r="L2" s="395"/>
      <c r="M2" s="395"/>
    </row>
    <row r="3" spans="1:13" ht="30" customHeight="1" x14ac:dyDescent="0.2">
      <c r="A3" s="487" t="s">
        <v>254</v>
      </c>
      <c r="B3" s="488"/>
      <c r="C3" s="488"/>
      <c r="D3" s="488"/>
      <c r="E3" s="488"/>
      <c r="F3" s="488"/>
      <c r="G3" s="488"/>
      <c r="H3" s="488"/>
      <c r="I3" s="488"/>
      <c r="J3" s="488"/>
      <c r="K3" s="488"/>
      <c r="L3" s="395"/>
      <c r="M3" s="395"/>
    </row>
    <row r="4" spans="1:13" s="397" customFormat="1" ht="30" customHeight="1" x14ac:dyDescent="0.15">
      <c r="A4" s="489" t="s">
        <v>255</v>
      </c>
      <c r="B4" s="489"/>
      <c r="C4" s="489"/>
      <c r="D4" s="489"/>
      <c r="E4" s="489"/>
      <c r="F4" s="489"/>
      <c r="G4" s="489"/>
      <c r="H4" s="489"/>
      <c r="I4" s="489"/>
      <c r="J4" s="489"/>
      <c r="K4" s="489"/>
      <c r="L4" s="396"/>
      <c r="M4" s="396"/>
    </row>
    <row r="5" spans="1:13" ht="37.5" customHeight="1" x14ac:dyDescent="0.2">
      <c r="A5" s="490" t="s">
        <v>433</v>
      </c>
      <c r="B5" s="490"/>
      <c r="C5" s="490"/>
      <c r="D5" s="490"/>
      <c r="E5" s="490"/>
      <c r="F5" s="490"/>
      <c r="G5" s="490"/>
      <c r="H5" s="490"/>
      <c r="I5" s="490"/>
      <c r="J5" s="490"/>
      <c r="K5" s="490"/>
    </row>
    <row r="6" spans="1:13" ht="45" customHeight="1" x14ac:dyDescent="0.15">
      <c r="A6" s="398" t="s">
        <v>556</v>
      </c>
      <c r="B6" s="399"/>
      <c r="C6" s="400"/>
      <c r="D6" s="400"/>
      <c r="E6" s="400"/>
      <c r="F6" s="400"/>
      <c r="G6" s="400"/>
      <c r="H6" s="400"/>
      <c r="I6" s="400"/>
      <c r="J6" s="400"/>
      <c r="K6" s="401"/>
    </row>
    <row r="7" spans="1:13" ht="45" customHeight="1" x14ac:dyDescent="0.15">
      <c r="A7" s="402" t="s">
        <v>68</v>
      </c>
      <c r="B7" s="403" t="s">
        <v>69</v>
      </c>
      <c r="C7" s="400"/>
      <c r="D7" s="400"/>
      <c r="E7" s="401"/>
      <c r="F7" s="403" t="s">
        <v>251</v>
      </c>
      <c r="G7" s="400"/>
      <c r="H7" s="400"/>
      <c r="I7" s="400"/>
      <c r="J7" s="400"/>
      <c r="K7" s="401"/>
    </row>
    <row r="8" spans="1:13" ht="45" customHeight="1" x14ac:dyDescent="0.15">
      <c r="A8" s="402" t="s">
        <v>70</v>
      </c>
      <c r="B8" s="403"/>
      <c r="C8" s="400"/>
      <c r="D8" s="400"/>
      <c r="E8" s="400"/>
      <c r="F8" s="404"/>
      <c r="G8" s="400"/>
      <c r="H8" s="400"/>
      <c r="I8" s="400"/>
      <c r="J8" s="400"/>
      <c r="K8" s="401"/>
    </row>
    <row r="9" spans="1:13" ht="45" customHeight="1" x14ac:dyDescent="0.15">
      <c r="A9" s="402" t="s">
        <v>71</v>
      </c>
      <c r="B9" s="399"/>
      <c r="C9" s="400"/>
      <c r="D9" s="400"/>
      <c r="E9" s="400"/>
      <c r="F9" s="400"/>
      <c r="G9" s="400"/>
      <c r="H9" s="400"/>
      <c r="I9" s="400"/>
      <c r="J9" s="400"/>
      <c r="K9" s="401"/>
    </row>
    <row r="10" spans="1:13" ht="37.5" customHeight="1" x14ac:dyDescent="0.15">
      <c r="A10" s="405"/>
      <c r="B10" s="406"/>
      <c r="C10" s="406"/>
      <c r="D10" s="406"/>
      <c r="E10" s="406"/>
      <c r="F10" s="406"/>
      <c r="G10" s="406"/>
      <c r="H10" s="406"/>
      <c r="I10" s="406"/>
      <c r="J10" s="406"/>
      <c r="K10" s="406"/>
    </row>
    <row r="11" spans="1:13" ht="37.5" customHeight="1" x14ac:dyDescent="0.15">
      <c r="A11" s="407" t="s">
        <v>434</v>
      </c>
      <c r="B11" s="403"/>
      <c r="C11" s="404" t="s">
        <v>358</v>
      </c>
      <c r="D11" s="482"/>
      <c r="E11" s="404" t="s">
        <v>359</v>
      </c>
      <c r="F11" s="482"/>
      <c r="G11" s="404" t="s">
        <v>360</v>
      </c>
      <c r="H11" s="482"/>
      <c r="I11" s="404" t="s">
        <v>361</v>
      </c>
      <c r="J11" s="404"/>
      <c r="K11" s="408"/>
    </row>
    <row r="12" spans="1:13" ht="45" customHeight="1" x14ac:dyDescent="0.15">
      <c r="A12" s="402" t="s">
        <v>63</v>
      </c>
      <c r="B12" s="403" t="s">
        <v>69</v>
      </c>
      <c r="C12" s="409"/>
      <c r="D12" s="409"/>
      <c r="E12" s="409"/>
      <c r="F12" s="403" t="s">
        <v>251</v>
      </c>
      <c r="G12" s="409"/>
      <c r="H12" s="409"/>
      <c r="I12" s="409"/>
      <c r="J12" s="409"/>
      <c r="K12" s="410"/>
    </row>
    <row r="13" spans="1:13" ht="45" customHeight="1" x14ac:dyDescent="0.15">
      <c r="A13" s="402" t="s">
        <v>72</v>
      </c>
      <c r="B13" s="403"/>
      <c r="C13" s="409"/>
      <c r="D13" s="409"/>
      <c r="E13" s="410"/>
      <c r="F13" s="491" t="s">
        <v>64</v>
      </c>
      <c r="G13" s="492"/>
      <c r="H13" s="411"/>
      <c r="I13" s="409"/>
      <c r="J13" s="409"/>
      <c r="K13" s="410"/>
    </row>
    <row r="14" spans="1:13" ht="18.75" customHeight="1" x14ac:dyDescent="0.15">
      <c r="A14" s="412" t="s">
        <v>65</v>
      </c>
      <c r="B14" s="412"/>
      <c r="C14" s="412"/>
      <c r="D14" s="412"/>
      <c r="E14" s="412"/>
      <c r="F14" s="412"/>
      <c r="G14" s="412"/>
      <c r="H14" s="412"/>
      <c r="I14" s="412"/>
      <c r="J14" s="412"/>
      <c r="K14" s="412"/>
      <c r="L14" s="413"/>
    </row>
    <row r="15" spans="1:13" ht="18.75" customHeight="1" x14ac:dyDescent="0.15">
      <c r="A15" s="414" t="s">
        <v>362</v>
      </c>
      <c r="B15" s="486" t="s">
        <v>66</v>
      </c>
      <c r="C15" s="486"/>
      <c r="D15" s="486"/>
      <c r="E15" s="486"/>
      <c r="F15" s="486"/>
      <c r="G15" s="486"/>
      <c r="H15" s="486"/>
      <c r="I15" s="486"/>
      <c r="J15" s="486"/>
      <c r="K15" s="486"/>
      <c r="L15" s="415"/>
    </row>
    <row r="16" spans="1:13" ht="37.5" customHeight="1" x14ac:dyDescent="0.15">
      <c r="A16" s="416" t="s">
        <v>73</v>
      </c>
      <c r="B16" s="417"/>
      <c r="C16" s="417"/>
      <c r="D16" s="417"/>
      <c r="E16" s="417"/>
      <c r="F16" s="417"/>
      <c r="G16" s="417"/>
      <c r="H16" s="417"/>
      <c r="I16" s="417"/>
      <c r="J16" s="417"/>
      <c r="K16" s="417"/>
    </row>
    <row r="17" spans="1:11" ht="37.5" customHeight="1" x14ac:dyDescent="0.15">
      <c r="A17" s="407" t="s">
        <v>579</v>
      </c>
      <c r="B17" s="411"/>
      <c r="C17" s="404" t="s">
        <v>67</v>
      </c>
      <c r="D17" s="418"/>
      <c r="E17" s="419"/>
      <c r="F17" s="419"/>
      <c r="G17" s="419"/>
      <c r="H17" s="419"/>
      <c r="I17" s="419"/>
      <c r="J17" s="419"/>
      <c r="K17" s="420"/>
    </row>
    <row r="18" spans="1:11" ht="45" customHeight="1" x14ac:dyDescent="0.15">
      <c r="A18" s="402" t="s">
        <v>74</v>
      </c>
      <c r="B18" s="421"/>
      <c r="C18" s="421"/>
      <c r="D18" s="421"/>
      <c r="E18" s="421"/>
      <c r="F18" s="421"/>
      <c r="G18" s="421"/>
      <c r="H18" s="421"/>
      <c r="I18" s="421"/>
      <c r="J18" s="421"/>
      <c r="K18" s="422"/>
    </row>
    <row r="19" spans="1:11" x14ac:dyDescent="0.15">
      <c r="A19" s="423"/>
      <c r="B19" s="423"/>
      <c r="C19" s="423"/>
      <c r="D19" s="423"/>
      <c r="E19" s="423"/>
      <c r="F19" s="423"/>
      <c r="G19" s="423"/>
      <c r="H19" s="423"/>
      <c r="I19" s="423"/>
      <c r="J19" s="423"/>
      <c r="K19" s="423"/>
    </row>
  </sheetData>
  <mergeCells count="6">
    <mergeCell ref="B15:K15"/>
    <mergeCell ref="A2:K2"/>
    <mergeCell ref="A3:K3"/>
    <mergeCell ref="A4:K4"/>
    <mergeCell ref="A5:K5"/>
    <mergeCell ref="F13:G13"/>
  </mergeCells>
  <phoneticPr fontId="2"/>
  <printOptions horizontalCentered="1"/>
  <pageMargins left="0.78740157480314965" right="0.39370078740157483" top="0.33" bottom="0.26" header="0.63"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workbookViewId="0">
      <selection activeCell="Q9" sqref="Q9"/>
    </sheetView>
  </sheetViews>
  <sheetFormatPr defaultRowHeight="12" x14ac:dyDescent="0.15"/>
  <cols>
    <col min="1" max="20" width="4.375" style="424" customWidth="1"/>
    <col min="21" max="21" width="2.125" style="424" customWidth="1"/>
    <col min="22" max="22" width="4.125" style="424" customWidth="1"/>
    <col min="23" max="255" width="9" style="424"/>
    <col min="256" max="256" width="7" style="424" customWidth="1"/>
    <col min="257" max="276" width="4.375" style="424" customWidth="1"/>
    <col min="277" max="277" width="2.125" style="424" customWidth="1"/>
    <col min="278" max="278" width="4.125" style="424" customWidth="1"/>
    <col min="279" max="511" width="9" style="424"/>
    <col min="512" max="512" width="7" style="424" customWidth="1"/>
    <col min="513" max="532" width="4.375" style="424" customWidth="1"/>
    <col min="533" max="533" width="2.125" style="424" customWidth="1"/>
    <col min="534" max="534" width="4.125" style="424" customWidth="1"/>
    <col min="535" max="767" width="9" style="424"/>
    <col min="768" max="768" width="7" style="424" customWidth="1"/>
    <col min="769" max="788" width="4.375" style="424" customWidth="1"/>
    <col min="789" max="789" width="2.125" style="424" customWidth="1"/>
    <col min="790" max="790" width="4.125" style="424" customWidth="1"/>
    <col min="791" max="1023" width="9" style="424"/>
    <col min="1024" max="1024" width="7" style="424" customWidth="1"/>
    <col min="1025" max="1044" width="4.375" style="424" customWidth="1"/>
    <col min="1045" max="1045" width="2.125" style="424" customWidth="1"/>
    <col min="1046" max="1046" width="4.125" style="424" customWidth="1"/>
    <col min="1047" max="1279" width="9" style="424"/>
    <col min="1280" max="1280" width="7" style="424" customWidth="1"/>
    <col min="1281" max="1300" width="4.375" style="424" customWidth="1"/>
    <col min="1301" max="1301" width="2.125" style="424" customWidth="1"/>
    <col min="1302" max="1302" width="4.125" style="424" customWidth="1"/>
    <col min="1303" max="1535" width="9" style="424"/>
    <col min="1536" max="1536" width="7" style="424" customWidth="1"/>
    <col min="1537" max="1556" width="4.375" style="424" customWidth="1"/>
    <col min="1557" max="1557" width="2.125" style="424" customWidth="1"/>
    <col min="1558" max="1558" width="4.125" style="424" customWidth="1"/>
    <col min="1559" max="1791" width="9" style="424"/>
    <col min="1792" max="1792" width="7" style="424" customWidth="1"/>
    <col min="1793" max="1812" width="4.375" style="424" customWidth="1"/>
    <col min="1813" max="1813" width="2.125" style="424" customWidth="1"/>
    <col min="1814" max="1814" width="4.125" style="424" customWidth="1"/>
    <col min="1815" max="2047" width="9" style="424"/>
    <col min="2048" max="2048" width="7" style="424" customWidth="1"/>
    <col min="2049" max="2068" width="4.375" style="424" customWidth="1"/>
    <col min="2069" max="2069" width="2.125" style="424" customWidth="1"/>
    <col min="2070" max="2070" width="4.125" style="424" customWidth="1"/>
    <col min="2071" max="2303" width="9" style="424"/>
    <col min="2304" max="2304" width="7" style="424" customWidth="1"/>
    <col min="2305" max="2324" width="4.375" style="424" customWidth="1"/>
    <col min="2325" max="2325" width="2.125" style="424" customWidth="1"/>
    <col min="2326" max="2326" width="4.125" style="424" customWidth="1"/>
    <col min="2327" max="2559" width="9" style="424"/>
    <col min="2560" max="2560" width="7" style="424" customWidth="1"/>
    <col min="2561" max="2580" width="4.375" style="424" customWidth="1"/>
    <col min="2581" max="2581" width="2.125" style="424" customWidth="1"/>
    <col min="2582" max="2582" width="4.125" style="424" customWidth="1"/>
    <col min="2583" max="2815" width="9" style="424"/>
    <col min="2816" max="2816" width="7" style="424" customWidth="1"/>
    <col min="2817" max="2836" width="4.375" style="424" customWidth="1"/>
    <col min="2837" max="2837" width="2.125" style="424" customWidth="1"/>
    <col min="2838" max="2838" width="4.125" style="424" customWidth="1"/>
    <col min="2839" max="3071" width="9" style="424"/>
    <col min="3072" max="3072" width="7" style="424" customWidth="1"/>
    <col min="3073" max="3092" width="4.375" style="424" customWidth="1"/>
    <col min="3093" max="3093" width="2.125" style="424" customWidth="1"/>
    <col min="3094" max="3094" width="4.125" style="424" customWidth="1"/>
    <col min="3095" max="3327" width="9" style="424"/>
    <col min="3328" max="3328" width="7" style="424" customWidth="1"/>
    <col min="3329" max="3348" width="4.375" style="424" customWidth="1"/>
    <col min="3349" max="3349" width="2.125" style="424" customWidth="1"/>
    <col min="3350" max="3350" width="4.125" style="424" customWidth="1"/>
    <col min="3351" max="3583" width="9" style="424"/>
    <col min="3584" max="3584" width="7" style="424" customWidth="1"/>
    <col min="3585" max="3604" width="4.375" style="424" customWidth="1"/>
    <col min="3605" max="3605" width="2.125" style="424" customWidth="1"/>
    <col min="3606" max="3606" width="4.125" style="424" customWidth="1"/>
    <col min="3607" max="3839" width="9" style="424"/>
    <col min="3840" max="3840" width="7" style="424" customWidth="1"/>
    <col min="3841" max="3860" width="4.375" style="424" customWidth="1"/>
    <col min="3861" max="3861" width="2.125" style="424" customWidth="1"/>
    <col min="3862" max="3862" width="4.125" style="424" customWidth="1"/>
    <col min="3863" max="4095" width="9" style="424"/>
    <col min="4096" max="4096" width="7" style="424" customWidth="1"/>
    <col min="4097" max="4116" width="4.375" style="424" customWidth="1"/>
    <col min="4117" max="4117" width="2.125" style="424" customWidth="1"/>
    <col min="4118" max="4118" width="4.125" style="424" customWidth="1"/>
    <col min="4119" max="4351" width="9" style="424"/>
    <col min="4352" max="4352" width="7" style="424" customWidth="1"/>
    <col min="4353" max="4372" width="4.375" style="424" customWidth="1"/>
    <col min="4373" max="4373" width="2.125" style="424" customWidth="1"/>
    <col min="4374" max="4374" width="4.125" style="424" customWidth="1"/>
    <col min="4375" max="4607" width="9" style="424"/>
    <col min="4608" max="4608" width="7" style="424" customWidth="1"/>
    <col min="4609" max="4628" width="4.375" style="424" customWidth="1"/>
    <col min="4629" max="4629" width="2.125" style="424" customWidth="1"/>
    <col min="4630" max="4630" width="4.125" style="424" customWidth="1"/>
    <col min="4631" max="4863" width="9" style="424"/>
    <col min="4864" max="4864" width="7" style="424" customWidth="1"/>
    <col min="4865" max="4884" width="4.375" style="424" customWidth="1"/>
    <col min="4885" max="4885" width="2.125" style="424" customWidth="1"/>
    <col min="4886" max="4886" width="4.125" style="424" customWidth="1"/>
    <col min="4887" max="5119" width="9" style="424"/>
    <col min="5120" max="5120" width="7" style="424" customWidth="1"/>
    <col min="5121" max="5140" width="4.375" style="424" customWidth="1"/>
    <col min="5141" max="5141" width="2.125" style="424" customWidth="1"/>
    <col min="5142" max="5142" width="4.125" style="424" customWidth="1"/>
    <col min="5143" max="5375" width="9" style="424"/>
    <col min="5376" max="5376" width="7" style="424" customWidth="1"/>
    <col min="5377" max="5396" width="4.375" style="424" customWidth="1"/>
    <col min="5397" max="5397" width="2.125" style="424" customWidth="1"/>
    <col min="5398" max="5398" width="4.125" style="424" customWidth="1"/>
    <col min="5399" max="5631" width="9" style="424"/>
    <col min="5632" max="5632" width="7" style="424" customWidth="1"/>
    <col min="5633" max="5652" width="4.375" style="424" customWidth="1"/>
    <col min="5653" max="5653" width="2.125" style="424" customWidth="1"/>
    <col min="5654" max="5654" width="4.125" style="424" customWidth="1"/>
    <col min="5655" max="5887" width="9" style="424"/>
    <col min="5888" max="5888" width="7" style="424" customWidth="1"/>
    <col min="5889" max="5908" width="4.375" style="424" customWidth="1"/>
    <col min="5909" max="5909" width="2.125" style="424" customWidth="1"/>
    <col min="5910" max="5910" width="4.125" style="424" customWidth="1"/>
    <col min="5911" max="6143" width="9" style="424"/>
    <col min="6144" max="6144" width="7" style="424" customWidth="1"/>
    <col min="6145" max="6164" width="4.375" style="424" customWidth="1"/>
    <col min="6165" max="6165" width="2.125" style="424" customWidth="1"/>
    <col min="6166" max="6166" width="4.125" style="424" customWidth="1"/>
    <col min="6167" max="6399" width="9" style="424"/>
    <col min="6400" max="6400" width="7" style="424" customWidth="1"/>
    <col min="6401" max="6420" width="4.375" style="424" customWidth="1"/>
    <col min="6421" max="6421" width="2.125" style="424" customWidth="1"/>
    <col min="6422" max="6422" width="4.125" style="424" customWidth="1"/>
    <col min="6423" max="6655" width="9" style="424"/>
    <col min="6656" max="6656" width="7" style="424" customWidth="1"/>
    <col min="6657" max="6676" width="4.375" style="424" customWidth="1"/>
    <col min="6677" max="6677" width="2.125" style="424" customWidth="1"/>
    <col min="6678" max="6678" width="4.125" style="424" customWidth="1"/>
    <col min="6679" max="6911" width="9" style="424"/>
    <col min="6912" max="6912" width="7" style="424" customWidth="1"/>
    <col min="6913" max="6932" width="4.375" style="424" customWidth="1"/>
    <col min="6933" max="6933" width="2.125" style="424" customWidth="1"/>
    <col min="6934" max="6934" width="4.125" style="424" customWidth="1"/>
    <col min="6935" max="7167" width="9" style="424"/>
    <col min="7168" max="7168" width="7" style="424" customWidth="1"/>
    <col min="7169" max="7188" width="4.375" style="424" customWidth="1"/>
    <col min="7189" max="7189" width="2.125" style="424" customWidth="1"/>
    <col min="7190" max="7190" width="4.125" style="424" customWidth="1"/>
    <col min="7191" max="7423" width="9" style="424"/>
    <col min="7424" max="7424" width="7" style="424" customWidth="1"/>
    <col min="7425" max="7444" width="4.375" style="424" customWidth="1"/>
    <col min="7445" max="7445" width="2.125" style="424" customWidth="1"/>
    <col min="7446" max="7446" width="4.125" style="424" customWidth="1"/>
    <col min="7447" max="7679" width="9" style="424"/>
    <col min="7680" max="7680" width="7" style="424" customWidth="1"/>
    <col min="7681" max="7700" width="4.375" style="424" customWidth="1"/>
    <col min="7701" max="7701" width="2.125" style="424" customWidth="1"/>
    <col min="7702" max="7702" width="4.125" style="424" customWidth="1"/>
    <col min="7703" max="7935" width="9" style="424"/>
    <col min="7936" max="7936" width="7" style="424" customWidth="1"/>
    <col min="7937" max="7956" width="4.375" style="424" customWidth="1"/>
    <col min="7957" max="7957" width="2.125" style="424" customWidth="1"/>
    <col min="7958" max="7958" width="4.125" style="424" customWidth="1"/>
    <col min="7959" max="8191" width="9" style="424"/>
    <col min="8192" max="8192" width="7" style="424" customWidth="1"/>
    <col min="8193" max="8212" width="4.375" style="424" customWidth="1"/>
    <col min="8213" max="8213" width="2.125" style="424" customWidth="1"/>
    <col min="8214" max="8214" width="4.125" style="424" customWidth="1"/>
    <col min="8215" max="8447" width="9" style="424"/>
    <col min="8448" max="8448" width="7" style="424" customWidth="1"/>
    <col min="8449" max="8468" width="4.375" style="424" customWidth="1"/>
    <col min="8469" max="8469" width="2.125" style="424" customWidth="1"/>
    <col min="8470" max="8470" width="4.125" style="424" customWidth="1"/>
    <col min="8471" max="8703" width="9" style="424"/>
    <col min="8704" max="8704" width="7" style="424" customWidth="1"/>
    <col min="8705" max="8724" width="4.375" style="424" customWidth="1"/>
    <col min="8725" max="8725" width="2.125" style="424" customWidth="1"/>
    <col min="8726" max="8726" width="4.125" style="424" customWidth="1"/>
    <col min="8727" max="8959" width="9" style="424"/>
    <col min="8960" max="8960" width="7" style="424" customWidth="1"/>
    <col min="8961" max="8980" width="4.375" style="424" customWidth="1"/>
    <col min="8981" max="8981" width="2.125" style="424" customWidth="1"/>
    <col min="8982" max="8982" width="4.125" style="424" customWidth="1"/>
    <col min="8983" max="9215" width="9" style="424"/>
    <col min="9216" max="9216" width="7" style="424" customWidth="1"/>
    <col min="9217" max="9236" width="4.375" style="424" customWidth="1"/>
    <col min="9237" max="9237" width="2.125" style="424" customWidth="1"/>
    <col min="9238" max="9238" width="4.125" style="424" customWidth="1"/>
    <col min="9239" max="9471" width="9" style="424"/>
    <col min="9472" max="9472" width="7" style="424" customWidth="1"/>
    <col min="9473" max="9492" width="4.375" style="424" customWidth="1"/>
    <col min="9493" max="9493" width="2.125" style="424" customWidth="1"/>
    <col min="9494" max="9494" width="4.125" style="424" customWidth="1"/>
    <col min="9495" max="9727" width="9" style="424"/>
    <col min="9728" max="9728" width="7" style="424" customWidth="1"/>
    <col min="9729" max="9748" width="4.375" style="424" customWidth="1"/>
    <col min="9749" max="9749" width="2.125" style="424" customWidth="1"/>
    <col min="9750" max="9750" width="4.125" style="424" customWidth="1"/>
    <col min="9751" max="9983" width="9" style="424"/>
    <col min="9984" max="9984" width="7" style="424" customWidth="1"/>
    <col min="9985" max="10004" width="4.375" style="424" customWidth="1"/>
    <col min="10005" max="10005" width="2.125" style="424" customWidth="1"/>
    <col min="10006" max="10006" width="4.125" style="424" customWidth="1"/>
    <col min="10007" max="10239" width="9" style="424"/>
    <col min="10240" max="10240" width="7" style="424" customWidth="1"/>
    <col min="10241" max="10260" width="4.375" style="424" customWidth="1"/>
    <col min="10261" max="10261" width="2.125" style="424" customWidth="1"/>
    <col min="10262" max="10262" width="4.125" style="424" customWidth="1"/>
    <col min="10263" max="10495" width="9" style="424"/>
    <col min="10496" max="10496" width="7" style="424" customWidth="1"/>
    <col min="10497" max="10516" width="4.375" style="424" customWidth="1"/>
    <col min="10517" max="10517" width="2.125" style="424" customWidth="1"/>
    <col min="10518" max="10518" width="4.125" style="424" customWidth="1"/>
    <col min="10519" max="10751" width="9" style="424"/>
    <col min="10752" max="10752" width="7" style="424" customWidth="1"/>
    <col min="10753" max="10772" width="4.375" style="424" customWidth="1"/>
    <col min="10773" max="10773" width="2.125" style="424" customWidth="1"/>
    <col min="10774" max="10774" width="4.125" style="424" customWidth="1"/>
    <col min="10775" max="11007" width="9" style="424"/>
    <col min="11008" max="11008" width="7" style="424" customWidth="1"/>
    <col min="11009" max="11028" width="4.375" style="424" customWidth="1"/>
    <col min="11029" max="11029" width="2.125" style="424" customWidth="1"/>
    <col min="11030" max="11030" width="4.125" style="424" customWidth="1"/>
    <col min="11031" max="11263" width="9" style="424"/>
    <col min="11264" max="11264" width="7" style="424" customWidth="1"/>
    <col min="11265" max="11284" width="4.375" style="424" customWidth="1"/>
    <col min="11285" max="11285" width="2.125" style="424" customWidth="1"/>
    <col min="11286" max="11286" width="4.125" style="424" customWidth="1"/>
    <col min="11287" max="11519" width="9" style="424"/>
    <col min="11520" max="11520" width="7" style="424" customWidth="1"/>
    <col min="11521" max="11540" width="4.375" style="424" customWidth="1"/>
    <col min="11541" max="11541" width="2.125" style="424" customWidth="1"/>
    <col min="11542" max="11542" width="4.125" style="424" customWidth="1"/>
    <col min="11543" max="11775" width="9" style="424"/>
    <col min="11776" max="11776" width="7" style="424" customWidth="1"/>
    <col min="11777" max="11796" width="4.375" style="424" customWidth="1"/>
    <col min="11797" max="11797" width="2.125" style="424" customWidth="1"/>
    <col min="11798" max="11798" width="4.125" style="424" customWidth="1"/>
    <col min="11799" max="12031" width="9" style="424"/>
    <col min="12032" max="12032" width="7" style="424" customWidth="1"/>
    <col min="12033" max="12052" width="4.375" style="424" customWidth="1"/>
    <col min="12053" max="12053" width="2.125" style="424" customWidth="1"/>
    <col min="12054" max="12054" width="4.125" style="424" customWidth="1"/>
    <col min="12055" max="12287" width="9" style="424"/>
    <col min="12288" max="12288" width="7" style="424" customWidth="1"/>
    <col min="12289" max="12308" width="4.375" style="424" customWidth="1"/>
    <col min="12309" max="12309" width="2.125" style="424" customWidth="1"/>
    <col min="12310" max="12310" width="4.125" style="424" customWidth="1"/>
    <col min="12311" max="12543" width="9" style="424"/>
    <col min="12544" max="12544" width="7" style="424" customWidth="1"/>
    <col min="12545" max="12564" width="4.375" style="424" customWidth="1"/>
    <col min="12565" max="12565" width="2.125" style="424" customWidth="1"/>
    <col min="12566" max="12566" width="4.125" style="424" customWidth="1"/>
    <col min="12567" max="12799" width="9" style="424"/>
    <col min="12800" max="12800" width="7" style="424" customWidth="1"/>
    <col min="12801" max="12820" width="4.375" style="424" customWidth="1"/>
    <col min="12821" max="12821" width="2.125" style="424" customWidth="1"/>
    <col min="12822" max="12822" width="4.125" style="424" customWidth="1"/>
    <col min="12823" max="13055" width="9" style="424"/>
    <col min="13056" max="13056" width="7" style="424" customWidth="1"/>
    <col min="13057" max="13076" width="4.375" style="424" customWidth="1"/>
    <col min="13077" max="13077" width="2.125" style="424" customWidth="1"/>
    <col min="13078" max="13078" width="4.125" style="424" customWidth="1"/>
    <col min="13079" max="13311" width="9" style="424"/>
    <col min="13312" max="13312" width="7" style="424" customWidth="1"/>
    <col min="13313" max="13332" width="4.375" style="424" customWidth="1"/>
    <col min="13333" max="13333" width="2.125" style="424" customWidth="1"/>
    <col min="13334" max="13334" width="4.125" style="424" customWidth="1"/>
    <col min="13335" max="13567" width="9" style="424"/>
    <col min="13568" max="13568" width="7" style="424" customWidth="1"/>
    <col min="13569" max="13588" width="4.375" style="424" customWidth="1"/>
    <col min="13589" max="13589" width="2.125" style="424" customWidth="1"/>
    <col min="13590" max="13590" width="4.125" style="424" customWidth="1"/>
    <col min="13591" max="13823" width="9" style="424"/>
    <col min="13824" max="13824" width="7" style="424" customWidth="1"/>
    <col min="13825" max="13844" width="4.375" style="424" customWidth="1"/>
    <col min="13845" max="13845" width="2.125" style="424" customWidth="1"/>
    <col min="13846" max="13846" width="4.125" style="424" customWidth="1"/>
    <col min="13847" max="14079" width="9" style="424"/>
    <col min="14080" max="14080" width="7" style="424" customWidth="1"/>
    <col min="14081" max="14100" width="4.375" style="424" customWidth="1"/>
    <col min="14101" max="14101" width="2.125" style="424" customWidth="1"/>
    <col min="14102" max="14102" width="4.125" style="424" customWidth="1"/>
    <col min="14103" max="14335" width="9" style="424"/>
    <col min="14336" max="14336" width="7" style="424" customWidth="1"/>
    <col min="14337" max="14356" width="4.375" style="424" customWidth="1"/>
    <col min="14357" max="14357" width="2.125" style="424" customWidth="1"/>
    <col min="14358" max="14358" width="4.125" style="424" customWidth="1"/>
    <col min="14359" max="14591" width="9" style="424"/>
    <col min="14592" max="14592" width="7" style="424" customWidth="1"/>
    <col min="14593" max="14612" width="4.375" style="424" customWidth="1"/>
    <col min="14613" max="14613" width="2.125" style="424" customWidth="1"/>
    <col min="14614" max="14614" width="4.125" style="424" customWidth="1"/>
    <col min="14615" max="14847" width="9" style="424"/>
    <col min="14848" max="14848" width="7" style="424" customWidth="1"/>
    <col min="14849" max="14868" width="4.375" style="424" customWidth="1"/>
    <col min="14869" max="14869" width="2.125" style="424" customWidth="1"/>
    <col min="14870" max="14870" width="4.125" style="424" customWidth="1"/>
    <col min="14871" max="15103" width="9" style="424"/>
    <col min="15104" max="15104" width="7" style="424" customWidth="1"/>
    <col min="15105" max="15124" width="4.375" style="424" customWidth="1"/>
    <col min="15125" max="15125" width="2.125" style="424" customWidth="1"/>
    <col min="15126" max="15126" width="4.125" style="424" customWidth="1"/>
    <col min="15127" max="15359" width="9" style="424"/>
    <col min="15360" max="15360" width="7" style="424" customWidth="1"/>
    <col min="15361" max="15380" width="4.375" style="424" customWidth="1"/>
    <col min="15381" max="15381" width="2.125" style="424" customWidth="1"/>
    <col min="15382" max="15382" width="4.125" style="424" customWidth="1"/>
    <col min="15383" max="15615" width="9" style="424"/>
    <col min="15616" max="15616" width="7" style="424" customWidth="1"/>
    <col min="15617" max="15636" width="4.375" style="424" customWidth="1"/>
    <col min="15637" max="15637" width="2.125" style="424" customWidth="1"/>
    <col min="15638" max="15638" width="4.125" style="424" customWidth="1"/>
    <col min="15639" max="15871" width="9" style="424"/>
    <col min="15872" max="15872" width="7" style="424" customWidth="1"/>
    <col min="15873" max="15892" width="4.375" style="424" customWidth="1"/>
    <col min="15893" max="15893" width="2.125" style="424" customWidth="1"/>
    <col min="15894" max="15894" width="4.125" style="424" customWidth="1"/>
    <col min="15895" max="16127" width="9" style="424"/>
    <col min="16128" max="16128" width="7" style="424" customWidth="1"/>
    <col min="16129" max="16148" width="4.375" style="424" customWidth="1"/>
    <col min="16149" max="16149" width="2.125" style="424" customWidth="1"/>
    <col min="16150" max="16150" width="4.125" style="424" customWidth="1"/>
    <col min="16151" max="16384" width="9" style="424"/>
  </cols>
  <sheetData>
    <row r="1" spans="1:21" ht="19.5" customHeight="1" x14ac:dyDescent="0.15">
      <c r="A1" s="424" t="s">
        <v>88</v>
      </c>
    </row>
    <row r="2" spans="1:21" ht="66" customHeight="1" x14ac:dyDescent="0.15">
      <c r="A2" s="425"/>
      <c r="B2" s="426"/>
      <c r="C2" s="426"/>
      <c r="D2" s="426"/>
      <c r="E2" s="426"/>
      <c r="F2" s="426"/>
      <c r="G2" s="426"/>
      <c r="H2" s="426"/>
      <c r="I2" s="426"/>
      <c r="J2" s="426"/>
      <c r="K2" s="426"/>
      <c r="L2" s="426"/>
      <c r="M2" s="426"/>
      <c r="N2" s="426"/>
      <c r="O2" s="426"/>
      <c r="P2" s="426"/>
      <c r="Q2" s="426"/>
      <c r="R2" s="426"/>
      <c r="S2" s="426"/>
      <c r="T2" s="426"/>
      <c r="U2" s="427"/>
    </row>
    <row r="3" spans="1:21" ht="18.75" customHeight="1" x14ac:dyDescent="0.15">
      <c r="A3" s="426" t="s">
        <v>89</v>
      </c>
      <c r="B3" s="426"/>
      <c r="C3" s="426"/>
      <c r="D3" s="426"/>
      <c r="E3" s="426" t="s">
        <v>453</v>
      </c>
      <c r="F3" s="426"/>
      <c r="G3" s="426"/>
      <c r="H3" s="426"/>
      <c r="I3" s="426"/>
      <c r="J3" s="428"/>
      <c r="K3" s="428"/>
      <c r="L3" s="428"/>
      <c r="M3" s="428"/>
      <c r="N3" s="428"/>
      <c r="O3" s="428"/>
      <c r="P3" s="428"/>
      <c r="Q3" s="428"/>
      <c r="R3" s="428"/>
      <c r="S3" s="428"/>
      <c r="T3" s="428"/>
      <c r="U3" s="428"/>
    </row>
    <row r="4" spans="1:21" ht="28.5" customHeight="1" x14ac:dyDescent="0.15">
      <c r="A4" s="494" t="s">
        <v>75</v>
      </c>
      <c r="B4" s="504"/>
      <c r="C4" s="504"/>
      <c r="D4" s="504"/>
      <c r="E4" s="492"/>
      <c r="F4" s="494"/>
      <c r="G4" s="496"/>
      <c r="H4" s="496"/>
      <c r="I4" s="410" t="s">
        <v>76</v>
      </c>
      <c r="J4" s="429"/>
      <c r="K4" s="430"/>
      <c r="L4" s="430"/>
      <c r="M4" s="431"/>
      <c r="N4" s="431"/>
      <c r="O4" s="431"/>
      <c r="P4" s="431"/>
      <c r="Q4" s="431"/>
      <c r="R4" s="432"/>
      <c r="S4" s="432"/>
      <c r="T4" s="433"/>
    </row>
    <row r="5" spans="1:21" ht="7.5" customHeight="1" x14ac:dyDescent="0.15"/>
    <row r="6" spans="1:21" ht="18.75" customHeight="1" x14ac:dyDescent="0.15">
      <c r="A6" s="434" t="s">
        <v>77</v>
      </c>
      <c r="B6" s="435"/>
      <c r="C6" s="435"/>
      <c r="D6" s="435"/>
      <c r="E6" s="435"/>
      <c r="F6" s="435"/>
      <c r="G6" s="435"/>
      <c r="H6" s="435"/>
      <c r="I6" s="435"/>
      <c r="J6" s="435"/>
      <c r="K6" s="435"/>
      <c r="L6" s="435"/>
      <c r="M6" s="435"/>
      <c r="N6" s="435"/>
      <c r="O6" s="435"/>
      <c r="P6" s="435"/>
      <c r="Q6" s="435"/>
      <c r="R6" s="436"/>
      <c r="S6" s="437"/>
      <c r="T6" s="437"/>
    </row>
    <row r="7" spans="1:21" ht="18.75" customHeight="1" x14ac:dyDescent="0.15">
      <c r="A7" s="498" t="s">
        <v>78</v>
      </c>
      <c r="B7" s="499"/>
      <c r="C7" s="500" t="s">
        <v>79</v>
      </c>
      <c r="D7" s="501"/>
      <c r="E7" s="502" t="s">
        <v>80</v>
      </c>
      <c r="F7" s="503"/>
      <c r="G7" s="494" t="s">
        <v>81</v>
      </c>
      <c r="H7" s="495"/>
      <c r="I7" s="494" t="s">
        <v>82</v>
      </c>
      <c r="J7" s="495"/>
      <c r="K7" s="494" t="s">
        <v>83</v>
      </c>
      <c r="L7" s="495"/>
      <c r="M7" s="494" t="s">
        <v>84</v>
      </c>
      <c r="N7" s="495"/>
      <c r="O7" s="494" t="s">
        <v>85</v>
      </c>
      <c r="P7" s="496"/>
      <c r="Q7" s="494" t="s">
        <v>86</v>
      </c>
      <c r="R7" s="495"/>
      <c r="S7" s="428"/>
      <c r="T7" s="428"/>
    </row>
    <row r="8" spans="1:21" ht="24.95" customHeight="1" x14ac:dyDescent="0.15">
      <c r="A8" s="494"/>
      <c r="B8" s="495"/>
      <c r="C8" s="494"/>
      <c r="D8" s="495"/>
      <c r="E8" s="494"/>
      <c r="F8" s="495"/>
      <c r="G8" s="494"/>
      <c r="H8" s="495"/>
      <c r="I8" s="494"/>
      <c r="J8" s="495"/>
      <c r="K8" s="494"/>
      <c r="L8" s="495"/>
      <c r="M8" s="496"/>
      <c r="N8" s="496"/>
      <c r="O8" s="497"/>
      <c r="P8" s="494"/>
      <c r="Q8" s="497">
        <f>SUM(A8:P8)</f>
        <v>0</v>
      </c>
      <c r="R8" s="497"/>
      <c r="S8" s="428"/>
      <c r="T8" s="428"/>
    </row>
    <row r="9" spans="1:21" ht="7.5" customHeight="1" x14ac:dyDescent="0.15">
      <c r="A9" s="438"/>
      <c r="B9" s="438"/>
      <c r="C9" s="438"/>
      <c r="D9" s="438"/>
      <c r="E9" s="438"/>
      <c r="F9" s="438"/>
      <c r="G9" s="438"/>
      <c r="H9" s="438"/>
      <c r="I9" s="438"/>
      <c r="J9" s="438"/>
      <c r="K9" s="438"/>
      <c r="L9" s="438"/>
      <c r="M9" s="438"/>
      <c r="N9" s="438"/>
      <c r="O9" s="438"/>
      <c r="P9" s="438"/>
      <c r="Q9" s="438"/>
      <c r="R9" s="438"/>
      <c r="S9" s="438"/>
    </row>
    <row r="10" spans="1:21" ht="18.75" customHeight="1" x14ac:dyDescent="0.15">
      <c r="A10" s="434" t="s">
        <v>87</v>
      </c>
      <c r="B10" s="435"/>
      <c r="C10" s="435"/>
      <c r="D10" s="435"/>
      <c r="E10" s="435"/>
      <c r="F10" s="435"/>
      <c r="G10" s="435"/>
      <c r="H10" s="435"/>
      <c r="I10" s="435"/>
      <c r="J10" s="435"/>
      <c r="K10" s="435"/>
      <c r="L10" s="435"/>
      <c r="M10" s="435"/>
      <c r="N10" s="435"/>
      <c r="O10" s="435"/>
      <c r="P10" s="435"/>
      <c r="Q10" s="435"/>
      <c r="R10" s="436"/>
      <c r="S10" s="437"/>
      <c r="T10" s="437"/>
    </row>
    <row r="11" spans="1:21" ht="18.75" customHeight="1" x14ac:dyDescent="0.15">
      <c r="A11" s="498" t="s">
        <v>78</v>
      </c>
      <c r="B11" s="499"/>
      <c r="C11" s="500" t="s">
        <v>79</v>
      </c>
      <c r="D11" s="501"/>
      <c r="E11" s="502" t="s">
        <v>80</v>
      </c>
      <c r="F11" s="503"/>
      <c r="G11" s="494" t="s">
        <v>81</v>
      </c>
      <c r="H11" s="495"/>
      <c r="I11" s="494" t="s">
        <v>82</v>
      </c>
      <c r="J11" s="495"/>
      <c r="K11" s="494" t="s">
        <v>83</v>
      </c>
      <c r="L11" s="495"/>
      <c r="M11" s="494" t="s">
        <v>84</v>
      </c>
      <c r="N11" s="495"/>
      <c r="O11" s="494" t="s">
        <v>85</v>
      </c>
      <c r="P11" s="496"/>
      <c r="Q11" s="494" t="s">
        <v>86</v>
      </c>
      <c r="R11" s="495"/>
      <c r="S11" s="428"/>
      <c r="T11" s="428"/>
    </row>
    <row r="12" spans="1:21" ht="24.95" customHeight="1" x14ac:dyDescent="0.15">
      <c r="A12" s="494" t="e">
        <f>ROUND(A8/F4,1)</f>
        <v>#DIV/0!</v>
      </c>
      <c r="B12" s="495"/>
      <c r="C12" s="494" t="e">
        <f>ROUND(C8/F4,1)</f>
        <v>#DIV/0!</v>
      </c>
      <c r="D12" s="495"/>
      <c r="E12" s="494" t="e">
        <f>ROUND(E8/F4,1)</f>
        <v>#DIV/0!</v>
      </c>
      <c r="F12" s="495"/>
      <c r="G12" s="494" t="e">
        <f>ROUND(G8/F4,1)</f>
        <v>#DIV/0!</v>
      </c>
      <c r="H12" s="495"/>
      <c r="I12" s="494" t="e">
        <f>ROUND(I8/F4,1)</f>
        <v>#DIV/0!</v>
      </c>
      <c r="J12" s="495"/>
      <c r="K12" s="494" t="e">
        <f>ROUND(K8/F4,1)</f>
        <v>#DIV/0!</v>
      </c>
      <c r="L12" s="495"/>
      <c r="M12" s="496" t="e">
        <f>ROUND(M8/F4,1)</f>
        <v>#DIV/0!</v>
      </c>
      <c r="N12" s="496"/>
      <c r="O12" s="497" t="e">
        <f>ROUND(O8/F4,1)</f>
        <v>#DIV/0!</v>
      </c>
      <c r="P12" s="494"/>
      <c r="Q12" s="497" t="e">
        <f>SUM(A12:P12)</f>
        <v>#DIV/0!</v>
      </c>
      <c r="R12" s="497"/>
      <c r="S12" s="428"/>
      <c r="T12" s="428"/>
    </row>
    <row r="13" spans="1:21" ht="18.75" customHeight="1" x14ac:dyDescent="0.15">
      <c r="A13" s="424" t="s">
        <v>439</v>
      </c>
    </row>
    <row r="14" spans="1:21" ht="30" customHeight="1" x14ac:dyDescent="0.15">
      <c r="A14" s="439" t="s">
        <v>435</v>
      </c>
      <c r="B14" s="440"/>
      <c r="C14" s="440"/>
      <c r="D14" s="440"/>
      <c r="E14" s="440"/>
      <c r="F14" s="440"/>
      <c r="G14" s="440"/>
      <c r="H14" s="440"/>
      <c r="I14" s="440" t="s">
        <v>438</v>
      </c>
      <c r="J14" s="440"/>
      <c r="K14" s="441"/>
      <c r="L14" s="440"/>
      <c r="M14" s="440"/>
      <c r="N14" s="440"/>
      <c r="O14" s="440"/>
      <c r="P14" s="440"/>
      <c r="Q14" s="440"/>
      <c r="R14" s="440"/>
      <c r="S14" s="440"/>
      <c r="T14" s="440"/>
      <c r="U14" s="442"/>
    </row>
    <row r="15" spans="1:21" ht="30" customHeight="1" x14ac:dyDescent="0.15">
      <c r="A15" s="443" t="s">
        <v>436</v>
      </c>
      <c r="B15" s="444"/>
      <c r="C15" s="444"/>
      <c r="D15" s="444"/>
      <c r="E15" s="444"/>
      <c r="F15" s="444"/>
      <c r="G15" s="444"/>
      <c r="H15" s="444"/>
      <c r="I15" s="444"/>
      <c r="J15" s="444"/>
      <c r="K15" s="444" t="s">
        <v>437</v>
      </c>
      <c r="L15" s="444"/>
      <c r="M15" s="444"/>
      <c r="N15" s="444"/>
      <c r="O15" s="444"/>
      <c r="P15" s="444"/>
      <c r="Q15" s="444"/>
      <c r="R15" s="444"/>
      <c r="S15" s="444"/>
      <c r="T15" s="444"/>
      <c r="U15" s="445"/>
    </row>
    <row r="16" spans="1:21" s="446" customFormat="1" ht="18.75" customHeight="1" x14ac:dyDescent="0.15">
      <c r="A16" s="446" t="s">
        <v>440</v>
      </c>
      <c r="B16" s="447"/>
      <c r="C16" s="447"/>
      <c r="D16" s="447"/>
      <c r="E16" s="447"/>
    </row>
    <row r="17" spans="1:22" s="446" customFormat="1" ht="18.75" customHeight="1" x14ac:dyDescent="0.15">
      <c r="A17" s="505" t="s">
        <v>447</v>
      </c>
      <c r="B17" s="506"/>
      <c r="C17" s="506"/>
      <c r="D17" s="507"/>
      <c r="E17" s="510" t="s">
        <v>443</v>
      </c>
      <c r="F17" s="510"/>
      <c r="G17" s="510"/>
      <c r="H17" s="510"/>
      <c r="I17" s="510"/>
      <c r="J17" s="510"/>
      <c r="K17" s="493" t="s">
        <v>455</v>
      </c>
      <c r="L17" s="493"/>
      <c r="M17" s="493"/>
      <c r="N17" s="493"/>
      <c r="O17" s="493"/>
      <c r="P17" s="493"/>
      <c r="Q17" s="493" t="s">
        <v>450</v>
      </c>
      <c r="R17" s="493"/>
      <c r="S17" s="493"/>
      <c r="T17" s="493"/>
      <c r="U17" s="493"/>
    </row>
    <row r="18" spans="1:22" s="446" customFormat="1" ht="18.75" customHeight="1" x14ac:dyDescent="0.15">
      <c r="A18" s="505" t="s">
        <v>448</v>
      </c>
      <c r="B18" s="507"/>
      <c r="C18" s="448" t="s">
        <v>441</v>
      </c>
      <c r="D18" s="449" t="s">
        <v>442</v>
      </c>
      <c r="E18" s="509" t="s">
        <v>445</v>
      </c>
      <c r="F18" s="511"/>
      <c r="G18" s="508"/>
      <c r="H18" s="508"/>
      <c r="I18" s="508"/>
      <c r="J18" s="509"/>
      <c r="K18" s="450" t="s">
        <v>451</v>
      </c>
      <c r="L18" s="450">
        <f>表紙!D11-1</f>
        <v>-1</v>
      </c>
      <c r="M18" s="448"/>
      <c r="N18" s="451" t="s">
        <v>456</v>
      </c>
      <c r="O18" s="448"/>
      <c r="P18" s="451" t="s">
        <v>456</v>
      </c>
      <c r="Q18" s="493"/>
      <c r="R18" s="493"/>
      <c r="S18" s="493"/>
      <c r="T18" s="493"/>
      <c r="U18" s="493"/>
    </row>
    <row r="19" spans="1:22" s="446" customFormat="1" ht="18.75" customHeight="1" x14ac:dyDescent="0.15">
      <c r="A19" s="505" t="s">
        <v>449</v>
      </c>
      <c r="B19" s="507"/>
      <c r="C19" s="448" t="s">
        <v>441</v>
      </c>
      <c r="D19" s="449" t="s">
        <v>442</v>
      </c>
      <c r="E19" s="509" t="s">
        <v>446</v>
      </c>
      <c r="F19" s="511"/>
      <c r="G19" s="493"/>
      <c r="H19" s="493"/>
      <c r="I19" s="493"/>
      <c r="J19" s="505"/>
      <c r="K19" s="450" t="s">
        <v>444</v>
      </c>
      <c r="L19" s="450">
        <f>表紙!D11</f>
        <v>0</v>
      </c>
      <c r="M19" s="452"/>
      <c r="N19" s="453" t="s">
        <v>456</v>
      </c>
      <c r="O19" s="452"/>
      <c r="P19" s="453" t="s">
        <v>456</v>
      </c>
      <c r="Q19" s="493"/>
      <c r="R19" s="493"/>
      <c r="S19" s="493"/>
      <c r="T19" s="493"/>
      <c r="U19" s="493"/>
    </row>
    <row r="20" spans="1:22" ht="18.75" customHeight="1" x14ac:dyDescent="0.15">
      <c r="A20" s="465" t="s">
        <v>757</v>
      </c>
      <c r="B20" s="466"/>
      <c r="C20" s="466"/>
      <c r="D20" s="466"/>
      <c r="E20" s="433"/>
      <c r="F20" s="433"/>
      <c r="G20" s="433"/>
      <c r="H20" s="433"/>
      <c r="I20" s="433"/>
      <c r="J20" s="433"/>
      <c r="K20" s="433"/>
      <c r="L20" s="433"/>
      <c r="M20" s="433"/>
      <c r="N20" s="433"/>
      <c r="O20" s="433"/>
      <c r="P20" s="433"/>
      <c r="Q20" s="433"/>
      <c r="R20" s="433"/>
      <c r="S20" s="433"/>
      <c r="T20" s="433"/>
      <c r="U20" s="433"/>
    </row>
    <row r="21" spans="1:22" s="455" customFormat="1" ht="32.1" customHeight="1" x14ac:dyDescent="0.15">
      <c r="A21" s="456"/>
      <c r="B21" s="406"/>
      <c r="C21" s="406"/>
      <c r="D21" s="406"/>
      <c r="E21" s="406"/>
      <c r="F21" s="406"/>
      <c r="G21" s="406"/>
      <c r="H21" s="406"/>
      <c r="I21" s="406"/>
      <c r="J21" s="406"/>
      <c r="K21" s="406"/>
      <c r="L21" s="406"/>
      <c r="M21" s="406"/>
      <c r="N21" s="406"/>
      <c r="O21" s="406"/>
      <c r="P21" s="406"/>
      <c r="Q21" s="406"/>
      <c r="R21" s="457"/>
      <c r="S21" s="457"/>
      <c r="T21" s="457"/>
      <c r="U21" s="458"/>
      <c r="V21" s="431"/>
    </row>
    <row r="22" spans="1:22" s="455" customFormat="1" ht="32.1" customHeight="1" x14ac:dyDescent="0.15">
      <c r="A22" s="459"/>
      <c r="B22" s="431"/>
      <c r="C22" s="431"/>
      <c r="D22" s="431"/>
      <c r="E22" s="431"/>
      <c r="F22" s="431"/>
      <c r="G22" s="431"/>
      <c r="H22" s="431"/>
      <c r="I22" s="431"/>
      <c r="J22" s="431"/>
      <c r="K22" s="431"/>
      <c r="L22" s="431"/>
      <c r="M22" s="431"/>
      <c r="N22" s="431"/>
      <c r="O22" s="431"/>
      <c r="P22" s="431"/>
      <c r="Q22" s="431"/>
      <c r="R22" s="454"/>
      <c r="S22" s="454"/>
      <c r="T22" s="454"/>
      <c r="U22" s="460"/>
      <c r="V22" s="431"/>
    </row>
    <row r="23" spans="1:22" s="455" customFormat="1" ht="32.1" customHeight="1" x14ac:dyDescent="0.15">
      <c r="A23" s="461"/>
      <c r="B23" s="462"/>
      <c r="C23" s="462"/>
      <c r="D23" s="462"/>
      <c r="E23" s="462"/>
      <c r="F23" s="462"/>
      <c r="G23" s="462"/>
      <c r="H23" s="462"/>
      <c r="I23" s="462"/>
      <c r="J23" s="462"/>
      <c r="K23" s="462"/>
      <c r="L23" s="462"/>
      <c r="M23" s="462"/>
      <c r="N23" s="462"/>
      <c r="O23" s="462"/>
      <c r="P23" s="462"/>
      <c r="Q23" s="462"/>
      <c r="R23" s="463"/>
      <c r="S23" s="463"/>
      <c r="T23" s="463"/>
      <c r="U23" s="464"/>
      <c r="V23" s="431"/>
    </row>
    <row r="24" spans="1:22" s="455" customFormat="1" ht="18.75" customHeight="1" x14ac:dyDescent="0.15">
      <c r="A24" s="467" t="s">
        <v>758</v>
      </c>
      <c r="B24" s="468"/>
      <c r="C24" s="468"/>
      <c r="D24" s="468"/>
      <c r="E24" s="468"/>
      <c r="F24" s="468"/>
      <c r="G24" s="469"/>
      <c r="H24" s="469"/>
      <c r="I24" s="470"/>
      <c r="J24" s="470"/>
      <c r="K24" s="470"/>
      <c r="L24" s="470"/>
      <c r="M24" s="470"/>
      <c r="N24" s="470"/>
      <c r="O24" s="470"/>
    </row>
    <row r="25" spans="1:22" ht="65.099999999999994" customHeight="1" x14ac:dyDescent="0.15">
      <c r="A25" s="425"/>
      <c r="B25" s="426"/>
      <c r="C25" s="426"/>
      <c r="D25" s="426"/>
      <c r="E25" s="426"/>
      <c r="F25" s="426"/>
      <c r="G25" s="426"/>
      <c r="H25" s="426"/>
      <c r="I25" s="426"/>
      <c r="J25" s="426"/>
      <c r="K25" s="426"/>
      <c r="L25" s="426"/>
      <c r="M25" s="426"/>
      <c r="N25" s="426"/>
      <c r="O25" s="426"/>
      <c r="P25" s="426"/>
      <c r="Q25" s="426"/>
      <c r="R25" s="426"/>
      <c r="S25" s="426"/>
      <c r="T25" s="426"/>
      <c r="U25" s="427"/>
    </row>
  </sheetData>
  <mergeCells count="50">
    <mergeCell ref="A17:D17"/>
    <mergeCell ref="G19:J19"/>
    <mergeCell ref="G18:J18"/>
    <mergeCell ref="E17:J17"/>
    <mergeCell ref="A19:B19"/>
    <mergeCell ref="A18:B18"/>
    <mergeCell ref="E19:F19"/>
    <mergeCell ref="E18:F18"/>
    <mergeCell ref="A4:E4"/>
    <mergeCell ref="A7:B7"/>
    <mergeCell ref="C7:D7"/>
    <mergeCell ref="E7:F7"/>
    <mergeCell ref="G7:H7"/>
    <mergeCell ref="F4:H4"/>
    <mergeCell ref="Q7:R7"/>
    <mergeCell ref="A8:B8"/>
    <mergeCell ref="C8:D8"/>
    <mergeCell ref="M8:N8"/>
    <mergeCell ref="O8:P8"/>
    <mergeCell ref="Q8:R8"/>
    <mergeCell ref="K7:L7"/>
    <mergeCell ref="M7:N7"/>
    <mergeCell ref="E8:F8"/>
    <mergeCell ref="G8:H8"/>
    <mergeCell ref="I8:J8"/>
    <mergeCell ref="K8:L8"/>
    <mergeCell ref="O7:P7"/>
    <mergeCell ref="I7:J7"/>
    <mergeCell ref="A11:B11"/>
    <mergeCell ref="C11:D11"/>
    <mergeCell ref="E11:F11"/>
    <mergeCell ref="G11:H11"/>
    <mergeCell ref="I11:J11"/>
    <mergeCell ref="A12:B12"/>
    <mergeCell ref="C12:D12"/>
    <mergeCell ref="M12:N12"/>
    <mergeCell ref="O12:P12"/>
    <mergeCell ref="Q12:R12"/>
    <mergeCell ref="E12:F12"/>
    <mergeCell ref="G12:H12"/>
    <mergeCell ref="I12:J12"/>
    <mergeCell ref="K12:L12"/>
    <mergeCell ref="Q19:U19"/>
    <mergeCell ref="Q18:U18"/>
    <mergeCell ref="Q17:U17"/>
    <mergeCell ref="Q11:R11"/>
    <mergeCell ref="K11:L11"/>
    <mergeCell ref="M11:N11"/>
    <mergeCell ref="O11:P11"/>
    <mergeCell ref="K17:P17"/>
  </mergeCells>
  <phoneticPr fontId="2"/>
  <pageMargins left="0.23622047244094491" right="0.19685039370078741" top="0.51181102362204722" bottom="0.55118110236220474" header="0.31496062992125984" footer="0.59055118110236227"/>
  <pageSetup paperSize="9" orientation="portrait" r:id="rId1"/>
  <headerFooter alignWithMargins="0">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55" zoomScaleNormal="70" zoomScaleSheetLayoutView="55" workbookViewId="0">
      <selection activeCell="AG2" sqref="AG2:AH2"/>
    </sheetView>
  </sheetViews>
  <sheetFormatPr defaultColWidth="4.375" defaultRowHeight="20.25" customHeight="1" x14ac:dyDescent="0.4"/>
  <cols>
    <col min="1" max="1" width="1.625" style="79" customWidth="1"/>
    <col min="2" max="4" width="5.75" style="79" customWidth="1"/>
    <col min="5" max="5" width="5.75" style="79" hidden="1" customWidth="1"/>
    <col min="6" max="6" width="16.5" style="79" hidden="1" customWidth="1"/>
    <col min="7" max="58" width="5.625" style="79" customWidth="1"/>
    <col min="59" max="16384" width="4.375" style="79"/>
  </cols>
  <sheetData>
    <row r="1" spans="2:64" s="31" customFormat="1" ht="20.25" customHeight="1" x14ac:dyDescent="0.4">
      <c r="C1" s="32" t="s">
        <v>11</v>
      </c>
      <c r="D1" s="32"/>
      <c r="E1" s="32"/>
      <c r="F1" s="32"/>
      <c r="G1" s="32"/>
      <c r="H1" s="33" t="s">
        <v>90</v>
      </c>
      <c r="J1" s="33"/>
      <c r="L1" s="32"/>
      <c r="M1" s="32"/>
      <c r="N1" s="32"/>
      <c r="O1" s="32"/>
      <c r="P1" s="32"/>
      <c r="Q1" s="32"/>
      <c r="R1" s="32"/>
      <c r="AM1" s="34"/>
      <c r="AN1" s="35"/>
      <c r="AO1" s="35" t="s">
        <v>91</v>
      </c>
      <c r="AP1" s="521" t="s">
        <v>92</v>
      </c>
      <c r="AQ1" s="522"/>
      <c r="AR1" s="522"/>
      <c r="AS1" s="522"/>
      <c r="AT1" s="522"/>
      <c r="AU1" s="522"/>
      <c r="AV1" s="522"/>
      <c r="AW1" s="522"/>
      <c r="AX1" s="522"/>
      <c r="AY1" s="522"/>
      <c r="AZ1" s="522"/>
      <c r="BA1" s="522"/>
      <c r="BB1" s="522"/>
      <c r="BC1" s="522"/>
      <c r="BD1" s="522"/>
      <c r="BE1" s="522"/>
      <c r="BF1" s="35" t="s">
        <v>93</v>
      </c>
    </row>
    <row r="2" spans="2:64" s="31" customFormat="1" ht="20.25" customHeight="1" x14ac:dyDescent="0.4">
      <c r="C2" s="32"/>
      <c r="D2" s="32"/>
      <c r="E2" s="32"/>
      <c r="F2" s="32"/>
      <c r="G2" s="32"/>
      <c r="J2" s="33"/>
      <c r="L2" s="32"/>
      <c r="M2" s="32"/>
      <c r="N2" s="32"/>
      <c r="O2" s="32"/>
      <c r="P2" s="32"/>
      <c r="Q2" s="32"/>
      <c r="R2" s="32"/>
      <c r="Y2" s="1" t="s">
        <v>13</v>
      </c>
      <c r="Z2" s="523">
        <f>表紙!D11</f>
        <v>0</v>
      </c>
      <c r="AA2" s="523"/>
      <c r="AB2" s="1" t="s">
        <v>94</v>
      </c>
      <c r="AC2" s="524" t="str">
        <f>IF(Z2=0,"",YEAR(DATE(2018+Z2,1,1)))</f>
        <v/>
      </c>
      <c r="AD2" s="524"/>
      <c r="AE2" s="2" t="s">
        <v>95</v>
      </c>
      <c r="AF2" s="2" t="s">
        <v>14</v>
      </c>
      <c r="AG2" s="523">
        <f>表紙!F11</f>
        <v>0</v>
      </c>
      <c r="AH2" s="523"/>
      <c r="AI2" s="2" t="s">
        <v>15</v>
      </c>
      <c r="AM2" s="34"/>
      <c r="AN2" s="35"/>
      <c r="AO2" s="35" t="s">
        <v>96</v>
      </c>
      <c r="AP2" s="523" t="s">
        <v>97</v>
      </c>
      <c r="AQ2" s="523"/>
      <c r="AR2" s="523"/>
      <c r="AS2" s="523"/>
      <c r="AT2" s="523"/>
      <c r="AU2" s="523"/>
      <c r="AV2" s="523"/>
      <c r="AW2" s="523"/>
      <c r="AX2" s="523"/>
      <c r="AY2" s="523"/>
      <c r="AZ2" s="523"/>
      <c r="BA2" s="523"/>
      <c r="BB2" s="523"/>
      <c r="BC2" s="523"/>
      <c r="BD2" s="523"/>
      <c r="BE2" s="523"/>
      <c r="BF2" s="35" t="s">
        <v>93</v>
      </c>
    </row>
    <row r="3" spans="2:64" s="42" customFormat="1" ht="20.25" customHeight="1" x14ac:dyDescent="0.4">
      <c r="B3" s="36"/>
      <c r="C3" s="36"/>
      <c r="D3" s="36"/>
      <c r="E3" s="36"/>
      <c r="F3" s="36"/>
      <c r="G3" s="37"/>
      <c r="H3" s="36"/>
      <c r="I3" s="36"/>
      <c r="J3" s="37"/>
      <c r="K3" s="36"/>
      <c r="L3" s="38"/>
      <c r="M3" s="38"/>
      <c r="N3" s="38"/>
      <c r="O3" s="38"/>
      <c r="P3" s="38"/>
      <c r="Q3" s="38"/>
      <c r="R3" s="38"/>
      <c r="S3" s="36"/>
      <c r="T3" s="36"/>
      <c r="U3" s="36"/>
      <c r="V3" s="36"/>
      <c r="W3" s="36"/>
      <c r="X3" s="36"/>
      <c r="Y3" s="36"/>
      <c r="Z3" s="39"/>
      <c r="AA3" s="39"/>
      <c r="AB3" s="40"/>
      <c r="AC3" s="41"/>
      <c r="AD3" s="40"/>
      <c r="AE3" s="36"/>
      <c r="AF3" s="36"/>
      <c r="AG3" s="36"/>
      <c r="AH3" s="36"/>
      <c r="AI3" s="36"/>
      <c r="AJ3" s="36"/>
      <c r="AK3" s="36"/>
      <c r="AL3" s="36"/>
      <c r="AM3" s="36"/>
      <c r="AN3" s="36"/>
      <c r="AO3" s="36"/>
      <c r="AP3" s="36"/>
      <c r="AQ3" s="36"/>
      <c r="AR3" s="36"/>
      <c r="AS3" s="36"/>
      <c r="AT3" s="36"/>
      <c r="BA3" s="43" t="s">
        <v>98</v>
      </c>
      <c r="BB3" s="512" t="s">
        <v>16</v>
      </c>
      <c r="BC3" s="513"/>
      <c r="BD3" s="513"/>
      <c r="BE3" s="514"/>
      <c r="BF3" s="35"/>
    </row>
    <row r="4" spans="2:64" s="42" customFormat="1" ht="18.75" x14ac:dyDescent="0.4">
      <c r="B4" s="36"/>
      <c r="C4" s="36"/>
      <c r="D4" s="36"/>
      <c r="E4" s="36"/>
      <c r="F4" s="36"/>
      <c r="G4" s="37"/>
      <c r="H4" s="36"/>
      <c r="I4" s="36"/>
      <c r="J4" s="37"/>
      <c r="K4" s="36"/>
      <c r="L4" s="38"/>
      <c r="M4" s="38"/>
      <c r="N4" s="38"/>
      <c r="O4" s="38"/>
      <c r="P4" s="38"/>
      <c r="Q4" s="38"/>
      <c r="R4" s="38"/>
      <c r="S4" s="36"/>
      <c r="T4" s="36"/>
      <c r="U4" s="36"/>
      <c r="V4" s="36"/>
      <c r="W4" s="36"/>
      <c r="X4" s="36"/>
      <c r="Y4" s="36"/>
      <c r="Z4" s="44"/>
      <c r="AA4" s="44"/>
      <c r="AB4" s="36"/>
      <c r="AC4" s="36"/>
      <c r="AD4" s="36"/>
      <c r="AE4" s="36"/>
      <c r="AF4" s="36"/>
      <c r="AG4" s="9"/>
      <c r="AH4" s="9"/>
      <c r="AI4" s="9"/>
      <c r="AJ4" s="9"/>
      <c r="AK4" s="9"/>
      <c r="AL4" s="9"/>
      <c r="AM4" s="9"/>
      <c r="AN4" s="9"/>
      <c r="AO4" s="9"/>
      <c r="AP4" s="9"/>
      <c r="AQ4" s="9"/>
      <c r="AR4" s="9"/>
      <c r="AS4" s="9"/>
      <c r="AT4" s="9"/>
      <c r="AU4" s="31"/>
      <c r="AV4" s="31"/>
      <c r="AW4" s="31"/>
      <c r="AX4" s="31"/>
      <c r="AY4" s="31"/>
      <c r="AZ4" s="31"/>
      <c r="BA4" s="43" t="s">
        <v>99</v>
      </c>
      <c r="BB4" s="512" t="s">
        <v>17</v>
      </c>
      <c r="BC4" s="513"/>
      <c r="BD4" s="513"/>
      <c r="BE4" s="514"/>
      <c r="BF4" s="45"/>
    </row>
    <row r="5" spans="2:64" s="42" customFormat="1" ht="6.75" customHeight="1" x14ac:dyDescent="0.4">
      <c r="B5" s="36"/>
      <c r="C5" s="8"/>
      <c r="D5" s="8"/>
      <c r="E5" s="8"/>
      <c r="F5" s="8"/>
      <c r="G5" s="46"/>
      <c r="H5" s="8"/>
      <c r="I5" s="8"/>
      <c r="J5" s="46"/>
      <c r="K5" s="8"/>
      <c r="L5" s="47"/>
      <c r="M5" s="47"/>
      <c r="N5" s="47"/>
      <c r="O5" s="47"/>
      <c r="P5" s="47"/>
      <c r="Q5" s="47"/>
      <c r="R5" s="47"/>
      <c r="S5" s="8"/>
      <c r="T5" s="8"/>
      <c r="U5" s="8"/>
      <c r="V5" s="8"/>
      <c r="W5" s="8"/>
      <c r="X5" s="8"/>
      <c r="Y5" s="8"/>
      <c r="Z5" s="16"/>
      <c r="AA5" s="16"/>
      <c r="AB5" s="8"/>
      <c r="AC5" s="8"/>
      <c r="AD5" s="8"/>
      <c r="AE5" s="8"/>
      <c r="AF5" s="36"/>
      <c r="AG5" s="9"/>
      <c r="AH5" s="9"/>
      <c r="AI5" s="9"/>
      <c r="AJ5" s="9"/>
      <c r="AK5" s="9"/>
      <c r="AL5" s="9"/>
      <c r="AM5" s="9"/>
      <c r="AN5" s="9"/>
      <c r="AO5" s="9"/>
      <c r="AP5" s="9"/>
      <c r="AQ5" s="9"/>
      <c r="AR5" s="9"/>
      <c r="AS5" s="9"/>
      <c r="AT5" s="9"/>
      <c r="AU5" s="31"/>
      <c r="AV5" s="31"/>
      <c r="AW5" s="31"/>
      <c r="AX5" s="31"/>
      <c r="AY5" s="31"/>
      <c r="AZ5" s="31"/>
      <c r="BA5" s="31"/>
      <c r="BB5" s="31"/>
      <c r="BC5" s="31"/>
      <c r="BD5" s="31"/>
      <c r="BE5" s="45"/>
      <c r="BF5" s="45"/>
    </row>
    <row r="6" spans="2:64" s="42" customFormat="1" ht="20.25" customHeight="1" x14ac:dyDescent="0.4">
      <c r="B6" s="36"/>
      <c r="C6" s="8"/>
      <c r="D6" s="8"/>
      <c r="E6" s="8"/>
      <c r="F6" s="8"/>
      <c r="G6" s="46"/>
      <c r="H6" s="8"/>
      <c r="I6" s="8"/>
      <c r="J6" s="46"/>
      <c r="K6" s="8"/>
      <c r="L6" s="47"/>
      <c r="M6" s="47"/>
      <c r="N6" s="47"/>
      <c r="O6" s="47"/>
      <c r="P6" s="47"/>
      <c r="Q6" s="47"/>
      <c r="R6" s="47"/>
      <c r="S6" s="8"/>
      <c r="T6" s="8"/>
      <c r="U6" s="8"/>
      <c r="V6" s="8"/>
      <c r="W6" s="8"/>
      <c r="X6" s="8"/>
      <c r="Y6" s="8"/>
      <c r="Z6" s="16"/>
      <c r="AA6" s="16"/>
      <c r="AB6" s="8"/>
      <c r="AC6" s="8"/>
      <c r="AD6" s="8"/>
      <c r="AE6" s="8"/>
      <c r="AF6" s="36"/>
      <c r="AG6" s="9"/>
      <c r="AH6" s="9"/>
      <c r="AI6" s="9"/>
      <c r="AJ6" s="9"/>
      <c r="AK6" s="9"/>
      <c r="AL6" s="9" t="s">
        <v>18</v>
      </c>
      <c r="AM6" s="9"/>
      <c r="AN6" s="9"/>
      <c r="AO6" s="9"/>
      <c r="AP6" s="9"/>
      <c r="AQ6" s="9"/>
      <c r="AR6" s="9"/>
      <c r="AS6" s="9"/>
      <c r="AT6" s="3"/>
      <c r="AU6" s="3"/>
      <c r="AV6" s="10"/>
      <c r="AW6" s="9"/>
      <c r="AX6" s="515">
        <v>40</v>
      </c>
      <c r="AY6" s="516"/>
      <c r="AZ6" s="10" t="s">
        <v>19</v>
      </c>
      <c r="BA6" s="9"/>
      <c r="BB6" s="515">
        <v>160</v>
      </c>
      <c r="BC6" s="516"/>
      <c r="BD6" s="10" t="s">
        <v>20</v>
      </c>
      <c r="BE6" s="9"/>
      <c r="BF6" s="45"/>
    </row>
    <row r="7" spans="2:64" s="42" customFormat="1" ht="6.75" customHeight="1" x14ac:dyDescent="0.4">
      <c r="B7" s="36"/>
      <c r="C7" s="8"/>
      <c r="D7" s="8"/>
      <c r="E7" s="8"/>
      <c r="F7" s="8"/>
      <c r="G7" s="46"/>
      <c r="H7" s="8"/>
      <c r="I7" s="8"/>
      <c r="J7" s="46"/>
      <c r="K7" s="8"/>
      <c r="L7" s="47"/>
      <c r="M7" s="47"/>
      <c r="N7" s="47"/>
      <c r="O7" s="47"/>
      <c r="P7" s="47"/>
      <c r="Q7" s="47"/>
      <c r="R7" s="47"/>
      <c r="S7" s="8"/>
      <c r="T7" s="8"/>
      <c r="U7" s="8"/>
      <c r="V7" s="8"/>
      <c r="W7" s="8"/>
      <c r="X7" s="8"/>
      <c r="Y7" s="8"/>
      <c r="Z7" s="16"/>
      <c r="AA7" s="16"/>
      <c r="AB7" s="8"/>
      <c r="AC7" s="8"/>
      <c r="AD7" s="8"/>
      <c r="AE7" s="8"/>
      <c r="AF7" s="36"/>
      <c r="AG7" s="9"/>
      <c r="AH7" s="9"/>
      <c r="AI7" s="9"/>
      <c r="AJ7" s="9"/>
      <c r="AK7" s="9"/>
      <c r="AL7" s="9"/>
      <c r="AM7" s="9"/>
      <c r="AN7" s="9"/>
      <c r="AO7" s="9"/>
      <c r="AP7" s="9"/>
      <c r="AQ7" s="9"/>
      <c r="AR7" s="9"/>
      <c r="AS7" s="9"/>
      <c r="AT7" s="9"/>
      <c r="AU7" s="31"/>
      <c r="AV7" s="31"/>
      <c r="AW7" s="31"/>
      <c r="AX7" s="31"/>
      <c r="AY7" s="31"/>
      <c r="AZ7" s="31"/>
      <c r="BA7" s="31"/>
      <c r="BB7" s="31"/>
      <c r="BC7" s="31"/>
      <c r="BD7" s="31"/>
      <c r="BE7" s="45"/>
      <c r="BF7" s="45"/>
    </row>
    <row r="8" spans="2:64" s="42" customFormat="1" ht="20.25" customHeight="1" x14ac:dyDescent="0.4">
      <c r="B8" s="6"/>
      <c r="C8" s="6"/>
      <c r="D8" s="6"/>
      <c r="E8" s="6"/>
      <c r="F8" s="6"/>
      <c r="G8" s="13"/>
      <c r="H8" s="13"/>
      <c r="I8" s="13"/>
      <c r="J8" s="6"/>
      <c r="K8" s="6"/>
      <c r="L8" s="13"/>
      <c r="M8" s="13"/>
      <c r="N8" s="13"/>
      <c r="O8" s="6"/>
      <c r="P8" s="13"/>
      <c r="Q8" s="13"/>
      <c r="R8" s="13"/>
      <c r="S8" s="48"/>
      <c r="T8" s="14"/>
      <c r="U8" s="14"/>
      <c r="V8" s="15"/>
      <c r="W8" s="36"/>
      <c r="X8" s="36"/>
      <c r="Y8" s="36"/>
      <c r="Z8" s="16"/>
      <c r="AA8" s="49"/>
      <c r="AB8" s="46"/>
      <c r="AC8" s="16"/>
      <c r="AD8" s="16"/>
      <c r="AE8" s="16"/>
      <c r="AF8" s="50"/>
      <c r="AG8" s="51"/>
      <c r="AH8" s="51"/>
      <c r="AI8" s="51"/>
      <c r="AJ8" s="52"/>
      <c r="AK8" s="47"/>
      <c r="AL8" s="49"/>
      <c r="AM8" s="49"/>
      <c r="AN8" s="46"/>
      <c r="AO8" s="3"/>
      <c r="AP8" s="3"/>
      <c r="AQ8" s="3"/>
      <c r="AR8" s="53"/>
      <c r="AS8" s="53"/>
      <c r="AT8" s="9"/>
      <c r="AU8" s="54"/>
      <c r="AV8" s="54"/>
      <c r="AW8" s="55"/>
      <c r="AX8" s="31"/>
      <c r="AY8" s="31" t="s">
        <v>21</v>
      </c>
      <c r="AZ8" s="31"/>
      <c r="BA8" s="31"/>
      <c r="BB8" s="517" t="e">
        <f>DAY(EOMONTH(DATE(AC2,AG2,1),0))</f>
        <v>#VALUE!</v>
      </c>
      <c r="BC8" s="518"/>
      <c r="BD8" s="31" t="s">
        <v>22</v>
      </c>
      <c r="BE8" s="31"/>
      <c r="BF8" s="31"/>
      <c r="BJ8" s="35"/>
      <c r="BK8" s="35"/>
      <c r="BL8" s="35"/>
    </row>
    <row r="9" spans="2:64" s="42" customFormat="1" ht="6" customHeight="1" x14ac:dyDescent="0.4">
      <c r="B9" s="7"/>
      <c r="C9" s="7"/>
      <c r="D9" s="7"/>
      <c r="E9" s="7"/>
      <c r="F9" s="7"/>
      <c r="G9" s="6"/>
      <c r="H9" s="13"/>
      <c r="I9" s="3"/>
      <c r="J9" s="3"/>
      <c r="K9" s="7"/>
      <c r="L9" s="6"/>
      <c r="M9" s="13"/>
      <c r="N9" s="3"/>
      <c r="O9" s="3"/>
      <c r="P9" s="6"/>
      <c r="Q9" s="3"/>
      <c r="R9" s="7"/>
      <c r="S9" s="3"/>
      <c r="T9" s="3"/>
      <c r="U9" s="3"/>
      <c r="V9" s="3"/>
      <c r="W9" s="36"/>
      <c r="X9" s="36"/>
      <c r="Y9" s="36"/>
      <c r="Z9" s="8"/>
      <c r="AA9" s="52"/>
      <c r="AB9" s="52"/>
      <c r="AC9" s="8"/>
      <c r="AD9" s="8"/>
      <c r="AE9" s="8"/>
      <c r="AF9" s="56"/>
      <c r="AG9" s="16"/>
      <c r="AH9" s="52"/>
      <c r="AI9" s="8"/>
      <c r="AJ9" s="51"/>
      <c r="AK9" s="52"/>
      <c r="AL9" s="52"/>
      <c r="AM9" s="52"/>
      <c r="AN9" s="52"/>
      <c r="AO9" s="8"/>
      <c r="AP9" s="9"/>
      <c r="AQ9" s="11"/>
      <c r="AR9" s="11"/>
      <c r="AS9" s="11"/>
      <c r="AT9" s="9"/>
      <c r="AU9" s="31"/>
      <c r="AV9" s="31"/>
      <c r="AW9" s="31"/>
      <c r="AX9" s="31"/>
      <c r="AY9" s="31"/>
      <c r="AZ9" s="31"/>
      <c r="BA9" s="31"/>
      <c r="BB9" s="31"/>
      <c r="BC9" s="31"/>
      <c r="BD9" s="31"/>
      <c r="BE9" s="31"/>
      <c r="BF9" s="31"/>
      <c r="BJ9" s="35"/>
      <c r="BK9" s="35"/>
      <c r="BL9" s="35"/>
    </row>
    <row r="10" spans="2:64" s="42" customFormat="1" ht="18.75" x14ac:dyDescent="0.2">
      <c r="B10" s="6"/>
      <c r="C10" s="6"/>
      <c r="D10" s="6"/>
      <c r="E10" s="6"/>
      <c r="F10" s="6"/>
      <c r="G10" s="13"/>
      <c r="H10" s="13"/>
      <c r="I10" s="13"/>
      <c r="J10" s="6"/>
      <c r="K10" s="6"/>
      <c r="L10" s="13"/>
      <c r="M10" s="13"/>
      <c r="N10" s="13"/>
      <c r="O10" s="6"/>
      <c r="P10" s="13"/>
      <c r="Q10" s="13"/>
      <c r="R10" s="13"/>
      <c r="S10" s="48"/>
      <c r="T10" s="14"/>
      <c r="U10" s="14"/>
      <c r="V10" s="15"/>
      <c r="W10" s="36"/>
      <c r="X10" s="36"/>
      <c r="Y10" s="36"/>
      <c r="Z10" s="16"/>
      <c r="AA10" s="49"/>
      <c r="AB10" s="46"/>
      <c r="AC10" s="16"/>
      <c r="AD10" s="16"/>
      <c r="AE10" s="16"/>
      <c r="AF10" s="56"/>
      <c r="AG10" s="51"/>
      <c r="AH10" s="51"/>
      <c r="AI10" s="51"/>
      <c r="AJ10" s="52"/>
      <c r="AK10" s="47"/>
      <c r="AL10" s="49"/>
      <c r="AM10" s="9"/>
      <c r="AN10" s="9"/>
      <c r="AO10" s="57"/>
      <c r="AP10" s="57"/>
      <c r="AQ10" s="57"/>
      <c r="AR10" s="10"/>
      <c r="AS10" s="11"/>
      <c r="AT10" s="11"/>
      <c r="AU10" s="58"/>
      <c r="AV10" s="59"/>
      <c r="AW10" s="59"/>
      <c r="AX10" s="60"/>
      <c r="AY10" s="60"/>
      <c r="AZ10" s="45" t="s">
        <v>100</v>
      </c>
      <c r="BA10" s="59"/>
      <c r="BB10" s="515">
        <v>1</v>
      </c>
      <c r="BC10" s="519"/>
      <c r="BD10" s="516"/>
      <c r="BE10" s="61" t="s">
        <v>101</v>
      </c>
      <c r="BF10" s="31"/>
      <c r="BJ10" s="35"/>
      <c r="BK10" s="35"/>
      <c r="BL10" s="35"/>
    </row>
    <row r="11" spans="2:64" s="42" customFormat="1" ht="6" customHeight="1" x14ac:dyDescent="0.2">
      <c r="B11" s="7"/>
      <c r="C11" s="7"/>
      <c r="D11" s="7"/>
      <c r="E11" s="7"/>
      <c r="F11" s="4"/>
      <c r="G11" s="7"/>
      <c r="H11" s="7"/>
      <c r="I11" s="7"/>
      <c r="J11" s="7"/>
      <c r="K11" s="6"/>
      <c r="L11" s="13"/>
      <c r="M11" s="3"/>
      <c r="N11" s="3"/>
      <c r="O11" s="6"/>
      <c r="P11" s="3"/>
      <c r="Q11" s="7"/>
      <c r="R11" s="3"/>
      <c r="S11" s="3"/>
      <c r="T11" s="3"/>
      <c r="U11" s="3"/>
      <c r="V11" s="4"/>
      <c r="W11" s="36"/>
      <c r="X11" s="36"/>
      <c r="Y11" s="36"/>
      <c r="Z11" s="8"/>
      <c r="AA11" s="52"/>
      <c r="AB11" s="52"/>
      <c r="AC11" s="8"/>
      <c r="AD11" s="8"/>
      <c r="AE11" s="8"/>
      <c r="AF11" s="56"/>
      <c r="AG11" s="16"/>
      <c r="AH11" s="51"/>
      <c r="AI11" s="52"/>
      <c r="AJ11" s="51"/>
      <c r="AK11" s="52"/>
      <c r="AL11" s="52"/>
      <c r="AM11" s="52"/>
      <c r="AN11" s="52"/>
      <c r="AO11" s="7"/>
      <c r="AP11" s="7"/>
      <c r="AQ11" s="6"/>
      <c r="AR11" s="62"/>
      <c r="AS11" s="11"/>
      <c r="AT11" s="11"/>
      <c r="AU11" s="58"/>
      <c r="AV11" s="59"/>
      <c r="AW11" s="59"/>
      <c r="AX11" s="60"/>
      <c r="AY11" s="60"/>
      <c r="AZ11" s="59"/>
      <c r="BA11" s="59"/>
      <c r="BB11" s="63"/>
      <c r="BC11" s="63"/>
      <c r="BD11" s="63"/>
      <c r="BE11" s="61"/>
      <c r="BF11" s="31"/>
      <c r="BJ11" s="35"/>
      <c r="BK11" s="35"/>
      <c r="BL11" s="35"/>
    </row>
    <row r="12" spans="2:64" s="42" customFormat="1" ht="20.25" customHeight="1" x14ac:dyDescent="0.2">
      <c r="B12" s="64"/>
      <c r="C12" s="64"/>
      <c r="D12" s="64"/>
      <c r="E12" s="64"/>
      <c r="F12" s="64"/>
      <c r="G12" s="64"/>
      <c r="H12" s="64"/>
      <c r="I12" s="64"/>
      <c r="J12" s="64"/>
      <c r="K12" s="64"/>
      <c r="L12" s="64"/>
      <c r="M12" s="64"/>
      <c r="N12" s="64"/>
      <c r="O12" s="64"/>
      <c r="P12" s="64"/>
      <c r="Q12" s="64"/>
      <c r="R12" s="64"/>
      <c r="S12" s="64"/>
      <c r="T12" s="64"/>
      <c r="U12" s="64"/>
      <c r="V12" s="64"/>
      <c r="W12" s="36"/>
      <c r="X12" s="36"/>
      <c r="Y12" s="36"/>
      <c r="Z12" s="6"/>
      <c r="AA12" s="65"/>
      <c r="AB12" s="65"/>
      <c r="AC12" s="6"/>
      <c r="AD12" s="16"/>
      <c r="AE12" s="16"/>
      <c r="AF12" s="50"/>
      <c r="AG12" s="46"/>
      <c r="AH12" s="51"/>
      <c r="AI12" s="52"/>
      <c r="AJ12" s="51"/>
      <c r="AK12" s="52"/>
      <c r="AL12" s="52"/>
      <c r="AM12" s="52"/>
      <c r="AN12" s="52"/>
      <c r="AO12" s="520"/>
      <c r="AP12" s="520"/>
      <c r="AQ12" s="520"/>
      <c r="AR12" s="10"/>
      <c r="AS12" s="11"/>
      <c r="AT12" s="11"/>
      <c r="AU12" s="58"/>
      <c r="AV12" s="59"/>
      <c r="AW12" s="59"/>
      <c r="AX12" s="60"/>
      <c r="AY12" s="60"/>
      <c r="AZ12" s="59"/>
      <c r="BA12" s="59"/>
      <c r="BB12" s="515">
        <v>1</v>
      </c>
      <c r="BC12" s="519"/>
      <c r="BD12" s="516"/>
      <c r="BE12" s="66" t="s">
        <v>102</v>
      </c>
      <c r="BF12" s="31"/>
      <c r="BJ12" s="35"/>
      <c r="BK12" s="35"/>
      <c r="BL12" s="35"/>
    </row>
    <row r="13" spans="2:64" s="42" customFormat="1" ht="6.75" customHeight="1" x14ac:dyDescent="0.2">
      <c r="B13" s="64"/>
      <c r="C13" s="64"/>
      <c r="D13" s="64"/>
      <c r="E13" s="64"/>
      <c r="F13" s="64"/>
      <c r="G13" s="64"/>
      <c r="H13" s="64"/>
      <c r="I13" s="64"/>
      <c r="J13" s="64"/>
      <c r="K13" s="64"/>
      <c r="L13" s="64"/>
      <c r="M13" s="64"/>
      <c r="N13" s="64"/>
      <c r="O13" s="64"/>
      <c r="P13" s="64"/>
      <c r="Q13" s="64"/>
      <c r="R13" s="64"/>
      <c r="S13" s="64"/>
      <c r="T13" s="64"/>
      <c r="U13" s="64"/>
      <c r="V13" s="64"/>
      <c r="W13" s="36"/>
      <c r="X13" s="36"/>
      <c r="Y13" s="36"/>
      <c r="Z13" s="13"/>
      <c r="AA13" s="67"/>
      <c r="AB13" s="67"/>
      <c r="AC13" s="13"/>
      <c r="AD13" s="51"/>
      <c r="AE13" s="51"/>
      <c r="AF13" s="56"/>
      <c r="AG13" s="9"/>
      <c r="AH13" s="9"/>
      <c r="AI13" s="9"/>
      <c r="AJ13" s="9"/>
      <c r="AK13" s="9"/>
      <c r="AL13" s="9"/>
      <c r="AM13" s="9"/>
      <c r="AN13" s="9"/>
      <c r="AO13" s="7"/>
      <c r="AP13" s="7"/>
      <c r="AQ13" s="7"/>
      <c r="AR13" s="9"/>
      <c r="AS13" s="11"/>
      <c r="AT13" s="11"/>
      <c r="AU13" s="58"/>
      <c r="AV13" s="59"/>
      <c r="AW13" s="59"/>
      <c r="AX13" s="60"/>
      <c r="AY13" s="60"/>
      <c r="AZ13" s="59"/>
      <c r="BA13" s="59"/>
      <c r="BB13" s="63"/>
      <c r="BC13" s="63"/>
      <c r="BD13" s="63"/>
      <c r="BE13" s="61"/>
      <c r="BF13" s="31"/>
      <c r="BJ13" s="35"/>
      <c r="BK13" s="35"/>
      <c r="BL13" s="35"/>
    </row>
    <row r="14" spans="2:64" s="42" customFormat="1" ht="18.75" x14ac:dyDescent="0.4">
      <c r="B14" s="64"/>
      <c r="C14" s="64"/>
      <c r="D14" s="64"/>
      <c r="E14" s="64"/>
      <c r="F14" s="64"/>
      <c r="G14" s="64"/>
      <c r="H14" s="64"/>
      <c r="I14" s="64"/>
      <c r="J14" s="64"/>
      <c r="K14" s="64"/>
      <c r="L14" s="64"/>
      <c r="M14" s="64"/>
      <c r="N14" s="64"/>
      <c r="O14" s="64"/>
      <c r="P14" s="64"/>
      <c r="Q14" s="64"/>
      <c r="R14" s="64"/>
      <c r="S14" s="64"/>
      <c r="T14" s="64"/>
      <c r="U14" s="64"/>
      <c r="V14" s="64"/>
      <c r="W14" s="36"/>
      <c r="X14" s="36"/>
      <c r="Y14" s="36"/>
      <c r="Z14" s="6"/>
      <c r="AA14" s="65"/>
      <c r="AB14" s="65"/>
      <c r="AC14" s="6"/>
      <c r="AD14" s="16"/>
      <c r="AE14" s="16"/>
      <c r="AF14" s="56"/>
      <c r="AG14" s="9"/>
      <c r="AH14" s="9"/>
      <c r="AI14" s="9"/>
      <c r="AJ14" s="9"/>
      <c r="AK14" s="9"/>
      <c r="AL14" s="9"/>
      <c r="AM14" s="9"/>
      <c r="AN14" s="9"/>
      <c r="AO14" s="3"/>
      <c r="AP14" s="3"/>
      <c r="AQ14" s="3"/>
      <c r="AR14" s="9"/>
      <c r="AS14" s="11"/>
      <c r="AT14" s="12" t="s">
        <v>103</v>
      </c>
      <c r="AU14" s="525"/>
      <c r="AV14" s="526"/>
      <c r="AW14" s="527"/>
      <c r="AX14" s="63" t="s">
        <v>104</v>
      </c>
      <c r="AY14" s="525"/>
      <c r="AZ14" s="526"/>
      <c r="BA14" s="527"/>
      <c r="BB14" s="68" t="s">
        <v>105</v>
      </c>
      <c r="BC14" s="528">
        <f>(AY14-AU14)*24</f>
        <v>0</v>
      </c>
      <c r="BD14" s="529"/>
      <c r="BE14" s="69" t="s">
        <v>106</v>
      </c>
      <c r="BF14" s="63"/>
      <c r="BJ14" s="35"/>
      <c r="BK14" s="35"/>
      <c r="BL14" s="35"/>
    </row>
    <row r="15" spans="2:64" s="42" customFormat="1" ht="6.75" customHeight="1" x14ac:dyDescent="0.15">
      <c r="B15" s="36"/>
      <c r="C15" s="53"/>
      <c r="D15" s="53"/>
      <c r="E15" s="53"/>
      <c r="F15" s="53"/>
      <c r="G15" s="8"/>
      <c r="H15" s="8"/>
      <c r="I15" s="47"/>
      <c r="J15" s="16"/>
      <c r="K15" s="51"/>
      <c r="L15" s="52"/>
      <c r="M15" s="52"/>
      <c r="N15" s="16"/>
      <c r="O15" s="52"/>
      <c r="P15" s="8"/>
      <c r="Q15" s="51"/>
      <c r="R15" s="52"/>
      <c r="S15" s="52"/>
      <c r="T15" s="52"/>
      <c r="U15" s="52"/>
      <c r="V15" s="8"/>
      <c r="W15" s="47"/>
      <c r="X15" s="70"/>
      <c r="Y15" s="70"/>
      <c r="Z15" s="46"/>
      <c r="AA15" s="16"/>
      <c r="AB15" s="47"/>
      <c r="AC15" s="16"/>
      <c r="AD15" s="51"/>
      <c r="AE15" s="52"/>
      <c r="AF15" s="56"/>
      <c r="AG15" s="50"/>
      <c r="AH15" s="71"/>
      <c r="AI15" s="56"/>
      <c r="AJ15" s="71"/>
      <c r="AK15" s="56"/>
      <c r="AL15" s="56"/>
      <c r="AM15" s="56"/>
      <c r="AN15" s="56"/>
      <c r="AO15" s="5"/>
      <c r="AP15" s="36"/>
      <c r="AQ15" s="44"/>
      <c r="AR15" s="44"/>
      <c r="AS15" s="44"/>
      <c r="AT15" s="44"/>
      <c r="AU15" s="72"/>
      <c r="AV15" s="73"/>
      <c r="AW15" s="73"/>
      <c r="AX15" s="74"/>
      <c r="AY15" s="74"/>
      <c r="AZ15" s="73"/>
      <c r="BA15" s="73"/>
      <c r="BB15" s="75"/>
      <c r="BC15" s="75"/>
      <c r="BD15" s="75"/>
      <c r="BE15" s="76"/>
      <c r="BJ15" s="35"/>
      <c r="BK15" s="35"/>
      <c r="BL15" s="35"/>
    </row>
    <row r="16" spans="2:64" ht="8.4499999999999993" customHeight="1" thickBot="1" x14ac:dyDescent="0.45">
      <c r="B16" s="77"/>
      <c r="C16" s="78"/>
      <c r="D16" s="78"/>
      <c r="E16" s="78"/>
      <c r="F16" s="78"/>
      <c r="G16" s="78"/>
      <c r="H16" s="77"/>
      <c r="I16" s="77"/>
      <c r="J16" s="77"/>
      <c r="K16" s="77"/>
      <c r="L16" s="77"/>
      <c r="M16" s="77"/>
      <c r="N16" s="77"/>
      <c r="O16" s="77"/>
      <c r="P16" s="77"/>
      <c r="Q16" s="77"/>
      <c r="R16" s="77"/>
      <c r="S16" s="77"/>
      <c r="T16" s="77"/>
      <c r="U16" s="77"/>
      <c r="V16" s="77"/>
      <c r="W16" s="77"/>
      <c r="X16" s="78"/>
      <c r="Y16" s="77"/>
      <c r="Z16" s="77"/>
      <c r="AA16" s="77"/>
      <c r="AB16" s="77"/>
      <c r="AC16" s="77"/>
      <c r="AD16" s="77"/>
      <c r="AE16" s="77"/>
      <c r="AF16" s="77"/>
      <c r="AG16" s="77"/>
      <c r="AH16" s="77"/>
      <c r="AI16" s="77"/>
      <c r="AJ16" s="77"/>
      <c r="AK16" s="77"/>
      <c r="AL16" s="77"/>
      <c r="AM16" s="77"/>
      <c r="AN16" s="78"/>
      <c r="AO16" s="77"/>
      <c r="AP16" s="77"/>
      <c r="AQ16" s="77"/>
      <c r="AR16" s="77"/>
      <c r="AS16" s="77"/>
      <c r="AT16" s="77"/>
      <c r="BE16" s="80"/>
      <c r="BF16" s="80"/>
      <c r="BG16" s="80"/>
    </row>
    <row r="17" spans="2:58" ht="20.25" customHeight="1" x14ac:dyDescent="0.4">
      <c r="B17" s="530" t="s">
        <v>107</v>
      </c>
      <c r="C17" s="533" t="s">
        <v>108</v>
      </c>
      <c r="D17" s="534"/>
      <c r="E17" s="535"/>
      <c r="F17" s="81"/>
      <c r="G17" s="542" t="s">
        <v>109</v>
      </c>
      <c r="H17" s="545" t="s">
        <v>110</v>
      </c>
      <c r="I17" s="534"/>
      <c r="J17" s="534"/>
      <c r="K17" s="535"/>
      <c r="L17" s="545" t="s">
        <v>111</v>
      </c>
      <c r="M17" s="534"/>
      <c r="N17" s="534"/>
      <c r="O17" s="548"/>
      <c r="P17" s="551"/>
      <c r="Q17" s="552"/>
      <c r="R17" s="553"/>
      <c r="S17" s="560" t="s">
        <v>112</v>
      </c>
      <c r="T17" s="561"/>
      <c r="U17" s="561"/>
      <c r="V17" s="561"/>
      <c r="W17" s="561"/>
      <c r="X17" s="561"/>
      <c r="Y17" s="561"/>
      <c r="Z17" s="561"/>
      <c r="AA17" s="561"/>
      <c r="AB17" s="561"/>
      <c r="AC17" s="561"/>
      <c r="AD17" s="561"/>
      <c r="AE17" s="561"/>
      <c r="AF17" s="561"/>
      <c r="AG17" s="561"/>
      <c r="AH17" s="561"/>
      <c r="AI17" s="561"/>
      <c r="AJ17" s="561"/>
      <c r="AK17" s="561"/>
      <c r="AL17" s="561"/>
      <c r="AM17" s="561"/>
      <c r="AN17" s="561"/>
      <c r="AO17" s="561"/>
      <c r="AP17" s="561"/>
      <c r="AQ17" s="561"/>
      <c r="AR17" s="561"/>
      <c r="AS17" s="561"/>
      <c r="AT17" s="561"/>
      <c r="AU17" s="561"/>
      <c r="AV17" s="561"/>
      <c r="AW17" s="562"/>
      <c r="AX17" s="591" t="str">
        <f>IF(BB3="４週","(11) 1～4週目の勤務時間数合計","(11) 1か月の勤務時間数   合計")</f>
        <v>(11) 1～4週目の勤務時間数合計</v>
      </c>
      <c r="AY17" s="592"/>
      <c r="AZ17" s="597" t="s">
        <v>113</v>
      </c>
      <c r="BA17" s="598"/>
      <c r="BB17" s="603" t="s">
        <v>114</v>
      </c>
      <c r="BC17" s="604"/>
      <c r="BD17" s="604"/>
      <c r="BE17" s="604"/>
      <c r="BF17" s="605"/>
    </row>
    <row r="18" spans="2:58" ht="20.25" customHeight="1" x14ac:dyDescent="0.4">
      <c r="B18" s="531"/>
      <c r="C18" s="536"/>
      <c r="D18" s="537"/>
      <c r="E18" s="538"/>
      <c r="F18" s="82"/>
      <c r="G18" s="543"/>
      <c r="H18" s="546"/>
      <c r="I18" s="537"/>
      <c r="J18" s="537"/>
      <c r="K18" s="538"/>
      <c r="L18" s="546"/>
      <c r="M18" s="537"/>
      <c r="N18" s="537"/>
      <c r="O18" s="549"/>
      <c r="P18" s="554"/>
      <c r="Q18" s="555"/>
      <c r="R18" s="556"/>
      <c r="S18" s="612" t="s">
        <v>23</v>
      </c>
      <c r="T18" s="613"/>
      <c r="U18" s="613"/>
      <c r="V18" s="613"/>
      <c r="W18" s="613"/>
      <c r="X18" s="613"/>
      <c r="Y18" s="614"/>
      <c r="Z18" s="612" t="s">
        <v>24</v>
      </c>
      <c r="AA18" s="613"/>
      <c r="AB18" s="613"/>
      <c r="AC18" s="613"/>
      <c r="AD18" s="613"/>
      <c r="AE18" s="613"/>
      <c r="AF18" s="614"/>
      <c r="AG18" s="612" t="s">
        <v>25</v>
      </c>
      <c r="AH18" s="613"/>
      <c r="AI18" s="613"/>
      <c r="AJ18" s="613"/>
      <c r="AK18" s="613"/>
      <c r="AL18" s="613"/>
      <c r="AM18" s="614"/>
      <c r="AN18" s="612" t="s">
        <v>26</v>
      </c>
      <c r="AO18" s="613"/>
      <c r="AP18" s="613"/>
      <c r="AQ18" s="613"/>
      <c r="AR18" s="613"/>
      <c r="AS18" s="613"/>
      <c r="AT18" s="614"/>
      <c r="AU18" s="615" t="s">
        <v>27</v>
      </c>
      <c r="AV18" s="616"/>
      <c r="AW18" s="617"/>
      <c r="AX18" s="593"/>
      <c r="AY18" s="594"/>
      <c r="AZ18" s="599"/>
      <c r="BA18" s="600"/>
      <c r="BB18" s="606"/>
      <c r="BC18" s="607"/>
      <c r="BD18" s="607"/>
      <c r="BE18" s="607"/>
      <c r="BF18" s="608"/>
    </row>
    <row r="19" spans="2:58" ht="20.25" customHeight="1" x14ac:dyDescent="0.4">
      <c r="B19" s="531"/>
      <c r="C19" s="536"/>
      <c r="D19" s="537"/>
      <c r="E19" s="538"/>
      <c r="F19" s="82"/>
      <c r="G19" s="543"/>
      <c r="H19" s="546"/>
      <c r="I19" s="537"/>
      <c r="J19" s="537"/>
      <c r="K19" s="538"/>
      <c r="L19" s="546"/>
      <c r="M19" s="537"/>
      <c r="N19" s="537"/>
      <c r="O19" s="549"/>
      <c r="P19" s="554"/>
      <c r="Q19" s="555"/>
      <c r="R19" s="556"/>
      <c r="S19" s="83">
        <v>1</v>
      </c>
      <c r="T19" s="84">
        <v>2</v>
      </c>
      <c r="U19" s="84">
        <v>3</v>
      </c>
      <c r="V19" s="84">
        <v>4</v>
      </c>
      <c r="W19" s="84">
        <v>5</v>
      </c>
      <c r="X19" s="84">
        <v>6</v>
      </c>
      <c r="Y19" s="85">
        <v>7</v>
      </c>
      <c r="Z19" s="83">
        <v>8</v>
      </c>
      <c r="AA19" s="84">
        <v>9</v>
      </c>
      <c r="AB19" s="84">
        <v>10</v>
      </c>
      <c r="AC19" s="84">
        <v>11</v>
      </c>
      <c r="AD19" s="84">
        <v>12</v>
      </c>
      <c r="AE19" s="84">
        <v>13</v>
      </c>
      <c r="AF19" s="85">
        <v>14</v>
      </c>
      <c r="AG19" s="86">
        <v>15</v>
      </c>
      <c r="AH19" s="84">
        <v>16</v>
      </c>
      <c r="AI19" s="84">
        <v>17</v>
      </c>
      <c r="AJ19" s="84">
        <v>18</v>
      </c>
      <c r="AK19" s="84">
        <v>19</v>
      </c>
      <c r="AL19" s="84">
        <v>20</v>
      </c>
      <c r="AM19" s="85">
        <v>21</v>
      </c>
      <c r="AN19" s="83">
        <v>22</v>
      </c>
      <c r="AO19" s="84">
        <v>23</v>
      </c>
      <c r="AP19" s="84">
        <v>24</v>
      </c>
      <c r="AQ19" s="84">
        <v>25</v>
      </c>
      <c r="AR19" s="84">
        <v>26</v>
      </c>
      <c r="AS19" s="84">
        <v>27</v>
      </c>
      <c r="AT19" s="85">
        <v>28</v>
      </c>
      <c r="AU19" s="87" t="str">
        <f>IF($BB$3="暦月",IF(DAY(DATE($AC$2,$AG$2,29))=29,29,""),"")</f>
        <v/>
      </c>
      <c r="AV19" s="88" t="str">
        <f>IF($BB$3="暦月",IF(DAY(DATE($AC$2,$AG$2,30))=30,30,""),"")</f>
        <v/>
      </c>
      <c r="AW19" s="89" t="str">
        <f>IF($BB$3="暦月",IF(DAY(DATE($AC$2,$AG$2,31))=31,31,""),"")</f>
        <v/>
      </c>
      <c r="AX19" s="593"/>
      <c r="AY19" s="594"/>
      <c r="AZ19" s="599"/>
      <c r="BA19" s="600"/>
      <c r="BB19" s="606"/>
      <c r="BC19" s="607"/>
      <c r="BD19" s="607"/>
      <c r="BE19" s="607"/>
      <c r="BF19" s="608"/>
    </row>
    <row r="20" spans="2:58" ht="20.25" hidden="1" customHeight="1" x14ac:dyDescent="0.4">
      <c r="B20" s="531"/>
      <c r="C20" s="536"/>
      <c r="D20" s="537"/>
      <c r="E20" s="538"/>
      <c r="F20" s="82"/>
      <c r="G20" s="543"/>
      <c r="H20" s="546"/>
      <c r="I20" s="537"/>
      <c r="J20" s="537"/>
      <c r="K20" s="538"/>
      <c r="L20" s="546"/>
      <c r="M20" s="537"/>
      <c r="N20" s="537"/>
      <c r="O20" s="549"/>
      <c r="P20" s="554"/>
      <c r="Q20" s="555"/>
      <c r="R20" s="556"/>
      <c r="S20" s="83" t="e">
        <f>WEEKDAY(DATE($AC$2,$AG$2,1))</f>
        <v>#VALUE!</v>
      </c>
      <c r="T20" s="84" t="e">
        <f>WEEKDAY(DATE($AC$2,$AG$2,2))</f>
        <v>#VALUE!</v>
      </c>
      <c r="U20" s="84" t="e">
        <f>WEEKDAY(DATE($AC$2,$AG$2,3))</f>
        <v>#VALUE!</v>
      </c>
      <c r="V20" s="84" t="e">
        <f>WEEKDAY(DATE($AC$2,$AG$2,4))</f>
        <v>#VALUE!</v>
      </c>
      <c r="W20" s="84" t="e">
        <f>WEEKDAY(DATE($AC$2,$AG$2,5))</f>
        <v>#VALUE!</v>
      </c>
      <c r="X20" s="84" t="e">
        <f>WEEKDAY(DATE($AC$2,$AG$2,6))</f>
        <v>#VALUE!</v>
      </c>
      <c r="Y20" s="85" t="e">
        <f>WEEKDAY(DATE($AC$2,$AG$2,7))</f>
        <v>#VALUE!</v>
      </c>
      <c r="Z20" s="83" t="e">
        <f>WEEKDAY(DATE($AC$2,$AG$2,8))</f>
        <v>#VALUE!</v>
      </c>
      <c r="AA20" s="84" t="e">
        <f>WEEKDAY(DATE($AC$2,$AG$2,9))</f>
        <v>#VALUE!</v>
      </c>
      <c r="AB20" s="84" t="e">
        <f>WEEKDAY(DATE($AC$2,$AG$2,10))</f>
        <v>#VALUE!</v>
      </c>
      <c r="AC20" s="84" t="e">
        <f>WEEKDAY(DATE($AC$2,$AG$2,11))</f>
        <v>#VALUE!</v>
      </c>
      <c r="AD20" s="84" t="e">
        <f>WEEKDAY(DATE($AC$2,$AG$2,12))</f>
        <v>#VALUE!</v>
      </c>
      <c r="AE20" s="84" t="e">
        <f>WEEKDAY(DATE($AC$2,$AG$2,13))</f>
        <v>#VALUE!</v>
      </c>
      <c r="AF20" s="85" t="e">
        <f>WEEKDAY(DATE($AC$2,$AG$2,14))</f>
        <v>#VALUE!</v>
      </c>
      <c r="AG20" s="83" t="e">
        <f>WEEKDAY(DATE($AC$2,$AG$2,15))</f>
        <v>#VALUE!</v>
      </c>
      <c r="AH20" s="84" t="e">
        <f>WEEKDAY(DATE($AC$2,$AG$2,16))</f>
        <v>#VALUE!</v>
      </c>
      <c r="AI20" s="84" t="e">
        <f>WEEKDAY(DATE($AC$2,$AG$2,17))</f>
        <v>#VALUE!</v>
      </c>
      <c r="AJ20" s="84" t="e">
        <f>WEEKDAY(DATE($AC$2,$AG$2,18))</f>
        <v>#VALUE!</v>
      </c>
      <c r="AK20" s="84" t="e">
        <f>WEEKDAY(DATE($AC$2,$AG$2,19))</f>
        <v>#VALUE!</v>
      </c>
      <c r="AL20" s="84" t="e">
        <f>WEEKDAY(DATE($AC$2,$AG$2,20))</f>
        <v>#VALUE!</v>
      </c>
      <c r="AM20" s="85" t="e">
        <f>WEEKDAY(DATE($AC$2,$AG$2,21))</f>
        <v>#VALUE!</v>
      </c>
      <c r="AN20" s="83" t="e">
        <f>WEEKDAY(DATE($AC$2,$AG$2,22))</f>
        <v>#VALUE!</v>
      </c>
      <c r="AO20" s="84" t="e">
        <f>WEEKDAY(DATE($AC$2,$AG$2,23))</f>
        <v>#VALUE!</v>
      </c>
      <c r="AP20" s="84" t="e">
        <f>WEEKDAY(DATE($AC$2,$AG$2,24))</f>
        <v>#VALUE!</v>
      </c>
      <c r="AQ20" s="84" t="e">
        <f>WEEKDAY(DATE($AC$2,$AG$2,25))</f>
        <v>#VALUE!</v>
      </c>
      <c r="AR20" s="84" t="e">
        <f>WEEKDAY(DATE($AC$2,$AG$2,26))</f>
        <v>#VALUE!</v>
      </c>
      <c r="AS20" s="84" t="e">
        <f>WEEKDAY(DATE($AC$2,$AG$2,27))</f>
        <v>#VALUE!</v>
      </c>
      <c r="AT20" s="85" t="e">
        <f>WEEKDAY(DATE($AC$2,$AG$2,28))</f>
        <v>#VALUE!</v>
      </c>
      <c r="AU20" s="83">
        <f>IF(AU19=29,WEEKDAY(DATE($AC$2,$AG$2,29)),0)</f>
        <v>0</v>
      </c>
      <c r="AV20" s="84">
        <f>IF(AV19=30,WEEKDAY(DATE($AC$2,$AG$2,30)),0)</f>
        <v>0</v>
      </c>
      <c r="AW20" s="85">
        <f>IF(AW19=31,WEEKDAY(DATE($AC$2,$AG$2,31)),0)</f>
        <v>0</v>
      </c>
      <c r="AX20" s="593"/>
      <c r="AY20" s="594"/>
      <c r="AZ20" s="599"/>
      <c r="BA20" s="600"/>
      <c r="BB20" s="606"/>
      <c r="BC20" s="607"/>
      <c r="BD20" s="607"/>
      <c r="BE20" s="607"/>
      <c r="BF20" s="608"/>
    </row>
    <row r="21" spans="2:58" ht="22.5" customHeight="1" thickBot="1" x14ac:dyDescent="0.45">
      <c r="B21" s="532"/>
      <c r="C21" s="539"/>
      <c r="D21" s="540"/>
      <c r="E21" s="541"/>
      <c r="F21" s="90"/>
      <c r="G21" s="544"/>
      <c r="H21" s="547"/>
      <c r="I21" s="540"/>
      <c r="J21" s="540"/>
      <c r="K21" s="541"/>
      <c r="L21" s="547"/>
      <c r="M21" s="540"/>
      <c r="N21" s="540"/>
      <c r="O21" s="550"/>
      <c r="P21" s="557"/>
      <c r="Q21" s="558"/>
      <c r="R21" s="559"/>
      <c r="S21" s="91" t="e">
        <f>IF(S20=1,"日",IF(S20=2,"月",IF(S20=3,"火",IF(S20=4,"水",IF(S20=5,"木",IF(S20=6,"金","土"))))))</f>
        <v>#VALUE!</v>
      </c>
      <c r="T21" s="92" t="e">
        <f t="shared" ref="T21:AT21" si="0">IF(T20=1,"日",IF(T20=2,"月",IF(T20=3,"火",IF(T20=4,"水",IF(T20=5,"木",IF(T20=6,"金","土"))))))</f>
        <v>#VALUE!</v>
      </c>
      <c r="U21" s="92" t="e">
        <f t="shared" si="0"/>
        <v>#VALUE!</v>
      </c>
      <c r="V21" s="92" t="e">
        <f t="shared" si="0"/>
        <v>#VALUE!</v>
      </c>
      <c r="W21" s="92" t="e">
        <f t="shared" si="0"/>
        <v>#VALUE!</v>
      </c>
      <c r="X21" s="92" t="e">
        <f t="shared" si="0"/>
        <v>#VALUE!</v>
      </c>
      <c r="Y21" s="93" t="e">
        <f t="shared" si="0"/>
        <v>#VALUE!</v>
      </c>
      <c r="Z21" s="91" t="e">
        <f>IF(Z20=1,"日",IF(Z20=2,"月",IF(Z20=3,"火",IF(Z20=4,"水",IF(Z20=5,"木",IF(Z20=6,"金","土"))))))</f>
        <v>#VALUE!</v>
      </c>
      <c r="AA21" s="92" t="e">
        <f t="shared" si="0"/>
        <v>#VALUE!</v>
      </c>
      <c r="AB21" s="92" t="e">
        <f t="shared" si="0"/>
        <v>#VALUE!</v>
      </c>
      <c r="AC21" s="92" t="e">
        <f t="shared" si="0"/>
        <v>#VALUE!</v>
      </c>
      <c r="AD21" s="92" t="e">
        <f t="shared" si="0"/>
        <v>#VALUE!</v>
      </c>
      <c r="AE21" s="92" t="e">
        <f t="shared" si="0"/>
        <v>#VALUE!</v>
      </c>
      <c r="AF21" s="93" t="e">
        <f t="shared" si="0"/>
        <v>#VALUE!</v>
      </c>
      <c r="AG21" s="91" t="e">
        <f>IF(AG20=1,"日",IF(AG20=2,"月",IF(AG20=3,"火",IF(AG20=4,"水",IF(AG20=5,"木",IF(AG20=6,"金","土"))))))</f>
        <v>#VALUE!</v>
      </c>
      <c r="AH21" s="92" t="e">
        <f t="shared" si="0"/>
        <v>#VALUE!</v>
      </c>
      <c r="AI21" s="92" t="e">
        <f t="shared" si="0"/>
        <v>#VALUE!</v>
      </c>
      <c r="AJ21" s="92" t="e">
        <f t="shared" si="0"/>
        <v>#VALUE!</v>
      </c>
      <c r="AK21" s="92" t="e">
        <f t="shared" si="0"/>
        <v>#VALUE!</v>
      </c>
      <c r="AL21" s="92" t="e">
        <f t="shared" si="0"/>
        <v>#VALUE!</v>
      </c>
      <c r="AM21" s="93" t="e">
        <f t="shared" si="0"/>
        <v>#VALUE!</v>
      </c>
      <c r="AN21" s="91" t="e">
        <f>IF(AN20=1,"日",IF(AN20=2,"月",IF(AN20=3,"火",IF(AN20=4,"水",IF(AN20=5,"木",IF(AN20=6,"金","土"))))))</f>
        <v>#VALUE!</v>
      </c>
      <c r="AO21" s="92" t="e">
        <f t="shared" si="0"/>
        <v>#VALUE!</v>
      </c>
      <c r="AP21" s="92" t="e">
        <f t="shared" si="0"/>
        <v>#VALUE!</v>
      </c>
      <c r="AQ21" s="92" t="e">
        <f t="shared" si="0"/>
        <v>#VALUE!</v>
      </c>
      <c r="AR21" s="92" t="e">
        <f t="shared" si="0"/>
        <v>#VALUE!</v>
      </c>
      <c r="AS21" s="92" t="e">
        <f t="shared" si="0"/>
        <v>#VALUE!</v>
      </c>
      <c r="AT21" s="93" t="e">
        <f t="shared" si="0"/>
        <v>#VALUE!</v>
      </c>
      <c r="AU21" s="92" t="str">
        <f>IF(AU20=1,"日",IF(AU20=2,"月",IF(AU20=3,"火",IF(AU20=4,"水",IF(AU20=5,"木",IF(AU20=6,"金",IF(AU20=0,"","土")))))))</f>
        <v/>
      </c>
      <c r="AV21" s="92" t="str">
        <f>IF(AV20=1,"日",IF(AV20=2,"月",IF(AV20=3,"火",IF(AV20=4,"水",IF(AV20=5,"木",IF(AV20=6,"金",IF(AV20=0,"","土")))))))</f>
        <v/>
      </c>
      <c r="AW21" s="92" t="str">
        <f>IF(AW20=1,"日",IF(AW20=2,"月",IF(AW20=3,"火",IF(AW20=4,"水",IF(AW20=5,"木",IF(AW20=6,"金",IF(AW20=0,"","土")))))))</f>
        <v/>
      </c>
      <c r="AX21" s="595"/>
      <c r="AY21" s="596"/>
      <c r="AZ21" s="601"/>
      <c r="BA21" s="602"/>
      <c r="BB21" s="609"/>
      <c r="BC21" s="610"/>
      <c r="BD21" s="610"/>
      <c r="BE21" s="610"/>
      <c r="BF21" s="611"/>
    </row>
    <row r="22" spans="2:58" ht="20.25" customHeight="1" x14ac:dyDescent="0.4">
      <c r="B22" s="563">
        <v>1</v>
      </c>
      <c r="C22" s="565"/>
      <c r="D22" s="566"/>
      <c r="E22" s="567"/>
      <c r="F22" s="94"/>
      <c r="G22" s="574"/>
      <c r="H22" s="576"/>
      <c r="I22" s="577"/>
      <c r="J22" s="577"/>
      <c r="K22" s="578"/>
      <c r="L22" s="582"/>
      <c r="M22" s="583"/>
      <c r="N22" s="583"/>
      <c r="O22" s="584"/>
      <c r="P22" s="588" t="s">
        <v>115</v>
      </c>
      <c r="Q22" s="589"/>
      <c r="R22" s="590"/>
      <c r="S22" s="95"/>
      <c r="T22" s="96"/>
      <c r="U22" s="96"/>
      <c r="V22" s="96"/>
      <c r="W22" s="96"/>
      <c r="X22" s="96"/>
      <c r="Y22" s="97"/>
      <c r="Z22" s="95"/>
      <c r="AA22" s="96"/>
      <c r="AB22" s="96"/>
      <c r="AC22" s="96"/>
      <c r="AD22" s="96"/>
      <c r="AE22" s="96"/>
      <c r="AF22" s="97"/>
      <c r="AG22" s="95"/>
      <c r="AH22" s="96"/>
      <c r="AI22" s="96"/>
      <c r="AJ22" s="96"/>
      <c r="AK22" s="96"/>
      <c r="AL22" s="96"/>
      <c r="AM22" s="97"/>
      <c r="AN22" s="95"/>
      <c r="AO22" s="96"/>
      <c r="AP22" s="96"/>
      <c r="AQ22" s="96"/>
      <c r="AR22" s="96"/>
      <c r="AS22" s="96"/>
      <c r="AT22" s="97"/>
      <c r="AU22" s="95"/>
      <c r="AV22" s="96"/>
      <c r="AW22" s="96"/>
      <c r="AX22" s="618"/>
      <c r="AY22" s="619"/>
      <c r="AZ22" s="620"/>
      <c r="BA22" s="621"/>
      <c r="BB22" s="622"/>
      <c r="BC22" s="623"/>
      <c r="BD22" s="623"/>
      <c r="BE22" s="623"/>
      <c r="BF22" s="624"/>
    </row>
    <row r="23" spans="2:58" ht="20.25" customHeight="1" x14ac:dyDescent="0.4">
      <c r="B23" s="564"/>
      <c r="C23" s="568"/>
      <c r="D23" s="569"/>
      <c r="E23" s="570"/>
      <c r="F23" s="98"/>
      <c r="G23" s="575"/>
      <c r="H23" s="579"/>
      <c r="I23" s="580"/>
      <c r="J23" s="580"/>
      <c r="K23" s="581"/>
      <c r="L23" s="585"/>
      <c r="M23" s="586"/>
      <c r="N23" s="586"/>
      <c r="O23" s="587"/>
      <c r="P23" s="631" t="s">
        <v>116</v>
      </c>
      <c r="Q23" s="632"/>
      <c r="R23" s="633"/>
      <c r="S23" s="99" t="str">
        <f>IF(S22="","",VLOOKUP(S22,'シフト記号表(勤務形態一覧表)'!$C$6:$K$35,9,FALSE))</f>
        <v/>
      </c>
      <c r="T23" s="100" t="str">
        <f>IF(T22="","",VLOOKUP(T22,'シフト記号表(勤務形態一覧表)'!$C$6:$K$35,9,FALSE))</f>
        <v/>
      </c>
      <c r="U23" s="100" t="str">
        <f>IF(U22="","",VLOOKUP(U22,'シフト記号表(勤務形態一覧表)'!$C$6:$K$35,9,FALSE))</f>
        <v/>
      </c>
      <c r="V23" s="100" t="str">
        <f>IF(V22="","",VLOOKUP(V22,'シフト記号表(勤務形態一覧表)'!$C$6:$K$35,9,FALSE))</f>
        <v/>
      </c>
      <c r="W23" s="100" t="str">
        <f>IF(W22="","",VLOOKUP(W22,'シフト記号表(勤務形態一覧表)'!$C$6:$K$35,9,FALSE))</f>
        <v/>
      </c>
      <c r="X23" s="100" t="str">
        <f>IF(X22="","",VLOOKUP(X22,'シフト記号表(勤務形態一覧表)'!$C$6:$K$35,9,FALSE))</f>
        <v/>
      </c>
      <c r="Y23" s="101" t="str">
        <f>IF(Y22="","",VLOOKUP(Y22,'シフト記号表(勤務形態一覧表)'!$C$6:$K$35,9,FALSE))</f>
        <v/>
      </c>
      <c r="Z23" s="99" t="str">
        <f>IF(Z22="","",VLOOKUP(Z22,'シフト記号表(勤務形態一覧表)'!$C$6:$K$35,9,FALSE))</f>
        <v/>
      </c>
      <c r="AA23" s="100" t="str">
        <f>IF(AA22="","",VLOOKUP(AA22,'シフト記号表(勤務形態一覧表)'!$C$6:$K$35,9,FALSE))</f>
        <v/>
      </c>
      <c r="AB23" s="100" t="str">
        <f>IF(AB22="","",VLOOKUP(AB22,'シフト記号表(勤務形態一覧表)'!$C$6:$K$35,9,FALSE))</f>
        <v/>
      </c>
      <c r="AC23" s="100" t="str">
        <f>IF(AC22="","",VLOOKUP(AC22,'シフト記号表(勤務形態一覧表)'!$C$6:$K$35,9,FALSE))</f>
        <v/>
      </c>
      <c r="AD23" s="100" t="str">
        <f>IF(AD22="","",VLOOKUP(AD22,'シフト記号表(勤務形態一覧表)'!$C$6:$K$35,9,FALSE))</f>
        <v/>
      </c>
      <c r="AE23" s="100" t="str">
        <f>IF(AE22="","",VLOOKUP(AE22,'シフト記号表(勤務形態一覧表)'!$C$6:$K$35,9,FALSE))</f>
        <v/>
      </c>
      <c r="AF23" s="101" t="str">
        <f>IF(AF22="","",VLOOKUP(AF22,'シフト記号表(勤務形態一覧表)'!$C$6:$K$35,9,FALSE))</f>
        <v/>
      </c>
      <c r="AG23" s="99" t="str">
        <f>IF(AG22="","",VLOOKUP(AG22,'シフト記号表(勤務形態一覧表)'!$C$6:$K$35,9,FALSE))</f>
        <v/>
      </c>
      <c r="AH23" s="100" t="str">
        <f>IF(AH22="","",VLOOKUP(AH22,'シフト記号表(勤務形態一覧表)'!$C$6:$K$35,9,FALSE))</f>
        <v/>
      </c>
      <c r="AI23" s="100" t="str">
        <f>IF(AI22="","",VLOOKUP(AI22,'シフト記号表(勤務形態一覧表)'!$C$6:$K$35,9,FALSE))</f>
        <v/>
      </c>
      <c r="AJ23" s="100" t="str">
        <f>IF(AJ22="","",VLOOKUP(AJ22,'シフト記号表(勤務形態一覧表)'!$C$6:$K$35,9,FALSE))</f>
        <v/>
      </c>
      <c r="AK23" s="100" t="str">
        <f>IF(AK22="","",VLOOKUP(AK22,'シフト記号表(勤務形態一覧表)'!$C$6:$K$35,9,FALSE))</f>
        <v/>
      </c>
      <c r="AL23" s="100" t="str">
        <f>IF(AL22="","",VLOOKUP(AL22,'シフト記号表(勤務形態一覧表)'!$C$6:$K$35,9,FALSE))</f>
        <v/>
      </c>
      <c r="AM23" s="101" t="str">
        <f>IF(AM22="","",VLOOKUP(AM22,'シフト記号表(勤務形態一覧表)'!$C$6:$K$35,9,FALSE))</f>
        <v/>
      </c>
      <c r="AN23" s="99" t="str">
        <f>IF(AN22="","",VLOOKUP(AN22,'シフト記号表(勤務形態一覧表)'!$C$6:$K$35,9,FALSE))</f>
        <v/>
      </c>
      <c r="AO23" s="100" t="str">
        <f>IF(AO22="","",VLOOKUP(AO22,'シフト記号表(勤務形態一覧表)'!$C$6:$K$35,9,FALSE))</f>
        <v/>
      </c>
      <c r="AP23" s="100" t="str">
        <f>IF(AP22="","",VLOOKUP(AP22,'シフト記号表(勤務形態一覧表)'!$C$6:$K$35,9,FALSE))</f>
        <v/>
      </c>
      <c r="AQ23" s="100" t="str">
        <f>IF(AQ22="","",VLOOKUP(AQ22,'シフト記号表(勤務形態一覧表)'!$C$6:$K$35,9,FALSE))</f>
        <v/>
      </c>
      <c r="AR23" s="100" t="str">
        <f>IF(AR22="","",VLOOKUP(AR22,'シフト記号表(勤務形態一覧表)'!$C$6:$K$35,9,FALSE))</f>
        <v/>
      </c>
      <c r="AS23" s="100" t="str">
        <f>IF(AS22="","",VLOOKUP(AS22,'シフト記号表(勤務形態一覧表)'!$C$6:$K$35,9,FALSE))</f>
        <v/>
      </c>
      <c r="AT23" s="101" t="str">
        <f>IF(AT22="","",VLOOKUP(AT22,'シフト記号表(勤務形態一覧表)'!$C$6:$K$35,9,FALSE))</f>
        <v/>
      </c>
      <c r="AU23" s="99" t="str">
        <f>IF(AU22="","",VLOOKUP(AU22,'シフト記号表(勤務形態一覧表)'!$C$6:$K$35,9,FALSE))</f>
        <v/>
      </c>
      <c r="AV23" s="100" t="str">
        <f>IF(AV22="","",VLOOKUP(AV22,'シフト記号表(勤務形態一覧表)'!$C$6:$K$35,9,FALSE))</f>
        <v/>
      </c>
      <c r="AW23" s="100" t="str">
        <f>IF(AW22="","",VLOOKUP(AW22,'シフト記号表(勤務形態一覧表)'!$C$6:$K$35,9,FALSE))</f>
        <v/>
      </c>
      <c r="AX23" s="634">
        <f>IF($BB$3="４週",SUM(S23:AT23),IF($BB$3="暦月",SUM(S23:AW23),""))</f>
        <v>0</v>
      </c>
      <c r="AY23" s="635"/>
      <c r="AZ23" s="636">
        <f>IF($BB$3="４週",AX23/4,IF($BB$3="暦月",勤務形態一覧表!AX23/(勤務形態一覧表!$BB$8/7),""))</f>
        <v>0</v>
      </c>
      <c r="BA23" s="637"/>
      <c r="BB23" s="625"/>
      <c r="BC23" s="626"/>
      <c r="BD23" s="626"/>
      <c r="BE23" s="626"/>
      <c r="BF23" s="627"/>
    </row>
    <row r="24" spans="2:58" ht="20.25" customHeight="1" x14ac:dyDescent="0.4">
      <c r="B24" s="564"/>
      <c r="C24" s="571"/>
      <c r="D24" s="572"/>
      <c r="E24" s="573"/>
      <c r="F24" s="102">
        <f>C22</f>
        <v>0</v>
      </c>
      <c r="G24" s="575"/>
      <c r="H24" s="579"/>
      <c r="I24" s="580"/>
      <c r="J24" s="580"/>
      <c r="K24" s="581"/>
      <c r="L24" s="585"/>
      <c r="M24" s="586"/>
      <c r="N24" s="586"/>
      <c r="O24" s="587"/>
      <c r="P24" s="638" t="s">
        <v>117</v>
      </c>
      <c r="Q24" s="639"/>
      <c r="R24" s="640"/>
      <c r="S24" s="103" t="str">
        <f>IF(S22="","",VLOOKUP(S22,'シフト記号表(勤務形態一覧表)'!$C$6:$U$35,19,FALSE))</f>
        <v/>
      </c>
      <c r="T24" s="104" t="str">
        <f>IF(T22="","",VLOOKUP(T22,'シフト記号表(勤務形態一覧表)'!$C$6:$U$35,19,FALSE))</f>
        <v/>
      </c>
      <c r="U24" s="104" t="str">
        <f>IF(U22="","",VLOOKUP(U22,'シフト記号表(勤務形態一覧表)'!$C$6:$U$35,19,FALSE))</f>
        <v/>
      </c>
      <c r="V24" s="104" t="str">
        <f>IF(V22="","",VLOOKUP(V22,'シフト記号表(勤務形態一覧表)'!$C$6:$U$35,19,FALSE))</f>
        <v/>
      </c>
      <c r="W24" s="104" t="str">
        <f>IF(W22="","",VLOOKUP(W22,'シフト記号表(勤務形態一覧表)'!$C$6:$U$35,19,FALSE))</f>
        <v/>
      </c>
      <c r="X24" s="104" t="str">
        <f>IF(X22="","",VLOOKUP(X22,'シフト記号表(勤務形態一覧表)'!$C$6:$U$35,19,FALSE))</f>
        <v/>
      </c>
      <c r="Y24" s="105" t="str">
        <f>IF(Y22="","",VLOOKUP(Y22,'シフト記号表(勤務形態一覧表)'!$C$6:$U$35,19,FALSE))</f>
        <v/>
      </c>
      <c r="Z24" s="103" t="str">
        <f>IF(Z22="","",VLOOKUP(Z22,'シフト記号表(勤務形態一覧表)'!$C$6:$U$35,19,FALSE))</f>
        <v/>
      </c>
      <c r="AA24" s="104" t="str">
        <f>IF(AA22="","",VLOOKUP(AA22,'シフト記号表(勤務形態一覧表)'!$C$6:$U$35,19,FALSE))</f>
        <v/>
      </c>
      <c r="AB24" s="104" t="str">
        <f>IF(AB22="","",VLOOKUP(AB22,'シフト記号表(勤務形態一覧表)'!$C$6:$U$35,19,FALSE))</f>
        <v/>
      </c>
      <c r="AC24" s="104" t="str">
        <f>IF(AC22="","",VLOOKUP(AC22,'シフト記号表(勤務形態一覧表)'!$C$6:$U$35,19,FALSE))</f>
        <v/>
      </c>
      <c r="AD24" s="104" t="str">
        <f>IF(AD22="","",VLOOKUP(AD22,'シフト記号表(勤務形態一覧表)'!$C$6:$U$35,19,FALSE))</f>
        <v/>
      </c>
      <c r="AE24" s="104" t="str">
        <f>IF(AE22="","",VLOOKUP(AE22,'シフト記号表(勤務形態一覧表)'!$C$6:$U$35,19,FALSE))</f>
        <v/>
      </c>
      <c r="AF24" s="105" t="str">
        <f>IF(AF22="","",VLOOKUP(AF22,'シフト記号表(勤務形態一覧表)'!$C$6:$U$35,19,FALSE))</f>
        <v/>
      </c>
      <c r="AG24" s="103" t="str">
        <f>IF(AG22="","",VLOOKUP(AG22,'シフト記号表(勤務形態一覧表)'!$C$6:$U$35,19,FALSE))</f>
        <v/>
      </c>
      <c r="AH24" s="104" t="str">
        <f>IF(AH22="","",VLOOKUP(AH22,'シフト記号表(勤務形態一覧表)'!$C$6:$U$35,19,FALSE))</f>
        <v/>
      </c>
      <c r="AI24" s="104" t="str">
        <f>IF(AI22="","",VLOOKUP(AI22,'シフト記号表(勤務形態一覧表)'!$C$6:$U$35,19,FALSE))</f>
        <v/>
      </c>
      <c r="AJ24" s="104" t="str">
        <f>IF(AJ22="","",VLOOKUP(AJ22,'シフト記号表(勤務形態一覧表)'!$C$6:$U$35,19,FALSE))</f>
        <v/>
      </c>
      <c r="AK24" s="104" t="str">
        <f>IF(AK22="","",VLOOKUP(AK22,'シフト記号表(勤務形態一覧表)'!$C$6:$U$35,19,FALSE))</f>
        <v/>
      </c>
      <c r="AL24" s="104" t="str">
        <f>IF(AL22="","",VLOOKUP(AL22,'シフト記号表(勤務形態一覧表)'!$C$6:$U$35,19,FALSE))</f>
        <v/>
      </c>
      <c r="AM24" s="105" t="str">
        <f>IF(AM22="","",VLOOKUP(AM22,'シフト記号表(勤務形態一覧表)'!$C$6:$U$35,19,FALSE))</f>
        <v/>
      </c>
      <c r="AN24" s="103" t="str">
        <f>IF(AN22="","",VLOOKUP(AN22,'シフト記号表(勤務形態一覧表)'!$C$6:$U$35,19,FALSE))</f>
        <v/>
      </c>
      <c r="AO24" s="104" t="str">
        <f>IF(AO22="","",VLOOKUP(AO22,'シフト記号表(勤務形態一覧表)'!$C$6:$U$35,19,FALSE))</f>
        <v/>
      </c>
      <c r="AP24" s="104" t="str">
        <f>IF(AP22="","",VLOOKUP(AP22,'シフト記号表(勤務形態一覧表)'!$C$6:$U$35,19,FALSE))</f>
        <v/>
      </c>
      <c r="AQ24" s="104" t="str">
        <f>IF(AQ22="","",VLOOKUP(AQ22,'シフト記号表(勤務形態一覧表)'!$C$6:$U$35,19,FALSE))</f>
        <v/>
      </c>
      <c r="AR24" s="104" t="str">
        <f>IF(AR22="","",VLOOKUP(AR22,'シフト記号表(勤務形態一覧表)'!$C$6:$U$35,19,FALSE))</f>
        <v/>
      </c>
      <c r="AS24" s="104" t="str">
        <f>IF(AS22="","",VLOOKUP(AS22,'シフト記号表(勤務形態一覧表)'!$C$6:$U$35,19,FALSE))</f>
        <v/>
      </c>
      <c r="AT24" s="105" t="str">
        <f>IF(AT22="","",VLOOKUP(AT22,'シフト記号表(勤務形態一覧表)'!$C$6:$U$35,19,FALSE))</f>
        <v/>
      </c>
      <c r="AU24" s="103" t="str">
        <f>IF(AU22="","",VLOOKUP(AU22,'シフト記号表(勤務形態一覧表)'!$C$6:$U$35,19,FALSE))</f>
        <v/>
      </c>
      <c r="AV24" s="104" t="str">
        <f>IF(AV22="","",VLOOKUP(AV22,'シフト記号表(勤務形態一覧表)'!$C$6:$U$35,19,FALSE))</f>
        <v/>
      </c>
      <c r="AW24" s="104" t="str">
        <f>IF(AW22="","",VLOOKUP(AW22,'シフト記号表(勤務形態一覧表)'!$C$6:$U$35,19,FALSE))</f>
        <v/>
      </c>
      <c r="AX24" s="641">
        <f>IF($BB$3="４週",SUM(S24:AT24),IF($BB$3="暦月",SUM(S24:AW24),""))</f>
        <v>0</v>
      </c>
      <c r="AY24" s="642"/>
      <c r="AZ24" s="643">
        <f>IF($BB$3="４週",AX24/4,IF($BB$3="暦月",勤務形態一覧表!AX24/(勤務形態一覧表!$BB$8/7),""))</f>
        <v>0</v>
      </c>
      <c r="BA24" s="644"/>
      <c r="BB24" s="628"/>
      <c r="BC24" s="629"/>
      <c r="BD24" s="629"/>
      <c r="BE24" s="629"/>
      <c r="BF24" s="630"/>
    </row>
    <row r="25" spans="2:58" ht="20.25" customHeight="1" x14ac:dyDescent="0.4">
      <c r="B25" s="564">
        <f>B22+1</f>
        <v>2</v>
      </c>
      <c r="C25" s="645"/>
      <c r="D25" s="646"/>
      <c r="E25" s="647"/>
      <c r="F25" s="106"/>
      <c r="G25" s="648"/>
      <c r="H25" s="650"/>
      <c r="I25" s="580"/>
      <c r="J25" s="580"/>
      <c r="K25" s="581"/>
      <c r="L25" s="651"/>
      <c r="M25" s="652"/>
      <c r="N25" s="652"/>
      <c r="O25" s="653"/>
      <c r="P25" s="657" t="s">
        <v>118</v>
      </c>
      <c r="Q25" s="658"/>
      <c r="R25" s="659"/>
      <c r="S25" s="95"/>
      <c r="T25" s="96"/>
      <c r="U25" s="96"/>
      <c r="V25" s="96"/>
      <c r="W25" s="96"/>
      <c r="X25" s="96"/>
      <c r="Y25" s="97"/>
      <c r="Z25" s="95"/>
      <c r="AA25" s="96"/>
      <c r="AB25" s="96"/>
      <c r="AC25" s="96"/>
      <c r="AD25" s="96"/>
      <c r="AE25" s="96"/>
      <c r="AF25" s="97"/>
      <c r="AG25" s="95"/>
      <c r="AH25" s="96"/>
      <c r="AI25" s="96"/>
      <c r="AJ25" s="96"/>
      <c r="AK25" s="96"/>
      <c r="AL25" s="96"/>
      <c r="AM25" s="97"/>
      <c r="AN25" s="95"/>
      <c r="AO25" s="96"/>
      <c r="AP25" s="96"/>
      <c r="AQ25" s="96"/>
      <c r="AR25" s="96"/>
      <c r="AS25" s="96"/>
      <c r="AT25" s="97"/>
      <c r="AU25" s="95"/>
      <c r="AV25" s="96"/>
      <c r="AW25" s="96"/>
      <c r="AX25" s="660"/>
      <c r="AY25" s="661"/>
      <c r="AZ25" s="662"/>
      <c r="BA25" s="663"/>
      <c r="BB25" s="664"/>
      <c r="BC25" s="665"/>
      <c r="BD25" s="665"/>
      <c r="BE25" s="665"/>
      <c r="BF25" s="666"/>
    </row>
    <row r="26" spans="2:58" ht="20.25" customHeight="1" x14ac:dyDescent="0.4">
      <c r="B26" s="564"/>
      <c r="C26" s="568"/>
      <c r="D26" s="569"/>
      <c r="E26" s="570"/>
      <c r="F26" s="98"/>
      <c r="G26" s="575"/>
      <c r="H26" s="579"/>
      <c r="I26" s="580"/>
      <c r="J26" s="580"/>
      <c r="K26" s="581"/>
      <c r="L26" s="585"/>
      <c r="M26" s="586"/>
      <c r="N26" s="586"/>
      <c r="O26" s="587"/>
      <c r="P26" s="631" t="s">
        <v>116</v>
      </c>
      <c r="Q26" s="632"/>
      <c r="R26" s="633"/>
      <c r="S26" s="99" t="str">
        <f>IF(S25="","",VLOOKUP(S25,'シフト記号表(勤務形態一覧表)'!$C$6:$K$35,9,FALSE))</f>
        <v/>
      </c>
      <c r="T26" s="100" t="str">
        <f>IF(T25="","",VLOOKUP(T25,'シフト記号表(勤務形態一覧表)'!$C$6:$K$35,9,FALSE))</f>
        <v/>
      </c>
      <c r="U26" s="100" t="str">
        <f>IF(U25="","",VLOOKUP(U25,'シフト記号表(勤務形態一覧表)'!$C$6:$K$35,9,FALSE))</f>
        <v/>
      </c>
      <c r="V26" s="100" t="str">
        <f>IF(V25="","",VLOOKUP(V25,'シフト記号表(勤務形態一覧表)'!$C$6:$K$35,9,FALSE))</f>
        <v/>
      </c>
      <c r="W26" s="100" t="str">
        <f>IF(W25="","",VLOOKUP(W25,'シフト記号表(勤務形態一覧表)'!$C$6:$K$35,9,FALSE))</f>
        <v/>
      </c>
      <c r="X26" s="100" t="str">
        <f>IF(X25="","",VLOOKUP(X25,'シフト記号表(勤務形態一覧表)'!$C$6:$K$35,9,FALSE))</f>
        <v/>
      </c>
      <c r="Y26" s="101" t="str">
        <f>IF(Y25="","",VLOOKUP(Y25,'シフト記号表(勤務形態一覧表)'!$C$6:$K$35,9,FALSE))</f>
        <v/>
      </c>
      <c r="Z26" s="99" t="str">
        <f>IF(Z25="","",VLOOKUP(Z25,'シフト記号表(勤務形態一覧表)'!$C$6:$K$35,9,FALSE))</f>
        <v/>
      </c>
      <c r="AA26" s="100" t="str">
        <f>IF(AA25="","",VLOOKUP(AA25,'シフト記号表(勤務形態一覧表)'!$C$6:$K$35,9,FALSE))</f>
        <v/>
      </c>
      <c r="AB26" s="100" t="str">
        <f>IF(AB25="","",VLOOKUP(AB25,'シフト記号表(勤務形態一覧表)'!$C$6:$K$35,9,FALSE))</f>
        <v/>
      </c>
      <c r="AC26" s="100" t="str">
        <f>IF(AC25="","",VLOOKUP(AC25,'シフト記号表(勤務形態一覧表)'!$C$6:$K$35,9,FALSE))</f>
        <v/>
      </c>
      <c r="AD26" s="100" t="str">
        <f>IF(AD25="","",VLOOKUP(AD25,'シフト記号表(勤務形態一覧表)'!$C$6:$K$35,9,FALSE))</f>
        <v/>
      </c>
      <c r="AE26" s="100" t="str">
        <f>IF(AE25="","",VLOOKUP(AE25,'シフト記号表(勤務形態一覧表)'!$C$6:$K$35,9,FALSE))</f>
        <v/>
      </c>
      <c r="AF26" s="101" t="str">
        <f>IF(AF25="","",VLOOKUP(AF25,'シフト記号表(勤務形態一覧表)'!$C$6:$K$35,9,FALSE))</f>
        <v/>
      </c>
      <c r="AG26" s="99" t="str">
        <f>IF(AG25="","",VLOOKUP(AG25,'シフト記号表(勤務形態一覧表)'!$C$6:$K$35,9,FALSE))</f>
        <v/>
      </c>
      <c r="AH26" s="100" t="str">
        <f>IF(AH25="","",VLOOKUP(AH25,'シフト記号表(勤務形態一覧表)'!$C$6:$K$35,9,FALSE))</f>
        <v/>
      </c>
      <c r="AI26" s="100" t="str">
        <f>IF(AI25="","",VLOOKUP(AI25,'シフト記号表(勤務形態一覧表)'!$C$6:$K$35,9,FALSE))</f>
        <v/>
      </c>
      <c r="AJ26" s="100" t="str">
        <f>IF(AJ25="","",VLOOKUP(AJ25,'シフト記号表(勤務形態一覧表)'!$C$6:$K$35,9,FALSE))</f>
        <v/>
      </c>
      <c r="AK26" s="100" t="str">
        <f>IF(AK25="","",VLOOKUP(AK25,'シフト記号表(勤務形態一覧表)'!$C$6:$K$35,9,FALSE))</f>
        <v/>
      </c>
      <c r="AL26" s="100" t="str">
        <f>IF(AL25="","",VLOOKUP(AL25,'シフト記号表(勤務形態一覧表)'!$C$6:$K$35,9,FALSE))</f>
        <v/>
      </c>
      <c r="AM26" s="101" t="str">
        <f>IF(AM25="","",VLOOKUP(AM25,'シフト記号表(勤務形態一覧表)'!$C$6:$K$35,9,FALSE))</f>
        <v/>
      </c>
      <c r="AN26" s="99" t="str">
        <f>IF(AN25="","",VLOOKUP(AN25,'シフト記号表(勤務形態一覧表)'!$C$6:$K$35,9,FALSE))</f>
        <v/>
      </c>
      <c r="AO26" s="100" t="str">
        <f>IF(AO25="","",VLOOKUP(AO25,'シフト記号表(勤務形態一覧表)'!$C$6:$K$35,9,FALSE))</f>
        <v/>
      </c>
      <c r="AP26" s="100" t="str">
        <f>IF(AP25="","",VLOOKUP(AP25,'シフト記号表(勤務形態一覧表)'!$C$6:$K$35,9,FALSE))</f>
        <v/>
      </c>
      <c r="AQ26" s="100" t="str">
        <f>IF(AQ25="","",VLOOKUP(AQ25,'シフト記号表(勤務形態一覧表)'!$C$6:$K$35,9,FALSE))</f>
        <v/>
      </c>
      <c r="AR26" s="100" t="str">
        <f>IF(AR25="","",VLOOKUP(AR25,'シフト記号表(勤務形態一覧表)'!$C$6:$K$35,9,FALSE))</f>
        <v/>
      </c>
      <c r="AS26" s="100" t="str">
        <f>IF(AS25="","",VLOOKUP(AS25,'シフト記号表(勤務形態一覧表)'!$C$6:$K$35,9,FALSE))</f>
        <v/>
      </c>
      <c r="AT26" s="101" t="str">
        <f>IF(AT25="","",VLOOKUP(AT25,'シフト記号表(勤務形態一覧表)'!$C$6:$K$35,9,FALSE))</f>
        <v/>
      </c>
      <c r="AU26" s="99" t="str">
        <f>IF(AU25="","",VLOOKUP(AU25,'シフト記号表(勤務形態一覧表)'!$C$6:$K$35,9,FALSE))</f>
        <v/>
      </c>
      <c r="AV26" s="100" t="str">
        <f>IF(AV25="","",VLOOKUP(AV25,'シフト記号表(勤務形態一覧表)'!$C$6:$K$35,9,FALSE))</f>
        <v/>
      </c>
      <c r="AW26" s="100" t="str">
        <f>IF(AW25="","",VLOOKUP(AW25,'シフト記号表(勤務形態一覧表)'!$C$6:$K$35,9,FALSE))</f>
        <v/>
      </c>
      <c r="AX26" s="634">
        <f>IF($BB$3="４週",SUM(S26:AT26),IF($BB$3="暦月",SUM(S26:AW26),""))</f>
        <v>0</v>
      </c>
      <c r="AY26" s="635"/>
      <c r="AZ26" s="636">
        <f>IF($BB$3="４週",AX26/4,IF($BB$3="暦月",勤務形態一覧表!AX26/(勤務形態一覧表!$BB$8/7),""))</f>
        <v>0</v>
      </c>
      <c r="BA26" s="637"/>
      <c r="BB26" s="625"/>
      <c r="BC26" s="626"/>
      <c r="BD26" s="626"/>
      <c r="BE26" s="626"/>
      <c r="BF26" s="627"/>
    </row>
    <row r="27" spans="2:58" ht="20.25" customHeight="1" x14ac:dyDescent="0.4">
      <c r="B27" s="564"/>
      <c r="C27" s="571"/>
      <c r="D27" s="572"/>
      <c r="E27" s="573"/>
      <c r="F27" s="98">
        <f>C25</f>
        <v>0</v>
      </c>
      <c r="G27" s="649"/>
      <c r="H27" s="579"/>
      <c r="I27" s="580"/>
      <c r="J27" s="580"/>
      <c r="K27" s="581"/>
      <c r="L27" s="654"/>
      <c r="M27" s="655"/>
      <c r="N27" s="655"/>
      <c r="O27" s="656"/>
      <c r="P27" s="638" t="s">
        <v>117</v>
      </c>
      <c r="Q27" s="639"/>
      <c r="R27" s="640"/>
      <c r="S27" s="103" t="str">
        <f>IF(S25="","",VLOOKUP(S25,'シフト記号表(勤務形態一覧表)'!$C$6:$U$35,19,FALSE))</f>
        <v/>
      </c>
      <c r="T27" s="104" t="str">
        <f>IF(T25="","",VLOOKUP(T25,'シフト記号表(勤務形態一覧表)'!$C$6:$U$35,19,FALSE))</f>
        <v/>
      </c>
      <c r="U27" s="104" t="str">
        <f>IF(U25="","",VLOOKUP(U25,'シフト記号表(勤務形態一覧表)'!$C$6:$U$35,19,FALSE))</f>
        <v/>
      </c>
      <c r="V27" s="104" t="str">
        <f>IF(V25="","",VLOOKUP(V25,'シフト記号表(勤務形態一覧表)'!$C$6:$U$35,19,FALSE))</f>
        <v/>
      </c>
      <c r="W27" s="104" t="str">
        <f>IF(W25="","",VLOOKUP(W25,'シフト記号表(勤務形態一覧表)'!$C$6:$U$35,19,FALSE))</f>
        <v/>
      </c>
      <c r="X27" s="104" t="str">
        <f>IF(X25="","",VLOOKUP(X25,'シフト記号表(勤務形態一覧表)'!$C$6:$U$35,19,FALSE))</f>
        <v/>
      </c>
      <c r="Y27" s="105" t="str">
        <f>IF(Y25="","",VLOOKUP(Y25,'シフト記号表(勤務形態一覧表)'!$C$6:$U$35,19,FALSE))</f>
        <v/>
      </c>
      <c r="Z27" s="103" t="str">
        <f>IF(Z25="","",VLOOKUP(Z25,'シフト記号表(勤務形態一覧表)'!$C$6:$U$35,19,FALSE))</f>
        <v/>
      </c>
      <c r="AA27" s="104" t="str">
        <f>IF(AA25="","",VLOOKUP(AA25,'シフト記号表(勤務形態一覧表)'!$C$6:$U$35,19,FALSE))</f>
        <v/>
      </c>
      <c r="AB27" s="104" t="str">
        <f>IF(AB25="","",VLOOKUP(AB25,'シフト記号表(勤務形態一覧表)'!$C$6:$U$35,19,FALSE))</f>
        <v/>
      </c>
      <c r="AC27" s="104" t="str">
        <f>IF(AC25="","",VLOOKUP(AC25,'シフト記号表(勤務形態一覧表)'!$C$6:$U$35,19,FALSE))</f>
        <v/>
      </c>
      <c r="AD27" s="104" t="str">
        <f>IF(AD25="","",VLOOKUP(AD25,'シフト記号表(勤務形態一覧表)'!$C$6:$U$35,19,FALSE))</f>
        <v/>
      </c>
      <c r="AE27" s="104" t="str">
        <f>IF(AE25="","",VLOOKUP(AE25,'シフト記号表(勤務形態一覧表)'!$C$6:$U$35,19,FALSE))</f>
        <v/>
      </c>
      <c r="AF27" s="105" t="str">
        <f>IF(AF25="","",VLOOKUP(AF25,'シフト記号表(勤務形態一覧表)'!$C$6:$U$35,19,FALSE))</f>
        <v/>
      </c>
      <c r="AG27" s="103" t="str">
        <f>IF(AG25="","",VLOOKUP(AG25,'シフト記号表(勤務形態一覧表)'!$C$6:$U$35,19,FALSE))</f>
        <v/>
      </c>
      <c r="AH27" s="104" t="str">
        <f>IF(AH25="","",VLOOKUP(AH25,'シフト記号表(勤務形態一覧表)'!$C$6:$U$35,19,FALSE))</f>
        <v/>
      </c>
      <c r="AI27" s="104" t="str">
        <f>IF(AI25="","",VLOOKUP(AI25,'シフト記号表(勤務形態一覧表)'!$C$6:$U$35,19,FALSE))</f>
        <v/>
      </c>
      <c r="AJ27" s="104" t="str">
        <f>IF(AJ25="","",VLOOKUP(AJ25,'シフト記号表(勤務形態一覧表)'!$C$6:$U$35,19,FALSE))</f>
        <v/>
      </c>
      <c r="AK27" s="104" t="str">
        <f>IF(AK25="","",VLOOKUP(AK25,'シフト記号表(勤務形態一覧表)'!$C$6:$U$35,19,FALSE))</f>
        <v/>
      </c>
      <c r="AL27" s="104" t="str">
        <f>IF(AL25="","",VLOOKUP(AL25,'シフト記号表(勤務形態一覧表)'!$C$6:$U$35,19,FALSE))</f>
        <v/>
      </c>
      <c r="AM27" s="105" t="str">
        <f>IF(AM25="","",VLOOKUP(AM25,'シフト記号表(勤務形態一覧表)'!$C$6:$U$35,19,FALSE))</f>
        <v/>
      </c>
      <c r="AN27" s="103" t="str">
        <f>IF(AN25="","",VLOOKUP(AN25,'シフト記号表(勤務形態一覧表)'!$C$6:$U$35,19,FALSE))</f>
        <v/>
      </c>
      <c r="AO27" s="104" t="str">
        <f>IF(AO25="","",VLOOKUP(AO25,'シフト記号表(勤務形態一覧表)'!$C$6:$U$35,19,FALSE))</f>
        <v/>
      </c>
      <c r="AP27" s="104" t="str">
        <f>IF(AP25="","",VLOOKUP(AP25,'シフト記号表(勤務形態一覧表)'!$C$6:$U$35,19,FALSE))</f>
        <v/>
      </c>
      <c r="AQ27" s="104" t="str">
        <f>IF(AQ25="","",VLOOKUP(AQ25,'シフト記号表(勤務形態一覧表)'!$C$6:$U$35,19,FALSE))</f>
        <v/>
      </c>
      <c r="AR27" s="104" t="str">
        <f>IF(AR25="","",VLOOKUP(AR25,'シフト記号表(勤務形態一覧表)'!$C$6:$U$35,19,FALSE))</f>
        <v/>
      </c>
      <c r="AS27" s="104" t="str">
        <f>IF(AS25="","",VLOOKUP(AS25,'シフト記号表(勤務形態一覧表)'!$C$6:$U$35,19,FALSE))</f>
        <v/>
      </c>
      <c r="AT27" s="105" t="str">
        <f>IF(AT25="","",VLOOKUP(AT25,'シフト記号表(勤務形態一覧表)'!$C$6:$U$35,19,FALSE))</f>
        <v/>
      </c>
      <c r="AU27" s="103" t="str">
        <f>IF(AU25="","",VLOOKUP(AU25,'シフト記号表(勤務形態一覧表)'!$C$6:$U$35,19,FALSE))</f>
        <v/>
      </c>
      <c r="AV27" s="104" t="str">
        <f>IF(AV25="","",VLOOKUP(AV25,'シフト記号表(勤務形態一覧表)'!$C$6:$U$35,19,FALSE))</f>
        <v/>
      </c>
      <c r="AW27" s="104" t="str">
        <f>IF(AW25="","",VLOOKUP(AW25,'シフト記号表(勤務形態一覧表)'!$C$6:$U$35,19,FALSE))</f>
        <v/>
      </c>
      <c r="AX27" s="641">
        <f>IF($BB$3="４週",SUM(S27:AT27),IF($BB$3="暦月",SUM(S27:AW27),""))</f>
        <v>0</v>
      </c>
      <c r="AY27" s="642"/>
      <c r="AZ27" s="643">
        <f>IF($BB$3="４週",AX27/4,IF($BB$3="暦月",勤務形態一覧表!AX27/(勤務形態一覧表!$BB$8/7),""))</f>
        <v>0</v>
      </c>
      <c r="BA27" s="644"/>
      <c r="BB27" s="628"/>
      <c r="BC27" s="629"/>
      <c r="BD27" s="629"/>
      <c r="BE27" s="629"/>
      <c r="BF27" s="630"/>
    </row>
    <row r="28" spans="2:58" ht="20.25" customHeight="1" x14ac:dyDescent="0.4">
      <c r="B28" s="564">
        <f>B25+1</f>
        <v>3</v>
      </c>
      <c r="C28" s="667"/>
      <c r="D28" s="668"/>
      <c r="E28" s="669"/>
      <c r="F28" s="106"/>
      <c r="G28" s="648"/>
      <c r="H28" s="650"/>
      <c r="I28" s="580"/>
      <c r="J28" s="580"/>
      <c r="K28" s="581"/>
      <c r="L28" s="651"/>
      <c r="M28" s="652"/>
      <c r="N28" s="652"/>
      <c r="O28" s="653"/>
      <c r="P28" s="657" t="s">
        <v>118</v>
      </c>
      <c r="Q28" s="658"/>
      <c r="R28" s="659"/>
      <c r="S28" s="95"/>
      <c r="T28" s="96"/>
      <c r="U28" s="96"/>
      <c r="V28" s="96"/>
      <c r="W28" s="96"/>
      <c r="X28" s="96"/>
      <c r="Y28" s="97"/>
      <c r="Z28" s="95"/>
      <c r="AA28" s="96"/>
      <c r="AB28" s="96"/>
      <c r="AC28" s="96"/>
      <c r="AD28" s="96"/>
      <c r="AE28" s="96"/>
      <c r="AF28" s="97"/>
      <c r="AG28" s="95"/>
      <c r="AH28" s="96"/>
      <c r="AI28" s="96"/>
      <c r="AJ28" s="96"/>
      <c r="AK28" s="96"/>
      <c r="AL28" s="96"/>
      <c r="AM28" s="97"/>
      <c r="AN28" s="95"/>
      <c r="AO28" s="96"/>
      <c r="AP28" s="96"/>
      <c r="AQ28" s="96"/>
      <c r="AR28" s="96"/>
      <c r="AS28" s="96"/>
      <c r="AT28" s="97"/>
      <c r="AU28" s="95"/>
      <c r="AV28" s="96"/>
      <c r="AW28" s="96"/>
      <c r="AX28" s="660"/>
      <c r="AY28" s="661"/>
      <c r="AZ28" s="662"/>
      <c r="BA28" s="663"/>
      <c r="BB28" s="664"/>
      <c r="BC28" s="665"/>
      <c r="BD28" s="665"/>
      <c r="BE28" s="665"/>
      <c r="BF28" s="666"/>
    </row>
    <row r="29" spans="2:58" ht="20.25" customHeight="1" x14ac:dyDescent="0.4">
      <c r="B29" s="564"/>
      <c r="C29" s="670"/>
      <c r="D29" s="671"/>
      <c r="E29" s="672"/>
      <c r="F29" s="98"/>
      <c r="G29" s="575"/>
      <c r="H29" s="579"/>
      <c r="I29" s="580"/>
      <c r="J29" s="580"/>
      <c r="K29" s="581"/>
      <c r="L29" s="585"/>
      <c r="M29" s="586"/>
      <c r="N29" s="586"/>
      <c r="O29" s="587"/>
      <c r="P29" s="631" t="s">
        <v>116</v>
      </c>
      <c r="Q29" s="632"/>
      <c r="R29" s="633"/>
      <c r="S29" s="99" t="str">
        <f>IF(S28="","",VLOOKUP(S28,'シフト記号表(勤務形態一覧表)'!$C$6:$K$35,9,FALSE))</f>
        <v/>
      </c>
      <c r="T29" s="100" t="str">
        <f>IF(T28="","",VLOOKUP(T28,'シフト記号表(勤務形態一覧表)'!$C$6:$K$35,9,FALSE))</f>
        <v/>
      </c>
      <c r="U29" s="100" t="str">
        <f>IF(U28="","",VLOOKUP(U28,'シフト記号表(勤務形態一覧表)'!$C$6:$K$35,9,FALSE))</f>
        <v/>
      </c>
      <c r="V29" s="100" t="str">
        <f>IF(V28="","",VLOOKUP(V28,'シフト記号表(勤務形態一覧表)'!$C$6:$K$35,9,FALSE))</f>
        <v/>
      </c>
      <c r="W29" s="100" t="str">
        <f>IF(W28="","",VLOOKUP(W28,'シフト記号表(勤務形態一覧表)'!$C$6:$K$35,9,FALSE))</f>
        <v/>
      </c>
      <c r="X29" s="100" t="str">
        <f>IF(X28="","",VLOOKUP(X28,'シフト記号表(勤務形態一覧表)'!$C$6:$K$35,9,FALSE))</f>
        <v/>
      </c>
      <c r="Y29" s="101" t="str">
        <f>IF(Y28="","",VLOOKUP(Y28,'シフト記号表(勤務形態一覧表)'!$C$6:$K$35,9,FALSE))</f>
        <v/>
      </c>
      <c r="Z29" s="99" t="str">
        <f>IF(Z28="","",VLOOKUP(Z28,'シフト記号表(勤務形態一覧表)'!$C$6:$K$35,9,FALSE))</f>
        <v/>
      </c>
      <c r="AA29" s="100" t="str">
        <f>IF(AA28="","",VLOOKUP(AA28,'シフト記号表(勤務形態一覧表)'!$C$6:$K$35,9,FALSE))</f>
        <v/>
      </c>
      <c r="AB29" s="100" t="str">
        <f>IF(AB28="","",VLOOKUP(AB28,'シフト記号表(勤務形態一覧表)'!$C$6:$K$35,9,FALSE))</f>
        <v/>
      </c>
      <c r="AC29" s="100" t="str">
        <f>IF(AC28="","",VLOOKUP(AC28,'シフト記号表(勤務形態一覧表)'!$C$6:$K$35,9,FALSE))</f>
        <v/>
      </c>
      <c r="AD29" s="100" t="str">
        <f>IF(AD28="","",VLOOKUP(AD28,'シフト記号表(勤務形態一覧表)'!$C$6:$K$35,9,FALSE))</f>
        <v/>
      </c>
      <c r="AE29" s="100" t="str">
        <f>IF(AE28="","",VLOOKUP(AE28,'シフト記号表(勤務形態一覧表)'!$C$6:$K$35,9,FALSE))</f>
        <v/>
      </c>
      <c r="AF29" s="101" t="str">
        <f>IF(AF28="","",VLOOKUP(AF28,'シフト記号表(勤務形態一覧表)'!$C$6:$K$35,9,FALSE))</f>
        <v/>
      </c>
      <c r="AG29" s="99" t="str">
        <f>IF(AG28="","",VLOOKUP(AG28,'シフト記号表(勤務形態一覧表)'!$C$6:$K$35,9,FALSE))</f>
        <v/>
      </c>
      <c r="AH29" s="100" t="str">
        <f>IF(AH28="","",VLOOKUP(AH28,'シフト記号表(勤務形態一覧表)'!$C$6:$K$35,9,FALSE))</f>
        <v/>
      </c>
      <c r="AI29" s="100" t="str">
        <f>IF(AI28="","",VLOOKUP(AI28,'シフト記号表(勤務形態一覧表)'!$C$6:$K$35,9,FALSE))</f>
        <v/>
      </c>
      <c r="AJ29" s="100" t="str">
        <f>IF(AJ28="","",VLOOKUP(AJ28,'シフト記号表(勤務形態一覧表)'!$C$6:$K$35,9,FALSE))</f>
        <v/>
      </c>
      <c r="AK29" s="100" t="str">
        <f>IF(AK28="","",VLOOKUP(AK28,'シフト記号表(勤務形態一覧表)'!$C$6:$K$35,9,FALSE))</f>
        <v/>
      </c>
      <c r="AL29" s="100" t="str">
        <f>IF(AL28="","",VLOOKUP(AL28,'シフト記号表(勤務形態一覧表)'!$C$6:$K$35,9,FALSE))</f>
        <v/>
      </c>
      <c r="AM29" s="101" t="str">
        <f>IF(AM28="","",VLOOKUP(AM28,'シフト記号表(勤務形態一覧表)'!$C$6:$K$35,9,FALSE))</f>
        <v/>
      </c>
      <c r="AN29" s="99" t="str">
        <f>IF(AN28="","",VLOOKUP(AN28,'シフト記号表(勤務形態一覧表)'!$C$6:$K$35,9,FALSE))</f>
        <v/>
      </c>
      <c r="AO29" s="100" t="str">
        <f>IF(AO28="","",VLOOKUP(AO28,'シフト記号表(勤務形態一覧表)'!$C$6:$K$35,9,FALSE))</f>
        <v/>
      </c>
      <c r="AP29" s="100" t="str">
        <f>IF(AP28="","",VLOOKUP(AP28,'シフト記号表(勤務形態一覧表)'!$C$6:$K$35,9,FALSE))</f>
        <v/>
      </c>
      <c r="AQ29" s="100" t="str">
        <f>IF(AQ28="","",VLOOKUP(AQ28,'シフト記号表(勤務形態一覧表)'!$C$6:$K$35,9,FALSE))</f>
        <v/>
      </c>
      <c r="AR29" s="100" t="str">
        <f>IF(AR28="","",VLOOKUP(AR28,'シフト記号表(勤務形態一覧表)'!$C$6:$K$35,9,FALSE))</f>
        <v/>
      </c>
      <c r="AS29" s="100" t="str">
        <f>IF(AS28="","",VLOOKUP(AS28,'シフト記号表(勤務形態一覧表)'!$C$6:$K$35,9,FALSE))</f>
        <v/>
      </c>
      <c r="AT29" s="101" t="str">
        <f>IF(AT28="","",VLOOKUP(AT28,'シフト記号表(勤務形態一覧表)'!$C$6:$K$35,9,FALSE))</f>
        <v/>
      </c>
      <c r="AU29" s="99" t="str">
        <f>IF(AU28="","",VLOOKUP(AU28,'シフト記号表(勤務形態一覧表)'!$C$6:$K$35,9,FALSE))</f>
        <v/>
      </c>
      <c r="AV29" s="100" t="str">
        <f>IF(AV28="","",VLOOKUP(AV28,'シフト記号表(勤務形態一覧表)'!$C$6:$K$35,9,FALSE))</f>
        <v/>
      </c>
      <c r="AW29" s="100" t="str">
        <f>IF(AW28="","",VLOOKUP(AW28,'シフト記号表(勤務形態一覧表)'!$C$6:$K$35,9,FALSE))</f>
        <v/>
      </c>
      <c r="AX29" s="634">
        <f>IF($BB$3="４週",SUM(S29:AT29),IF($BB$3="暦月",SUM(S29:AW29),""))</f>
        <v>0</v>
      </c>
      <c r="AY29" s="635"/>
      <c r="AZ29" s="636">
        <f>IF($BB$3="４週",AX29/4,IF($BB$3="暦月",勤務形態一覧表!AX29/(勤務形態一覧表!$BB$8/7),""))</f>
        <v>0</v>
      </c>
      <c r="BA29" s="637"/>
      <c r="BB29" s="625"/>
      <c r="BC29" s="626"/>
      <c r="BD29" s="626"/>
      <c r="BE29" s="626"/>
      <c r="BF29" s="627"/>
    </row>
    <row r="30" spans="2:58" ht="20.25" customHeight="1" x14ac:dyDescent="0.4">
      <c r="B30" s="564"/>
      <c r="C30" s="673"/>
      <c r="D30" s="674"/>
      <c r="E30" s="675"/>
      <c r="F30" s="98">
        <f>C28</f>
        <v>0</v>
      </c>
      <c r="G30" s="649"/>
      <c r="H30" s="579"/>
      <c r="I30" s="580"/>
      <c r="J30" s="580"/>
      <c r="K30" s="581"/>
      <c r="L30" s="654"/>
      <c r="M30" s="655"/>
      <c r="N30" s="655"/>
      <c r="O30" s="656"/>
      <c r="P30" s="638" t="s">
        <v>117</v>
      </c>
      <c r="Q30" s="639"/>
      <c r="R30" s="640"/>
      <c r="S30" s="103" t="str">
        <f>IF(S28="","",VLOOKUP(S28,'シフト記号表(勤務形態一覧表)'!$C$6:$U$35,19,FALSE))</f>
        <v/>
      </c>
      <c r="T30" s="104" t="str">
        <f>IF(T28="","",VLOOKUP(T28,'シフト記号表(勤務形態一覧表)'!$C$6:$U$35,19,FALSE))</f>
        <v/>
      </c>
      <c r="U30" s="104" t="str">
        <f>IF(U28="","",VLOOKUP(U28,'シフト記号表(勤務形態一覧表)'!$C$6:$U$35,19,FALSE))</f>
        <v/>
      </c>
      <c r="V30" s="104" t="str">
        <f>IF(V28="","",VLOOKUP(V28,'シフト記号表(勤務形態一覧表)'!$C$6:$U$35,19,FALSE))</f>
        <v/>
      </c>
      <c r="W30" s="104" t="str">
        <f>IF(W28="","",VLOOKUP(W28,'シフト記号表(勤務形態一覧表)'!$C$6:$U$35,19,FALSE))</f>
        <v/>
      </c>
      <c r="X30" s="104" t="str">
        <f>IF(X28="","",VLOOKUP(X28,'シフト記号表(勤務形態一覧表)'!$C$6:$U$35,19,FALSE))</f>
        <v/>
      </c>
      <c r="Y30" s="105" t="str">
        <f>IF(Y28="","",VLOOKUP(Y28,'シフト記号表(勤務形態一覧表)'!$C$6:$U$35,19,FALSE))</f>
        <v/>
      </c>
      <c r="Z30" s="103" t="str">
        <f>IF(Z28="","",VLOOKUP(Z28,'シフト記号表(勤務形態一覧表)'!$C$6:$U$35,19,FALSE))</f>
        <v/>
      </c>
      <c r="AA30" s="104" t="str">
        <f>IF(AA28="","",VLOOKUP(AA28,'シフト記号表(勤務形態一覧表)'!$C$6:$U$35,19,FALSE))</f>
        <v/>
      </c>
      <c r="AB30" s="104" t="str">
        <f>IF(AB28="","",VLOOKUP(AB28,'シフト記号表(勤務形態一覧表)'!$C$6:$U$35,19,FALSE))</f>
        <v/>
      </c>
      <c r="AC30" s="104" t="str">
        <f>IF(AC28="","",VLOOKUP(AC28,'シフト記号表(勤務形態一覧表)'!$C$6:$U$35,19,FALSE))</f>
        <v/>
      </c>
      <c r="AD30" s="104" t="str">
        <f>IF(AD28="","",VLOOKUP(AD28,'シフト記号表(勤務形態一覧表)'!$C$6:$U$35,19,FALSE))</f>
        <v/>
      </c>
      <c r="AE30" s="104" t="str">
        <f>IF(AE28="","",VLOOKUP(AE28,'シフト記号表(勤務形態一覧表)'!$C$6:$U$35,19,FALSE))</f>
        <v/>
      </c>
      <c r="AF30" s="105" t="str">
        <f>IF(AF28="","",VLOOKUP(AF28,'シフト記号表(勤務形態一覧表)'!$C$6:$U$35,19,FALSE))</f>
        <v/>
      </c>
      <c r="AG30" s="103" t="str">
        <f>IF(AG28="","",VLOOKUP(AG28,'シフト記号表(勤務形態一覧表)'!$C$6:$U$35,19,FALSE))</f>
        <v/>
      </c>
      <c r="AH30" s="104" t="str">
        <f>IF(AH28="","",VLOOKUP(AH28,'シフト記号表(勤務形態一覧表)'!$C$6:$U$35,19,FALSE))</f>
        <v/>
      </c>
      <c r="AI30" s="104" t="str">
        <f>IF(AI28="","",VLOOKUP(AI28,'シフト記号表(勤務形態一覧表)'!$C$6:$U$35,19,FALSE))</f>
        <v/>
      </c>
      <c r="AJ30" s="104" t="str">
        <f>IF(AJ28="","",VLOOKUP(AJ28,'シフト記号表(勤務形態一覧表)'!$C$6:$U$35,19,FALSE))</f>
        <v/>
      </c>
      <c r="AK30" s="104" t="str">
        <f>IF(AK28="","",VLOOKUP(AK28,'シフト記号表(勤務形態一覧表)'!$C$6:$U$35,19,FALSE))</f>
        <v/>
      </c>
      <c r="AL30" s="104" t="str">
        <f>IF(AL28="","",VLOOKUP(AL28,'シフト記号表(勤務形態一覧表)'!$C$6:$U$35,19,FALSE))</f>
        <v/>
      </c>
      <c r="AM30" s="105" t="str">
        <f>IF(AM28="","",VLOOKUP(AM28,'シフト記号表(勤務形態一覧表)'!$C$6:$U$35,19,FALSE))</f>
        <v/>
      </c>
      <c r="AN30" s="103" t="str">
        <f>IF(AN28="","",VLOOKUP(AN28,'シフト記号表(勤務形態一覧表)'!$C$6:$U$35,19,FALSE))</f>
        <v/>
      </c>
      <c r="AO30" s="104" t="str">
        <f>IF(AO28="","",VLOOKUP(AO28,'シフト記号表(勤務形態一覧表)'!$C$6:$U$35,19,FALSE))</f>
        <v/>
      </c>
      <c r="AP30" s="104" t="str">
        <f>IF(AP28="","",VLOOKUP(AP28,'シフト記号表(勤務形態一覧表)'!$C$6:$U$35,19,FALSE))</f>
        <v/>
      </c>
      <c r="AQ30" s="104" t="str">
        <f>IF(AQ28="","",VLOOKUP(AQ28,'シフト記号表(勤務形態一覧表)'!$C$6:$U$35,19,FALSE))</f>
        <v/>
      </c>
      <c r="AR30" s="104" t="str">
        <f>IF(AR28="","",VLOOKUP(AR28,'シフト記号表(勤務形態一覧表)'!$C$6:$U$35,19,FALSE))</f>
        <v/>
      </c>
      <c r="AS30" s="104" t="str">
        <f>IF(AS28="","",VLOOKUP(AS28,'シフト記号表(勤務形態一覧表)'!$C$6:$U$35,19,FALSE))</f>
        <v/>
      </c>
      <c r="AT30" s="105" t="str">
        <f>IF(AT28="","",VLOOKUP(AT28,'シフト記号表(勤務形態一覧表)'!$C$6:$U$35,19,FALSE))</f>
        <v/>
      </c>
      <c r="AU30" s="103" t="str">
        <f>IF(AU28="","",VLOOKUP(AU28,'シフト記号表(勤務形態一覧表)'!$C$6:$U$35,19,FALSE))</f>
        <v/>
      </c>
      <c r="AV30" s="104" t="str">
        <f>IF(AV28="","",VLOOKUP(AV28,'シフト記号表(勤務形態一覧表)'!$C$6:$U$35,19,FALSE))</f>
        <v/>
      </c>
      <c r="AW30" s="104" t="str">
        <f>IF(AW28="","",VLOOKUP(AW28,'シフト記号表(勤務形態一覧表)'!$C$6:$U$35,19,FALSE))</f>
        <v/>
      </c>
      <c r="AX30" s="641">
        <f>IF($BB$3="４週",SUM(S30:AT30),IF($BB$3="暦月",SUM(S30:AW30),""))</f>
        <v>0</v>
      </c>
      <c r="AY30" s="642"/>
      <c r="AZ30" s="643">
        <f>IF($BB$3="４週",AX30/4,IF($BB$3="暦月",勤務形態一覧表!AX30/(勤務形態一覧表!$BB$8/7),""))</f>
        <v>0</v>
      </c>
      <c r="BA30" s="644"/>
      <c r="BB30" s="628"/>
      <c r="BC30" s="629"/>
      <c r="BD30" s="629"/>
      <c r="BE30" s="629"/>
      <c r="BF30" s="630"/>
    </row>
    <row r="31" spans="2:58" ht="20.25" customHeight="1" x14ac:dyDescent="0.4">
      <c r="B31" s="564">
        <f>B28+1</f>
        <v>4</v>
      </c>
      <c r="C31" s="667"/>
      <c r="D31" s="668"/>
      <c r="E31" s="669"/>
      <c r="F31" s="106"/>
      <c r="G31" s="648"/>
      <c r="H31" s="650"/>
      <c r="I31" s="580"/>
      <c r="J31" s="580"/>
      <c r="K31" s="581"/>
      <c r="L31" s="651"/>
      <c r="M31" s="652"/>
      <c r="N31" s="652"/>
      <c r="O31" s="653"/>
      <c r="P31" s="657" t="s">
        <v>119</v>
      </c>
      <c r="Q31" s="658"/>
      <c r="R31" s="659"/>
      <c r="S31" s="95"/>
      <c r="T31" s="96"/>
      <c r="U31" s="96"/>
      <c r="V31" s="96"/>
      <c r="W31" s="96"/>
      <c r="X31" s="96"/>
      <c r="Y31" s="97"/>
      <c r="Z31" s="95"/>
      <c r="AA31" s="96"/>
      <c r="AB31" s="96"/>
      <c r="AC31" s="96"/>
      <c r="AD31" s="96"/>
      <c r="AE31" s="96"/>
      <c r="AF31" s="97"/>
      <c r="AG31" s="95"/>
      <c r="AH31" s="96"/>
      <c r="AI31" s="96"/>
      <c r="AJ31" s="96"/>
      <c r="AK31" s="96"/>
      <c r="AL31" s="96"/>
      <c r="AM31" s="97"/>
      <c r="AN31" s="95"/>
      <c r="AO31" s="96"/>
      <c r="AP31" s="96"/>
      <c r="AQ31" s="96"/>
      <c r="AR31" s="96"/>
      <c r="AS31" s="96"/>
      <c r="AT31" s="97"/>
      <c r="AU31" s="95"/>
      <c r="AV31" s="96"/>
      <c r="AW31" s="96"/>
      <c r="AX31" s="660"/>
      <c r="AY31" s="661"/>
      <c r="AZ31" s="662"/>
      <c r="BA31" s="663"/>
      <c r="BB31" s="664"/>
      <c r="BC31" s="665"/>
      <c r="BD31" s="665"/>
      <c r="BE31" s="665"/>
      <c r="BF31" s="666"/>
    </row>
    <row r="32" spans="2:58" ht="20.25" customHeight="1" x14ac:dyDescent="0.4">
      <c r="B32" s="564"/>
      <c r="C32" s="670"/>
      <c r="D32" s="671"/>
      <c r="E32" s="672"/>
      <c r="F32" s="98"/>
      <c r="G32" s="575"/>
      <c r="H32" s="579"/>
      <c r="I32" s="580"/>
      <c r="J32" s="580"/>
      <c r="K32" s="581"/>
      <c r="L32" s="585"/>
      <c r="M32" s="586"/>
      <c r="N32" s="586"/>
      <c r="O32" s="587"/>
      <c r="P32" s="631" t="s">
        <v>116</v>
      </c>
      <c r="Q32" s="632"/>
      <c r="R32" s="633"/>
      <c r="S32" s="99" t="str">
        <f>IF(S31="","",VLOOKUP(S31,'シフト記号表(勤務形態一覧表)'!$C$6:$K$35,9,FALSE))</f>
        <v/>
      </c>
      <c r="T32" s="100" t="str">
        <f>IF(T31="","",VLOOKUP(T31,'シフト記号表(勤務形態一覧表)'!$C$6:$K$35,9,FALSE))</f>
        <v/>
      </c>
      <c r="U32" s="100" t="str">
        <f>IF(U31="","",VLOOKUP(U31,'シフト記号表(勤務形態一覧表)'!$C$6:$K$35,9,FALSE))</f>
        <v/>
      </c>
      <c r="V32" s="100" t="str">
        <f>IF(V31="","",VLOOKUP(V31,'シフト記号表(勤務形態一覧表)'!$C$6:$K$35,9,FALSE))</f>
        <v/>
      </c>
      <c r="W32" s="100" t="str">
        <f>IF(W31="","",VLOOKUP(W31,'シフト記号表(勤務形態一覧表)'!$C$6:$K$35,9,FALSE))</f>
        <v/>
      </c>
      <c r="X32" s="100" t="str">
        <f>IF(X31="","",VLOOKUP(X31,'シフト記号表(勤務形態一覧表)'!$C$6:$K$35,9,FALSE))</f>
        <v/>
      </c>
      <c r="Y32" s="101" t="str">
        <f>IF(Y31="","",VLOOKUP(Y31,'シフト記号表(勤務形態一覧表)'!$C$6:$K$35,9,FALSE))</f>
        <v/>
      </c>
      <c r="Z32" s="99" t="str">
        <f>IF(Z31="","",VLOOKUP(Z31,'シフト記号表(勤務形態一覧表)'!$C$6:$K$35,9,FALSE))</f>
        <v/>
      </c>
      <c r="AA32" s="100" t="str">
        <f>IF(AA31="","",VLOOKUP(AA31,'シフト記号表(勤務形態一覧表)'!$C$6:$K$35,9,FALSE))</f>
        <v/>
      </c>
      <c r="AB32" s="100" t="str">
        <f>IF(AB31="","",VLOOKUP(AB31,'シフト記号表(勤務形態一覧表)'!$C$6:$K$35,9,FALSE))</f>
        <v/>
      </c>
      <c r="AC32" s="100" t="str">
        <f>IF(AC31="","",VLOOKUP(AC31,'シフト記号表(勤務形態一覧表)'!$C$6:$K$35,9,FALSE))</f>
        <v/>
      </c>
      <c r="AD32" s="100" t="str">
        <f>IF(AD31="","",VLOOKUP(AD31,'シフト記号表(勤務形態一覧表)'!$C$6:$K$35,9,FALSE))</f>
        <v/>
      </c>
      <c r="AE32" s="100" t="str">
        <f>IF(AE31="","",VLOOKUP(AE31,'シフト記号表(勤務形態一覧表)'!$C$6:$K$35,9,FALSE))</f>
        <v/>
      </c>
      <c r="AF32" s="101" t="str">
        <f>IF(AF31="","",VLOOKUP(AF31,'シフト記号表(勤務形態一覧表)'!$C$6:$K$35,9,FALSE))</f>
        <v/>
      </c>
      <c r="AG32" s="99" t="str">
        <f>IF(AG31="","",VLOOKUP(AG31,'シフト記号表(勤務形態一覧表)'!$C$6:$K$35,9,FALSE))</f>
        <v/>
      </c>
      <c r="AH32" s="100" t="str">
        <f>IF(AH31="","",VLOOKUP(AH31,'シフト記号表(勤務形態一覧表)'!$C$6:$K$35,9,FALSE))</f>
        <v/>
      </c>
      <c r="AI32" s="100" t="str">
        <f>IF(AI31="","",VLOOKUP(AI31,'シフト記号表(勤務形態一覧表)'!$C$6:$K$35,9,FALSE))</f>
        <v/>
      </c>
      <c r="AJ32" s="100" t="str">
        <f>IF(AJ31="","",VLOOKUP(AJ31,'シフト記号表(勤務形態一覧表)'!$C$6:$K$35,9,FALSE))</f>
        <v/>
      </c>
      <c r="AK32" s="100" t="str">
        <f>IF(AK31="","",VLOOKUP(AK31,'シフト記号表(勤務形態一覧表)'!$C$6:$K$35,9,FALSE))</f>
        <v/>
      </c>
      <c r="AL32" s="100" t="str">
        <f>IF(AL31="","",VLOOKUP(AL31,'シフト記号表(勤務形態一覧表)'!$C$6:$K$35,9,FALSE))</f>
        <v/>
      </c>
      <c r="AM32" s="101" t="str">
        <f>IF(AM31="","",VLOOKUP(AM31,'シフト記号表(勤務形態一覧表)'!$C$6:$K$35,9,FALSE))</f>
        <v/>
      </c>
      <c r="AN32" s="99" t="str">
        <f>IF(AN31="","",VLOOKUP(AN31,'シフト記号表(勤務形態一覧表)'!$C$6:$K$35,9,FALSE))</f>
        <v/>
      </c>
      <c r="AO32" s="100" t="str">
        <f>IF(AO31="","",VLOOKUP(AO31,'シフト記号表(勤務形態一覧表)'!$C$6:$K$35,9,FALSE))</f>
        <v/>
      </c>
      <c r="AP32" s="100" t="str">
        <f>IF(AP31="","",VLOOKUP(AP31,'シフト記号表(勤務形態一覧表)'!$C$6:$K$35,9,FALSE))</f>
        <v/>
      </c>
      <c r="AQ32" s="100" t="str">
        <f>IF(AQ31="","",VLOOKUP(AQ31,'シフト記号表(勤務形態一覧表)'!$C$6:$K$35,9,FALSE))</f>
        <v/>
      </c>
      <c r="AR32" s="100" t="str">
        <f>IF(AR31="","",VLOOKUP(AR31,'シフト記号表(勤務形態一覧表)'!$C$6:$K$35,9,FALSE))</f>
        <v/>
      </c>
      <c r="AS32" s="100" t="str">
        <f>IF(AS31="","",VLOOKUP(AS31,'シフト記号表(勤務形態一覧表)'!$C$6:$K$35,9,FALSE))</f>
        <v/>
      </c>
      <c r="AT32" s="101" t="str">
        <f>IF(AT31="","",VLOOKUP(AT31,'シフト記号表(勤務形態一覧表)'!$C$6:$K$35,9,FALSE))</f>
        <v/>
      </c>
      <c r="AU32" s="99" t="str">
        <f>IF(AU31="","",VLOOKUP(AU31,'シフト記号表(勤務形態一覧表)'!$C$6:$K$35,9,FALSE))</f>
        <v/>
      </c>
      <c r="AV32" s="100" t="str">
        <f>IF(AV31="","",VLOOKUP(AV31,'シフト記号表(勤務形態一覧表)'!$C$6:$K$35,9,FALSE))</f>
        <v/>
      </c>
      <c r="AW32" s="100" t="str">
        <f>IF(AW31="","",VLOOKUP(AW31,'シフト記号表(勤務形態一覧表)'!$C$6:$K$35,9,FALSE))</f>
        <v/>
      </c>
      <c r="AX32" s="634">
        <f>IF($BB$3="４週",SUM(S32:AT32),IF($BB$3="暦月",SUM(S32:AW32),""))</f>
        <v>0</v>
      </c>
      <c r="AY32" s="635"/>
      <c r="AZ32" s="636">
        <f>IF($BB$3="４週",AX32/4,IF($BB$3="暦月",勤務形態一覧表!AX32/(勤務形態一覧表!$BB$8/7),""))</f>
        <v>0</v>
      </c>
      <c r="BA32" s="637"/>
      <c r="BB32" s="625"/>
      <c r="BC32" s="626"/>
      <c r="BD32" s="626"/>
      <c r="BE32" s="626"/>
      <c r="BF32" s="627"/>
    </row>
    <row r="33" spans="2:58" ht="20.25" customHeight="1" x14ac:dyDescent="0.4">
      <c r="B33" s="564"/>
      <c r="C33" s="673"/>
      <c r="D33" s="674"/>
      <c r="E33" s="675"/>
      <c r="F33" s="98">
        <f>C31</f>
        <v>0</v>
      </c>
      <c r="G33" s="649"/>
      <c r="H33" s="579"/>
      <c r="I33" s="580"/>
      <c r="J33" s="580"/>
      <c r="K33" s="581"/>
      <c r="L33" s="654"/>
      <c r="M33" s="655"/>
      <c r="N33" s="655"/>
      <c r="O33" s="656"/>
      <c r="P33" s="638" t="s">
        <v>117</v>
      </c>
      <c r="Q33" s="639"/>
      <c r="R33" s="640"/>
      <c r="S33" s="103" t="str">
        <f>IF(S31="","",VLOOKUP(S31,'シフト記号表(勤務形態一覧表)'!$C$6:$U$35,19,FALSE))</f>
        <v/>
      </c>
      <c r="T33" s="104" t="str">
        <f>IF(T31="","",VLOOKUP(T31,'シフト記号表(勤務形態一覧表)'!$C$6:$U$35,19,FALSE))</f>
        <v/>
      </c>
      <c r="U33" s="104" t="str">
        <f>IF(U31="","",VLOOKUP(U31,'シフト記号表(勤務形態一覧表)'!$C$6:$U$35,19,FALSE))</f>
        <v/>
      </c>
      <c r="V33" s="104" t="str">
        <f>IF(V31="","",VLOOKUP(V31,'シフト記号表(勤務形態一覧表)'!$C$6:$U$35,19,FALSE))</f>
        <v/>
      </c>
      <c r="W33" s="104" t="str">
        <f>IF(W31="","",VLOOKUP(W31,'シフト記号表(勤務形態一覧表)'!$C$6:$U$35,19,FALSE))</f>
        <v/>
      </c>
      <c r="X33" s="104" t="str">
        <f>IF(X31="","",VLOOKUP(X31,'シフト記号表(勤務形態一覧表)'!$C$6:$U$35,19,FALSE))</f>
        <v/>
      </c>
      <c r="Y33" s="105" t="str">
        <f>IF(Y31="","",VLOOKUP(Y31,'シフト記号表(勤務形態一覧表)'!$C$6:$U$35,19,FALSE))</f>
        <v/>
      </c>
      <c r="Z33" s="103" t="str">
        <f>IF(Z31="","",VLOOKUP(Z31,'シフト記号表(勤務形態一覧表)'!$C$6:$U$35,19,FALSE))</f>
        <v/>
      </c>
      <c r="AA33" s="104" t="str">
        <f>IF(AA31="","",VLOOKUP(AA31,'シフト記号表(勤務形態一覧表)'!$C$6:$U$35,19,FALSE))</f>
        <v/>
      </c>
      <c r="AB33" s="104" t="str">
        <f>IF(AB31="","",VLOOKUP(AB31,'シフト記号表(勤務形態一覧表)'!$C$6:$U$35,19,FALSE))</f>
        <v/>
      </c>
      <c r="AC33" s="104" t="str">
        <f>IF(AC31="","",VLOOKUP(AC31,'シフト記号表(勤務形態一覧表)'!$C$6:$U$35,19,FALSE))</f>
        <v/>
      </c>
      <c r="AD33" s="104" t="str">
        <f>IF(AD31="","",VLOOKUP(AD31,'シフト記号表(勤務形態一覧表)'!$C$6:$U$35,19,FALSE))</f>
        <v/>
      </c>
      <c r="AE33" s="104" t="str">
        <f>IF(AE31="","",VLOOKUP(AE31,'シフト記号表(勤務形態一覧表)'!$C$6:$U$35,19,FALSE))</f>
        <v/>
      </c>
      <c r="AF33" s="105" t="str">
        <f>IF(AF31="","",VLOOKUP(AF31,'シフト記号表(勤務形態一覧表)'!$C$6:$U$35,19,FALSE))</f>
        <v/>
      </c>
      <c r="AG33" s="103" t="str">
        <f>IF(AG31="","",VLOOKUP(AG31,'シフト記号表(勤務形態一覧表)'!$C$6:$U$35,19,FALSE))</f>
        <v/>
      </c>
      <c r="AH33" s="104" t="str">
        <f>IF(AH31="","",VLOOKUP(AH31,'シフト記号表(勤務形態一覧表)'!$C$6:$U$35,19,FALSE))</f>
        <v/>
      </c>
      <c r="AI33" s="104" t="str">
        <f>IF(AI31="","",VLOOKUP(AI31,'シフト記号表(勤務形態一覧表)'!$C$6:$U$35,19,FALSE))</f>
        <v/>
      </c>
      <c r="AJ33" s="104" t="str">
        <f>IF(AJ31="","",VLOOKUP(AJ31,'シフト記号表(勤務形態一覧表)'!$C$6:$U$35,19,FALSE))</f>
        <v/>
      </c>
      <c r="AK33" s="104" t="str">
        <f>IF(AK31="","",VLOOKUP(AK31,'シフト記号表(勤務形態一覧表)'!$C$6:$U$35,19,FALSE))</f>
        <v/>
      </c>
      <c r="AL33" s="104" t="str">
        <f>IF(AL31="","",VLOOKUP(AL31,'シフト記号表(勤務形態一覧表)'!$C$6:$U$35,19,FALSE))</f>
        <v/>
      </c>
      <c r="AM33" s="105" t="str">
        <f>IF(AM31="","",VLOOKUP(AM31,'シフト記号表(勤務形態一覧表)'!$C$6:$U$35,19,FALSE))</f>
        <v/>
      </c>
      <c r="AN33" s="103" t="str">
        <f>IF(AN31="","",VLOOKUP(AN31,'シフト記号表(勤務形態一覧表)'!$C$6:$U$35,19,FALSE))</f>
        <v/>
      </c>
      <c r="AO33" s="104" t="str">
        <f>IF(AO31="","",VLOOKUP(AO31,'シフト記号表(勤務形態一覧表)'!$C$6:$U$35,19,FALSE))</f>
        <v/>
      </c>
      <c r="AP33" s="104" t="str">
        <f>IF(AP31="","",VLOOKUP(AP31,'シフト記号表(勤務形態一覧表)'!$C$6:$U$35,19,FALSE))</f>
        <v/>
      </c>
      <c r="AQ33" s="104" t="str">
        <f>IF(AQ31="","",VLOOKUP(AQ31,'シフト記号表(勤務形態一覧表)'!$C$6:$U$35,19,FALSE))</f>
        <v/>
      </c>
      <c r="AR33" s="104" t="str">
        <f>IF(AR31="","",VLOOKUP(AR31,'シフト記号表(勤務形態一覧表)'!$C$6:$U$35,19,FALSE))</f>
        <v/>
      </c>
      <c r="AS33" s="104" t="str">
        <f>IF(AS31="","",VLOOKUP(AS31,'シフト記号表(勤務形態一覧表)'!$C$6:$U$35,19,FALSE))</f>
        <v/>
      </c>
      <c r="AT33" s="105" t="str">
        <f>IF(AT31="","",VLOOKUP(AT31,'シフト記号表(勤務形態一覧表)'!$C$6:$U$35,19,FALSE))</f>
        <v/>
      </c>
      <c r="AU33" s="103" t="str">
        <f>IF(AU31="","",VLOOKUP(AU31,'シフト記号表(勤務形態一覧表)'!$C$6:$U$35,19,FALSE))</f>
        <v/>
      </c>
      <c r="AV33" s="104" t="str">
        <f>IF(AV31="","",VLOOKUP(AV31,'シフト記号表(勤務形態一覧表)'!$C$6:$U$35,19,FALSE))</f>
        <v/>
      </c>
      <c r="AW33" s="104" t="str">
        <f>IF(AW31="","",VLOOKUP(AW31,'シフト記号表(勤務形態一覧表)'!$C$6:$U$35,19,FALSE))</f>
        <v/>
      </c>
      <c r="AX33" s="641">
        <f>IF($BB$3="４週",SUM(S33:AT33),IF($BB$3="暦月",SUM(S33:AW33),""))</f>
        <v>0</v>
      </c>
      <c r="AY33" s="642"/>
      <c r="AZ33" s="643">
        <f>IF($BB$3="４週",AX33/4,IF($BB$3="暦月",勤務形態一覧表!AX33/(勤務形態一覧表!$BB$8/7),""))</f>
        <v>0</v>
      </c>
      <c r="BA33" s="644"/>
      <c r="BB33" s="628"/>
      <c r="BC33" s="629"/>
      <c r="BD33" s="629"/>
      <c r="BE33" s="629"/>
      <c r="BF33" s="630"/>
    </row>
    <row r="34" spans="2:58" ht="20.25" customHeight="1" x14ac:dyDescent="0.4">
      <c r="B34" s="564">
        <f>B31+1</f>
        <v>5</v>
      </c>
      <c r="C34" s="667"/>
      <c r="D34" s="668"/>
      <c r="E34" s="669"/>
      <c r="F34" s="106"/>
      <c r="G34" s="648"/>
      <c r="H34" s="650"/>
      <c r="I34" s="580"/>
      <c r="J34" s="580"/>
      <c r="K34" s="581"/>
      <c r="L34" s="651"/>
      <c r="M34" s="652"/>
      <c r="N34" s="652"/>
      <c r="O34" s="653"/>
      <c r="P34" s="657" t="s">
        <v>120</v>
      </c>
      <c r="Q34" s="658"/>
      <c r="R34" s="659"/>
      <c r="S34" s="95"/>
      <c r="T34" s="96"/>
      <c r="U34" s="96"/>
      <c r="V34" s="96"/>
      <c r="W34" s="96"/>
      <c r="X34" s="96"/>
      <c r="Y34" s="97"/>
      <c r="Z34" s="95"/>
      <c r="AA34" s="96"/>
      <c r="AB34" s="96"/>
      <c r="AC34" s="96"/>
      <c r="AD34" s="96"/>
      <c r="AE34" s="96"/>
      <c r="AF34" s="97"/>
      <c r="AG34" s="95"/>
      <c r="AH34" s="96"/>
      <c r="AI34" s="96"/>
      <c r="AJ34" s="96"/>
      <c r="AK34" s="96"/>
      <c r="AL34" s="96"/>
      <c r="AM34" s="97"/>
      <c r="AN34" s="95"/>
      <c r="AO34" s="96"/>
      <c r="AP34" s="96"/>
      <c r="AQ34" s="96"/>
      <c r="AR34" s="96"/>
      <c r="AS34" s="96"/>
      <c r="AT34" s="97"/>
      <c r="AU34" s="95"/>
      <c r="AV34" s="96"/>
      <c r="AW34" s="96"/>
      <c r="AX34" s="660"/>
      <c r="AY34" s="661"/>
      <c r="AZ34" s="662"/>
      <c r="BA34" s="663"/>
      <c r="BB34" s="664"/>
      <c r="BC34" s="665"/>
      <c r="BD34" s="665"/>
      <c r="BE34" s="665"/>
      <c r="BF34" s="666"/>
    </row>
    <row r="35" spans="2:58" ht="20.25" customHeight="1" x14ac:dyDescent="0.4">
      <c r="B35" s="564"/>
      <c r="C35" s="670"/>
      <c r="D35" s="671"/>
      <c r="E35" s="672"/>
      <c r="F35" s="98"/>
      <c r="G35" s="575"/>
      <c r="H35" s="579"/>
      <c r="I35" s="580"/>
      <c r="J35" s="580"/>
      <c r="K35" s="581"/>
      <c r="L35" s="585"/>
      <c r="M35" s="586"/>
      <c r="N35" s="586"/>
      <c r="O35" s="587"/>
      <c r="P35" s="631" t="s">
        <v>116</v>
      </c>
      <c r="Q35" s="632"/>
      <c r="R35" s="633"/>
      <c r="S35" s="99" t="str">
        <f>IF(S34="","",VLOOKUP(S34,'シフト記号表(勤務形態一覧表)'!$C$6:$K$35,9,FALSE))</f>
        <v/>
      </c>
      <c r="T35" s="100" t="str">
        <f>IF(T34="","",VLOOKUP(T34,'シフト記号表(勤務形態一覧表)'!$C$6:$K$35,9,FALSE))</f>
        <v/>
      </c>
      <c r="U35" s="100" t="str">
        <f>IF(U34="","",VLOOKUP(U34,'シフト記号表(勤務形態一覧表)'!$C$6:$K$35,9,FALSE))</f>
        <v/>
      </c>
      <c r="V35" s="100" t="str">
        <f>IF(V34="","",VLOOKUP(V34,'シフト記号表(勤務形態一覧表)'!$C$6:$K$35,9,FALSE))</f>
        <v/>
      </c>
      <c r="W35" s="100" t="str">
        <f>IF(W34="","",VLOOKUP(W34,'シフト記号表(勤務形態一覧表)'!$C$6:$K$35,9,FALSE))</f>
        <v/>
      </c>
      <c r="X35" s="100" t="str">
        <f>IF(X34="","",VLOOKUP(X34,'シフト記号表(勤務形態一覧表)'!$C$6:$K$35,9,FALSE))</f>
        <v/>
      </c>
      <c r="Y35" s="101" t="str">
        <f>IF(Y34="","",VLOOKUP(Y34,'シフト記号表(勤務形態一覧表)'!$C$6:$K$35,9,FALSE))</f>
        <v/>
      </c>
      <c r="Z35" s="99" t="str">
        <f>IF(Z34="","",VLOOKUP(Z34,'シフト記号表(勤務形態一覧表)'!$C$6:$K$35,9,FALSE))</f>
        <v/>
      </c>
      <c r="AA35" s="100" t="str">
        <f>IF(AA34="","",VLOOKUP(AA34,'シフト記号表(勤務形態一覧表)'!$C$6:$K$35,9,FALSE))</f>
        <v/>
      </c>
      <c r="AB35" s="100" t="str">
        <f>IF(AB34="","",VLOOKUP(AB34,'シフト記号表(勤務形態一覧表)'!$C$6:$K$35,9,FALSE))</f>
        <v/>
      </c>
      <c r="AC35" s="100" t="str">
        <f>IF(AC34="","",VLOOKUP(AC34,'シフト記号表(勤務形態一覧表)'!$C$6:$K$35,9,FALSE))</f>
        <v/>
      </c>
      <c r="AD35" s="100" t="str">
        <f>IF(AD34="","",VLOOKUP(AD34,'シフト記号表(勤務形態一覧表)'!$C$6:$K$35,9,FALSE))</f>
        <v/>
      </c>
      <c r="AE35" s="100" t="str">
        <f>IF(AE34="","",VLOOKUP(AE34,'シフト記号表(勤務形態一覧表)'!$C$6:$K$35,9,FALSE))</f>
        <v/>
      </c>
      <c r="AF35" s="101" t="str">
        <f>IF(AF34="","",VLOOKUP(AF34,'シフト記号表(勤務形態一覧表)'!$C$6:$K$35,9,FALSE))</f>
        <v/>
      </c>
      <c r="AG35" s="99" t="str">
        <f>IF(AG34="","",VLOOKUP(AG34,'シフト記号表(勤務形態一覧表)'!$C$6:$K$35,9,FALSE))</f>
        <v/>
      </c>
      <c r="AH35" s="100" t="str">
        <f>IF(AH34="","",VLOOKUP(AH34,'シフト記号表(勤務形態一覧表)'!$C$6:$K$35,9,FALSE))</f>
        <v/>
      </c>
      <c r="AI35" s="100" t="str">
        <f>IF(AI34="","",VLOOKUP(AI34,'シフト記号表(勤務形態一覧表)'!$C$6:$K$35,9,FALSE))</f>
        <v/>
      </c>
      <c r="AJ35" s="100" t="str">
        <f>IF(AJ34="","",VLOOKUP(AJ34,'シフト記号表(勤務形態一覧表)'!$C$6:$K$35,9,FALSE))</f>
        <v/>
      </c>
      <c r="AK35" s="100" t="str">
        <f>IF(AK34="","",VLOOKUP(AK34,'シフト記号表(勤務形態一覧表)'!$C$6:$K$35,9,FALSE))</f>
        <v/>
      </c>
      <c r="AL35" s="100" t="str">
        <f>IF(AL34="","",VLOOKUP(AL34,'シフト記号表(勤務形態一覧表)'!$C$6:$K$35,9,FALSE))</f>
        <v/>
      </c>
      <c r="AM35" s="101" t="str">
        <f>IF(AM34="","",VLOOKUP(AM34,'シフト記号表(勤務形態一覧表)'!$C$6:$K$35,9,FALSE))</f>
        <v/>
      </c>
      <c r="AN35" s="99" t="str">
        <f>IF(AN34="","",VLOOKUP(AN34,'シフト記号表(勤務形態一覧表)'!$C$6:$K$35,9,FALSE))</f>
        <v/>
      </c>
      <c r="AO35" s="100" t="str">
        <f>IF(AO34="","",VLOOKUP(AO34,'シフト記号表(勤務形態一覧表)'!$C$6:$K$35,9,FALSE))</f>
        <v/>
      </c>
      <c r="AP35" s="100" t="str">
        <f>IF(AP34="","",VLOOKUP(AP34,'シフト記号表(勤務形態一覧表)'!$C$6:$K$35,9,FALSE))</f>
        <v/>
      </c>
      <c r="AQ35" s="100" t="str">
        <f>IF(AQ34="","",VLOOKUP(AQ34,'シフト記号表(勤務形態一覧表)'!$C$6:$K$35,9,FALSE))</f>
        <v/>
      </c>
      <c r="AR35" s="100" t="str">
        <f>IF(AR34="","",VLOOKUP(AR34,'シフト記号表(勤務形態一覧表)'!$C$6:$K$35,9,FALSE))</f>
        <v/>
      </c>
      <c r="AS35" s="100" t="str">
        <f>IF(AS34="","",VLOOKUP(AS34,'シフト記号表(勤務形態一覧表)'!$C$6:$K$35,9,FALSE))</f>
        <v/>
      </c>
      <c r="AT35" s="101" t="str">
        <f>IF(AT34="","",VLOOKUP(AT34,'シフト記号表(勤務形態一覧表)'!$C$6:$K$35,9,FALSE))</f>
        <v/>
      </c>
      <c r="AU35" s="99" t="str">
        <f>IF(AU34="","",VLOOKUP(AU34,'シフト記号表(勤務形態一覧表)'!$C$6:$K$35,9,FALSE))</f>
        <v/>
      </c>
      <c r="AV35" s="100" t="str">
        <f>IF(AV34="","",VLOOKUP(AV34,'シフト記号表(勤務形態一覧表)'!$C$6:$K$35,9,FALSE))</f>
        <v/>
      </c>
      <c r="AW35" s="100" t="str">
        <f>IF(AW34="","",VLOOKUP(AW34,'シフト記号表(勤務形態一覧表)'!$C$6:$K$35,9,FALSE))</f>
        <v/>
      </c>
      <c r="AX35" s="634">
        <f>IF($BB$3="４週",SUM(S35:AT35),IF($BB$3="暦月",SUM(S35:AW35),""))</f>
        <v>0</v>
      </c>
      <c r="AY35" s="635"/>
      <c r="AZ35" s="636">
        <f>IF($BB$3="４週",AX35/4,IF($BB$3="暦月",勤務形態一覧表!AX35/(勤務形態一覧表!$BB$8/7),""))</f>
        <v>0</v>
      </c>
      <c r="BA35" s="637"/>
      <c r="BB35" s="625"/>
      <c r="BC35" s="626"/>
      <c r="BD35" s="626"/>
      <c r="BE35" s="626"/>
      <c r="BF35" s="627"/>
    </row>
    <row r="36" spans="2:58" ht="20.25" customHeight="1" x14ac:dyDescent="0.4">
      <c r="B36" s="564"/>
      <c r="C36" s="673"/>
      <c r="D36" s="674"/>
      <c r="E36" s="675"/>
      <c r="F36" s="98">
        <f>C34</f>
        <v>0</v>
      </c>
      <c r="G36" s="649"/>
      <c r="H36" s="579"/>
      <c r="I36" s="580"/>
      <c r="J36" s="580"/>
      <c r="K36" s="581"/>
      <c r="L36" s="654"/>
      <c r="M36" s="655"/>
      <c r="N36" s="655"/>
      <c r="O36" s="656"/>
      <c r="P36" s="638" t="s">
        <v>117</v>
      </c>
      <c r="Q36" s="639"/>
      <c r="R36" s="640"/>
      <c r="S36" s="103" t="str">
        <f>IF(S34="","",VLOOKUP(S34,'シフト記号表(勤務形態一覧表)'!$C$6:$U$35,19,FALSE))</f>
        <v/>
      </c>
      <c r="T36" s="104" t="str">
        <f>IF(T34="","",VLOOKUP(T34,'シフト記号表(勤務形態一覧表)'!$C$6:$U$35,19,FALSE))</f>
        <v/>
      </c>
      <c r="U36" s="104" t="str">
        <f>IF(U34="","",VLOOKUP(U34,'シフト記号表(勤務形態一覧表)'!$C$6:$U$35,19,FALSE))</f>
        <v/>
      </c>
      <c r="V36" s="104" t="str">
        <f>IF(V34="","",VLOOKUP(V34,'シフト記号表(勤務形態一覧表)'!$C$6:$U$35,19,FALSE))</f>
        <v/>
      </c>
      <c r="W36" s="104" t="str">
        <f>IF(W34="","",VLOOKUP(W34,'シフト記号表(勤務形態一覧表)'!$C$6:$U$35,19,FALSE))</f>
        <v/>
      </c>
      <c r="X36" s="104" t="str">
        <f>IF(X34="","",VLOOKUP(X34,'シフト記号表(勤務形態一覧表)'!$C$6:$U$35,19,FALSE))</f>
        <v/>
      </c>
      <c r="Y36" s="105" t="str">
        <f>IF(Y34="","",VLOOKUP(Y34,'シフト記号表(勤務形態一覧表)'!$C$6:$U$35,19,FALSE))</f>
        <v/>
      </c>
      <c r="Z36" s="103" t="str">
        <f>IF(Z34="","",VLOOKUP(Z34,'シフト記号表(勤務形態一覧表)'!$C$6:$U$35,19,FALSE))</f>
        <v/>
      </c>
      <c r="AA36" s="104" t="str">
        <f>IF(AA34="","",VLOOKUP(AA34,'シフト記号表(勤務形態一覧表)'!$C$6:$U$35,19,FALSE))</f>
        <v/>
      </c>
      <c r="AB36" s="104" t="str">
        <f>IF(AB34="","",VLOOKUP(AB34,'シフト記号表(勤務形態一覧表)'!$C$6:$U$35,19,FALSE))</f>
        <v/>
      </c>
      <c r="AC36" s="104" t="str">
        <f>IF(AC34="","",VLOOKUP(AC34,'シフト記号表(勤務形態一覧表)'!$C$6:$U$35,19,FALSE))</f>
        <v/>
      </c>
      <c r="AD36" s="104" t="str">
        <f>IF(AD34="","",VLOOKUP(AD34,'シフト記号表(勤務形態一覧表)'!$C$6:$U$35,19,FALSE))</f>
        <v/>
      </c>
      <c r="AE36" s="104" t="str">
        <f>IF(AE34="","",VLOOKUP(AE34,'シフト記号表(勤務形態一覧表)'!$C$6:$U$35,19,FALSE))</f>
        <v/>
      </c>
      <c r="AF36" s="105" t="str">
        <f>IF(AF34="","",VLOOKUP(AF34,'シフト記号表(勤務形態一覧表)'!$C$6:$U$35,19,FALSE))</f>
        <v/>
      </c>
      <c r="AG36" s="103" t="str">
        <f>IF(AG34="","",VLOOKUP(AG34,'シフト記号表(勤務形態一覧表)'!$C$6:$U$35,19,FALSE))</f>
        <v/>
      </c>
      <c r="AH36" s="104" t="str">
        <f>IF(AH34="","",VLOOKUP(AH34,'シフト記号表(勤務形態一覧表)'!$C$6:$U$35,19,FALSE))</f>
        <v/>
      </c>
      <c r="AI36" s="104" t="str">
        <f>IF(AI34="","",VLOOKUP(AI34,'シフト記号表(勤務形態一覧表)'!$C$6:$U$35,19,FALSE))</f>
        <v/>
      </c>
      <c r="AJ36" s="104" t="str">
        <f>IF(AJ34="","",VLOOKUP(AJ34,'シフト記号表(勤務形態一覧表)'!$C$6:$U$35,19,FALSE))</f>
        <v/>
      </c>
      <c r="AK36" s="104" t="str">
        <f>IF(AK34="","",VLOOKUP(AK34,'シフト記号表(勤務形態一覧表)'!$C$6:$U$35,19,FALSE))</f>
        <v/>
      </c>
      <c r="AL36" s="104" t="str">
        <f>IF(AL34="","",VLOOKUP(AL34,'シフト記号表(勤務形態一覧表)'!$C$6:$U$35,19,FALSE))</f>
        <v/>
      </c>
      <c r="AM36" s="105" t="str">
        <f>IF(AM34="","",VLOOKUP(AM34,'シフト記号表(勤務形態一覧表)'!$C$6:$U$35,19,FALSE))</f>
        <v/>
      </c>
      <c r="AN36" s="103" t="str">
        <f>IF(AN34="","",VLOOKUP(AN34,'シフト記号表(勤務形態一覧表)'!$C$6:$U$35,19,FALSE))</f>
        <v/>
      </c>
      <c r="AO36" s="104" t="str">
        <f>IF(AO34="","",VLOOKUP(AO34,'シフト記号表(勤務形態一覧表)'!$C$6:$U$35,19,FALSE))</f>
        <v/>
      </c>
      <c r="AP36" s="104" t="str">
        <f>IF(AP34="","",VLOOKUP(AP34,'シフト記号表(勤務形態一覧表)'!$C$6:$U$35,19,FALSE))</f>
        <v/>
      </c>
      <c r="AQ36" s="104" t="str">
        <f>IF(AQ34="","",VLOOKUP(AQ34,'シフト記号表(勤務形態一覧表)'!$C$6:$U$35,19,FALSE))</f>
        <v/>
      </c>
      <c r="AR36" s="104" t="str">
        <f>IF(AR34="","",VLOOKUP(AR34,'シフト記号表(勤務形態一覧表)'!$C$6:$U$35,19,FALSE))</f>
        <v/>
      </c>
      <c r="AS36" s="104" t="str">
        <f>IF(AS34="","",VLOOKUP(AS34,'シフト記号表(勤務形態一覧表)'!$C$6:$U$35,19,FALSE))</f>
        <v/>
      </c>
      <c r="AT36" s="105" t="str">
        <f>IF(AT34="","",VLOOKUP(AT34,'シフト記号表(勤務形態一覧表)'!$C$6:$U$35,19,FALSE))</f>
        <v/>
      </c>
      <c r="AU36" s="103" t="str">
        <f>IF(AU34="","",VLOOKUP(AU34,'シフト記号表(勤務形態一覧表)'!$C$6:$U$35,19,FALSE))</f>
        <v/>
      </c>
      <c r="AV36" s="104" t="str">
        <f>IF(AV34="","",VLOOKUP(AV34,'シフト記号表(勤務形態一覧表)'!$C$6:$U$35,19,FALSE))</f>
        <v/>
      </c>
      <c r="AW36" s="104" t="str">
        <f>IF(AW34="","",VLOOKUP(AW34,'シフト記号表(勤務形態一覧表)'!$C$6:$U$35,19,FALSE))</f>
        <v/>
      </c>
      <c r="AX36" s="641">
        <f>IF($BB$3="４週",SUM(S36:AT36),IF($BB$3="暦月",SUM(S36:AW36),""))</f>
        <v>0</v>
      </c>
      <c r="AY36" s="642"/>
      <c r="AZ36" s="643">
        <f>IF($BB$3="４週",AX36/4,IF($BB$3="暦月",勤務形態一覧表!AX36/(勤務形態一覧表!$BB$8/7),""))</f>
        <v>0</v>
      </c>
      <c r="BA36" s="644"/>
      <c r="BB36" s="628"/>
      <c r="BC36" s="629"/>
      <c r="BD36" s="629"/>
      <c r="BE36" s="629"/>
      <c r="BF36" s="630"/>
    </row>
    <row r="37" spans="2:58" ht="20.25" customHeight="1" x14ac:dyDescent="0.4">
      <c r="B37" s="564">
        <f>B34+1</f>
        <v>6</v>
      </c>
      <c r="C37" s="667"/>
      <c r="D37" s="668"/>
      <c r="E37" s="669"/>
      <c r="F37" s="106"/>
      <c r="G37" s="648"/>
      <c r="H37" s="650"/>
      <c r="I37" s="580"/>
      <c r="J37" s="580"/>
      <c r="K37" s="581"/>
      <c r="L37" s="651"/>
      <c r="M37" s="652"/>
      <c r="N37" s="652"/>
      <c r="O37" s="653"/>
      <c r="P37" s="657" t="s">
        <v>118</v>
      </c>
      <c r="Q37" s="658"/>
      <c r="R37" s="659"/>
      <c r="S37" s="95"/>
      <c r="T37" s="96"/>
      <c r="U37" s="96"/>
      <c r="V37" s="96"/>
      <c r="W37" s="96"/>
      <c r="X37" s="96"/>
      <c r="Y37" s="97"/>
      <c r="Z37" s="95"/>
      <c r="AA37" s="96"/>
      <c r="AB37" s="96"/>
      <c r="AC37" s="96"/>
      <c r="AD37" s="96"/>
      <c r="AE37" s="96"/>
      <c r="AF37" s="97"/>
      <c r="AG37" s="95"/>
      <c r="AH37" s="96"/>
      <c r="AI37" s="96"/>
      <c r="AJ37" s="96"/>
      <c r="AK37" s="96"/>
      <c r="AL37" s="96"/>
      <c r="AM37" s="97"/>
      <c r="AN37" s="95"/>
      <c r="AO37" s="96"/>
      <c r="AP37" s="96"/>
      <c r="AQ37" s="96"/>
      <c r="AR37" s="96"/>
      <c r="AS37" s="96"/>
      <c r="AT37" s="97"/>
      <c r="AU37" s="95"/>
      <c r="AV37" s="96"/>
      <c r="AW37" s="96"/>
      <c r="AX37" s="660"/>
      <c r="AY37" s="661"/>
      <c r="AZ37" s="662"/>
      <c r="BA37" s="663"/>
      <c r="BB37" s="664"/>
      <c r="BC37" s="665"/>
      <c r="BD37" s="665"/>
      <c r="BE37" s="665"/>
      <c r="BF37" s="666"/>
    </row>
    <row r="38" spans="2:58" ht="20.25" customHeight="1" x14ac:dyDescent="0.4">
      <c r="B38" s="564"/>
      <c r="C38" s="670"/>
      <c r="D38" s="671"/>
      <c r="E38" s="672"/>
      <c r="F38" s="98"/>
      <c r="G38" s="575"/>
      <c r="H38" s="579"/>
      <c r="I38" s="580"/>
      <c r="J38" s="580"/>
      <c r="K38" s="581"/>
      <c r="L38" s="585"/>
      <c r="M38" s="586"/>
      <c r="N38" s="586"/>
      <c r="O38" s="587"/>
      <c r="P38" s="631" t="s">
        <v>116</v>
      </c>
      <c r="Q38" s="632"/>
      <c r="R38" s="633"/>
      <c r="S38" s="99" t="str">
        <f>IF(S37="","",VLOOKUP(S37,'シフト記号表(勤務形態一覧表)'!$C$6:$K$35,9,FALSE))</f>
        <v/>
      </c>
      <c r="T38" s="100" t="str">
        <f>IF(T37="","",VLOOKUP(T37,'シフト記号表(勤務形態一覧表)'!$C$6:$K$35,9,FALSE))</f>
        <v/>
      </c>
      <c r="U38" s="100" t="str">
        <f>IF(U37="","",VLOOKUP(U37,'シフト記号表(勤務形態一覧表)'!$C$6:$K$35,9,FALSE))</f>
        <v/>
      </c>
      <c r="V38" s="100" t="str">
        <f>IF(V37="","",VLOOKUP(V37,'シフト記号表(勤務形態一覧表)'!$C$6:$K$35,9,FALSE))</f>
        <v/>
      </c>
      <c r="W38" s="100" t="str">
        <f>IF(W37="","",VLOOKUP(W37,'シフト記号表(勤務形態一覧表)'!$C$6:$K$35,9,FALSE))</f>
        <v/>
      </c>
      <c r="X38" s="100" t="str">
        <f>IF(X37="","",VLOOKUP(X37,'シフト記号表(勤務形態一覧表)'!$C$6:$K$35,9,FALSE))</f>
        <v/>
      </c>
      <c r="Y38" s="101" t="str">
        <f>IF(Y37="","",VLOOKUP(Y37,'シフト記号表(勤務形態一覧表)'!$C$6:$K$35,9,FALSE))</f>
        <v/>
      </c>
      <c r="Z38" s="99" t="str">
        <f>IF(Z37="","",VLOOKUP(Z37,'シフト記号表(勤務形態一覧表)'!$C$6:$K$35,9,FALSE))</f>
        <v/>
      </c>
      <c r="AA38" s="100" t="str">
        <f>IF(AA37="","",VLOOKUP(AA37,'シフト記号表(勤務形態一覧表)'!$C$6:$K$35,9,FALSE))</f>
        <v/>
      </c>
      <c r="AB38" s="100" t="str">
        <f>IF(AB37="","",VLOOKUP(AB37,'シフト記号表(勤務形態一覧表)'!$C$6:$K$35,9,FALSE))</f>
        <v/>
      </c>
      <c r="AC38" s="100" t="str">
        <f>IF(AC37="","",VLOOKUP(AC37,'シフト記号表(勤務形態一覧表)'!$C$6:$K$35,9,FALSE))</f>
        <v/>
      </c>
      <c r="AD38" s="100" t="str">
        <f>IF(AD37="","",VLOOKUP(AD37,'シフト記号表(勤務形態一覧表)'!$C$6:$K$35,9,FALSE))</f>
        <v/>
      </c>
      <c r="AE38" s="100" t="str">
        <f>IF(AE37="","",VLOOKUP(AE37,'シフト記号表(勤務形態一覧表)'!$C$6:$K$35,9,FALSE))</f>
        <v/>
      </c>
      <c r="AF38" s="101" t="str">
        <f>IF(AF37="","",VLOOKUP(AF37,'シフト記号表(勤務形態一覧表)'!$C$6:$K$35,9,FALSE))</f>
        <v/>
      </c>
      <c r="AG38" s="99" t="str">
        <f>IF(AG37="","",VLOOKUP(AG37,'シフト記号表(勤務形態一覧表)'!$C$6:$K$35,9,FALSE))</f>
        <v/>
      </c>
      <c r="AH38" s="100" t="str">
        <f>IF(AH37="","",VLOOKUP(AH37,'シフト記号表(勤務形態一覧表)'!$C$6:$K$35,9,FALSE))</f>
        <v/>
      </c>
      <c r="AI38" s="100" t="str">
        <f>IF(AI37="","",VLOOKUP(AI37,'シフト記号表(勤務形態一覧表)'!$C$6:$K$35,9,FALSE))</f>
        <v/>
      </c>
      <c r="AJ38" s="100" t="str">
        <f>IF(AJ37="","",VLOOKUP(AJ37,'シフト記号表(勤務形態一覧表)'!$C$6:$K$35,9,FALSE))</f>
        <v/>
      </c>
      <c r="AK38" s="100" t="str">
        <f>IF(AK37="","",VLOOKUP(AK37,'シフト記号表(勤務形態一覧表)'!$C$6:$K$35,9,FALSE))</f>
        <v/>
      </c>
      <c r="AL38" s="100" t="str">
        <f>IF(AL37="","",VLOOKUP(AL37,'シフト記号表(勤務形態一覧表)'!$C$6:$K$35,9,FALSE))</f>
        <v/>
      </c>
      <c r="AM38" s="101" t="str">
        <f>IF(AM37="","",VLOOKUP(AM37,'シフト記号表(勤務形態一覧表)'!$C$6:$K$35,9,FALSE))</f>
        <v/>
      </c>
      <c r="AN38" s="99" t="str">
        <f>IF(AN37="","",VLOOKUP(AN37,'シフト記号表(勤務形態一覧表)'!$C$6:$K$35,9,FALSE))</f>
        <v/>
      </c>
      <c r="AO38" s="100" t="str">
        <f>IF(AO37="","",VLOOKUP(AO37,'シフト記号表(勤務形態一覧表)'!$C$6:$K$35,9,FALSE))</f>
        <v/>
      </c>
      <c r="AP38" s="100" t="str">
        <f>IF(AP37="","",VLOOKUP(AP37,'シフト記号表(勤務形態一覧表)'!$C$6:$K$35,9,FALSE))</f>
        <v/>
      </c>
      <c r="AQ38" s="100" t="str">
        <f>IF(AQ37="","",VLOOKUP(AQ37,'シフト記号表(勤務形態一覧表)'!$C$6:$K$35,9,FALSE))</f>
        <v/>
      </c>
      <c r="AR38" s="100" t="str">
        <f>IF(AR37="","",VLOOKUP(AR37,'シフト記号表(勤務形態一覧表)'!$C$6:$K$35,9,FALSE))</f>
        <v/>
      </c>
      <c r="AS38" s="100" t="str">
        <f>IF(AS37="","",VLOOKUP(AS37,'シフト記号表(勤務形態一覧表)'!$C$6:$K$35,9,FALSE))</f>
        <v/>
      </c>
      <c r="AT38" s="101" t="str">
        <f>IF(AT37="","",VLOOKUP(AT37,'シフト記号表(勤務形態一覧表)'!$C$6:$K$35,9,FALSE))</f>
        <v/>
      </c>
      <c r="AU38" s="99" t="str">
        <f>IF(AU37="","",VLOOKUP(AU37,'シフト記号表(勤務形態一覧表)'!$C$6:$K$35,9,FALSE))</f>
        <v/>
      </c>
      <c r="AV38" s="100" t="str">
        <f>IF(AV37="","",VLOOKUP(AV37,'シフト記号表(勤務形態一覧表)'!$C$6:$K$35,9,FALSE))</f>
        <v/>
      </c>
      <c r="AW38" s="100" t="str">
        <f>IF(AW37="","",VLOOKUP(AW37,'シフト記号表(勤務形態一覧表)'!$C$6:$K$35,9,FALSE))</f>
        <v/>
      </c>
      <c r="AX38" s="634">
        <f>IF($BB$3="４週",SUM(S38:AT38),IF($BB$3="暦月",SUM(S38:AW38),""))</f>
        <v>0</v>
      </c>
      <c r="AY38" s="635"/>
      <c r="AZ38" s="636">
        <f>IF($BB$3="４週",AX38/4,IF($BB$3="暦月",勤務形態一覧表!AX38/(勤務形態一覧表!$BB$8/7),""))</f>
        <v>0</v>
      </c>
      <c r="BA38" s="637"/>
      <c r="BB38" s="625"/>
      <c r="BC38" s="626"/>
      <c r="BD38" s="626"/>
      <c r="BE38" s="626"/>
      <c r="BF38" s="627"/>
    </row>
    <row r="39" spans="2:58" ht="20.25" customHeight="1" x14ac:dyDescent="0.4">
      <c r="B39" s="564"/>
      <c r="C39" s="673"/>
      <c r="D39" s="674"/>
      <c r="E39" s="675"/>
      <c r="F39" s="98">
        <f>C37</f>
        <v>0</v>
      </c>
      <c r="G39" s="649"/>
      <c r="H39" s="579"/>
      <c r="I39" s="580"/>
      <c r="J39" s="580"/>
      <c r="K39" s="581"/>
      <c r="L39" s="654"/>
      <c r="M39" s="655"/>
      <c r="N39" s="655"/>
      <c r="O39" s="656"/>
      <c r="P39" s="638" t="s">
        <v>117</v>
      </c>
      <c r="Q39" s="639"/>
      <c r="R39" s="640"/>
      <c r="S39" s="103" t="str">
        <f>IF(S37="","",VLOOKUP(S37,'シフト記号表(勤務形態一覧表)'!$C$6:$U$35,19,FALSE))</f>
        <v/>
      </c>
      <c r="T39" s="104" t="str">
        <f>IF(T37="","",VLOOKUP(T37,'シフト記号表(勤務形態一覧表)'!$C$6:$U$35,19,FALSE))</f>
        <v/>
      </c>
      <c r="U39" s="104" t="str">
        <f>IF(U37="","",VLOOKUP(U37,'シフト記号表(勤務形態一覧表)'!$C$6:$U$35,19,FALSE))</f>
        <v/>
      </c>
      <c r="V39" s="104" t="str">
        <f>IF(V37="","",VLOOKUP(V37,'シフト記号表(勤務形態一覧表)'!$C$6:$U$35,19,FALSE))</f>
        <v/>
      </c>
      <c r="W39" s="104" t="str">
        <f>IF(W37="","",VLOOKUP(W37,'シフト記号表(勤務形態一覧表)'!$C$6:$U$35,19,FALSE))</f>
        <v/>
      </c>
      <c r="X39" s="104" t="str">
        <f>IF(X37="","",VLOOKUP(X37,'シフト記号表(勤務形態一覧表)'!$C$6:$U$35,19,FALSE))</f>
        <v/>
      </c>
      <c r="Y39" s="105" t="str">
        <f>IF(Y37="","",VLOOKUP(Y37,'シフト記号表(勤務形態一覧表)'!$C$6:$U$35,19,FALSE))</f>
        <v/>
      </c>
      <c r="Z39" s="103" t="str">
        <f>IF(Z37="","",VLOOKUP(Z37,'シフト記号表(勤務形態一覧表)'!$C$6:$U$35,19,FALSE))</f>
        <v/>
      </c>
      <c r="AA39" s="104" t="str">
        <f>IF(AA37="","",VLOOKUP(AA37,'シフト記号表(勤務形態一覧表)'!$C$6:$U$35,19,FALSE))</f>
        <v/>
      </c>
      <c r="AB39" s="104" t="str">
        <f>IF(AB37="","",VLOOKUP(AB37,'シフト記号表(勤務形態一覧表)'!$C$6:$U$35,19,FALSE))</f>
        <v/>
      </c>
      <c r="AC39" s="104" t="str">
        <f>IF(AC37="","",VLOOKUP(AC37,'シフト記号表(勤務形態一覧表)'!$C$6:$U$35,19,FALSE))</f>
        <v/>
      </c>
      <c r="AD39" s="104" t="str">
        <f>IF(AD37="","",VLOOKUP(AD37,'シフト記号表(勤務形態一覧表)'!$C$6:$U$35,19,FALSE))</f>
        <v/>
      </c>
      <c r="AE39" s="104" t="str">
        <f>IF(AE37="","",VLOOKUP(AE37,'シフト記号表(勤務形態一覧表)'!$C$6:$U$35,19,FALSE))</f>
        <v/>
      </c>
      <c r="AF39" s="105" t="str">
        <f>IF(AF37="","",VLOOKUP(AF37,'シフト記号表(勤務形態一覧表)'!$C$6:$U$35,19,FALSE))</f>
        <v/>
      </c>
      <c r="AG39" s="103" t="str">
        <f>IF(AG37="","",VLOOKUP(AG37,'シフト記号表(勤務形態一覧表)'!$C$6:$U$35,19,FALSE))</f>
        <v/>
      </c>
      <c r="AH39" s="104" t="str">
        <f>IF(AH37="","",VLOOKUP(AH37,'シフト記号表(勤務形態一覧表)'!$C$6:$U$35,19,FALSE))</f>
        <v/>
      </c>
      <c r="AI39" s="104" t="str">
        <f>IF(AI37="","",VLOOKUP(AI37,'シフト記号表(勤務形態一覧表)'!$C$6:$U$35,19,FALSE))</f>
        <v/>
      </c>
      <c r="AJ39" s="104" t="str">
        <f>IF(AJ37="","",VLOOKUP(AJ37,'シフト記号表(勤務形態一覧表)'!$C$6:$U$35,19,FALSE))</f>
        <v/>
      </c>
      <c r="AK39" s="104" t="str">
        <f>IF(AK37="","",VLOOKUP(AK37,'シフト記号表(勤務形態一覧表)'!$C$6:$U$35,19,FALSE))</f>
        <v/>
      </c>
      <c r="AL39" s="104" t="str">
        <f>IF(AL37="","",VLOOKUP(AL37,'シフト記号表(勤務形態一覧表)'!$C$6:$U$35,19,FALSE))</f>
        <v/>
      </c>
      <c r="AM39" s="105" t="str">
        <f>IF(AM37="","",VLOOKUP(AM37,'シフト記号表(勤務形態一覧表)'!$C$6:$U$35,19,FALSE))</f>
        <v/>
      </c>
      <c r="AN39" s="103" t="str">
        <f>IF(AN37="","",VLOOKUP(AN37,'シフト記号表(勤務形態一覧表)'!$C$6:$U$35,19,FALSE))</f>
        <v/>
      </c>
      <c r="AO39" s="104" t="str">
        <f>IF(AO37="","",VLOOKUP(AO37,'シフト記号表(勤務形態一覧表)'!$C$6:$U$35,19,FALSE))</f>
        <v/>
      </c>
      <c r="AP39" s="104" t="str">
        <f>IF(AP37="","",VLOOKUP(AP37,'シフト記号表(勤務形態一覧表)'!$C$6:$U$35,19,FALSE))</f>
        <v/>
      </c>
      <c r="AQ39" s="104" t="str">
        <f>IF(AQ37="","",VLOOKUP(AQ37,'シフト記号表(勤務形態一覧表)'!$C$6:$U$35,19,FALSE))</f>
        <v/>
      </c>
      <c r="AR39" s="104" t="str">
        <f>IF(AR37="","",VLOOKUP(AR37,'シフト記号表(勤務形態一覧表)'!$C$6:$U$35,19,FALSE))</f>
        <v/>
      </c>
      <c r="AS39" s="104" t="str">
        <f>IF(AS37="","",VLOOKUP(AS37,'シフト記号表(勤務形態一覧表)'!$C$6:$U$35,19,FALSE))</f>
        <v/>
      </c>
      <c r="AT39" s="105" t="str">
        <f>IF(AT37="","",VLOOKUP(AT37,'シフト記号表(勤務形態一覧表)'!$C$6:$U$35,19,FALSE))</f>
        <v/>
      </c>
      <c r="AU39" s="103" t="str">
        <f>IF(AU37="","",VLOOKUP(AU37,'シフト記号表(勤務形態一覧表)'!$C$6:$U$35,19,FALSE))</f>
        <v/>
      </c>
      <c r="AV39" s="104" t="str">
        <f>IF(AV37="","",VLOOKUP(AV37,'シフト記号表(勤務形態一覧表)'!$C$6:$U$35,19,FALSE))</f>
        <v/>
      </c>
      <c r="AW39" s="104" t="str">
        <f>IF(AW37="","",VLOOKUP(AW37,'シフト記号表(勤務形態一覧表)'!$C$6:$U$35,19,FALSE))</f>
        <v/>
      </c>
      <c r="AX39" s="641">
        <f>IF($BB$3="４週",SUM(S39:AT39),IF($BB$3="暦月",SUM(S39:AW39),""))</f>
        <v>0</v>
      </c>
      <c r="AY39" s="642"/>
      <c r="AZ39" s="643">
        <f>IF($BB$3="４週",AX39/4,IF($BB$3="暦月",勤務形態一覧表!AX39/(勤務形態一覧表!$BB$8/7),""))</f>
        <v>0</v>
      </c>
      <c r="BA39" s="644"/>
      <c r="BB39" s="628"/>
      <c r="BC39" s="629"/>
      <c r="BD39" s="629"/>
      <c r="BE39" s="629"/>
      <c r="BF39" s="630"/>
    </row>
    <row r="40" spans="2:58" ht="20.25" customHeight="1" x14ac:dyDescent="0.4">
      <c r="B40" s="564">
        <f>B37+1</f>
        <v>7</v>
      </c>
      <c r="C40" s="667"/>
      <c r="D40" s="668"/>
      <c r="E40" s="669"/>
      <c r="F40" s="106"/>
      <c r="G40" s="648"/>
      <c r="H40" s="650"/>
      <c r="I40" s="580"/>
      <c r="J40" s="580"/>
      <c r="K40" s="581"/>
      <c r="L40" s="651"/>
      <c r="M40" s="652"/>
      <c r="N40" s="652"/>
      <c r="O40" s="653"/>
      <c r="P40" s="657" t="s">
        <v>120</v>
      </c>
      <c r="Q40" s="658"/>
      <c r="R40" s="659"/>
      <c r="S40" s="95"/>
      <c r="T40" s="96"/>
      <c r="U40" s="96"/>
      <c r="V40" s="96"/>
      <c r="W40" s="96"/>
      <c r="X40" s="96"/>
      <c r="Y40" s="97"/>
      <c r="Z40" s="95"/>
      <c r="AA40" s="96"/>
      <c r="AB40" s="96"/>
      <c r="AC40" s="96"/>
      <c r="AD40" s="96"/>
      <c r="AE40" s="96"/>
      <c r="AF40" s="97"/>
      <c r="AG40" s="95"/>
      <c r="AH40" s="96"/>
      <c r="AI40" s="96"/>
      <c r="AJ40" s="96"/>
      <c r="AK40" s="96"/>
      <c r="AL40" s="96"/>
      <c r="AM40" s="97"/>
      <c r="AN40" s="95"/>
      <c r="AO40" s="96"/>
      <c r="AP40" s="96"/>
      <c r="AQ40" s="96"/>
      <c r="AR40" s="96"/>
      <c r="AS40" s="96"/>
      <c r="AT40" s="97"/>
      <c r="AU40" s="95"/>
      <c r="AV40" s="96"/>
      <c r="AW40" s="96"/>
      <c r="AX40" s="660"/>
      <c r="AY40" s="661"/>
      <c r="AZ40" s="662"/>
      <c r="BA40" s="663"/>
      <c r="BB40" s="664"/>
      <c r="BC40" s="665"/>
      <c r="BD40" s="665"/>
      <c r="BE40" s="665"/>
      <c r="BF40" s="666"/>
    </row>
    <row r="41" spans="2:58" ht="20.25" customHeight="1" x14ac:dyDescent="0.4">
      <c r="B41" s="564"/>
      <c r="C41" s="670"/>
      <c r="D41" s="671"/>
      <c r="E41" s="672"/>
      <c r="F41" s="98"/>
      <c r="G41" s="575"/>
      <c r="H41" s="579"/>
      <c r="I41" s="580"/>
      <c r="J41" s="580"/>
      <c r="K41" s="581"/>
      <c r="L41" s="585"/>
      <c r="M41" s="586"/>
      <c r="N41" s="586"/>
      <c r="O41" s="587"/>
      <c r="P41" s="631" t="s">
        <v>116</v>
      </c>
      <c r="Q41" s="632"/>
      <c r="R41" s="633"/>
      <c r="S41" s="99" t="str">
        <f>IF(S40="","",VLOOKUP(S40,'シフト記号表(勤務形態一覧表)'!$C$6:$K$35,9,FALSE))</f>
        <v/>
      </c>
      <c r="T41" s="100" t="str">
        <f>IF(T40="","",VLOOKUP(T40,'シフト記号表(勤務形態一覧表)'!$C$6:$K$35,9,FALSE))</f>
        <v/>
      </c>
      <c r="U41" s="100" t="str">
        <f>IF(U40="","",VLOOKUP(U40,'シフト記号表(勤務形態一覧表)'!$C$6:$K$35,9,FALSE))</f>
        <v/>
      </c>
      <c r="V41" s="100" t="str">
        <f>IF(V40="","",VLOOKUP(V40,'シフト記号表(勤務形態一覧表)'!$C$6:$K$35,9,FALSE))</f>
        <v/>
      </c>
      <c r="W41" s="100" t="str">
        <f>IF(W40="","",VLOOKUP(W40,'シフト記号表(勤務形態一覧表)'!$C$6:$K$35,9,FALSE))</f>
        <v/>
      </c>
      <c r="X41" s="100" t="str">
        <f>IF(X40="","",VLOOKUP(X40,'シフト記号表(勤務形態一覧表)'!$C$6:$K$35,9,FALSE))</f>
        <v/>
      </c>
      <c r="Y41" s="101" t="str">
        <f>IF(Y40="","",VLOOKUP(Y40,'シフト記号表(勤務形態一覧表)'!$C$6:$K$35,9,FALSE))</f>
        <v/>
      </c>
      <c r="Z41" s="99" t="str">
        <f>IF(Z40="","",VLOOKUP(Z40,'シフト記号表(勤務形態一覧表)'!$C$6:$K$35,9,FALSE))</f>
        <v/>
      </c>
      <c r="AA41" s="100" t="str">
        <f>IF(AA40="","",VLOOKUP(AA40,'シフト記号表(勤務形態一覧表)'!$C$6:$K$35,9,FALSE))</f>
        <v/>
      </c>
      <c r="AB41" s="100" t="str">
        <f>IF(AB40="","",VLOOKUP(AB40,'シフト記号表(勤務形態一覧表)'!$C$6:$K$35,9,FALSE))</f>
        <v/>
      </c>
      <c r="AC41" s="100" t="str">
        <f>IF(AC40="","",VLOOKUP(AC40,'シフト記号表(勤務形態一覧表)'!$C$6:$K$35,9,FALSE))</f>
        <v/>
      </c>
      <c r="AD41" s="100" t="str">
        <f>IF(AD40="","",VLOOKUP(AD40,'シフト記号表(勤務形態一覧表)'!$C$6:$K$35,9,FALSE))</f>
        <v/>
      </c>
      <c r="AE41" s="100" t="str">
        <f>IF(AE40="","",VLOOKUP(AE40,'シフト記号表(勤務形態一覧表)'!$C$6:$K$35,9,FALSE))</f>
        <v/>
      </c>
      <c r="AF41" s="101" t="str">
        <f>IF(AF40="","",VLOOKUP(AF40,'シフト記号表(勤務形態一覧表)'!$C$6:$K$35,9,FALSE))</f>
        <v/>
      </c>
      <c r="AG41" s="99" t="str">
        <f>IF(AG40="","",VLOOKUP(AG40,'シフト記号表(勤務形態一覧表)'!$C$6:$K$35,9,FALSE))</f>
        <v/>
      </c>
      <c r="AH41" s="100" t="str">
        <f>IF(AH40="","",VLOOKUP(AH40,'シフト記号表(勤務形態一覧表)'!$C$6:$K$35,9,FALSE))</f>
        <v/>
      </c>
      <c r="AI41" s="100" t="str">
        <f>IF(AI40="","",VLOOKUP(AI40,'シフト記号表(勤務形態一覧表)'!$C$6:$K$35,9,FALSE))</f>
        <v/>
      </c>
      <c r="AJ41" s="100" t="str">
        <f>IF(AJ40="","",VLOOKUP(AJ40,'シフト記号表(勤務形態一覧表)'!$C$6:$K$35,9,FALSE))</f>
        <v/>
      </c>
      <c r="AK41" s="100" t="str">
        <f>IF(AK40="","",VLOOKUP(AK40,'シフト記号表(勤務形態一覧表)'!$C$6:$K$35,9,FALSE))</f>
        <v/>
      </c>
      <c r="AL41" s="100" t="str">
        <f>IF(AL40="","",VLOOKUP(AL40,'シフト記号表(勤務形態一覧表)'!$C$6:$K$35,9,FALSE))</f>
        <v/>
      </c>
      <c r="AM41" s="101" t="str">
        <f>IF(AM40="","",VLOOKUP(AM40,'シフト記号表(勤務形態一覧表)'!$C$6:$K$35,9,FALSE))</f>
        <v/>
      </c>
      <c r="AN41" s="99" t="str">
        <f>IF(AN40="","",VLOOKUP(AN40,'シフト記号表(勤務形態一覧表)'!$C$6:$K$35,9,FALSE))</f>
        <v/>
      </c>
      <c r="AO41" s="100" t="str">
        <f>IF(AO40="","",VLOOKUP(AO40,'シフト記号表(勤務形態一覧表)'!$C$6:$K$35,9,FALSE))</f>
        <v/>
      </c>
      <c r="AP41" s="100" t="str">
        <f>IF(AP40="","",VLOOKUP(AP40,'シフト記号表(勤務形態一覧表)'!$C$6:$K$35,9,FALSE))</f>
        <v/>
      </c>
      <c r="AQ41" s="100" t="str">
        <f>IF(AQ40="","",VLOOKUP(AQ40,'シフト記号表(勤務形態一覧表)'!$C$6:$K$35,9,FALSE))</f>
        <v/>
      </c>
      <c r="AR41" s="100" t="str">
        <f>IF(AR40="","",VLOOKUP(AR40,'シフト記号表(勤務形態一覧表)'!$C$6:$K$35,9,FALSE))</f>
        <v/>
      </c>
      <c r="AS41" s="100" t="str">
        <f>IF(AS40="","",VLOOKUP(AS40,'シフト記号表(勤務形態一覧表)'!$C$6:$K$35,9,FALSE))</f>
        <v/>
      </c>
      <c r="AT41" s="101" t="str">
        <f>IF(AT40="","",VLOOKUP(AT40,'シフト記号表(勤務形態一覧表)'!$C$6:$K$35,9,FALSE))</f>
        <v/>
      </c>
      <c r="AU41" s="99" t="str">
        <f>IF(AU40="","",VLOOKUP(AU40,'シフト記号表(勤務形態一覧表)'!$C$6:$K$35,9,FALSE))</f>
        <v/>
      </c>
      <c r="AV41" s="100" t="str">
        <f>IF(AV40="","",VLOOKUP(AV40,'シフト記号表(勤務形態一覧表)'!$C$6:$K$35,9,FALSE))</f>
        <v/>
      </c>
      <c r="AW41" s="100" t="str">
        <f>IF(AW40="","",VLOOKUP(AW40,'シフト記号表(勤務形態一覧表)'!$C$6:$K$35,9,FALSE))</f>
        <v/>
      </c>
      <c r="AX41" s="634">
        <f>IF($BB$3="４週",SUM(S41:AT41),IF($BB$3="暦月",SUM(S41:AW41),""))</f>
        <v>0</v>
      </c>
      <c r="AY41" s="635"/>
      <c r="AZ41" s="636">
        <f>IF($BB$3="４週",AX41/4,IF($BB$3="暦月",勤務形態一覧表!AX41/(勤務形態一覧表!$BB$8/7),""))</f>
        <v>0</v>
      </c>
      <c r="BA41" s="637"/>
      <c r="BB41" s="625"/>
      <c r="BC41" s="626"/>
      <c r="BD41" s="626"/>
      <c r="BE41" s="626"/>
      <c r="BF41" s="627"/>
    </row>
    <row r="42" spans="2:58" ht="20.25" customHeight="1" x14ac:dyDescent="0.4">
      <c r="B42" s="564"/>
      <c r="C42" s="673"/>
      <c r="D42" s="674"/>
      <c r="E42" s="675"/>
      <c r="F42" s="98">
        <f>C40</f>
        <v>0</v>
      </c>
      <c r="G42" s="649"/>
      <c r="H42" s="579"/>
      <c r="I42" s="580"/>
      <c r="J42" s="580"/>
      <c r="K42" s="581"/>
      <c r="L42" s="654"/>
      <c r="M42" s="655"/>
      <c r="N42" s="655"/>
      <c r="O42" s="656"/>
      <c r="P42" s="638" t="s">
        <v>117</v>
      </c>
      <c r="Q42" s="639"/>
      <c r="R42" s="640"/>
      <c r="S42" s="103" t="str">
        <f>IF(S40="","",VLOOKUP(S40,'シフト記号表(勤務形態一覧表)'!$C$6:$U$35,19,FALSE))</f>
        <v/>
      </c>
      <c r="T42" s="104" t="str">
        <f>IF(T40="","",VLOOKUP(T40,'シフト記号表(勤務形態一覧表)'!$C$6:$U$35,19,FALSE))</f>
        <v/>
      </c>
      <c r="U42" s="104" t="str">
        <f>IF(U40="","",VLOOKUP(U40,'シフト記号表(勤務形態一覧表)'!$C$6:$U$35,19,FALSE))</f>
        <v/>
      </c>
      <c r="V42" s="104" t="str">
        <f>IF(V40="","",VLOOKUP(V40,'シフト記号表(勤務形態一覧表)'!$C$6:$U$35,19,FALSE))</f>
        <v/>
      </c>
      <c r="W42" s="104" t="str">
        <f>IF(W40="","",VLOOKUP(W40,'シフト記号表(勤務形態一覧表)'!$C$6:$U$35,19,FALSE))</f>
        <v/>
      </c>
      <c r="X42" s="104" t="str">
        <f>IF(X40="","",VLOOKUP(X40,'シフト記号表(勤務形態一覧表)'!$C$6:$U$35,19,FALSE))</f>
        <v/>
      </c>
      <c r="Y42" s="105" t="str">
        <f>IF(Y40="","",VLOOKUP(Y40,'シフト記号表(勤務形態一覧表)'!$C$6:$U$35,19,FALSE))</f>
        <v/>
      </c>
      <c r="Z42" s="103" t="str">
        <f>IF(Z40="","",VLOOKUP(Z40,'シフト記号表(勤務形態一覧表)'!$C$6:$U$35,19,FALSE))</f>
        <v/>
      </c>
      <c r="AA42" s="104" t="str">
        <f>IF(AA40="","",VLOOKUP(AA40,'シフト記号表(勤務形態一覧表)'!$C$6:$U$35,19,FALSE))</f>
        <v/>
      </c>
      <c r="AB42" s="104" t="str">
        <f>IF(AB40="","",VLOOKUP(AB40,'シフト記号表(勤務形態一覧表)'!$C$6:$U$35,19,FALSE))</f>
        <v/>
      </c>
      <c r="AC42" s="104" t="str">
        <f>IF(AC40="","",VLOOKUP(AC40,'シフト記号表(勤務形態一覧表)'!$C$6:$U$35,19,FALSE))</f>
        <v/>
      </c>
      <c r="AD42" s="104" t="str">
        <f>IF(AD40="","",VLOOKUP(AD40,'シフト記号表(勤務形態一覧表)'!$C$6:$U$35,19,FALSE))</f>
        <v/>
      </c>
      <c r="AE42" s="104" t="str">
        <f>IF(AE40="","",VLOOKUP(AE40,'シフト記号表(勤務形態一覧表)'!$C$6:$U$35,19,FALSE))</f>
        <v/>
      </c>
      <c r="AF42" s="105" t="str">
        <f>IF(AF40="","",VLOOKUP(AF40,'シフト記号表(勤務形態一覧表)'!$C$6:$U$35,19,FALSE))</f>
        <v/>
      </c>
      <c r="AG42" s="103" t="str">
        <f>IF(AG40="","",VLOOKUP(AG40,'シフト記号表(勤務形態一覧表)'!$C$6:$U$35,19,FALSE))</f>
        <v/>
      </c>
      <c r="AH42" s="104" t="str">
        <f>IF(AH40="","",VLOOKUP(AH40,'シフト記号表(勤務形態一覧表)'!$C$6:$U$35,19,FALSE))</f>
        <v/>
      </c>
      <c r="AI42" s="104" t="str">
        <f>IF(AI40="","",VLOOKUP(AI40,'シフト記号表(勤務形態一覧表)'!$C$6:$U$35,19,FALSE))</f>
        <v/>
      </c>
      <c r="AJ42" s="104" t="str">
        <f>IF(AJ40="","",VLOOKUP(AJ40,'シフト記号表(勤務形態一覧表)'!$C$6:$U$35,19,FALSE))</f>
        <v/>
      </c>
      <c r="AK42" s="104" t="str">
        <f>IF(AK40="","",VLOOKUP(AK40,'シフト記号表(勤務形態一覧表)'!$C$6:$U$35,19,FALSE))</f>
        <v/>
      </c>
      <c r="AL42" s="104" t="str">
        <f>IF(AL40="","",VLOOKUP(AL40,'シフト記号表(勤務形態一覧表)'!$C$6:$U$35,19,FALSE))</f>
        <v/>
      </c>
      <c r="AM42" s="105" t="str">
        <f>IF(AM40="","",VLOOKUP(AM40,'シフト記号表(勤務形態一覧表)'!$C$6:$U$35,19,FALSE))</f>
        <v/>
      </c>
      <c r="AN42" s="103" t="str">
        <f>IF(AN40="","",VLOOKUP(AN40,'シフト記号表(勤務形態一覧表)'!$C$6:$U$35,19,FALSE))</f>
        <v/>
      </c>
      <c r="AO42" s="104" t="str">
        <f>IF(AO40="","",VLOOKUP(AO40,'シフト記号表(勤務形態一覧表)'!$C$6:$U$35,19,FALSE))</f>
        <v/>
      </c>
      <c r="AP42" s="104" t="str">
        <f>IF(AP40="","",VLOOKUP(AP40,'シフト記号表(勤務形態一覧表)'!$C$6:$U$35,19,FALSE))</f>
        <v/>
      </c>
      <c r="AQ42" s="104" t="str">
        <f>IF(AQ40="","",VLOOKUP(AQ40,'シフト記号表(勤務形態一覧表)'!$C$6:$U$35,19,FALSE))</f>
        <v/>
      </c>
      <c r="AR42" s="104" t="str">
        <f>IF(AR40="","",VLOOKUP(AR40,'シフト記号表(勤務形態一覧表)'!$C$6:$U$35,19,FALSE))</f>
        <v/>
      </c>
      <c r="AS42" s="104" t="str">
        <f>IF(AS40="","",VLOOKUP(AS40,'シフト記号表(勤務形態一覧表)'!$C$6:$U$35,19,FALSE))</f>
        <v/>
      </c>
      <c r="AT42" s="105" t="str">
        <f>IF(AT40="","",VLOOKUP(AT40,'シフト記号表(勤務形態一覧表)'!$C$6:$U$35,19,FALSE))</f>
        <v/>
      </c>
      <c r="AU42" s="103" t="str">
        <f>IF(AU40="","",VLOOKUP(AU40,'シフト記号表(勤務形態一覧表)'!$C$6:$U$35,19,FALSE))</f>
        <v/>
      </c>
      <c r="AV42" s="104" t="str">
        <f>IF(AV40="","",VLOOKUP(AV40,'シフト記号表(勤務形態一覧表)'!$C$6:$U$35,19,FALSE))</f>
        <v/>
      </c>
      <c r="AW42" s="104" t="str">
        <f>IF(AW40="","",VLOOKUP(AW40,'シフト記号表(勤務形態一覧表)'!$C$6:$U$35,19,FALSE))</f>
        <v/>
      </c>
      <c r="AX42" s="641">
        <f>IF($BB$3="４週",SUM(S42:AT42),IF($BB$3="暦月",SUM(S42:AW42),""))</f>
        <v>0</v>
      </c>
      <c r="AY42" s="642"/>
      <c r="AZ42" s="643">
        <f>IF($BB$3="４週",AX42/4,IF($BB$3="暦月",勤務形態一覧表!AX42/(勤務形態一覧表!$BB$8/7),""))</f>
        <v>0</v>
      </c>
      <c r="BA42" s="644"/>
      <c r="BB42" s="628"/>
      <c r="BC42" s="629"/>
      <c r="BD42" s="629"/>
      <c r="BE42" s="629"/>
      <c r="BF42" s="630"/>
    </row>
    <row r="43" spans="2:58" ht="20.25" customHeight="1" x14ac:dyDescent="0.4">
      <c r="B43" s="564">
        <f>B40+1</f>
        <v>8</v>
      </c>
      <c r="C43" s="667"/>
      <c r="D43" s="668"/>
      <c r="E43" s="669"/>
      <c r="F43" s="106"/>
      <c r="G43" s="648"/>
      <c r="H43" s="650"/>
      <c r="I43" s="580"/>
      <c r="J43" s="580"/>
      <c r="K43" s="581"/>
      <c r="L43" s="651"/>
      <c r="M43" s="652"/>
      <c r="N43" s="652"/>
      <c r="O43" s="653"/>
      <c r="P43" s="657" t="s">
        <v>118</v>
      </c>
      <c r="Q43" s="658"/>
      <c r="R43" s="659"/>
      <c r="S43" s="95"/>
      <c r="T43" s="96"/>
      <c r="U43" s="96"/>
      <c r="V43" s="96"/>
      <c r="W43" s="96"/>
      <c r="X43" s="96"/>
      <c r="Y43" s="97"/>
      <c r="Z43" s="95"/>
      <c r="AA43" s="96"/>
      <c r="AB43" s="96"/>
      <c r="AC43" s="96"/>
      <c r="AD43" s="96"/>
      <c r="AE43" s="96"/>
      <c r="AF43" s="97"/>
      <c r="AG43" s="95"/>
      <c r="AH43" s="96"/>
      <c r="AI43" s="96"/>
      <c r="AJ43" s="96"/>
      <c r="AK43" s="96"/>
      <c r="AL43" s="96"/>
      <c r="AM43" s="97"/>
      <c r="AN43" s="95"/>
      <c r="AO43" s="96"/>
      <c r="AP43" s="96"/>
      <c r="AQ43" s="96"/>
      <c r="AR43" s="96"/>
      <c r="AS43" s="96"/>
      <c r="AT43" s="97"/>
      <c r="AU43" s="95"/>
      <c r="AV43" s="96"/>
      <c r="AW43" s="96"/>
      <c r="AX43" s="660"/>
      <c r="AY43" s="661"/>
      <c r="AZ43" s="662"/>
      <c r="BA43" s="663"/>
      <c r="BB43" s="664"/>
      <c r="BC43" s="665"/>
      <c r="BD43" s="665"/>
      <c r="BE43" s="665"/>
      <c r="BF43" s="666"/>
    </row>
    <row r="44" spans="2:58" ht="20.25" customHeight="1" x14ac:dyDescent="0.4">
      <c r="B44" s="564"/>
      <c r="C44" s="670"/>
      <c r="D44" s="671"/>
      <c r="E44" s="672"/>
      <c r="F44" s="98"/>
      <c r="G44" s="575"/>
      <c r="H44" s="579"/>
      <c r="I44" s="580"/>
      <c r="J44" s="580"/>
      <c r="K44" s="581"/>
      <c r="L44" s="585"/>
      <c r="M44" s="586"/>
      <c r="N44" s="586"/>
      <c r="O44" s="587"/>
      <c r="P44" s="631" t="s">
        <v>116</v>
      </c>
      <c r="Q44" s="632"/>
      <c r="R44" s="633"/>
      <c r="S44" s="99" t="str">
        <f>IF(S43="","",VLOOKUP(S43,'シフト記号表(勤務形態一覧表)'!$C$6:$K$35,9,FALSE))</f>
        <v/>
      </c>
      <c r="T44" s="100" t="str">
        <f>IF(T43="","",VLOOKUP(T43,'シフト記号表(勤務形態一覧表)'!$C$6:$K$35,9,FALSE))</f>
        <v/>
      </c>
      <c r="U44" s="100" t="str">
        <f>IF(U43="","",VLOOKUP(U43,'シフト記号表(勤務形態一覧表)'!$C$6:$K$35,9,FALSE))</f>
        <v/>
      </c>
      <c r="V44" s="100" t="str">
        <f>IF(V43="","",VLOOKUP(V43,'シフト記号表(勤務形態一覧表)'!$C$6:$K$35,9,FALSE))</f>
        <v/>
      </c>
      <c r="W44" s="100" t="str">
        <f>IF(W43="","",VLOOKUP(W43,'シフト記号表(勤務形態一覧表)'!$C$6:$K$35,9,FALSE))</f>
        <v/>
      </c>
      <c r="X44" s="100" t="str">
        <f>IF(X43="","",VLOOKUP(X43,'シフト記号表(勤務形態一覧表)'!$C$6:$K$35,9,FALSE))</f>
        <v/>
      </c>
      <c r="Y44" s="101" t="str">
        <f>IF(Y43="","",VLOOKUP(Y43,'シフト記号表(勤務形態一覧表)'!$C$6:$K$35,9,FALSE))</f>
        <v/>
      </c>
      <c r="Z44" s="99" t="str">
        <f>IF(Z43="","",VLOOKUP(Z43,'シフト記号表(勤務形態一覧表)'!$C$6:$K$35,9,FALSE))</f>
        <v/>
      </c>
      <c r="AA44" s="100" t="str">
        <f>IF(AA43="","",VLOOKUP(AA43,'シフト記号表(勤務形態一覧表)'!$C$6:$K$35,9,FALSE))</f>
        <v/>
      </c>
      <c r="AB44" s="100" t="str">
        <f>IF(AB43="","",VLOOKUP(AB43,'シフト記号表(勤務形態一覧表)'!$C$6:$K$35,9,FALSE))</f>
        <v/>
      </c>
      <c r="AC44" s="100" t="str">
        <f>IF(AC43="","",VLOOKUP(AC43,'シフト記号表(勤務形態一覧表)'!$C$6:$K$35,9,FALSE))</f>
        <v/>
      </c>
      <c r="AD44" s="100" t="str">
        <f>IF(AD43="","",VLOOKUP(AD43,'シフト記号表(勤務形態一覧表)'!$C$6:$K$35,9,FALSE))</f>
        <v/>
      </c>
      <c r="AE44" s="100" t="str">
        <f>IF(AE43="","",VLOOKUP(AE43,'シフト記号表(勤務形態一覧表)'!$C$6:$K$35,9,FALSE))</f>
        <v/>
      </c>
      <c r="AF44" s="101" t="str">
        <f>IF(AF43="","",VLOOKUP(AF43,'シフト記号表(勤務形態一覧表)'!$C$6:$K$35,9,FALSE))</f>
        <v/>
      </c>
      <c r="AG44" s="99" t="str">
        <f>IF(AG43="","",VLOOKUP(AG43,'シフト記号表(勤務形態一覧表)'!$C$6:$K$35,9,FALSE))</f>
        <v/>
      </c>
      <c r="AH44" s="100" t="str">
        <f>IF(AH43="","",VLOOKUP(AH43,'シフト記号表(勤務形態一覧表)'!$C$6:$K$35,9,FALSE))</f>
        <v/>
      </c>
      <c r="AI44" s="100" t="str">
        <f>IF(AI43="","",VLOOKUP(AI43,'シフト記号表(勤務形態一覧表)'!$C$6:$K$35,9,FALSE))</f>
        <v/>
      </c>
      <c r="AJ44" s="100" t="str">
        <f>IF(AJ43="","",VLOOKUP(AJ43,'シフト記号表(勤務形態一覧表)'!$C$6:$K$35,9,FALSE))</f>
        <v/>
      </c>
      <c r="AK44" s="100" t="str">
        <f>IF(AK43="","",VLOOKUP(AK43,'シフト記号表(勤務形態一覧表)'!$C$6:$K$35,9,FALSE))</f>
        <v/>
      </c>
      <c r="AL44" s="100" t="str">
        <f>IF(AL43="","",VLOOKUP(AL43,'シフト記号表(勤務形態一覧表)'!$C$6:$K$35,9,FALSE))</f>
        <v/>
      </c>
      <c r="AM44" s="101" t="str">
        <f>IF(AM43="","",VLOOKUP(AM43,'シフト記号表(勤務形態一覧表)'!$C$6:$K$35,9,FALSE))</f>
        <v/>
      </c>
      <c r="AN44" s="99" t="str">
        <f>IF(AN43="","",VLOOKUP(AN43,'シフト記号表(勤務形態一覧表)'!$C$6:$K$35,9,FALSE))</f>
        <v/>
      </c>
      <c r="AO44" s="100" t="str">
        <f>IF(AO43="","",VLOOKUP(AO43,'シフト記号表(勤務形態一覧表)'!$C$6:$K$35,9,FALSE))</f>
        <v/>
      </c>
      <c r="AP44" s="100" t="str">
        <f>IF(AP43="","",VLOOKUP(AP43,'シフト記号表(勤務形態一覧表)'!$C$6:$K$35,9,FALSE))</f>
        <v/>
      </c>
      <c r="AQ44" s="100" t="str">
        <f>IF(AQ43="","",VLOOKUP(AQ43,'シフト記号表(勤務形態一覧表)'!$C$6:$K$35,9,FALSE))</f>
        <v/>
      </c>
      <c r="AR44" s="100" t="str">
        <f>IF(AR43="","",VLOOKUP(AR43,'シフト記号表(勤務形態一覧表)'!$C$6:$K$35,9,FALSE))</f>
        <v/>
      </c>
      <c r="AS44" s="100" t="str">
        <f>IF(AS43="","",VLOOKUP(AS43,'シフト記号表(勤務形態一覧表)'!$C$6:$K$35,9,FALSE))</f>
        <v/>
      </c>
      <c r="AT44" s="101" t="str">
        <f>IF(AT43="","",VLOOKUP(AT43,'シフト記号表(勤務形態一覧表)'!$C$6:$K$35,9,FALSE))</f>
        <v/>
      </c>
      <c r="AU44" s="99" t="str">
        <f>IF(AU43="","",VLOOKUP(AU43,'シフト記号表(勤務形態一覧表)'!$C$6:$K$35,9,FALSE))</f>
        <v/>
      </c>
      <c r="AV44" s="100" t="str">
        <f>IF(AV43="","",VLOOKUP(AV43,'シフト記号表(勤務形態一覧表)'!$C$6:$K$35,9,FALSE))</f>
        <v/>
      </c>
      <c r="AW44" s="100" t="str">
        <f>IF(AW43="","",VLOOKUP(AW43,'シフト記号表(勤務形態一覧表)'!$C$6:$K$35,9,FALSE))</f>
        <v/>
      </c>
      <c r="AX44" s="634">
        <f>IF($BB$3="４週",SUM(S44:AT44),IF($BB$3="暦月",SUM(S44:AW44),""))</f>
        <v>0</v>
      </c>
      <c r="AY44" s="635"/>
      <c r="AZ44" s="636">
        <f>IF($BB$3="４週",AX44/4,IF($BB$3="暦月",勤務形態一覧表!AX44/(勤務形態一覧表!$BB$8/7),""))</f>
        <v>0</v>
      </c>
      <c r="BA44" s="637"/>
      <c r="BB44" s="625"/>
      <c r="BC44" s="626"/>
      <c r="BD44" s="626"/>
      <c r="BE44" s="626"/>
      <c r="BF44" s="627"/>
    </row>
    <row r="45" spans="2:58" ht="20.25" customHeight="1" x14ac:dyDescent="0.4">
      <c r="B45" s="564"/>
      <c r="C45" s="673"/>
      <c r="D45" s="674"/>
      <c r="E45" s="675"/>
      <c r="F45" s="98">
        <f>C43</f>
        <v>0</v>
      </c>
      <c r="G45" s="649"/>
      <c r="H45" s="579"/>
      <c r="I45" s="580"/>
      <c r="J45" s="580"/>
      <c r="K45" s="581"/>
      <c r="L45" s="654"/>
      <c r="M45" s="655"/>
      <c r="N45" s="655"/>
      <c r="O45" s="656"/>
      <c r="P45" s="638" t="s">
        <v>117</v>
      </c>
      <c r="Q45" s="639"/>
      <c r="R45" s="640"/>
      <c r="S45" s="103" t="str">
        <f>IF(S43="","",VLOOKUP(S43,'シフト記号表(勤務形態一覧表)'!$C$6:$U$35,19,FALSE))</f>
        <v/>
      </c>
      <c r="T45" s="104" t="str">
        <f>IF(T43="","",VLOOKUP(T43,'シフト記号表(勤務形態一覧表)'!$C$6:$U$35,19,FALSE))</f>
        <v/>
      </c>
      <c r="U45" s="104" t="str">
        <f>IF(U43="","",VLOOKUP(U43,'シフト記号表(勤務形態一覧表)'!$C$6:$U$35,19,FALSE))</f>
        <v/>
      </c>
      <c r="V45" s="104" t="str">
        <f>IF(V43="","",VLOOKUP(V43,'シフト記号表(勤務形態一覧表)'!$C$6:$U$35,19,FALSE))</f>
        <v/>
      </c>
      <c r="W45" s="104" t="str">
        <f>IF(W43="","",VLOOKUP(W43,'シフト記号表(勤務形態一覧表)'!$C$6:$U$35,19,FALSE))</f>
        <v/>
      </c>
      <c r="X45" s="104" t="str">
        <f>IF(X43="","",VLOOKUP(X43,'シフト記号表(勤務形態一覧表)'!$C$6:$U$35,19,FALSE))</f>
        <v/>
      </c>
      <c r="Y45" s="105" t="str">
        <f>IF(Y43="","",VLOOKUP(Y43,'シフト記号表(勤務形態一覧表)'!$C$6:$U$35,19,FALSE))</f>
        <v/>
      </c>
      <c r="Z45" s="103" t="str">
        <f>IF(Z43="","",VLOOKUP(Z43,'シフト記号表(勤務形態一覧表)'!$C$6:$U$35,19,FALSE))</f>
        <v/>
      </c>
      <c r="AA45" s="104" t="str">
        <f>IF(AA43="","",VLOOKUP(AA43,'シフト記号表(勤務形態一覧表)'!$C$6:$U$35,19,FALSE))</f>
        <v/>
      </c>
      <c r="AB45" s="104" t="str">
        <f>IF(AB43="","",VLOOKUP(AB43,'シフト記号表(勤務形態一覧表)'!$C$6:$U$35,19,FALSE))</f>
        <v/>
      </c>
      <c r="AC45" s="104" t="str">
        <f>IF(AC43="","",VLOOKUP(AC43,'シフト記号表(勤務形態一覧表)'!$C$6:$U$35,19,FALSE))</f>
        <v/>
      </c>
      <c r="AD45" s="104" t="str">
        <f>IF(AD43="","",VLOOKUP(AD43,'シフト記号表(勤務形態一覧表)'!$C$6:$U$35,19,FALSE))</f>
        <v/>
      </c>
      <c r="AE45" s="104" t="str">
        <f>IF(AE43="","",VLOOKUP(AE43,'シフト記号表(勤務形態一覧表)'!$C$6:$U$35,19,FALSE))</f>
        <v/>
      </c>
      <c r="AF45" s="105" t="str">
        <f>IF(AF43="","",VLOOKUP(AF43,'シフト記号表(勤務形態一覧表)'!$C$6:$U$35,19,FALSE))</f>
        <v/>
      </c>
      <c r="AG45" s="103" t="str">
        <f>IF(AG43="","",VLOOKUP(AG43,'シフト記号表(勤務形態一覧表)'!$C$6:$U$35,19,FALSE))</f>
        <v/>
      </c>
      <c r="AH45" s="104" t="str">
        <f>IF(AH43="","",VLOOKUP(AH43,'シフト記号表(勤務形態一覧表)'!$C$6:$U$35,19,FALSE))</f>
        <v/>
      </c>
      <c r="AI45" s="104" t="str">
        <f>IF(AI43="","",VLOOKUP(AI43,'シフト記号表(勤務形態一覧表)'!$C$6:$U$35,19,FALSE))</f>
        <v/>
      </c>
      <c r="AJ45" s="104" t="str">
        <f>IF(AJ43="","",VLOOKUP(AJ43,'シフト記号表(勤務形態一覧表)'!$C$6:$U$35,19,FALSE))</f>
        <v/>
      </c>
      <c r="AK45" s="104" t="str">
        <f>IF(AK43="","",VLOOKUP(AK43,'シフト記号表(勤務形態一覧表)'!$C$6:$U$35,19,FALSE))</f>
        <v/>
      </c>
      <c r="AL45" s="104" t="str">
        <f>IF(AL43="","",VLOOKUP(AL43,'シフト記号表(勤務形態一覧表)'!$C$6:$U$35,19,FALSE))</f>
        <v/>
      </c>
      <c r="AM45" s="105" t="str">
        <f>IF(AM43="","",VLOOKUP(AM43,'シフト記号表(勤務形態一覧表)'!$C$6:$U$35,19,FALSE))</f>
        <v/>
      </c>
      <c r="AN45" s="103" t="str">
        <f>IF(AN43="","",VLOOKUP(AN43,'シフト記号表(勤務形態一覧表)'!$C$6:$U$35,19,FALSE))</f>
        <v/>
      </c>
      <c r="AO45" s="104" t="str">
        <f>IF(AO43="","",VLOOKUP(AO43,'シフト記号表(勤務形態一覧表)'!$C$6:$U$35,19,FALSE))</f>
        <v/>
      </c>
      <c r="AP45" s="104" t="str">
        <f>IF(AP43="","",VLOOKUP(AP43,'シフト記号表(勤務形態一覧表)'!$C$6:$U$35,19,FALSE))</f>
        <v/>
      </c>
      <c r="AQ45" s="104" t="str">
        <f>IF(AQ43="","",VLOOKUP(AQ43,'シフト記号表(勤務形態一覧表)'!$C$6:$U$35,19,FALSE))</f>
        <v/>
      </c>
      <c r="AR45" s="104" t="str">
        <f>IF(AR43="","",VLOOKUP(AR43,'シフト記号表(勤務形態一覧表)'!$C$6:$U$35,19,FALSE))</f>
        <v/>
      </c>
      <c r="AS45" s="104" t="str">
        <f>IF(AS43="","",VLOOKUP(AS43,'シフト記号表(勤務形態一覧表)'!$C$6:$U$35,19,FALSE))</f>
        <v/>
      </c>
      <c r="AT45" s="105" t="str">
        <f>IF(AT43="","",VLOOKUP(AT43,'シフト記号表(勤務形態一覧表)'!$C$6:$U$35,19,FALSE))</f>
        <v/>
      </c>
      <c r="AU45" s="103" t="str">
        <f>IF(AU43="","",VLOOKUP(AU43,'シフト記号表(勤務形態一覧表)'!$C$6:$U$35,19,FALSE))</f>
        <v/>
      </c>
      <c r="AV45" s="104" t="str">
        <f>IF(AV43="","",VLOOKUP(AV43,'シフト記号表(勤務形態一覧表)'!$C$6:$U$35,19,FALSE))</f>
        <v/>
      </c>
      <c r="AW45" s="104" t="str">
        <f>IF(AW43="","",VLOOKUP(AW43,'シフト記号表(勤務形態一覧表)'!$C$6:$U$35,19,FALSE))</f>
        <v/>
      </c>
      <c r="AX45" s="641">
        <f>IF($BB$3="４週",SUM(S45:AT45),IF($BB$3="暦月",SUM(S45:AW45),""))</f>
        <v>0</v>
      </c>
      <c r="AY45" s="642"/>
      <c r="AZ45" s="643">
        <f>IF($BB$3="４週",AX45/4,IF($BB$3="暦月",勤務形態一覧表!AX45/(勤務形態一覧表!$BB$8/7),""))</f>
        <v>0</v>
      </c>
      <c r="BA45" s="644"/>
      <c r="BB45" s="628"/>
      <c r="BC45" s="629"/>
      <c r="BD45" s="629"/>
      <c r="BE45" s="629"/>
      <c r="BF45" s="630"/>
    </row>
    <row r="46" spans="2:58" ht="20.25" customHeight="1" x14ac:dyDescent="0.4">
      <c r="B46" s="564">
        <f>B43+1</f>
        <v>9</v>
      </c>
      <c r="C46" s="667"/>
      <c r="D46" s="668"/>
      <c r="E46" s="669"/>
      <c r="F46" s="106"/>
      <c r="G46" s="648"/>
      <c r="H46" s="650"/>
      <c r="I46" s="580"/>
      <c r="J46" s="580"/>
      <c r="K46" s="581"/>
      <c r="L46" s="651"/>
      <c r="M46" s="652"/>
      <c r="N46" s="652"/>
      <c r="O46" s="653"/>
      <c r="P46" s="657" t="s">
        <v>121</v>
      </c>
      <c r="Q46" s="658"/>
      <c r="R46" s="659"/>
      <c r="S46" s="95"/>
      <c r="T46" s="96"/>
      <c r="U46" s="96"/>
      <c r="V46" s="96"/>
      <c r="W46" s="96"/>
      <c r="X46" s="96"/>
      <c r="Y46" s="97"/>
      <c r="Z46" s="95"/>
      <c r="AA46" s="96"/>
      <c r="AB46" s="96"/>
      <c r="AC46" s="96"/>
      <c r="AD46" s="96"/>
      <c r="AE46" s="96"/>
      <c r="AF46" s="97"/>
      <c r="AG46" s="95"/>
      <c r="AH46" s="96"/>
      <c r="AI46" s="96"/>
      <c r="AJ46" s="96"/>
      <c r="AK46" s="96"/>
      <c r="AL46" s="96"/>
      <c r="AM46" s="97"/>
      <c r="AN46" s="95"/>
      <c r="AO46" s="96"/>
      <c r="AP46" s="96"/>
      <c r="AQ46" s="96"/>
      <c r="AR46" s="96"/>
      <c r="AS46" s="96"/>
      <c r="AT46" s="97"/>
      <c r="AU46" s="95"/>
      <c r="AV46" s="96"/>
      <c r="AW46" s="96"/>
      <c r="AX46" s="660"/>
      <c r="AY46" s="661"/>
      <c r="AZ46" s="662"/>
      <c r="BA46" s="663"/>
      <c r="BB46" s="664"/>
      <c r="BC46" s="665"/>
      <c r="BD46" s="665"/>
      <c r="BE46" s="665"/>
      <c r="BF46" s="666"/>
    </row>
    <row r="47" spans="2:58" ht="20.25" customHeight="1" x14ac:dyDescent="0.4">
      <c r="B47" s="564"/>
      <c r="C47" s="670"/>
      <c r="D47" s="671"/>
      <c r="E47" s="672"/>
      <c r="F47" s="98"/>
      <c r="G47" s="575"/>
      <c r="H47" s="579"/>
      <c r="I47" s="580"/>
      <c r="J47" s="580"/>
      <c r="K47" s="581"/>
      <c r="L47" s="585"/>
      <c r="M47" s="586"/>
      <c r="N47" s="586"/>
      <c r="O47" s="587"/>
      <c r="P47" s="631" t="s">
        <v>116</v>
      </c>
      <c r="Q47" s="632"/>
      <c r="R47" s="633"/>
      <c r="S47" s="99" t="str">
        <f>IF(S46="","",VLOOKUP(S46,'シフト記号表(勤務形態一覧表)'!$C$6:$K$35,9,FALSE))</f>
        <v/>
      </c>
      <c r="T47" s="100" t="str">
        <f>IF(T46="","",VLOOKUP(T46,'シフト記号表(勤務形態一覧表)'!$C$6:$K$35,9,FALSE))</f>
        <v/>
      </c>
      <c r="U47" s="100" t="str">
        <f>IF(U46="","",VLOOKUP(U46,'シフト記号表(勤務形態一覧表)'!$C$6:$K$35,9,FALSE))</f>
        <v/>
      </c>
      <c r="V47" s="100" t="str">
        <f>IF(V46="","",VLOOKUP(V46,'シフト記号表(勤務形態一覧表)'!$C$6:$K$35,9,FALSE))</f>
        <v/>
      </c>
      <c r="W47" s="100" t="str">
        <f>IF(W46="","",VLOOKUP(W46,'シフト記号表(勤務形態一覧表)'!$C$6:$K$35,9,FALSE))</f>
        <v/>
      </c>
      <c r="X47" s="100" t="str">
        <f>IF(X46="","",VLOOKUP(X46,'シフト記号表(勤務形態一覧表)'!$C$6:$K$35,9,FALSE))</f>
        <v/>
      </c>
      <c r="Y47" s="101" t="str">
        <f>IF(Y46="","",VLOOKUP(Y46,'シフト記号表(勤務形態一覧表)'!$C$6:$K$35,9,FALSE))</f>
        <v/>
      </c>
      <c r="Z47" s="99" t="str">
        <f>IF(Z46="","",VLOOKUP(Z46,'シフト記号表(勤務形態一覧表)'!$C$6:$K$35,9,FALSE))</f>
        <v/>
      </c>
      <c r="AA47" s="100" t="str">
        <f>IF(AA46="","",VLOOKUP(AA46,'シフト記号表(勤務形態一覧表)'!$C$6:$K$35,9,FALSE))</f>
        <v/>
      </c>
      <c r="AB47" s="100" t="str">
        <f>IF(AB46="","",VLOOKUP(AB46,'シフト記号表(勤務形態一覧表)'!$C$6:$K$35,9,FALSE))</f>
        <v/>
      </c>
      <c r="AC47" s="100" t="str">
        <f>IF(AC46="","",VLOOKUP(AC46,'シフト記号表(勤務形態一覧表)'!$C$6:$K$35,9,FALSE))</f>
        <v/>
      </c>
      <c r="AD47" s="100" t="str">
        <f>IF(AD46="","",VLOOKUP(AD46,'シフト記号表(勤務形態一覧表)'!$C$6:$K$35,9,FALSE))</f>
        <v/>
      </c>
      <c r="AE47" s="100" t="str">
        <f>IF(AE46="","",VLOOKUP(AE46,'シフト記号表(勤務形態一覧表)'!$C$6:$K$35,9,FALSE))</f>
        <v/>
      </c>
      <c r="AF47" s="101" t="str">
        <f>IF(AF46="","",VLOOKUP(AF46,'シフト記号表(勤務形態一覧表)'!$C$6:$K$35,9,FALSE))</f>
        <v/>
      </c>
      <c r="AG47" s="99" t="str">
        <f>IF(AG46="","",VLOOKUP(AG46,'シフト記号表(勤務形態一覧表)'!$C$6:$K$35,9,FALSE))</f>
        <v/>
      </c>
      <c r="AH47" s="100" t="str">
        <f>IF(AH46="","",VLOOKUP(AH46,'シフト記号表(勤務形態一覧表)'!$C$6:$K$35,9,FALSE))</f>
        <v/>
      </c>
      <c r="AI47" s="100" t="str">
        <f>IF(AI46="","",VLOOKUP(AI46,'シフト記号表(勤務形態一覧表)'!$C$6:$K$35,9,FALSE))</f>
        <v/>
      </c>
      <c r="AJ47" s="100" t="str">
        <f>IF(AJ46="","",VLOOKUP(AJ46,'シフト記号表(勤務形態一覧表)'!$C$6:$K$35,9,FALSE))</f>
        <v/>
      </c>
      <c r="AK47" s="100" t="str">
        <f>IF(AK46="","",VLOOKUP(AK46,'シフト記号表(勤務形態一覧表)'!$C$6:$K$35,9,FALSE))</f>
        <v/>
      </c>
      <c r="AL47" s="100" t="str">
        <f>IF(AL46="","",VLOOKUP(AL46,'シフト記号表(勤務形態一覧表)'!$C$6:$K$35,9,FALSE))</f>
        <v/>
      </c>
      <c r="AM47" s="101" t="str">
        <f>IF(AM46="","",VLOOKUP(AM46,'シフト記号表(勤務形態一覧表)'!$C$6:$K$35,9,FALSE))</f>
        <v/>
      </c>
      <c r="AN47" s="99" t="str">
        <f>IF(AN46="","",VLOOKUP(AN46,'シフト記号表(勤務形態一覧表)'!$C$6:$K$35,9,FALSE))</f>
        <v/>
      </c>
      <c r="AO47" s="100" t="str">
        <f>IF(AO46="","",VLOOKUP(AO46,'シフト記号表(勤務形態一覧表)'!$C$6:$K$35,9,FALSE))</f>
        <v/>
      </c>
      <c r="AP47" s="100" t="str">
        <f>IF(AP46="","",VLOOKUP(AP46,'シフト記号表(勤務形態一覧表)'!$C$6:$K$35,9,FALSE))</f>
        <v/>
      </c>
      <c r="AQ47" s="100" t="str">
        <f>IF(AQ46="","",VLOOKUP(AQ46,'シフト記号表(勤務形態一覧表)'!$C$6:$K$35,9,FALSE))</f>
        <v/>
      </c>
      <c r="AR47" s="100" t="str">
        <f>IF(AR46="","",VLOOKUP(AR46,'シフト記号表(勤務形態一覧表)'!$C$6:$K$35,9,FALSE))</f>
        <v/>
      </c>
      <c r="AS47" s="100" t="str">
        <f>IF(AS46="","",VLOOKUP(AS46,'シフト記号表(勤務形態一覧表)'!$C$6:$K$35,9,FALSE))</f>
        <v/>
      </c>
      <c r="AT47" s="101" t="str">
        <f>IF(AT46="","",VLOOKUP(AT46,'シフト記号表(勤務形態一覧表)'!$C$6:$K$35,9,FALSE))</f>
        <v/>
      </c>
      <c r="AU47" s="99" t="str">
        <f>IF(AU46="","",VLOOKUP(AU46,'シフト記号表(勤務形態一覧表)'!$C$6:$K$35,9,FALSE))</f>
        <v/>
      </c>
      <c r="AV47" s="100" t="str">
        <f>IF(AV46="","",VLOOKUP(AV46,'シフト記号表(勤務形態一覧表)'!$C$6:$K$35,9,FALSE))</f>
        <v/>
      </c>
      <c r="AW47" s="100" t="str">
        <f>IF(AW46="","",VLOOKUP(AW46,'シフト記号表(勤務形態一覧表)'!$C$6:$K$35,9,FALSE))</f>
        <v/>
      </c>
      <c r="AX47" s="634">
        <f>IF($BB$3="４週",SUM(S47:AT47),IF($BB$3="暦月",SUM(S47:AW47),""))</f>
        <v>0</v>
      </c>
      <c r="AY47" s="635"/>
      <c r="AZ47" s="636">
        <f>IF($BB$3="４週",AX47/4,IF($BB$3="暦月",勤務形態一覧表!AX47/(勤務形態一覧表!$BB$8/7),""))</f>
        <v>0</v>
      </c>
      <c r="BA47" s="637"/>
      <c r="BB47" s="625"/>
      <c r="BC47" s="626"/>
      <c r="BD47" s="626"/>
      <c r="BE47" s="626"/>
      <c r="BF47" s="627"/>
    </row>
    <row r="48" spans="2:58" ht="20.25" customHeight="1" x14ac:dyDescent="0.4">
      <c r="B48" s="564"/>
      <c r="C48" s="673"/>
      <c r="D48" s="674"/>
      <c r="E48" s="675"/>
      <c r="F48" s="98">
        <f>C46</f>
        <v>0</v>
      </c>
      <c r="G48" s="649"/>
      <c r="H48" s="579"/>
      <c r="I48" s="580"/>
      <c r="J48" s="580"/>
      <c r="K48" s="581"/>
      <c r="L48" s="654"/>
      <c r="M48" s="655"/>
      <c r="N48" s="655"/>
      <c r="O48" s="656"/>
      <c r="P48" s="638" t="s">
        <v>117</v>
      </c>
      <c r="Q48" s="639"/>
      <c r="R48" s="640"/>
      <c r="S48" s="103" t="str">
        <f>IF(S46="","",VLOOKUP(S46,'シフト記号表(勤務形態一覧表)'!$C$6:$U$35,19,FALSE))</f>
        <v/>
      </c>
      <c r="T48" s="104" t="str">
        <f>IF(T46="","",VLOOKUP(T46,'シフト記号表(勤務形態一覧表)'!$C$6:$U$35,19,FALSE))</f>
        <v/>
      </c>
      <c r="U48" s="104" t="str">
        <f>IF(U46="","",VLOOKUP(U46,'シフト記号表(勤務形態一覧表)'!$C$6:$U$35,19,FALSE))</f>
        <v/>
      </c>
      <c r="V48" s="104" t="str">
        <f>IF(V46="","",VLOOKUP(V46,'シフト記号表(勤務形態一覧表)'!$C$6:$U$35,19,FALSE))</f>
        <v/>
      </c>
      <c r="W48" s="104" t="str">
        <f>IF(W46="","",VLOOKUP(W46,'シフト記号表(勤務形態一覧表)'!$C$6:$U$35,19,FALSE))</f>
        <v/>
      </c>
      <c r="X48" s="104" t="str">
        <f>IF(X46="","",VLOOKUP(X46,'シフト記号表(勤務形態一覧表)'!$C$6:$U$35,19,FALSE))</f>
        <v/>
      </c>
      <c r="Y48" s="105" t="str">
        <f>IF(Y46="","",VLOOKUP(Y46,'シフト記号表(勤務形態一覧表)'!$C$6:$U$35,19,FALSE))</f>
        <v/>
      </c>
      <c r="Z48" s="103" t="str">
        <f>IF(Z46="","",VLOOKUP(Z46,'シフト記号表(勤務形態一覧表)'!$C$6:$U$35,19,FALSE))</f>
        <v/>
      </c>
      <c r="AA48" s="104" t="str">
        <f>IF(AA46="","",VLOOKUP(AA46,'シフト記号表(勤務形態一覧表)'!$C$6:$U$35,19,FALSE))</f>
        <v/>
      </c>
      <c r="AB48" s="104" t="str">
        <f>IF(AB46="","",VLOOKUP(AB46,'シフト記号表(勤務形態一覧表)'!$C$6:$U$35,19,FALSE))</f>
        <v/>
      </c>
      <c r="AC48" s="104" t="str">
        <f>IF(AC46="","",VLOOKUP(AC46,'シフト記号表(勤務形態一覧表)'!$C$6:$U$35,19,FALSE))</f>
        <v/>
      </c>
      <c r="AD48" s="104" t="str">
        <f>IF(AD46="","",VLOOKUP(AD46,'シフト記号表(勤務形態一覧表)'!$C$6:$U$35,19,FALSE))</f>
        <v/>
      </c>
      <c r="AE48" s="104" t="str">
        <f>IF(AE46="","",VLOOKUP(AE46,'シフト記号表(勤務形態一覧表)'!$C$6:$U$35,19,FALSE))</f>
        <v/>
      </c>
      <c r="AF48" s="105" t="str">
        <f>IF(AF46="","",VLOOKUP(AF46,'シフト記号表(勤務形態一覧表)'!$C$6:$U$35,19,FALSE))</f>
        <v/>
      </c>
      <c r="AG48" s="103" t="str">
        <f>IF(AG46="","",VLOOKUP(AG46,'シフト記号表(勤務形態一覧表)'!$C$6:$U$35,19,FALSE))</f>
        <v/>
      </c>
      <c r="AH48" s="104" t="str">
        <f>IF(AH46="","",VLOOKUP(AH46,'シフト記号表(勤務形態一覧表)'!$C$6:$U$35,19,FALSE))</f>
        <v/>
      </c>
      <c r="AI48" s="104" t="str">
        <f>IF(AI46="","",VLOOKUP(AI46,'シフト記号表(勤務形態一覧表)'!$C$6:$U$35,19,FALSE))</f>
        <v/>
      </c>
      <c r="AJ48" s="104" t="str">
        <f>IF(AJ46="","",VLOOKUP(AJ46,'シフト記号表(勤務形態一覧表)'!$C$6:$U$35,19,FALSE))</f>
        <v/>
      </c>
      <c r="AK48" s="104" t="str">
        <f>IF(AK46="","",VLOOKUP(AK46,'シフト記号表(勤務形態一覧表)'!$C$6:$U$35,19,FALSE))</f>
        <v/>
      </c>
      <c r="AL48" s="104" t="str">
        <f>IF(AL46="","",VLOOKUP(AL46,'シフト記号表(勤務形態一覧表)'!$C$6:$U$35,19,FALSE))</f>
        <v/>
      </c>
      <c r="AM48" s="105" t="str">
        <f>IF(AM46="","",VLOOKUP(AM46,'シフト記号表(勤務形態一覧表)'!$C$6:$U$35,19,FALSE))</f>
        <v/>
      </c>
      <c r="AN48" s="103" t="str">
        <f>IF(AN46="","",VLOOKUP(AN46,'シフト記号表(勤務形態一覧表)'!$C$6:$U$35,19,FALSE))</f>
        <v/>
      </c>
      <c r="AO48" s="104" t="str">
        <f>IF(AO46="","",VLOOKUP(AO46,'シフト記号表(勤務形態一覧表)'!$C$6:$U$35,19,FALSE))</f>
        <v/>
      </c>
      <c r="AP48" s="104" t="str">
        <f>IF(AP46="","",VLOOKUP(AP46,'シフト記号表(勤務形態一覧表)'!$C$6:$U$35,19,FALSE))</f>
        <v/>
      </c>
      <c r="AQ48" s="104" t="str">
        <f>IF(AQ46="","",VLOOKUP(AQ46,'シフト記号表(勤務形態一覧表)'!$C$6:$U$35,19,FALSE))</f>
        <v/>
      </c>
      <c r="AR48" s="104" t="str">
        <f>IF(AR46="","",VLOOKUP(AR46,'シフト記号表(勤務形態一覧表)'!$C$6:$U$35,19,FALSE))</f>
        <v/>
      </c>
      <c r="AS48" s="104" t="str">
        <f>IF(AS46="","",VLOOKUP(AS46,'シフト記号表(勤務形態一覧表)'!$C$6:$U$35,19,FALSE))</f>
        <v/>
      </c>
      <c r="AT48" s="105" t="str">
        <f>IF(AT46="","",VLOOKUP(AT46,'シフト記号表(勤務形態一覧表)'!$C$6:$U$35,19,FALSE))</f>
        <v/>
      </c>
      <c r="AU48" s="103" t="str">
        <f>IF(AU46="","",VLOOKUP(AU46,'シフト記号表(勤務形態一覧表)'!$C$6:$U$35,19,FALSE))</f>
        <v/>
      </c>
      <c r="AV48" s="104" t="str">
        <f>IF(AV46="","",VLOOKUP(AV46,'シフト記号表(勤務形態一覧表)'!$C$6:$U$35,19,FALSE))</f>
        <v/>
      </c>
      <c r="AW48" s="104" t="str">
        <f>IF(AW46="","",VLOOKUP(AW46,'シフト記号表(勤務形態一覧表)'!$C$6:$U$35,19,FALSE))</f>
        <v/>
      </c>
      <c r="AX48" s="641">
        <f>IF($BB$3="４週",SUM(S48:AT48),IF($BB$3="暦月",SUM(S48:AW48),""))</f>
        <v>0</v>
      </c>
      <c r="AY48" s="642"/>
      <c r="AZ48" s="643">
        <f>IF($BB$3="４週",AX48/4,IF($BB$3="暦月",勤務形態一覧表!AX48/(勤務形態一覧表!$BB$8/7),""))</f>
        <v>0</v>
      </c>
      <c r="BA48" s="644"/>
      <c r="BB48" s="628"/>
      <c r="BC48" s="629"/>
      <c r="BD48" s="629"/>
      <c r="BE48" s="629"/>
      <c r="BF48" s="630"/>
    </row>
    <row r="49" spans="2:58" ht="20.25" customHeight="1" x14ac:dyDescent="0.4">
      <c r="B49" s="564">
        <f>B46+1</f>
        <v>10</v>
      </c>
      <c r="C49" s="667"/>
      <c r="D49" s="668"/>
      <c r="E49" s="669"/>
      <c r="F49" s="106"/>
      <c r="G49" s="648"/>
      <c r="H49" s="650"/>
      <c r="I49" s="580"/>
      <c r="J49" s="580"/>
      <c r="K49" s="581"/>
      <c r="L49" s="651"/>
      <c r="M49" s="652"/>
      <c r="N49" s="652"/>
      <c r="O49" s="653"/>
      <c r="P49" s="657" t="s">
        <v>121</v>
      </c>
      <c r="Q49" s="658"/>
      <c r="R49" s="659"/>
      <c r="S49" s="95"/>
      <c r="T49" s="96"/>
      <c r="U49" s="96"/>
      <c r="V49" s="96"/>
      <c r="W49" s="96"/>
      <c r="X49" s="96"/>
      <c r="Y49" s="97"/>
      <c r="Z49" s="95"/>
      <c r="AA49" s="96"/>
      <c r="AB49" s="96"/>
      <c r="AC49" s="96"/>
      <c r="AD49" s="96"/>
      <c r="AE49" s="96"/>
      <c r="AF49" s="97"/>
      <c r="AG49" s="95"/>
      <c r="AH49" s="96"/>
      <c r="AI49" s="96"/>
      <c r="AJ49" s="96"/>
      <c r="AK49" s="96"/>
      <c r="AL49" s="96"/>
      <c r="AM49" s="97"/>
      <c r="AN49" s="95"/>
      <c r="AO49" s="96"/>
      <c r="AP49" s="96"/>
      <c r="AQ49" s="96"/>
      <c r="AR49" s="96"/>
      <c r="AS49" s="96"/>
      <c r="AT49" s="97"/>
      <c r="AU49" s="95"/>
      <c r="AV49" s="96"/>
      <c r="AW49" s="96"/>
      <c r="AX49" s="660"/>
      <c r="AY49" s="661"/>
      <c r="AZ49" s="662"/>
      <c r="BA49" s="663"/>
      <c r="BB49" s="664"/>
      <c r="BC49" s="665"/>
      <c r="BD49" s="665"/>
      <c r="BE49" s="665"/>
      <c r="BF49" s="666"/>
    </row>
    <row r="50" spans="2:58" ht="20.25" customHeight="1" x14ac:dyDescent="0.4">
      <c r="B50" s="564"/>
      <c r="C50" s="670"/>
      <c r="D50" s="671"/>
      <c r="E50" s="672"/>
      <c r="F50" s="98"/>
      <c r="G50" s="575"/>
      <c r="H50" s="579"/>
      <c r="I50" s="580"/>
      <c r="J50" s="580"/>
      <c r="K50" s="581"/>
      <c r="L50" s="585"/>
      <c r="M50" s="586"/>
      <c r="N50" s="586"/>
      <c r="O50" s="587"/>
      <c r="P50" s="631" t="s">
        <v>116</v>
      </c>
      <c r="Q50" s="632"/>
      <c r="R50" s="633"/>
      <c r="S50" s="99" t="str">
        <f>IF(S49="","",VLOOKUP(S49,'シフト記号表(勤務形態一覧表)'!$C$6:$K$35,9,FALSE))</f>
        <v/>
      </c>
      <c r="T50" s="100" t="str">
        <f>IF(T49="","",VLOOKUP(T49,'シフト記号表(勤務形態一覧表)'!$C$6:$K$35,9,FALSE))</f>
        <v/>
      </c>
      <c r="U50" s="100" t="str">
        <f>IF(U49="","",VLOOKUP(U49,'シフト記号表(勤務形態一覧表)'!$C$6:$K$35,9,FALSE))</f>
        <v/>
      </c>
      <c r="V50" s="100" t="str">
        <f>IF(V49="","",VLOOKUP(V49,'シフト記号表(勤務形態一覧表)'!$C$6:$K$35,9,FALSE))</f>
        <v/>
      </c>
      <c r="W50" s="100" t="str">
        <f>IF(W49="","",VLOOKUP(W49,'シフト記号表(勤務形態一覧表)'!$C$6:$K$35,9,FALSE))</f>
        <v/>
      </c>
      <c r="X50" s="100" t="str">
        <f>IF(X49="","",VLOOKUP(X49,'シフト記号表(勤務形態一覧表)'!$C$6:$K$35,9,FALSE))</f>
        <v/>
      </c>
      <c r="Y50" s="101" t="str">
        <f>IF(Y49="","",VLOOKUP(Y49,'シフト記号表(勤務形態一覧表)'!$C$6:$K$35,9,FALSE))</f>
        <v/>
      </c>
      <c r="Z50" s="99" t="str">
        <f>IF(Z49="","",VLOOKUP(Z49,'シフト記号表(勤務形態一覧表)'!$C$6:$K$35,9,FALSE))</f>
        <v/>
      </c>
      <c r="AA50" s="100" t="str">
        <f>IF(AA49="","",VLOOKUP(AA49,'シフト記号表(勤務形態一覧表)'!$C$6:$K$35,9,FALSE))</f>
        <v/>
      </c>
      <c r="AB50" s="100" t="str">
        <f>IF(AB49="","",VLOOKUP(AB49,'シフト記号表(勤務形態一覧表)'!$C$6:$K$35,9,FALSE))</f>
        <v/>
      </c>
      <c r="AC50" s="100" t="str">
        <f>IF(AC49="","",VLOOKUP(AC49,'シフト記号表(勤務形態一覧表)'!$C$6:$K$35,9,FALSE))</f>
        <v/>
      </c>
      <c r="AD50" s="100" t="str">
        <f>IF(AD49="","",VLOOKUP(AD49,'シフト記号表(勤務形態一覧表)'!$C$6:$K$35,9,FALSE))</f>
        <v/>
      </c>
      <c r="AE50" s="100" t="str">
        <f>IF(AE49="","",VLOOKUP(AE49,'シフト記号表(勤務形態一覧表)'!$C$6:$K$35,9,FALSE))</f>
        <v/>
      </c>
      <c r="AF50" s="101" t="str">
        <f>IF(AF49="","",VLOOKUP(AF49,'シフト記号表(勤務形態一覧表)'!$C$6:$K$35,9,FALSE))</f>
        <v/>
      </c>
      <c r="AG50" s="99" t="str">
        <f>IF(AG49="","",VLOOKUP(AG49,'シフト記号表(勤務形態一覧表)'!$C$6:$K$35,9,FALSE))</f>
        <v/>
      </c>
      <c r="AH50" s="100" t="str">
        <f>IF(AH49="","",VLOOKUP(AH49,'シフト記号表(勤務形態一覧表)'!$C$6:$K$35,9,FALSE))</f>
        <v/>
      </c>
      <c r="AI50" s="100" t="str">
        <f>IF(AI49="","",VLOOKUP(AI49,'シフト記号表(勤務形態一覧表)'!$C$6:$K$35,9,FALSE))</f>
        <v/>
      </c>
      <c r="AJ50" s="100" t="str">
        <f>IF(AJ49="","",VLOOKUP(AJ49,'シフト記号表(勤務形態一覧表)'!$C$6:$K$35,9,FALSE))</f>
        <v/>
      </c>
      <c r="AK50" s="100" t="str">
        <f>IF(AK49="","",VLOOKUP(AK49,'シフト記号表(勤務形態一覧表)'!$C$6:$K$35,9,FALSE))</f>
        <v/>
      </c>
      <c r="AL50" s="100" t="str">
        <f>IF(AL49="","",VLOOKUP(AL49,'シフト記号表(勤務形態一覧表)'!$C$6:$K$35,9,FALSE))</f>
        <v/>
      </c>
      <c r="AM50" s="101" t="str">
        <f>IF(AM49="","",VLOOKUP(AM49,'シフト記号表(勤務形態一覧表)'!$C$6:$K$35,9,FALSE))</f>
        <v/>
      </c>
      <c r="AN50" s="99" t="str">
        <f>IF(AN49="","",VLOOKUP(AN49,'シフト記号表(勤務形態一覧表)'!$C$6:$K$35,9,FALSE))</f>
        <v/>
      </c>
      <c r="AO50" s="100" t="str">
        <f>IF(AO49="","",VLOOKUP(AO49,'シフト記号表(勤務形態一覧表)'!$C$6:$K$35,9,FALSE))</f>
        <v/>
      </c>
      <c r="AP50" s="100" t="str">
        <f>IF(AP49="","",VLOOKUP(AP49,'シフト記号表(勤務形態一覧表)'!$C$6:$K$35,9,FALSE))</f>
        <v/>
      </c>
      <c r="AQ50" s="100" t="str">
        <f>IF(AQ49="","",VLOOKUP(AQ49,'シフト記号表(勤務形態一覧表)'!$C$6:$K$35,9,FALSE))</f>
        <v/>
      </c>
      <c r="AR50" s="100" t="str">
        <f>IF(AR49="","",VLOOKUP(AR49,'シフト記号表(勤務形態一覧表)'!$C$6:$K$35,9,FALSE))</f>
        <v/>
      </c>
      <c r="AS50" s="100" t="str">
        <f>IF(AS49="","",VLOOKUP(AS49,'シフト記号表(勤務形態一覧表)'!$C$6:$K$35,9,FALSE))</f>
        <v/>
      </c>
      <c r="AT50" s="101" t="str">
        <f>IF(AT49="","",VLOOKUP(AT49,'シフト記号表(勤務形態一覧表)'!$C$6:$K$35,9,FALSE))</f>
        <v/>
      </c>
      <c r="AU50" s="99" t="str">
        <f>IF(AU49="","",VLOOKUP(AU49,'シフト記号表(勤務形態一覧表)'!$C$6:$K$35,9,FALSE))</f>
        <v/>
      </c>
      <c r="AV50" s="100" t="str">
        <f>IF(AV49="","",VLOOKUP(AV49,'シフト記号表(勤務形態一覧表)'!$C$6:$K$35,9,FALSE))</f>
        <v/>
      </c>
      <c r="AW50" s="100" t="str">
        <f>IF(AW49="","",VLOOKUP(AW49,'シフト記号表(勤務形態一覧表)'!$C$6:$K$35,9,FALSE))</f>
        <v/>
      </c>
      <c r="AX50" s="634">
        <f>IF($BB$3="４週",SUM(S50:AT50),IF($BB$3="暦月",SUM(S50:AW50),""))</f>
        <v>0</v>
      </c>
      <c r="AY50" s="635"/>
      <c r="AZ50" s="636">
        <f>IF($BB$3="４週",AX50/4,IF($BB$3="暦月",勤務形態一覧表!AX50/(勤務形態一覧表!$BB$8/7),""))</f>
        <v>0</v>
      </c>
      <c r="BA50" s="637"/>
      <c r="BB50" s="625"/>
      <c r="BC50" s="626"/>
      <c r="BD50" s="626"/>
      <c r="BE50" s="626"/>
      <c r="BF50" s="627"/>
    </row>
    <row r="51" spans="2:58" ht="20.25" customHeight="1" x14ac:dyDescent="0.4">
      <c r="B51" s="564"/>
      <c r="C51" s="673"/>
      <c r="D51" s="674"/>
      <c r="E51" s="675"/>
      <c r="F51" s="98">
        <f>C49</f>
        <v>0</v>
      </c>
      <c r="G51" s="649"/>
      <c r="H51" s="579"/>
      <c r="I51" s="580"/>
      <c r="J51" s="580"/>
      <c r="K51" s="581"/>
      <c r="L51" s="654"/>
      <c r="M51" s="655"/>
      <c r="N51" s="655"/>
      <c r="O51" s="656"/>
      <c r="P51" s="638" t="s">
        <v>117</v>
      </c>
      <c r="Q51" s="639"/>
      <c r="R51" s="640"/>
      <c r="S51" s="103" t="str">
        <f>IF(S49="","",VLOOKUP(S49,'シフト記号表(勤務形態一覧表)'!$C$6:$U$35,19,FALSE))</f>
        <v/>
      </c>
      <c r="T51" s="104" t="str">
        <f>IF(T49="","",VLOOKUP(T49,'シフト記号表(勤務形態一覧表)'!$C$6:$U$35,19,FALSE))</f>
        <v/>
      </c>
      <c r="U51" s="104" t="str">
        <f>IF(U49="","",VLOOKUP(U49,'シフト記号表(勤務形態一覧表)'!$C$6:$U$35,19,FALSE))</f>
        <v/>
      </c>
      <c r="V51" s="104" t="str">
        <f>IF(V49="","",VLOOKUP(V49,'シフト記号表(勤務形態一覧表)'!$C$6:$U$35,19,FALSE))</f>
        <v/>
      </c>
      <c r="W51" s="104" t="str">
        <f>IF(W49="","",VLOOKUP(W49,'シフト記号表(勤務形態一覧表)'!$C$6:$U$35,19,FALSE))</f>
        <v/>
      </c>
      <c r="X51" s="104" t="str">
        <f>IF(X49="","",VLOOKUP(X49,'シフト記号表(勤務形態一覧表)'!$C$6:$U$35,19,FALSE))</f>
        <v/>
      </c>
      <c r="Y51" s="105" t="str">
        <f>IF(Y49="","",VLOOKUP(Y49,'シフト記号表(勤務形態一覧表)'!$C$6:$U$35,19,FALSE))</f>
        <v/>
      </c>
      <c r="Z51" s="103" t="str">
        <f>IF(Z49="","",VLOOKUP(Z49,'シフト記号表(勤務形態一覧表)'!$C$6:$U$35,19,FALSE))</f>
        <v/>
      </c>
      <c r="AA51" s="104" t="str">
        <f>IF(AA49="","",VLOOKUP(AA49,'シフト記号表(勤務形態一覧表)'!$C$6:$U$35,19,FALSE))</f>
        <v/>
      </c>
      <c r="AB51" s="104" t="str">
        <f>IF(AB49="","",VLOOKUP(AB49,'シフト記号表(勤務形態一覧表)'!$C$6:$U$35,19,FALSE))</f>
        <v/>
      </c>
      <c r="AC51" s="104" t="str">
        <f>IF(AC49="","",VLOOKUP(AC49,'シフト記号表(勤務形態一覧表)'!$C$6:$U$35,19,FALSE))</f>
        <v/>
      </c>
      <c r="AD51" s="104" t="str">
        <f>IF(AD49="","",VLOOKUP(AD49,'シフト記号表(勤務形態一覧表)'!$C$6:$U$35,19,FALSE))</f>
        <v/>
      </c>
      <c r="AE51" s="104" t="str">
        <f>IF(AE49="","",VLOOKUP(AE49,'シフト記号表(勤務形態一覧表)'!$C$6:$U$35,19,FALSE))</f>
        <v/>
      </c>
      <c r="AF51" s="105" t="str">
        <f>IF(AF49="","",VLOOKUP(AF49,'シフト記号表(勤務形態一覧表)'!$C$6:$U$35,19,FALSE))</f>
        <v/>
      </c>
      <c r="AG51" s="103" t="str">
        <f>IF(AG49="","",VLOOKUP(AG49,'シフト記号表(勤務形態一覧表)'!$C$6:$U$35,19,FALSE))</f>
        <v/>
      </c>
      <c r="AH51" s="104" t="str">
        <f>IF(AH49="","",VLOOKUP(AH49,'シフト記号表(勤務形態一覧表)'!$C$6:$U$35,19,FALSE))</f>
        <v/>
      </c>
      <c r="AI51" s="104" t="str">
        <f>IF(AI49="","",VLOOKUP(AI49,'シフト記号表(勤務形態一覧表)'!$C$6:$U$35,19,FALSE))</f>
        <v/>
      </c>
      <c r="AJ51" s="104" t="str">
        <f>IF(AJ49="","",VLOOKUP(AJ49,'シフト記号表(勤務形態一覧表)'!$C$6:$U$35,19,FALSE))</f>
        <v/>
      </c>
      <c r="AK51" s="104" t="str">
        <f>IF(AK49="","",VLOOKUP(AK49,'シフト記号表(勤務形態一覧表)'!$C$6:$U$35,19,FALSE))</f>
        <v/>
      </c>
      <c r="AL51" s="104" t="str">
        <f>IF(AL49="","",VLOOKUP(AL49,'シフト記号表(勤務形態一覧表)'!$C$6:$U$35,19,FALSE))</f>
        <v/>
      </c>
      <c r="AM51" s="105" t="str">
        <f>IF(AM49="","",VLOOKUP(AM49,'シフト記号表(勤務形態一覧表)'!$C$6:$U$35,19,FALSE))</f>
        <v/>
      </c>
      <c r="AN51" s="103" t="str">
        <f>IF(AN49="","",VLOOKUP(AN49,'シフト記号表(勤務形態一覧表)'!$C$6:$U$35,19,FALSE))</f>
        <v/>
      </c>
      <c r="AO51" s="104" t="str">
        <f>IF(AO49="","",VLOOKUP(AO49,'シフト記号表(勤務形態一覧表)'!$C$6:$U$35,19,FALSE))</f>
        <v/>
      </c>
      <c r="AP51" s="104" t="str">
        <f>IF(AP49="","",VLOOKUP(AP49,'シフト記号表(勤務形態一覧表)'!$C$6:$U$35,19,FALSE))</f>
        <v/>
      </c>
      <c r="AQ51" s="104" t="str">
        <f>IF(AQ49="","",VLOOKUP(AQ49,'シフト記号表(勤務形態一覧表)'!$C$6:$U$35,19,FALSE))</f>
        <v/>
      </c>
      <c r="AR51" s="104" t="str">
        <f>IF(AR49="","",VLOOKUP(AR49,'シフト記号表(勤務形態一覧表)'!$C$6:$U$35,19,FALSE))</f>
        <v/>
      </c>
      <c r="AS51" s="104" t="str">
        <f>IF(AS49="","",VLOOKUP(AS49,'シフト記号表(勤務形態一覧表)'!$C$6:$U$35,19,FALSE))</f>
        <v/>
      </c>
      <c r="AT51" s="105" t="str">
        <f>IF(AT49="","",VLOOKUP(AT49,'シフト記号表(勤務形態一覧表)'!$C$6:$U$35,19,FALSE))</f>
        <v/>
      </c>
      <c r="AU51" s="103" t="str">
        <f>IF(AU49="","",VLOOKUP(AU49,'シフト記号表(勤務形態一覧表)'!$C$6:$U$35,19,FALSE))</f>
        <v/>
      </c>
      <c r="AV51" s="104" t="str">
        <f>IF(AV49="","",VLOOKUP(AV49,'シフト記号表(勤務形態一覧表)'!$C$6:$U$35,19,FALSE))</f>
        <v/>
      </c>
      <c r="AW51" s="104" t="str">
        <f>IF(AW49="","",VLOOKUP(AW49,'シフト記号表(勤務形態一覧表)'!$C$6:$U$35,19,FALSE))</f>
        <v/>
      </c>
      <c r="AX51" s="641">
        <f>IF($BB$3="４週",SUM(S51:AT51),IF($BB$3="暦月",SUM(S51:AW51),""))</f>
        <v>0</v>
      </c>
      <c r="AY51" s="642"/>
      <c r="AZ51" s="643">
        <f>IF($BB$3="４週",AX51/4,IF($BB$3="暦月",勤務形態一覧表!AX51/(勤務形態一覧表!$BB$8/7),""))</f>
        <v>0</v>
      </c>
      <c r="BA51" s="644"/>
      <c r="BB51" s="628"/>
      <c r="BC51" s="629"/>
      <c r="BD51" s="629"/>
      <c r="BE51" s="629"/>
      <c r="BF51" s="630"/>
    </row>
    <row r="52" spans="2:58" ht="20.25" customHeight="1" x14ac:dyDescent="0.4">
      <c r="B52" s="564">
        <f>B49+1</f>
        <v>11</v>
      </c>
      <c r="C52" s="667"/>
      <c r="D52" s="668"/>
      <c r="E52" s="669"/>
      <c r="F52" s="106"/>
      <c r="G52" s="648"/>
      <c r="H52" s="650"/>
      <c r="I52" s="580"/>
      <c r="J52" s="580"/>
      <c r="K52" s="581"/>
      <c r="L52" s="651"/>
      <c r="M52" s="652"/>
      <c r="N52" s="652"/>
      <c r="O52" s="653"/>
      <c r="P52" s="657" t="s">
        <v>122</v>
      </c>
      <c r="Q52" s="658"/>
      <c r="R52" s="659"/>
      <c r="S52" s="95"/>
      <c r="T52" s="96"/>
      <c r="U52" s="96"/>
      <c r="V52" s="96"/>
      <c r="W52" s="96"/>
      <c r="X52" s="96"/>
      <c r="Y52" s="97"/>
      <c r="Z52" s="95"/>
      <c r="AA52" s="96"/>
      <c r="AB52" s="96"/>
      <c r="AC52" s="96"/>
      <c r="AD52" s="96"/>
      <c r="AE52" s="96"/>
      <c r="AF52" s="97"/>
      <c r="AG52" s="95"/>
      <c r="AH52" s="96"/>
      <c r="AI52" s="96"/>
      <c r="AJ52" s="96"/>
      <c r="AK52" s="96"/>
      <c r="AL52" s="96"/>
      <c r="AM52" s="97"/>
      <c r="AN52" s="95"/>
      <c r="AO52" s="96"/>
      <c r="AP52" s="96"/>
      <c r="AQ52" s="96"/>
      <c r="AR52" s="96"/>
      <c r="AS52" s="96"/>
      <c r="AT52" s="97"/>
      <c r="AU52" s="95"/>
      <c r="AV52" s="96"/>
      <c r="AW52" s="96"/>
      <c r="AX52" s="660"/>
      <c r="AY52" s="661"/>
      <c r="AZ52" s="662"/>
      <c r="BA52" s="663"/>
      <c r="BB52" s="664"/>
      <c r="BC52" s="665"/>
      <c r="BD52" s="665"/>
      <c r="BE52" s="665"/>
      <c r="BF52" s="666"/>
    </row>
    <row r="53" spans="2:58" ht="20.25" customHeight="1" x14ac:dyDescent="0.4">
      <c r="B53" s="564"/>
      <c r="C53" s="670"/>
      <c r="D53" s="671"/>
      <c r="E53" s="672"/>
      <c r="F53" s="98"/>
      <c r="G53" s="575"/>
      <c r="H53" s="579"/>
      <c r="I53" s="580"/>
      <c r="J53" s="580"/>
      <c r="K53" s="581"/>
      <c r="L53" s="585"/>
      <c r="M53" s="586"/>
      <c r="N53" s="586"/>
      <c r="O53" s="587"/>
      <c r="P53" s="631" t="s">
        <v>116</v>
      </c>
      <c r="Q53" s="632"/>
      <c r="R53" s="633"/>
      <c r="S53" s="99" t="str">
        <f>IF(S52="","",VLOOKUP(S52,'シフト記号表(勤務形態一覧表)'!$C$6:$K$35,9,FALSE))</f>
        <v/>
      </c>
      <c r="T53" s="100" t="str">
        <f>IF(T52="","",VLOOKUP(T52,'シフト記号表(勤務形態一覧表)'!$C$6:$K$35,9,FALSE))</f>
        <v/>
      </c>
      <c r="U53" s="100" t="str">
        <f>IF(U52="","",VLOOKUP(U52,'シフト記号表(勤務形態一覧表)'!$C$6:$K$35,9,FALSE))</f>
        <v/>
      </c>
      <c r="V53" s="100" t="str">
        <f>IF(V52="","",VLOOKUP(V52,'シフト記号表(勤務形態一覧表)'!$C$6:$K$35,9,FALSE))</f>
        <v/>
      </c>
      <c r="W53" s="100" t="str">
        <f>IF(W52="","",VLOOKUP(W52,'シフト記号表(勤務形態一覧表)'!$C$6:$K$35,9,FALSE))</f>
        <v/>
      </c>
      <c r="X53" s="100" t="str">
        <f>IF(X52="","",VLOOKUP(X52,'シフト記号表(勤務形態一覧表)'!$C$6:$K$35,9,FALSE))</f>
        <v/>
      </c>
      <c r="Y53" s="101" t="str">
        <f>IF(Y52="","",VLOOKUP(Y52,'シフト記号表(勤務形態一覧表)'!$C$6:$K$35,9,FALSE))</f>
        <v/>
      </c>
      <c r="Z53" s="99" t="str">
        <f>IF(Z52="","",VLOOKUP(Z52,'シフト記号表(勤務形態一覧表)'!$C$6:$K$35,9,FALSE))</f>
        <v/>
      </c>
      <c r="AA53" s="100" t="str">
        <f>IF(AA52="","",VLOOKUP(AA52,'シフト記号表(勤務形態一覧表)'!$C$6:$K$35,9,FALSE))</f>
        <v/>
      </c>
      <c r="AB53" s="100" t="str">
        <f>IF(AB52="","",VLOOKUP(AB52,'シフト記号表(勤務形態一覧表)'!$C$6:$K$35,9,FALSE))</f>
        <v/>
      </c>
      <c r="AC53" s="100" t="str">
        <f>IF(AC52="","",VLOOKUP(AC52,'シフト記号表(勤務形態一覧表)'!$C$6:$K$35,9,FALSE))</f>
        <v/>
      </c>
      <c r="AD53" s="100" t="str">
        <f>IF(AD52="","",VLOOKUP(AD52,'シフト記号表(勤務形態一覧表)'!$C$6:$K$35,9,FALSE))</f>
        <v/>
      </c>
      <c r="AE53" s="100" t="str">
        <f>IF(AE52="","",VLOOKUP(AE52,'シフト記号表(勤務形態一覧表)'!$C$6:$K$35,9,FALSE))</f>
        <v/>
      </c>
      <c r="AF53" s="101" t="str">
        <f>IF(AF52="","",VLOOKUP(AF52,'シフト記号表(勤務形態一覧表)'!$C$6:$K$35,9,FALSE))</f>
        <v/>
      </c>
      <c r="AG53" s="99" t="str">
        <f>IF(AG52="","",VLOOKUP(AG52,'シフト記号表(勤務形態一覧表)'!$C$6:$K$35,9,FALSE))</f>
        <v/>
      </c>
      <c r="AH53" s="100" t="str">
        <f>IF(AH52="","",VLOOKUP(AH52,'シフト記号表(勤務形態一覧表)'!$C$6:$K$35,9,FALSE))</f>
        <v/>
      </c>
      <c r="AI53" s="100" t="str">
        <f>IF(AI52="","",VLOOKUP(AI52,'シフト記号表(勤務形態一覧表)'!$C$6:$K$35,9,FALSE))</f>
        <v/>
      </c>
      <c r="AJ53" s="100" t="str">
        <f>IF(AJ52="","",VLOOKUP(AJ52,'シフト記号表(勤務形態一覧表)'!$C$6:$K$35,9,FALSE))</f>
        <v/>
      </c>
      <c r="AK53" s="100" t="str">
        <f>IF(AK52="","",VLOOKUP(AK52,'シフト記号表(勤務形態一覧表)'!$C$6:$K$35,9,FALSE))</f>
        <v/>
      </c>
      <c r="AL53" s="100" t="str">
        <f>IF(AL52="","",VLOOKUP(AL52,'シフト記号表(勤務形態一覧表)'!$C$6:$K$35,9,FALSE))</f>
        <v/>
      </c>
      <c r="AM53" s="101" t="str">
        <f>IF(AM52="","",VLOOKUP(AM52,'シフト記号表(勤務形態一覧表)'!$C$6:$K$35,9,FALSE))</f>
        <v/>
      </c>
      <c r="AN53" s="99" t="str">
        <f>IF(AN52="","",VLOOKUP(AN52,'シフト記号表(勤務形態一覧表)'!$C$6:$K$35,9,FALSE))</f>
        <v/>
      </c>
      <c r="AO53" s="100" t="str">
        <f>IF(AO52="","",VLOOKUP(AO52,'シフト記号表(勤務形態一覧表)'!$C$6:$K$35,9,FALSE))</f>
        <v/>
      </c>
      <c r="AP53" s="100" t="str">
        <f>IF(AP52="","",VLOOKUP(AP52,'シフト記号表(勤務形態一覧表)'!$C$6:$K$35,9,FALSE))</f>
        <v/>
      </c>
      <c r="AQ53" s="100" t="str">
        <f>IF(AQ52="","",VLOOKUP(AQ52,'シフト記号表(勤務形態一覧表)'!$C$6:$K$35,9,FALSE))</f>
        <v/>
      </c>
      <c r="AR53" s="100" t="str">
        <f>IF(AR52="","",VLOOKUP(AR52,'シフト記号表(勤務形態一覧表)'!$C$6:$K$35,9,FALSE))</f>
        <v/>
      </c>
      <c r="AS53" s="100" t="str">
        <f>IF(AS52="","",VLOOKUP(AS52,'シフト記号表(勤務形態一覧表)'!$C$6:$K$35,9,FALSE))</f>
        <v/>
      </c>
      <c r="AT53" s="101" t="str">
        <f>IF(AT52="","",VLOOKUP(AT52,'シフト記号表(勤務形態一覧表)'!$C$6:$K$35,9,FALSE))</f>
        <v/>
      </c>
      <c r="AU53" s="99" t="str">
        <f>IF(AU52="","",VLOOKUP(AU52,'シフト記号表(勤務形態一覧表)'!$C$6:$K$35,9,FALSE))</f>
        <v/>
      </c>
      <c r="AV53" s="100" t="str">
        <f>IF(AV52="","",VLOOKUP(AV52,'シフト記号表(勤務形態一覧表)'!$C$6:$K$35,9,FALSE))</f>
        <v/>
      </c>
      <c r="AW53" s="100" t="str">
        <f>IF(AW52="","",VLOOKUP(AW52,'シフト記号表(勤務形態一覧表)'!$C$6:$K$35,9,FALSE))</f>
        <v/>
      </c>
      <c r="AX53" s="634">
        <f>IF($BB$3="４週",SUM(S53:AT53),IF($BB$3="暦月",SUM(S53:AW53),""))</f>
        <v>0</v>
      </c>
      <c r="AY53" s="635"/>
      <c r="AZ53" s="636">
        <f>IF($BB$3="４週",AX53/4,IF($BB$3="暦月",勤務形態一覧表!AX53/(勤務形態一覧表!$BB$8/7),""))</f>
        <v>0</v>
      </c>
      <c r="BA53" s="637"/>
      <c r="BB53" s="625"/>
      <c r="BC53" s="626"/>
      <c r="BD53" s="626"/>
      <c r="BE53" s="626"/>
      <c r="BF53" s="627"/>
    </row>
    <row r="54" spans="2:58" ht="20.25" customHeight="1" x14ac:dyDescent="0.4">
      <c r="B54" s="564"/>
      <c r="C54" s="673"/>
      <c r="D54" s="674"/>
      <c r="E54" s="675"/>
      <c r="F54" s="98">
        <f>C52</f>
        <v>0</v>
      </c>
      <c r="G54" s="649"/>
      <c r="H54" s="579"/>
      <c r="I54" s="580"/>
      <c r="J54" s="580"/>
      <c r="K54" s="581"/>
      <c r="L54" s="654"/>
      <c r="M54" s="655"/>
      <c r="N54" s="655"/>
      <c r="O54" s="656"/>
      <c r="P54" s="638" t="s">
        <v>117</v>
      </c>
      <c r="Q54" s="639"/>
      <c r="R54" s="640"/>
      <c r="S54" s="103" t="str">
        <f>IF(S52="","",VLOOKUP(S52,'シフト記号表(勤務形態一覧表)'!$C$6:$U$35,19,FALSE))</f>
        <v/>
      </c>
      <c r="T54" s="104" t="str">
        <f>IF(T52="","",VLOOKUP(T52,'シフト記号表(勤務形態一覧表)'!$C$6:$U$35,19,FALSE))</f>
        <v/>
      </c>
      <c r="U54" s="104" t="str">
        <f>IF(U52="","",VLOOKUP(U52,'シフト記号表(勤務形態一覧表)'!$C$6:$U$35,19,FALSE))</f>
        <v/>
      </c>
      <c r="V54" s="104" t="str">
        <f>IF(V52="","",VLOOKUP(V52,'シフト記号表(勤務形態一覧表)'!$C$6:$U$35,19,FALSE))</f>
        <v/>
      </c>
      <c r="W54" s="104" t="str">
        <f>IF(W52="","",VLOOKUP(W52,'シフト記号表(勤務形態一覧表)'!$C$6:$U$35,19,FALSE))</f>
        <v/>
      </c>
      <c r="X54" s="104" t="str">
        <f>IF(X52="","",VLOOKUP(X52,'シフト記号表(勤務形態一覧表)'!$C$6:$U$35,19,FALSE))</f>
        <v/>
      </c>
      <c r="Y54" s="105" t="str">
        <f>IF(Y52="","",VLOOKUP(Y52,'シフト記号表(勤務形態一覧表)'!$C$6:$U$35,19,FALSE))</f>
        <v/>
      </c>
      <c r="Z54" s="103" t="str">
        <f>IF(Z52="","",VLOOKUP(Z52,'シフト記号表(勤務形態一覧表)'!$C$6:$U$35,19,FALSE))</f>
        <v/>
      </c>
      <c r="AA54" s="104" t="str">
        <f>IF(AA52="","",VLOOKUP(AA52,'シフト記号表(勤務形態一覧表)'!$C$6:$U$35,19,FALSE))</f>
        <v/>
      </c>
      <c r="AB54" s="104" t="str">
        <f>IF(AB52="","",VLOOKUP(AB52,'シフト記号表(勤務形態一覧表)'!$C$6:$U$35,19,FALSE))</f>
        <v/>
      </c>
      <c r="AC54" s="104" t="str">
        <f>IF(AC52="","",VLOOKUP(AC52,'シフト記号表(勤務形態一覧表)'!$C$6:$U$35,19,FALSE))</f>
        <v/>
      </c>
      <c r="AD54" s="104" t="str">
        <f>IF(AD52="","",VLOOKUP(AD52,'シフト記号表(勤務形態一覧表)'!$C$6:$U$35,19,FALSE))</f>
        <v/>
      </c>
      <c r="AE54" s="104" t="str">
        <f>IF(AE52="","",VLOOKUP(AE52,'シフト記号表(勤務形態一覧表)'!$C$6:$U$35,19,FALSE))</f>
        <v/>
      </c>
      <c r="AF54" s="105" t="str">
        <f>IF(AF52="","",VLOOKUP(AF52,'シフト記号表(勤務形態一覧表)'!$C$6:$U$35,19,FALSE))</f>
        <v/>
      </c>
      <c r="AG54" s="103" t="str">
        <f>IF(AG52="","",VLOOKUP(AG52,'シフト記号表(勤務形態一覧表)'!$C$6:$U$35,19,FALSE))</f>
        <v/>
      </c>
      <c r="AH54" s="104" t="str">
        <f>IF(AH52="","",VLOOKUP(AH52,'シフト記号表(勤務形態一覧表)'!$C$6:$U$35,19,FALSE))</f>
        <v/>
      </c>
      <c r="AI54" s="104" t="str">
        <f>IF(AI52="","",VLOOKUP(AI52,'シフト記号表(勤務形態一覧表)'!$C$6:$U$35,19,FALSE))</f>
        <v/>
      </c>
      <c r="AJ54" s="104" t="str">
        <f>IF(AJ52="","",VLOOKUP(AJ52,'シフト記号表(勤務形態一覧表)'!$C$6:$U$35,19,FALSE))</f>
        <v/>
      </c>
      <c r="AK54" s="104" t="str">
        <f>IF(AK52="","",VLOOKUP(AK52,'シフト記号表(勤務形態一覧表)'!$C$6:$U$35,19,FALSE))</f>
        <v/>
      </c>
      <c r="AL54" s="104" t="str">
        <f>IF(AL52="","",VLOOKUP(AL52,'シフト記号表(勤務形態一覧表)'!$C$6:$U$35,19,FALSE))</f>
        <v/>
      </c>
      <c r="AM54" s="105" t="str">
        <f>IF(AM52="","",VLOOKUP(AM52,'シフト記号表(勤務形態一覧表)'!$C$6:$U$35,19,FALSE))</f>
        <v/>
      </c>
      <c r="AN54" s="103" t="str">
        <f>IF(AN52="","",VLOOKUP(AN52,'シフト記号表(勤務形態一覧表)'!$C$6:$U$35,19,FALSE))</f>
        <v/>
      </c>
      <c r="AO54" s="104" t="str">
        <f>IF(AO52="","",VLOOKUP(AO52,'シフト記号表(勤務形態一覧表)'!$C$6:$U$35,19,FALSE))</f>
        <v/>
      </c>
      <c r="AP54" s="104" t="str">
        <f>IF(AP52="","",VLOOKUP(AP52,'シフト記号表(勤務形態一覧表)'!$C$6:$U$35,19,FALSE))</f>
        <v/>
      </c>
      <c r="AQ54" s="104" t="str">
        <f>IF(AQ52="","",VLOOKUP(AQ52,'シフト記号表(勤務形態一覧表)'!$C$6:$U$35,19,FALSE))</f>
        <v/>
      </c>
      <c r="AR54" s="104" t="str">
        <f>IF(AR52="","",VLOOKUP(AR52,'シフト記号表(勤務形態一覧表)'!$C$6:$U$35,19,FALSE))</f>
        <v/>
      </c>
      <c r="AS54" s="104" t="str">
        <f>IF(AS52="","",VLOOKUP(AS52,'シフト記号表(勤務形態一覧表)'!$C$6:$U$35,19,FALSE))</f>
        <v/>
      </c>
      <c r="AT54" s="105" t="str">
        <f>IF(AT52="","",VLOOKUP(AT52,'シフト記号表(勤務形態一覧表)'!$C$6:$U$35,19,FALSE))</f>
        <v/>
      </c>
      <c r="AU54" s="103" t="str">
        <f>IF(AU52="","",VLOOKUP(AU52,'シフト記号表(勤務形態一覧表)'!$C$6:$U$35,19,FALSE))</f>
        <v/>
      </c>
      <c r="AV54" s="104" t="str">
        <f>IF(AV52="","",VLOOKUP(AV52,'シフト記号表(勤務形態一覧表)'!$C$6:$U$35,19,FALSE))</f>
        <v/>
      </c>
      <c r="AW54" s="104" t="str">
        <f>IF(AW52="","",VLOOKUP(AW52,'シフト記号表(勤務形態一覧表)'!$C$6:$U$35,19,FALSE))</f>
        <v/>
      </c>
      <c r="AX54" s="641">
        <f>IF($BB$3="４週",SUM(S54:AT54),IF($BB$3="暦月",SUM(S54:AW54),""))</f>
        <v>0</v>
      </c>
      <c r="AY54" s="642"/>
      <c r="AZ54" s="643">
        <f>IF($BB$3="４週",AX54/4,IF($BB$3="暦月",勤務形態一覧表!AX54/(勤務形態一覧表!$BB$8/7),""))</f>
        <v>0</v>
      </c>
      <c r="BA54" s="644"/>
      <c r="BB54" s="628"/>
      <c r="BC54" s="629"/>
      <c r="BD54" s="629"/>
      <c r="BE54" s="629"/>
      <c r="BF54" s="630"/>
    </row>
    <row r="55" spans="2:58" ht="20.25" customHeight="1" x14ac:dyDescent="0.4">
      <c r="B55" s="564">
        <f>B52+1</f>
        <v>12</v>
      </c>
      <c r="C55" s="667"/>
      <c r="D55" s="668"/>
      <c r="E55" s="669"/>
      <c r="F55" s="106"/>
      <c r="G55" s="648"/>
      <c r="H55" s="650"/>
      <c r="I55" s="580"/>
      <c r="J55" s="580"/>
      <c r="K55" s="581"/>
      <c r="L55" s="651"/>
      <c r="M55" s="652"/>
      <c r="N55" s="652"/>
      <c r="O55" s="653"/>
      <c r="P55" s="657" t="s">
        <v>121</v>
      </c>
      <c r="Q55" s="658"/>
      <c r="R55" s="659"/>
      <c r="S55" s="95"/>
      <c r="T55" s="96"/>
      <c r="U55" s="96"/>
      <c r="V55" s="96"/>
      <c r="W55" s="96"/>
      <c r="X55" s="96"/>
      <c r="Y55" s="97"/>
      <c r="Z55" s="95"/>
      <c r="AA55" s="96"/>
      <c r="AB55" s="96"/>
      <c r="AC55" s="96"/>
      <c r="AD55" s="96"/>
      <c r="AE55" s="96"/>
      <c r="AF55" s="97"/>
      <c r="AG55" s="95"/>
      <c r="AH55" s="96"/>
      <c r="AI55" s="96"/>
      <c r="AJ55" s="96"/>
      <c r="AK55" s="96"/>
      <c r="AL55" s="96"/>
      <c r="AM55" s="97"/>
      <c r="AN55" s="95"/>
      <c r="AO55" s="96"/>
      <c r="AP55" s="96"/>
      <c r="AQ55" s="96"/>
      <c r="AR55" s="96"/>
      <c r="AS55" s="96"/>
      <c r="AT55" s="97"/>
      <c r="AU55" s="95"/>
      <c r="AV55" s="96"/>
      <c r="AW55" s="96"/>
      <c r="AX55" s="660"/>
      <c r="AY55" s="661"/>
      <c r="AZ55" s="662"/>
      <c r="BA55" s="663"/>
      <c r="BB55" s="684"/>
      <c r="BC55" s="652"/>
      <c r="BD55" s="652"/>
      <c r="BE55" s="652"/>
      <c r="BF55" s="653"/>
    </row>
    <row r="56" spans="2:58" ht="20.25" customHeight="1" x14ac:dyDescent="0.4">
      <c r="B56" s="564"/>
      <c r="C56" s="670"/>
      <c r="D56" s="671"/>
      <c r="E56" s="672"/>
      <c r="F56" s="98"/>
      <c r="G56" s="575"/>
      <c r="H56" s="579"/>
      <c r="I56" s="580"/>
      <c r="J56" s="580"/>
      <c r="K56" s="581"/>
      <c r="L56" s="585"/>
      <c r="M56" s="586"/>
      <c r="N56" s="586"/>
      <c r="O56" s="587"/>
      <c r="P56" s="631" t="s">
        <v>116</v>
      </c>
      <c r="Q56" s="632"/>
      <c r="R56" s="633"/>
      <c r="S56" s="99" t="str">
        <f>IF(S55="","",VLOOKUP(S55,'シフト記号表(勤務形態一覧表)'!$C$6:$K$35,9,FALSE))</f>
        <v/>
      </c>
      <c r="T56" s="100" t="str">
        <f>IF(T55="","",VLOOKUP(T55,'シフト記号表(勤務形態一覧表)'!$C$6:$K$35,9,FALSE))</f>
        <v/>
      </c>
      <c r="U56" s="100" t="str">
        <f>IF(U55="","",VLOOKUP(U55,'シフト記号表(勤務形態一覧表)'!$C$6:$K$35,9,FALSE))</f>
        <v/>
      </c>
      <c r="V56" s="100" t="str">
        <f>IF(V55="","",VLOOKUP(V55,'シフト記号表(勤務形態一覧表)'!$C$6:$K$35,9,FALSE))</f>
        <v/>
      </c>
      <c r="W56" s="100" t="str">
        <f>IF(W55="","",VLOOKUP(W55,'シフト記号表(勤務形態一覧表)'!$C$6:$K$35,9,FALSE))</f>
        <v/>
      </c>
      <c r="X56" s="100" t="str">
        <f>IF(X55="","",VLOOKUP(X55,'シフト記号表(勤務形態一覧表)'!$C$6:$K$35,9,FALSE))</f>
        <v/>
      </c>
      <c r="Y56" s="101" t="str">
        <f>IF(Y55="","",VLOOKUP(Y55,'シフト記号表(勤務形態一覧表)'!$C$6:$K$35,9,FALSE))</f>
        <v/>
      </c>
      <c r="Z56" s="99" t="str">
        <f>IF(Z55="","",VLOOKUP(Z55,'シフト記号表(勤務形態一覧表)'!$C$6:$K$35,9,FALSE))</f>
        <v/>
      </c>
      <c r="AA56" s="100" t="str">
        <f>IF(AA55="","",VLOOKUP(AA55,'シフト記号表(勤務形態一覧表)'!$C$6:$K$35,9,FALSE))</f>
        <v/>
      </c>
      <c r="AB56" s="100" t="str">
        <f>IF(AB55="","",VLOOKUP(AB55,'シフト記号表(勤務形態一覧表)'!$C$6:$K$35,9,FALSE))</f>
        <v/>
      </c>
      <c r="AC56" s="100" t="str">
        <f>IF(AC55="","",VLOOKUP(AC55,'シフト記号表(勤務形態一覧表)'!$C$6:$K$35,9,FALSE))</f>
        <v/>
      </c>
      <c r="AD56" s="100" t="str">
        <f>IF(AD55="","",VLOOKUP(AD55,'シフト記号表(勤務形態一覧表)'!$C$6:$K$35,9,FALSE))</f>
        <v/>
      </c>
      <c r="AE56" s="100" t="str">
        <f>IF(AE55="","",VLOOKUP(AE55,'シフト記号表(勤務形態一覧表)'!$C$6:$K$35,9,FALSE))</f>
        <v/>
      </c>
      <c r="AF56" s="101" t="str">
        <f>IF(AF55="","",VLOOKUP(AF55,'シフト記号表(勤務形態一覧表)'!$C$6:$K$35,9,FALSE))</f>
        <v/>
      </c>
      <c r="AG56" s="99" t="str">
        <f>IF(AG55="","",VLOOKUP(AG55,'シフト記号表(勤務形態一覧表)'!$C$6:$K$35,9,FALSE))</f>
        <v/>
      </c>
      <c r="AH56" s="100" t="str">
        <f>IF(AH55="","",VLOOKUP(AH55,'シフト記号表(勤務形態一覧表)'!$C$6:$K$35,9,FALSE))</f>
        <v/>
      </c>
      <c r="AI56" s="100" t="str">
        <f>IF(AI55="","",VLOOKUP(AI55,'シフト記号表(勤務形態一覧表)'!$C$6:$K$35,9,FALSE))</f>
        <v/>
      </c>
      <c r="AJ56" s="100" t="str">
        <f>IF(AJ55="","",VLOOKUP(AJ55,'シフト記号表(勤務形態一覧表)'!$C$6:$K$35,9,FALSE))</f>
        <v/>
      </c>
      <c r="AK56" s="100" t="str">
        <f>IF(AK55="","",VLOOKUP(AK55,'シフト記号表(勤務形態一覧表)'!$C$6:$K$35,9,FALSE))</f>
        <v/>
      </c>
      <c r="AL56" s="100" t="str">
        <f>IF(AL55="","",VLOOKUP(AL55,'シフト記号表(勤務形態一覧表)'!$C$6:$K$35,9,FALSE))</f>
        <v/>
      </c>
      <c r="AM56" s="101" t="str">
        <f>IF(AM55="","",VLOOKUP(AM55,'シフト記号表(勤務形態一覧表)'!$C$6:$K$35,9,FALSE))</f>
        <v/>
      </c>
      <c r="AN56" s="99" t="str">
        <f>IF(AN55="","",VLOOKUP(AN55,'シフト記号表(勤務形態一覧表)'!$C$6:$K$35,9,FALSE))</f>
        <v/>
      </c>
      <c r="AO56" s="100" t="str">
        <f>IF(AO55="","",VLOOKUP(AO55,'シフト記号表(勤務形態一覧表)'!$C$6:$K$35,9,FALSE))</f>
        <v/>
      </c>
      <c r="AP56" s="100" t="str">
        <f>IF(AP55="","",VLOOKUP(AP55,'シフト記号表(勤務形態一覧表)'!$C$6:$K$35,9,FALSE))</f>
        <v/>
      </c>
      <c r="AQ56" s="100" t="str">
        <f>IF(AQ55="","",VLOOKUP(AQ55,'シフト記号表(勤務形態一覧表)'!$C$6:$K$35,9,FALSE))</f>
        <v/>
      </c>
      <c r="AR56" s="100" t="str">
        <f>IF(AR55="","",VLOOKUP(AR55,'シフト記号表(勤務形態一覧表)'!$C$6:$K$35,9,FALSE))</f>
        <v/>
      </c>
      <c r="AS56" s="100" t="str">
        <f>IF(AS55="","",VLOOKUP(AS55,'シフト記号表(勤務形態一覧表)'!$C$6:$K$35,9,FALSE))</f>
        <v/>
      </c>
      <c r="AT56" s="101" t="str">
        <f>IF(AT55="","",VLOOKUP(AT55,'シフト記号表(勤務形態一覧表)'!$C$6:$K$35,9,FALSE))</f>
        <v/>
      </c>
      <c r="AU56" s="99" t="str">
        <f>IF(AU55="","",VLOOKUP(AU55,'シフト記号表(勤務形態一覧表)'!$C$6:$K$35,9,FALSE))</f>
        <v/>
      </c>
      <c r="AV56" s="100" t="str">
        <f>IF(AV55="","",VLOOKUP(AV55,'シフト記号表(勤務形態一覧表)'!$C$6:$K$35,9,FALSE))</f>
        <v/>
      </c>
      <c r="AW56" s="100" t="str">
        <f>IF(AW55="","",VLOOKUP(AW55,'シフト記号表(勤務形態一覧表)'!$C$6:$K$35,9,FALSE))</f>
        <v/>
      </c>
      <c r="AX56" s="634">
        <f>IF($BB$3="４週",SUM(S56:AT56),IF($BB$3="暦月",SUM(S56:AW56),""))</f>
        <v>0</v>
      </c>
      <c r="AY56" s="635"/>
      <c r="AZ56" s="636">
        <f>IF($BB$3="４週",AX56/4,IF($BB$3="暦月",勤務形態一覧表!AX56/(勤務形態一覧表!$BB$8/7),""))</f>
        <v>0</v>
      </c>
      <c r="BA56" s="637"/>
      <c r="BB56" s="685"/>
      <c r="BC56" s="586"/>
      <c r="BD56" s="586"/>
      <c r="BE56" s="586"/>
      <c r="BF56" s="587"/>
    </row>
    <row r="57" spans="2:58" ht="20.25" customHeight="1" x14ac:dyDescent="0.4">
      <c r="B57" s="564"/>
      <c r="C57" s="673"/>
      <c r="D57" s="674"/>
      <c r="E57" s="675"/>
      <c r="F57" s="98">
        <f>C55</f>
        <v>0</v>
      </c>
      <c r="G57" s="649"/>
      <c r="H57" s="579"/>
      <c r="I57" s="580"/>
      <c r="J57" s="580"/>
      <c r="K57" s="581"/>
      <c r="L57" s="654"/>
      <c r="M57" s="655"/>
      <c r="N57" s="655"/>
      <c r="O57" s="656"/>
      <c r="P57" s="638" t="s">
        <v>117</v>
      </c>
      <c r="Q57" s="639"/>
      <c r="R57" s="640"/>
      <c r="S57" s="103" t="str">
        <f>IF(S55="","",VLOOKUP(S55,'シフト記号表(勤務形態一覧表)'!$C$6:$U$35,19,FALSE))</f>
        <v/>
      </c>
      <c r="T57" s="104" t="str">
        <f>IF(T55="","",VLOOKUP(T55,'シフト記号表(勤務形態一覧表)'!$C$6:$U$35,19,FALSE))</f>
        <v/>
      </c>
      <c r="U57" s="104" t="str">
        <f>IF(U55="","",VLOOKUP(U55,'シフト記号表(勤務形態一覧表)'!$C$6:$U$35,19,FALSE))</f>
        <v/>
      </c>
      <c r="V57" s="104" t="str">
        <f>IF(V55="","",VLOOKUP(V55,'シフト記号表(勤務形態一覧表)'!$C$6:$U$35,19,FALSE))</f>
        <v/>
      </c>
      <c r="W57" s="104" t="str">
        <f>IF(W55="","",VLOOKUP(W55,'シフト記号表(勤務形態一覧表)'!$C$6:$U$35,19,FALSE))</f>
        <v/>
      </c>
      <c r="X57" s="104" t="str">
        <f>IF(X55="","",VLOOKUP(X55,'シフト記号表(勤務形態一覧表)'!$C$6:$U$35,19,FALSE))</f>
        <v/>
      </c>
      <c r="Y57" s="105" t="str">
        <f>IF(Y55="","",VLOOKUP(Y55,'シフト記号表(勤務形態一覧表)'!$C$6:$U$35,19,FALSE))</f>
        <v/>
      </c>
      <c r="Z57" s="103" t="str">
        <f>IF(Z55="","",VLOOKUP(Z55,'シフト記号表(勤務形態一覧表)'!$C$6:$U$35,19,FALSE))</f>
        <v/>
      </c>
      <c r="AA57" s="104" t="str">
        <f>IF(AA55="","",VLOOKUP(AA55,'シフト記号表(勤務形態一覧表)'!$C$6:$U$35,19,FALSE))</f>
        <v/>
      </c>
      <c r="AB57" s="104" t="str">
        <f>IF(AB55="","",VLOOKUP(AB55,'シフト記号表(勤務形態一覧表)'!$C$6:$U$35,19,FALSE))</f>
        <v/>
      </c>
      <c r="AC57" s="104" t="str">
        <f>IF(AC55="","",VLOOKUP(AC55,'シフト記号表(勤務形態一覧表)'!$C$6:$U$35,19,FALSE))</f>
        <v/>
      </c>
      <c r="AD57" s="104" t="str">
        <f>IF(AD55="","",VLOOKUP(AD55,'シフト記号表(勤務形態一覧表)'!$C$6:$U$35,19,FALSE))</f>
        <v/>
      </c>
      <c r="AE57" s="104" t="str">
        <f>IF(AE55="","",VLOOKUP(AE55,'シフト記号表(勤務形態一覧表)'!$C$6:$U$35,19,FALSE))</f>
        <v/>
      </c>
      <c r="AF57" s="105" t="str">
        <f>IF(AF55="","",VLOOKUP(AF55,'シフト記号表(勤務形態一覧表)'!$C$6:$U$35,19,FALSE))</f>
        <v/>
      </c>
      <c r="AG57" s="103" t="str">
        <f>IF(AG55="","",VLOOKUP(AG55,'シフト記号表(勤務形態一覧表)'!$C$6:$U$35,19,FALSE))</f>
        <v/>
      </c>
      <c r="AH57" s="104" t="str">
        <f>IF(AH55="","",VLOOKUP(AH55,'シフト記号表(勤務形態一覧表)'!$C$6:$U$35,19,FALSE))</f>
        <v/>
      </c>
      <c r="AI57" s="104" t="str">
        <f>IF(AI55="","",VLOOKUP(AI55,'シフト記号表(勤務形態一覧表)'!$C$6:$U$35,19,FALSE))</f>
        <v/>
      </c>
      <c r="AJ57" s="104" t="str">
        <f>IF(AJ55="","",VLOOKUP(AJ55,'シフト記号表(勤務形態一覧表)'!$C$6:$U$35,19,FALSE))</f>
        <v/>
      </c>
      <c r="AK57" s="104" t="str">
        <f>IF(AK55="","",VLOOKUP(AK55,'シフト記号表(勤務形態一覧表)'!$C$6:$U$35,19,FALSE))</f>
        <v/>
      </c>
      <c r="AL57" s="104" t="str">
        <f>IF(AL55="","",VLOOKUP(AL55,'シフト記号表(勤務形態一覧表)'!$C$6:$U$35,19,FALSE))</f>
        <v/>
      </c>
      <c r="AM57" s="105" t="str">
        <f>IF(AM55="","",VLOOKUP(AM55,'シフト記号表(勤務形態一覧表)'!$C$6:$U$35,19,FALSE))</f>
        <v/>
      </c>
      <c r="AN57" s="103" t="str">
        <f>IF(AN55="","",VLOOKUP(AN55,'シフト記号表(勤務形態一覧表)'!$C$6:$U$35,19,FALSE))</f>
        <v/>
      </c>
      <c r="AO57" s="104" t="str">
        <f>IF(AO55="","",VLOOKUP(AO55,'シフト記号表(勤務形態一覧表)'!$C$6:$U$35,19,FALSE))</f>
        <v/>
      </c>
      <c r="AP57" s="104" t="str">
        <f>IF(AP55="","",VLOOKUP(AP55,'シフト記号表(勤務形態一覧表)'!$C$6:$U$35,19,FALSE))</f>
        <v/>
      </c>
      <c r="AQ57" s="104" t="str">
        <f>IF(AQ55="","",VLOOKUP(AQ55,'シフト記号表(勤務形態一覧表)'!$C$6:$U$35,19,FALSE))</f>
        <v/>
      </c>
      <c r="AR57" s="104" t="str">
        <f>IF(AR55="","",VLOOKUP(AR55,'シフト記号表(勤務形態一覧表)'!$C$6:$U$35,19,FALSE))</f>
        <v/>
      </c>
      <c r="AS57" s="104" t="str">
        <f>IF(AS55="","",VLOOKUP(AS55,'シフト記号表(勤務形態一覧表)'!$C$6:$U$35,19,FALSE))</f>
        <v/>
      </c>
      <c r="AT57" s="105" t="str">
        <f>IF(AT55="","",VLOOKUP(AT55,'シフト記号表(勤務形態一覧表)'!$C$6:$U$35,19,FALSE))</f>
        <v/>
      </c>
      <c r="AU57" s="103" t="str">
        <f>IF(AU55="","",VLOOKUP(AU55,'シフト記号表(勤務形態一覧表)'!$C$6:$U$35,19,FALSE))</f>
        <v/>
      </c>
      <c r="AV57" s="104" t="str">
        <f>IF(AV55="","",VLOOKUP(AV55,'シフト記号表(勤務形態一覧表)'!$C$6:$U$35,19,FALSE))</f>
        <v/>
      </c>
      <c r="AW57" s="104" t="str">
        <f>IF(AW55="","",VLOOKUP(AW55,'シフト記号表(勤務形態一覧表)'!$C$6:$U$35,19,FALSE))</f>
        <v/>
      </c>
      <c r="AX57" s="641">
        <f>IF($BB$3="４週",SUM(S57:AT57),IF($BB$3="暦月",SUM(S57:AW57),""))</f>
        <v>0</v>
      </c>
      <c r="AY57" s="642"/>
      <c r="AZ57" s="643">
        <f>IF($BB$3="４週",AX57/4,IF($BB$3="暦月",勤務形態一覧表!AX57/(勤務形態一覧表!$BB$8/7),""))</f>
        <v>0</v>
      </c>
      <c r="BA57" s="644"/>
      <c r="BB57" s="686"/>
      <c r="BC57" s="655"/>
      <c r="BD57" s="655"/>
      <c r="BE57" s="655"/>
      <c r="BF57" s="656"/>
    </row>
    <row r="58" spans="2:58" ht="20.25" customHeight="1" x14ac:dyDescent="0.4">
      <c r="B58" s="564">
        <f>B55+1</f>
        <v>13</v>
      </c>
      <c r="C58" s="667"/>
      <c r="D58" s="668"/>
      <c r="E58" s="669"/>
      <c r="F58" s="106"/>
      <c r="G58" s="648"/>
      <c r="H58" s="650"/>
      <c r="I58" s="580"/>
      <c r="J58" s="580"/>
      <c r="K58" s="581"/>
      <c r="L58" s="651"/>
      <c r="M58" s="652"/>
      <c r="N58" s="652"/>
      <c r="O58" s="653"/>
      <c r="P58" s="657" t="s">
        <v>120</v>
      </c>
      <c r="Q58" s="658"/>
      <c r="R58" s="659"/>
      <c r="S58" s="95"/>
      <c r="T58" s="96"/>
      <c r="U58" s="96"/>
      <c r="V58" s="96"/>
      <c r="W58" s="96"/>
      <c r="X58" s="96"/>
      <c r="Y58" s="97"/>
      <c r="Z58" s="95"/>
      <c r="AA58" s="96"/>
      <c r="AB58" s="96"/>
      <c r="AC58" s="96"/>
      <c r="AD58" s="96"/>
      <c r="AE58" s="96"/>
      <c r="AF58" s="97"/>
      <c r="AG58" s="95"/>
      <c r="AH58" s="96"/>
      <c r="AI58" s="96"/>
      <c r="AJ58" s="96"/>
      <c r="AK58" s="96"/>
      <c r="AL58" s="96"/>
      <c r="AM58" s="97"/>
      <c r="AN58" s="95"/>
      <c r="AO58" s="96"/>
      <c r="AP58" s="96"/>
      <c r="AQ58" s="96"/>
      <c r="AR58" s="96"/>
      <c r="AS58" s="96"/>
      <c r="AT58" s="97"/>
      <c r="AU58" s="95"/>
      <c r="AV58" s="96"/>
      <c r="AW58" s="96"/>
      <c r="AX58" s="660"/>
      <c r="AY58" s="661"/>
      <c r="AZ58" s="662"/>
      <c r="BA58" s="663"/>
      <c r="BB58" s="684"/>
      <c r="BC58" s="652"/>
      <c r="BD58" s="652"/>
      <c r="BE58" s="652"/>
      <c r="BF58" s="653"/>
    </row>
    <row r="59" spans="2:58" ht="20.25" customHeight="1" x14ac:dyDescent="0.4">
      <c r="B59" s="564"/>
      <c r="C59" s="670"/>
      <c r="D59" s="671"/>
      <c r="E59" s="672"/>
      <c r="F59" s="98"/>
      <c r="G59" s="575"/>
      <c r="H59" s="579"/>
      <c r="I59" s="580"/>
      <c r="J59" s="580"/>
      <c r="K59" s="581"/>
      <c r="L59" s="585"/>
      <c r="M59" s="586"/>
      <c r="N59" s="586"/>
      <c r="O59" s="587"/>
      <c r="P59" s="631" t="s">
        <v>116</v>
      </c>
      <c r="Q59" s="632"/>
      <c r="R59" s="633"/>
      <c r="S59" s="99" t="str">
        <f>IF(S58="","",VLOOKUP(S58,'シフト記号表(勤務形態一覧表)'!$C$6:$K$35,9,FALSE))</f>
        <v/>
      </c>
      <c r="T59" s="100" t="str">
        <f>IF(T58="","",VLOOKUP(T58,'シフト記号表(勤務形態一覧表)'!$C$6:$K$35,9,FALSE))</f>
        <v/>
      </c>
      <c r="U59" s="100" t="str">
        <f>IF(U58="","",VLOOKUP(U58,'シフト記号表(勤務形態一覧表)'!$C$6:$K$35,9,FALSE))</f>
        <v/>
      </c>
      <c r="V59" s="100" t="str">
        <f>IF(V58="","",VLOOKUP(V58,'シフト記号表(勤務形態一覧表)'!$C$6:$K$35,9,FALSE))</f>
        <v/>
      </c>
      <c r="W59" s="100" t="str">
        <f>IF(W58="","",VLOOKUP(W58,'シフト記号表(勤務形態一覧表)'!$C$6:$K$35,9,FALSE))</f>
        <v/>
      </c>
      <c r="X59" s="100" t="str">
        <f>IF(X58="","",VLOOKUP(X58,'シフト記号表(勤務形態一覧表)'!$C$6:$K$35,9,FALSE))</f>
        <v/>
      </c>
      <c r="Y59" s="101" t="str">
        <f>IF(Y58="","",VLOOKUP(Y58,'シフト記号表(勤務形態一覧表)'!$C$6:$K$35,9,FALSE))</f>
        <v/>
      </c>
      <c r="Z59" s="99" t="str">
        <f>IF(Z58="","",VLOOKUP(Z58,'シフト記号表(勤務形態一覧表)'!$C$6:$K$35,9,FALSE))</f>
        <v/>
      </c>
      <c r="AA59" s="100" t="str">
        <f>IF(AA58="","",VLOOKUP(AA58,'シフト記号表(勤務形態一覧表)'!$C$6:$K$35,9,FALSE))</f>
        <v/>
      </c>
      <c r="AB59" s="100" t="str">
        <f>IF(AB58="","",VLOOKUP(AB58,'シフト記号表(勤務形態一覧表)'!$C$6:$K$35,9,FALSE))</f>
        <v/>
      </c>
      <c r="AC59" s="100" t="str">
        <f>IF(AC58="","",VLOOKUP(AC58,'シフト記号表(勤務形態一覧表)'!$C$6:$K$35,9,FALSE))</f>
        <v/>
      </c>
      <c r="AD59" s="100" t="str">
        <f>IF(AD58="","",VLOOKUP(AD58,'シフト記号表(勤務形態一覧表)'!$C$6:$K$35,9,FALSE))</f>
        <v/>
      </c>
      <c r="AE59" s="100" t="str">
        <f>IF(AE58="","",VLOOKUP(AE58,'シフト記号表(勤務形態一覧表)'!$C$6:$K$35,9,FALSE))</f>
        <v/>
      </c>
      <c r="AF59" s="101" t="str">
        <f>IF(AF58="","",VLOOKUP(AF58,'シフト記号表(勤務形態一覧表)'!$C$6:$K$35,9,FALSE))</f>
        <v/>
      </c>
      <c r="AG59" s="99" t="str">
        <f>IF(AG58="","",VLOOKUP(AG58,'シフト記号表(勤務形態一覧表)'!$C$6:$K$35,9,FALSE))</f>
        <v/>
      </c>
      <c r="AH59" s="100" t="str">
        <f>IF(AH58="","",VLOOKUP(AH58,'シフト記号表(勤務形態一覧表)'!$C$6:$K$35,9,FALSE))</f>
        <v/>
      </c>
      <c r="AI59" s="100" t="str">
        <f>IF(AI58="","",VLOOKUP(AI58,'シフト記号表(勤務形態一覧表)'!$C$6:$K$35,9,FALSE))</f>
        <v/>
      </c>
      <c r="AJ59" s="100" t="str">
        <f>IF(AJ58="","",VLOOKUP(AJ58,'シフト記号表(勤務形態一覧表)'!$C$6:$K$35,9,FALSE))</f>
        <v/>
      </c>
      <c r="AK59" s="100" t="str">
        <f>IF(AK58="","",VLOOKUP(AK58,'シフト記号表(勤務形態一覧表)'!$C$6:$K$35,9,FALSE))</f>
        <v/>
      </c>
      <c r="AL59" s="100" t="str">
        <f>IF(AL58="","",VLOOKUP(AL58,'シフト記号表(勤務形態一覧表)'!$C$6:$K$35,9,FALSE))</f>
        <v/>
      </c>
      <c r="AM59" s="101" t="str">
        <f>IF(AM58="","",VLOOKUP(AM58,'シフト記号表(勤務形態一覧表)'!$C$6:$K$35,9,FALSE))</f>
        <v/>
      </c>
      <c r="AN59" s="99" t="str">
        <f>IF(AN58="","",VLOOKUP(AN58,'シフト記号表(勤務形態一覧表)'!$C$6:$K$35,9,FALSE))</f>
        <v/>
      </c>
      <c r="AO59" s="100" t="str">
        <f>IF(AO58="","",VLOOKUP(AO58,'シフト記号表(勤務形態一覧表)'!$C$6:$K$35,9,FALSE))</f>
        <v/>
      </c>
      <c r="AP59" s="100" t="str">
        <f>IF(AP58="","",VLOOKUP(AP58,'シフト記号表(勤務形態一覧表)'!$C$6:$K$35,9,FALSE))</f>
        <v/>
      </c>
      <c r="AQ59" s="100" t="str">
        <f>IF(AQ58="","",VLOOKUP(AQ58,'シフト記号表(勤務形態一覧表)'!$C$6:$K$35,9,FALSE))</f>
        <v/>
      </c>
      <c r="AR59" s="100" t="str">
        <f>IF(AR58="","",VLOOKUP(AR58,'シフト記号表(勤務形態一覧表)'!$C$6:$K$35,9,FALSE))</f>
        <v/>
      </c>
      <c r="AS59" s="100" t="str">
        <f>IF(AS58="","",VLOOKUP(AS58,'シフト記号表(勤務形態一覧表)'!$C$6:$K$35,9,FALSE))</f>
        <v/>
      </c>
      <c r="AT59" s="101" t="str">
        <f>IF(AT58="","",VLOOKUP(AT58,'シフト記号表(勤務形態一覧表)'!$C$6:$K$35,9,FALSE))</f>
        <v/>
      </c>
      <c r="AU59" s="99" t="str">
        <f>IF(AU58="","",VLOOKUP(AU58,'シフト記号表(勤務形態一覧表)'!$C$6:$K$35,9,FALSE))</f>
        <v/>
      </c>
      <c r="AV59" s="100" t="str">
        <f>IF(AV58="","",VLOOKUP(AV58,'シフト記号表(勤務形態一覧表)'!$C$6:$K$35,9,FALSE))</f>
        <v/>
      </c>
      <c r="AW59" s="100" t="str">
        <f>IF(AW58="","",VLOOKUP(AW58,'シフト記号表(勤務形態一覧表)'!$C$6:$K$35,9,FALSE))</f>
        <v/>
      </c>
      <c r="AX59" s="634">
        <f>IF($BB$3="４週",SUM(S59:AT59),IF($BB$3="暦月",SUM(S59:AW59),""))</f>
        <v>0</v>
      </c>
      <c r="AY59" s="635"/>
      <c r="AZ59" s="636">
        <f>IF($BB$3="４週",AX59/4,IF($BB$3="暦月",勤務形態一覧表!AX59/(勤務形態一覧表!$BB$8/7),""))</f>
        <v>0</v>
      </c>
      <c r="BA59" s="637"/>
      <c r="BB59" s="685"/>
      <c r="BC59" s="586"/>
      <c r="BD59" s="586"/>
      <c r="BE59" s="586"/>
      <c r="BF59" s="587"/>
    </row>
    <row r="60" spans="2:58" ht="20.25" customHeight="1" thickBot="1" x14ac:dyDescent="0.45">
      <c r="B60" s="676"/>
      <c r="C60" s="673"/>
      <c r="D60" s="674"/>
      <c r="E60" s="675"/>
      <c r="F60" s="107">
        <f>C58</f>
        <v>0</v>
      </c>
      <c r="G60" s="677"/>
      <c r="H60" s="678"/>
      <c r="I60" s="679"/>
      <c r="J60" s="679"/>
      <c r="K60" s="680"/>
      <c r="L60" s="681"/>
      <c r="M60" s="682"/>
      <c r="N60" s="682"/>
      <c r="O60" s="683"/>
      <c r="P60" s="704" t="s">
        <v>117</v>
      </c>
      <c r="Q60" s="705"/>
      <c r="R60" s="706"/>
      <c r="S60" s="103" t="str">
        <f>IF(S58="","",VLOOKUP(S58,'シフト記号表(勤務形態一覧表)'!$C$6:$U$35,19,FALSE))</f>
        <v/>
      </c>
      <c r="T60" s="104" t="str">
        <f>IF(T58="","",VLOOKUP(T58,'シフト記号表(勤務形態一覧表)'!$C$6:$U$35,19,FALSE))</f>
        <v/>
      </c>
      <c r="U60" s="104" t="str">
        <f>IF(U58="","",VLOOKUP(U58,'シフト記号表(勤務形態一覧表)'!$C$6:$U$35,19,FALSE))</f>
        <v/>
      </c>
      <c r="V60" s="104" t="str">
        <f>IF(V58="","",VLOOKUP(V58,'シフト記号表(勤務形態一覧表)'!$C$6:$U$35,19,FALSE))</f>
        <v/>
      </c>
      <c r="W60" s="104" t="str">
        <f>IF(W58="","",VLOOKUP(W58,'シフト記号表(勤務形態一覧表)'!$C$6:$U$35,19,FALSE))</f>
        <v/>
      </c>
      <c r="X60" s="104" t="str">
        <f>IF(X58="","",VLOOKUP(X58,'シフト記号表(勤務形態一覧表)'!$C$6:$U$35,19,FALSE))</f>
        <v/>
      </c>
      <c r="Y60" s="105" t="str">
        <f>IF(Y58="","",VLOOKUP(Y58,'シフト記号表(勤務形態一覧表)'!$C$6:$U$35,19,FALSE))</f>
        <v/>
      </c>
      <c r="Z60" s="103" t="str">
        <f>IF(Z58="","",VLOOKUP(Z58,'シフト記号表(勤務形態一覧表)'!$C$6:$U$35,19,FALSE))</f>
        <v/>
      </c>
      <c r="AA60" s="104" t="str">
        <f>IF(AA58="","",VLOOKUP(AA58,'シフト記号表(勤務形態一覧表)'!$C$6:$U$35,19,FALSE))</f>
        <v/>
      </c>
      <c r="AB60" s="104" t="str">
        <f>IF(AB58="","",VLOOKUP(AB58,'シフト記号表(勤務形態一覧表)'!$C$6:$U$35,19,FALSE))</f>
        <v/>
      </c>
      <c r="AC60" s="104" t="str">
        <f>IF(AC58="","",VLOOKUP(AC58,'シフト記号表(勤務形態一覧表)'!$C$6:$U$35,19,FALSE))</f>
        <v/>
      </c>
      <c r="AD60" s="104" t="str">
        <f>IF(AD58="","",VLOOKUP(AD58,'シフト記号表(勤務形態一覧表)'!$C$6:$U$35,19,FALSE))</f>
        <v/>
      </c>
      <c r="AE60" s="104" t="str">
        <f>IF(AE58="","",VLOOKUP(AE58,'シフト記号表(勤務形態一覧表)'!$C$6:$U$35,19,FALSE))</f>
        <v/>
      </c>
      <c r="AF60" s="105" t="str">
        <f>IF(AF58="","",VLOOKUP(AF58,'シフト記号表(勤務形態一覧表)'!$C$6:$U$35,19,FALSE))</f>
        <v/>
      </c>
      <c r="AG60" s="103" t="str">
        <f>IF(AG58="","",VLOOKUP(AG58,'シフト記号表(勤務形態一覧表)'!$C$6:$U$35,19,FALSE))</f>
        <v/>
      </c>
      <c r="AH60" s="104" t="str">
        <f>IF(AH58="","",VLOOKUP(AH58,'シフト記号表(勤務形態一覧表)'!$C$6:$U$35,19,FALSE))</f>
        <v/>
      </c>
      <c r="AI60" s="104" t="str">
        <f>IF(AI58="","",VLOOKUP(AI58,'シフト記号表(勤務形態一覧表)'!$C$6:$U$35,19,FALSE))</f>
        <v/>
      </c>
      <c r="AJ60" s="104" t="str">
        <f>IF(AJ58="","",VLOOKUP(AJ58,'シフト記号表(勤務形態一覧表)'!$C$6:$U$35,19,FALSE))</f>
        <v/>
      </c>
      <c r="AK60" s="104" t="str">
        <f>IF(AK58="","",VLOOKUP(AK58,'シフト記号表(勤務形態一覧表)'!$C$6:$U$35,19,FALSE))</f>
        <v/>
      </c>
      <c r="AL60" s="104" t="str">
        <f>IF(AL58="","",VLOOKUP(AL58,'シフト記号表(勤務形態一覧表)'!$C$6:$U$35,19,FALSE))</f>
        <v/>
      </c>
      <c r="AM60" s="105" t="str">
        <f>IF(AM58="","",VLOOKUP(AM58,'シフト記号表(勤務形態一覧表)'!$C$6:$U$35,19,FALSE))</f>
        <v/>
      </c>
      <c r="AN60" s="103" t="str">
        <f>IF(AN58="","",VLOOKUP(AN58,'シフト記号表(勤務形態一覧表)'!$C$6:$U$35,19,FALSE))</f>
        <v/>
      </c>
      <c r="AO60" s="104" t="str">
        <f>IF(AO58="","",VLOOKUP(AO58,'シフト記号表(勤務形態一覧表)'!$C$6:$U$35,19,FALSE))</f>
        <v/>
      </c>
      <c r="AP60" s="104" t="str">
        <f>IF(AP58="","",VLOOKUP(AP58,'シフト記号表(勤務形態一覧表)'!$C$6:$U$35,19,FALSE))</f>
        <v/>
      </c>
      <c r="AQ60" s="104" t="str">
        <f>IF(AQ58="","",VLOOKUP(AQ58,'シフト記号表(勤務形態一覧表)'!$C$6:$U$35,19,FALSE))</f>
        <v/>
      </c>
      <c r="AR60" s="104" t="str">
        <f>IF(AR58="","",VLOOKUP(AR58,'シフト記号表(勤務形態一覧表)'!$C$6:$U$35,19,FALSE))</f>
        <v/>
      </c>
      <c r="AS60" s="104" t="str">
        <f>IF(AS58="","",VLOOKUP(AS58,'シフト記号表(勤務形態一覧表)'!$C$6:$U$35,19,FALSE))</f>
        <v/>
      </c>
      <c r="AT60" s="105" t="str">
        <f>IF(AT58="","",VLOOKUP(AT58,'シフト記号表(勤務形態一覧表)'!$C$6:$U$35,19,FALSE))</f>
        <v/>
      </c>
      <c r="AU60" s="103" t="str">
        <f>IF(AU58="","",VLOOKUP(AU58,'シフト記号表(勤務形態一覧表)'!$C$6:$U$35,19,FALSE))</f>
        <v/>
      </c>
      <c r="AV60" s="104" t="str">
        <f>IF(AV58="","",VLOOKUP(AV58,'シフト記号表(勤務形態一覧表)'!$C$6:$U$35,19,FALSE))</f>
        <v/>
      </c>
      <c r="AW60" s="104" t="str">
        <f>IF(AW58="","",VLOOKUP(AW58,'シフト記号表(勤務形態一覧表)'!$C$6:$U$35,19,FALSE))</f>
        <v/>
      </c>
      <c r="AX60" s="641">
        <f>IF($BB$3="４週",SUM(S60:AT60),IF($BB$3="暦月",SUM(S60:AW60),""))</f>
        <v>0</v>
      </c>
      <c r="AY60" s="642"/>
      <c r="AZ60" s="643">
        <f>IF($BB$3="４週",AX60/4,IF($BB$3="暦月",勤務形態一覧表!AX60/(勤務形態一覧表!$BB$8/7),""))</f>
        <v>0</v>
      </c>
      <c r="BA60" s="644"/>
      <c r="BB60" s="703"/>
      <c r="BC60" s="682"/>
      <c r="BD60" s="682"/>
      <c r="BE60" s="682"/>
      <c r="BF60" s="683"/>
    </row>
    <row r="61" spans="2:58" s="115" customFormat="1" ht="6" customHeight="1" thickBot="1" x14ac:dyDescent="0.45">
      <c r="B61" s="108"/>
      <c r="C61" s="109"/>
      <c r="D61" s="109"/>
      <c r="E61" s="109"/>
      <c r="F61" s="110"/>
      <c r="G61" s="110"/>
      <c r="H61" s="111"/>
      <c r="I61" s="111"/>
      <c r="J61" s="111"/>
      <c r="K61" s="111"/>
      <c r="L61" s="110"/>
      <c r="M61" s="110"/>
      <c r="N61" s="110"/>
      <c r="O61" s="110"/>
      <c r="P61" s="112"/>
      <c r="Q61" s="112"/>
      <c r="R61" s="112"/>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3"/>
      <c r="AY61" s="113"/>
      <c r="AZ61" s="113"/>
      <c r="BA61" s="113"/>
      <c r="BB61" s="110"/>
      <c r="BC61" s="110"/>
      <c r="BD61" s="110"/>
      <c r="BE61" s="110"/>
      <c r="BF61" s="114"/>
    </row>
    <row r="62" spans="2:58" ht="20.100000000000001" customHeight="1" x14ac:dyDescent="0.4">
      <c r="B62" s="116"/>
      <c r="C62" s="117"/>
      <c r="D62" s="117"/>
      <c r="E62" s="117"/>
      <c r="F62" s="118"/>
      <c r="G62" s="727" t="s">
        <v>123</v>
      </c>
      <c r="H62" s="727"/>
      <c r="I62" s="727"/>
      <c r="J62" s="727"/>
      <c r="K62" s="728"/>
      <c r="L62" s="119"/>
      <c r="M62" s="733" t="s">
        <v>124</v>
      </c>
      <c r="N62" s="734"/>
      <c r="O62" s="734"/>
      <c r="P62" s="734"/>
      <c r="Q62" s="734"/>
      <c r="R62" s="735"/>
      <c r="S62" s="120" t="str">
        <f t="shared" ref="S62:AH64" si="1">IF(SUMIF($F$22:$F$60, $M62, S$22:S$60)=0,"",SUMIF($F$22:$F$60, $M62, S$22:S$60))</f>
        <v/>
      </c>
      <c r="T62" s="121" t="str">
        <f t="shared" si="1"/>
        <v/>
      </c>
      <c r="U62" s="121" t="str">
        <f t="shared" si="1"/>
        <v/>
      </c>
      <c r="V62" s="121" t="str">
        <f t="shared" si="1"/>
        <v/>
      </c>
      <c r="W62" s="121" t="str">
        <f t="shared" si="1"/>
        <v/>
      </c>
      <c r="X62" s="121" t="str">
        <f t="shared" si="1"/>
        <v/>
      </c>
      <c r="Y62" s="122" t="str">
        <f t="shared" si="1"/>
        <v/>
      </c>
      <c r="Z62" s="120" t="str">
        <f t="shared" si="1"/>
        <v/>
      </c>
      <c r="AA62" s="121" t="str">
        <f t="shared" si="1"/>
        <v/>
      </c>
      <c r="AB62" s="121" t="str">
        <f t="shared" si="1"/>
        <v/>
      </c>
      <c r="AC62" s="121" t="str">
        <f t="shared" si="1"/>
        <v/>
      </c>
      <c r="AD62" s="121" t="str">
        <f t="shared" si="1"/>
        <v/>
      </c>
      <c r="AE62" s="121" t="str">
        <f t="shared" si="1"/>
        <v/>
      </c>
      <c r="AF62" s="122" t="str">
        <f t="shared" si="1"/>
        <v/>
      </c>
      <c r="AG62" s="120" t="str">
        <f t="shared" si="1"/>
        <v/>
      </c>
      <c r="AH62" s="121" t="str">
        <f t="shared" si="1"/>
        <v/>
      </c>
      <c r="AI62" s="121" t="str">
        <f t="shared" ref="AI62:AW64" si="2">IF(SUMIF($F$22:$F$60, $M62, AI$22:AI$60)=0,"",SUMIF($F$22:$F$60, $M62, AI$22:AI$60))</f>
        <v/>
      </c>
      <c r="AJ62" s="121" t="str">
        <f t="shared" si="2"/>
        <v/>
      </c>
      <c r="AK62" s="121" t="str">
        <f t="shared" si="2"/>
        <v/>
      </c>
      <c r="AL62" s="121" t="str">
        <f t="shared" si="2"/>
        <v/>
      </c>
      <c r="AM62" s="122" t="str">
        <f t="shared" si="2"/>
        <v/>
      </c>
      <c r="AN62" s="120" t="str">
        <f t="shared" si="2"/>
        <v/>
      </c>
      <c r="AO62" s="121" t="str">
        <f t="shared" si="2"/>
        <v/>
      </c>
      <c r="AP62" s="121" t="str">
        <f t="shared" si="2"/>
        <v/>
      </c>
      <c r="AQ62" s="121" t="str">
        <f t="shared" si="2"/>
        <v/>
      </c>
      <c r="AR62" s="121" t="str">
        <f t="shared" si="2"/>
        <v/>
      </c>
      <c r="AS62" s="121" t="str">
        <f t="shared" si="2"/>
        <v/>
      </c>
      <c r="AT62" s="122" t="str">
        <f t="shared" si="2"/>
        <v/>
      </c>
      <c r="AU62" s="120" t="str">
        <f t="shared" si="2"/>
        <v/>
      </c>
      <c r="AV62" s="121" t="str">
        <f t="shared" si="2"/>
        <v/>
      </c>
      <c r="AW62" s="121" t="str">
        <f t="shared" si="2"/>
        <v/>
      </c>
      <c r="AX62" s="699" t="str">
        <f>IF(SUMIF($F$22:$F$60, $M62, AX$22:AX$60)=0,"",SUMIF($F$22:$F$60, $M62, AX$22:AX$60))</f>
        <v/>
      </c>
      <c r="AY62" s="700"/>
      <c r="AZ62" s="701" t="str">
        <f>IF(AX62="","",IF($BB$3="４週",AX62/4,IF($BB$3="暦月",AX62/($BB$8/7),"")))</f>
        <v/>
      </c>
      <c r="BA62" s="702"/>
      <c r="BB62" s="687"/>
      <c r="BC62" s="688"/>
      <c r="BD62" s="688"/>
      <c r="BE62" s="688"/>
      <c r="BF62" s="689"/>
    </row>
    <row r="63" spans="2:58" ht="20.25" customHeight="1" x14ac:dyDescent="0.4">
      <c r="B63" s="123"/>
      <c r="C63" s="17"/>
      <c r="D63" s="17"/>
      <c r="E63" s="17"/>
      <c r="F63" s="124"/>
      <c r="G63" s="729"/>
      <c r="H63" s="729"/>
      <c r="I63" s="729"/>
      <c r="J63" s="729"/>
      <c r="K63" s="730"/>
      <c r="L63" s="125"/>
      <c r="M63" s="696" t="s">
        <v>125</v>
      </c>
      <c r="N63" s="697"/>
      <c r="O63" s="697"/>
      <c r="P63" s="697"/>
      <c r="Q63" s="697"/>
      <c r="R63" s="698"/>
      <c r="S63" s="120" t="str">
        <f t="shared" si="1"/>
        <v/>
      </c>
      <c r="T63" s="121" t="str">
        <f t="shared" si="1"/>
        <v/>
      </c>
      <c r="U63" s="121" t="str">
        <f>IF(SUMIF($F$22:$F$60, $M63, U$22:U$60)=0,"",SUMIF($F$22:$F$60, $M63, U$22:U$60))</f>
        <v/>
      </c>
      <c r="V63" s="121" t="str">
        <f t="shared" si="1"/>
        <v/>
      </c>
      <c r="W63" s="121" t="str">
        <f t="shared" si="1"/>
        <v/>
      </c>
      <c r="X63" s="121" t="str">
        <f t="shared" si="1"/>
        <v/>
      </c>
      <c r="Y63" s="122" t="str">
        <f t="shared" si="1"/>
        <v/>
      </c>
      <c r="Z63" s="120" t="str">
        <f t="shared" si="1"/>
        <v/>
      </c>
      <c r="AA63" s="121" t="str">
        <f t="shared" si="1"/>
        <v/>
      </c>
      <c r="AB63" s="121" t="str">
        <f t="shared" si="1"/>
        <v/>
      </c>
      <c r="AC63" s="121" t="str">
        <f t="shared" si="1"/>
        <v/>
      </c>
      <c r="AD63" s="121" t="str">
        <f t="shared" si="1"/>
        <v/>
      </c>
      <c r="AE63" s="121" t="str">
        <f t="shared" si="1"/>
        <v/>
      </c>
      <c r="AF63" s="122" t="str">
        <f t="shared" si="1"/>
        <v/>
      </c>
      <c r="AG63" s="120" t="str">
        <f t="shared" si="1"/>
        <v/>
      </c>
      <c r="AH63" s="121" t="str">
        <f t="shared" si="1"/>
        <v/>
      </c>
      <c r="AI63" s="121" t="str">
        <f t="shared" si="2"/>
        <v/>
      </c>
      <c r="AJ63" s="121" t="str">
        <f t="shared" si="2"/>
        <v/>
      </c>
      <c r="AK63" s="121" t="str">
        <f t="shared" si="2"/>
        <v/>
      </c>
      <c r="AL63" s="121" t="str">
        <f t="shared" si="2"/>
        <v/>
      </c>
      <c r="AM63" s="122" t="str">
        <f t="shared" si="2"/>
        <v/>
      </c>
      <c r="AN63" s="120" t="str">
        <f t="shared" si="2"/>
        <v/>
      </c>
      <c r="AO63" s="121" t="str">
        <f t="shared" si="2"/>
        <v/>
      </c>
      <c r="AP63" s="121" t="str">
        <f t="shared" si="2"/>
        <v/>
      </c>
      <c r="AQ63" s="121" t="str">
        <f t="shared" si="2"/>
        <v/>
      </c>
      <c r="AR63" s="121" t="str">
        <f t="shared" si="2"/>
        <v/>
      </c>
      <c r="AS63" s="121" t="str">
        <f t="shared" si="2"/>
        <v/>
      </c>
      <c r="AT63" s="122" t="str">
        <f t="shared" si="2"/>
        <v/>
      </c>
      <c r="AU63" s="120" t="str">
        <f t="shared" si="2"/>
        <v/>
      </c>
      <c r="AV63" s="121" t="str">
        <f t="shared" si="2"/>
        <v/>
      </c>
      <c r="AW63" s="121" t="str">
        <f t="shared" si="2"/>
        <v/>
      </c>
      <c r="AX63" s="699" t="str">
        <f>IF(SUMIF($F$22:$F$60, $M63, AX$22:AX$60)=0,"",SUMIF($F$22:$F$60, $M63, AX$22:AX$60))</f>
        <v/>
      </c>
      <c r="AY63" s="700"/>
      <c r="AZ63" s="701" t="str">
        <f>IF(AX63="","",IF($BB$3="４週",AX63/4,IF($BB$3="暦月",AX63/($BB$8/7),"")))</f>
        <v/>
      </c>
      <c r="BA63" s="702"/>
      <c r="BB63" s="690"/>
      <c r="BC63" s="691"/>
      <c r="BD63" s="691"/>
      <c r="BE63" s="691"/>
      <c r="BF63" s="692"/>
    </row>
    <row r="64" spans="2:58" ht="20.25" customHeight="1" x14ac:dyDescent="0.4">
      <c r="B64" s="126"/>
      <c r="C64" s="127"/>
      <c r="D64" s="127"/>
      <c r="E64" s="127"/>
      <c r="F64" s="124"/>
      <c r="G64" s="731"/>
      <c r="H64" s="731"/>
      <c r="I64" s="731"/>
      <c r="J64" s="731"/>
      <c r="K64" s="732"/>
      <c r="L64" s="125"/>
      <c r="M64" s="696" t="s">
        <v>126</v>
      </c>
      <c r="N64" s="697"/>
      <c r="O64" s="697"/>
      <c r="P64" s="697"/>
      <c r="Q64" s="697"/>
      <c r="R64" s="698"/>
      <c r="S64" s="120" t="str">
        <f t="shared" si="1"/>
        <v/>
      </c>
      <c r="T64" s="121" t="str">
        <f t="shared" si="1"/>
        <v/>
      </c>
      <c r="U64" s="121" t="str">
        <f>IF(SUMIF($F$22:$F$60, $M64, U$22:U$60)=0,"",SUMIF($F$22:$F$60, $M64, U$22:U$60))</f>
        <v/>
      </c>
      <c r="V64" s="121" t="str">
        <f t="shared" si="1"/>
        <v/>
      </c>
      <c r="W64" s="121" t="str">
        <f t="shared" si="1"/>
        <v/>
      </c>
      <c r="X64" s="121" t="str">
        <f t="shared" si="1"/>
        <v/>
      </c>
      <c r="Y64" s="122" t="str">
        <f t="shared" si="1"/>
        <v/>
      </c>
      <c r="Z64" s="120" t="str">
        <f t="shared" si="1"/>
        <v/>
      </c>
      <c r="AA64" s="121" t="str">
        <f t="shared" si="1"/>
        <v/>
      </c>
      <c r="AB64" s="121" t="str">
        <f t="shared" si="1"/>
        <v/>
      </c>
      <c r="AC64" s="121" t="str">
        <f t="shared" si="1"/>
        <v/>
      </c>
      <c r="AD64" s="121" t="str">
        <f t="shared" si="1"/>
        <v/>
      </c>
      <c r="AE64" s="121" t="str">
        <f t="shared" si="1"/>
        <v/>
      </c>
      <c r="AF64" s="122" t="str">
        <f t="shared" si="1"/>
        <v/>
      </c>
      <c r="AG64" s="120" t="str">
        <f t="shared" si="1"/>
        <v/>
      </c>
      <c r="AH64" s="121" t="str">
        <f t="shared" si="1"/>
        <v/>
      </c>
      <c r="AI64" s="121" t="str">
        <f t="shared" si="2"/>
        <v/>
      </c>
      <c r="AJ64" s="121" t="str">
        <f t="shared" si="2"/>
        <v/>
      </c>
      <c r="AK64" s="121" t="str">
        <f t="shared" si="2"/>
        <v/>
      </c>
      <c r="AL64" s="121" t="str">
        <f t="shared" si="2"/>
        <v/>
      </c>
      <c r="AM64" s="122" t="str">
        <f t="shared" si="2"/>
        <v/>
      </c>
      <c r="AN64" s="120" t="str">
        <f t="shared" si="2"/>
        <v/>
      </c>
      <c r="AO64" s="121" t="str">
        <f t="shared" si="2"/>
        <v/>
      </c>
      <c r="AP64" s="121" t="str">
        <f t="shared" si="2"/>
        <v/>
      </c>
      <c r="AQ64" s="121" t="str">
        <f t="shared" si="2"/>
        <v/>
      </c>
      <c r="AR64" s="121" t="str">
        <f t="shared" si="2"/>
        <v/>
      </c>
      <c r="AS64" s="121" t="str">
        <f t="shared" si="2"/>
        <v/>
      </c>
      <c r="AT64" s="122" t="str">
        <f t="shared" si="2"/>
        <v/>
      </c>
      <c r="AU64" s="120" t="str">
        <f t="shared" si="2"/>
        <v/>
      </c>
      <c r="AV64" s="121" t="str">
        <f t="shared" si="2"/>
        <v/>
      </c>
      <c r="AW64" s="121" t="str">
        <f t="shared" si="2"/>
        <v/>
      </c>
      <c r="AX64" s="699" t="str">
        <f>IF(SUMIF($F$22:$F$60, $M64, AX$22:AX$60)=0,"",SUMIF($F$22:$F$60, $M64, AX$22:AX$60))</f>
        <v/>
      </c>
      <c r="AY64" s="700"/>
      <c r="AZ64" s="701" t="str">
        <f>IF(AX64="","",IF($BB$3="４週",AX64/4,IF($BB$3="暦月",AX64/($BB$8/7),"")))</f>
        <v/>
      </c>
      <c r="BA64" s="702"/>
      <c r="BB64" s="690"/>
      <c r="BC64" s="691"/>
      <c r="BD64" s="691"/>
      <c r="BE64" s="691"/>
      <c r="BF64" s="692"/>
    </row>
    <row r="65" spans="1:73" ht="20.25" customHeight="1" x14ac:dyDescent="0.4">
      <c r="B65" s="128"/>
      <c r="C65" s="129"/>
      <c r="D65" s="129"/>
      <c r="E65" s="129"/>
      <c r="F65" s="129"/>
      <c r="G65" s="709" t="s">
        <v>127</v>
      </c>
      <c r="H65" s="709"/>
      <c r="I65" s="709"/>
      <c r="J65" s="709"/>
      <c r="K65" s="709"/>
      <c r="L65" s="709"/>
      <c r="M65" s="709"/>
      <c r="N65" s="709"/>
      <c r="O65" s="709"/>
      <c r="P65" s="709"/>
      <c r="Q65" s="709"/>
      <c r="R65" s="710"/>
      <c r="S65" s="130"/>
      <c r="T65" s="131"/>
      <c r="U65" s="131"/>
      <c r="V65" s="131"/>
      <c r="W65" s="131"/>
      <c r="X65" s="131"/>
      <c r="Y65" s="132"/>
      <c r="Z65" s="130"/>
      <c r="AA65" s="131"/>
      <c r="AB65" s="131"/>
      <c r="AC65" s="131"/>
      <c r="AD65" s="131"/>
      <c r="AE65" s="131"/>
      <c r="AF65" s="132"/>
      <c r="AG65" s="130"/>
      <c r="AH65" s="131"/>
      <c r="AI65" s="131"/>
      <c r="AJ65" s="131"/>
      <c r="AK65" s="131"/>
      <c r="AL65" s="131"/>
      <c r="AM65" s="132"/>
      <c r="AN65" s="130"/>
      <c r="AO65" s="131"/>
      <c r="AP65" s="131"/>
      <c r="AQ65" s="131"/>
      <c r="AR65" s="131"/>
      <c r="AS65" s="131"/>
      <c r="AT65" s="132"/>
      <c r="AU65" s="130"/>
      <c r="AV65" s="131"/>
      <c r="AW65" s="132"/>
      <c r="AX65" s="711"/>
      <c r="AY65" s="712"/>
      <c r="AZ65" s="712"/>
      <c r="BA65" s="713"/>
      <c r="BB65" s="690"/>
      <c r="BC65" s="691"/>
      <c r="BD65" s="691"/>
      <c r="BE65" s="691"/>
      <c r="BF65" s="692"/>
    </row>
    <row r="66" spans="1:73" ht="20.25" customHeight="1" x14ac:dyDescent="0.4">
      <c r="B66" s="128"/>
      <c r="C66" s="129"/>
      <c r="D66" s="129"/>
      <c r="E66" s="129"/>
      <c r="F66" s="129"/>
      <c r="G66" s="709" t="s">
        <v>128</v>
      </c>
      <c r="H66" s="709"/>
      <c r="I66" s="709"/>
      <c r="J66" s="709"/>
      <c r="K66" s="709"/>
      <c r="L66" s="709"/>
      <c r="M66" s="709"/>
      <c r="N66" s="709"/>
      <c r="O66" s="709"/>
      <c r="P66" s="709"/>
      <c r="Q66" s="709"/>
      <c r="R66" s="710"/>
      <c r="S66" s="130"/>
      <c r="T66" s="131"/>
      <c r="U66" s="131"/>
      <c r="V66" s="131"/>
      <c r="W66" s="131"/>
      <c r="X66" s="131"/>
      <c r="Y66" s="132"/>
      <c r="Z66" s="130"/>
      <c r="AA66" s="131"/>
      <c r="AB66" s="131"/>
      <c r="AC66" s="131"/>
      <c r="AD66" s="131"/>
      <c r="AE66" s="131"/>
      <c r="AF66" s="132"/>
      <c r="AG66" s="130"/>
      <c r="AH66" s="131"/>
      <c r="AI66" s="131"/>
      <c r="AJ66" s="131"/>
      <c r="AK66" s="131"/>
      <c r="AL66" s="131"/>
      <c r="AM66" s="132"/>
      <c r="AN66" s="130"/>
      <c r="AO66" s="131"/>
      <c r="AP66" s="131"/>
      <c r="AQ66" s="131"/>
      <c r="AR66" s="131"/>
      <c r="AS66" s="131"/>
      <c r="AT66" s="132"/>
      <c r="AU66" s="130"/>
      <c r="AV66" s="131"/>
      <c r="AW66" s="132"/>
      <c r="AX66" s="714"/>
      <c r="AY66" s="715"/>
      <c r="AZ66" s="715"/>
      <c r="BA66" s="716"/>
      <c r="BB66" s="690"/>
      <c r="BC66" s="691"/>
      <c r="BD66" s="691"/>
      <c r="BE66" s="691"/>
      <c r="BF66" s="692"/>
    </row>
    <row r="67" spans="1:73" ht="20.25" customHeight="1" thickBot="1" x14ac:dyDescent="0.45">
      <c r="B67" s="133"/>
      <c r="C67" s="134"/>
      <c r="D67" s="134"/>
      <c r="E67" s="134"/>
      <c r="F67" s="134"/>
      <c r="G67" s="720" t="s">
        <v>129</v>
      </c>
      <c r="H67" s="721"/>
      <c r="I67" s="721"/>
      <c r="J67" s="721"/>
      <c r="K67" s="721"/>
      <c r="L67" s="721"/>
      <c r="M67" s="721"/>
      <c r="N67" s="721"/>
      <c r="O67" s="721"/>
      <c r="P67" s="721"/>
      <c r="Q67" s="721"/>
      <c r="R67" s="722"/>
      <c r="S67" s="135" t="str">
        <f>IF(S66&lt;&gt;"",IF(S65&gt;15,((S65-15)/5+1)*S66,S66),"")</f>
        <v/>
      </c>
      <c r="T67" s="136" t="str">
        <f t="shared" ref="T67:AW67" si="3">IF(T66&lt;&gt;"",IF(T65&gt;15,((T65-15)/5+1)*T66,T66),"")</f>
        <v/>
      </c>
      <c r="U67" s="136" t="str">
        <f t="shared" si="3"/>
        <v/>
      </c>
      <c r="V67" s="136" t="str">
        <f t="shared" si="3"/>
        <v/>
      </c>
      <c r="W67" s="136" t="str">
        <f t="shared" si="3"/>
        <v/>
      </c>
      <c r="X67" s="136" t="str">
        <f t="shared" si="3"/>
        <v/>
      </c>
      <c r="Y67" s="137" t="str">
        <f t="shared" si="3"/>
        <v/>
      </c>
      <c r="Z67" s="135" t="str">
        <f t="shared" si="3"/>
        <v/>
      </c>
      <c r="AA67" s="136" t="str">
        <f t="shared" si="3"/>
        <v/>
      </c>
      <c r="AB67" s="136" t="str">
        <f t="shared" si="3"/>
        <v/>
      </c>
      <c r="AC67" s="136" t="str">
        <f t="shared" si="3"/>
        <v/>
      </c>
      <c r="AD67" s="136" t="str">
        <f t="shared" si="3"/>
        <v/>
      </c>
      <c r="AE67" s="136" t="str">
        <f t="shared" si="3"/>
        <v/>
      </c>
      <c r="AF67" s="137" t="str">
        <f t="shared" si="3"/>
        <v/>
      </c>
      <c r="AG67" s="135" t="str">
        <f t="shared" si="3"/>
        <v/>
      </c>
      <c r="AH67" s="136" t="str">
        <f t="shared" si="3"/>
        <v/>
      </c>
      <c r="AI67" s="136" t="str">
        <f t="shared" si="3"/>
        <v/>
      </c>
      <c r="AJ67" s="136" t="str">
        <f t="shared" si="3"/>
        <v/>
      </c>
      <c r="AK67" s="136" t="str">
        <f t="shared" si="3"/>
        <v/>
      </c>
      <c r="AL67" s="136" t="str">
        <f t="shared" si="3"/>
        <v/>
      </c>
      <c r="AM67" s="137" t="str">
        <f t="shared" si="3"/>
        <v/>
      </c>
      <c r="AN67" s="135" t="str">
        <f t="shared" si="3"/>
        <v/>
      </c>
      <c r="AO67" s="136" t="str">
        <f t="shared" si="3"/>
        <v/>
      </c>
      <c r="AP67" s="136" t="str">
        <f t="shared" si="3"/>
        <v/>
      </c>
      <c r="AQ67" s="136" t="str">
        <f t="shared" si="3"/>
        <v/>
      </c>
      <c r="AR67" s="136" t="str">
        <f t="shared" si="3"/>
        <v/>
      </c>
      <c r="AS67" s="136" t="str">
        <f t="shared" si="3"/>
        <v/>
      </c>
      <c r="AT67" s="137" t="str">
        <f t="shared" si="3"/>
        <v/>
      </c>
      <c r="AU67" s="138" t="str">
        <f t="shared" si="3"/>
        <v/>
      </c>
      <c r="AV67" s="139" t="str">
        <f t="shared" si="3"/>
        <v/>
      </c>
      <c r="AW67" s="140" t="str">
        <f t="shared" si="3"/>
        <v/>
      </c>
      <c r="AX67" s="714"/>
      <c r="AY67" s="715"/>
      <c r="AZ67" s="715"/>
      <c r="BA67" s="716"/>
      <c r="BB67" s="690"/>
      <c r="BC67" s="691"/>
      <c r="BD67" s="691"/>
      <c r="BE67" s="691"/>
      <c r="BF67" s="692"/>
    </row>
    <row r="68" spans="1:73" ht="18.75" customHeight="1" x14ac:dyDescent="0.4">
      <c r="B68" s="606" t="s">
        <v>130</v>
      </c>
      <c r="C68" s="607"/>
      <c r="D68" s="607"/>
      <c r="E68" s="607"/>
      <c r="F68" s="607"/>
      <c r="G68" s="607"/>
      <c r="H68" s="607"/>
      <c r="I68" s="607"/>
      <c r="J68" s="607"/>
      <c r="K68" s="608"/>
      <c r="L68" s="723" t="s">
        <v>124</v>
      </c>
      <c r="M68" s="723"/>
      <c r="N68" s="723"/>
      <c r="O68" s="723"/>
      <c r="P68" s="723"/>
      <c r="Q68" s="723"/>
      <c r="R68" s="724"/>
      <c r="S68" s="141" t="str">
        <f>IF($L68="","",IF(COUNTIFS($F$22:$F$60,$L68,S$22:S$60,"&gt;0")=0,"",COUNTIFS($F$22:$F$60,$L68,S$22:S$60,"&gt;0")))</f>
        <v/>
      </c>
      <c r="T68" s="142" t="str">
        <f t="shared" ref="T68:AW72" si="4">IF($L68="","",IF(COUNTIFS($F$22:$F$60,$L68,T$22:T$60,"&gt;0")=0,"",COUNTIFS($F$22:$F$60,$L68,T$22:T$60,"&gt;0")))</f>
        <v/>
      </c>
      <c r="U68" s="142" t="str">
        <f t="shared" si="4"/>
        <v/>
      </c>
      <c r="V68" s="142" t="str">
        <f t="shared" si="4"/>
        <v/>
      </c>
      <c r="W68" s="142" t="str">
        <f t="shared" si="4"/>
        <v/>
      </c>
      <c r="X68" s="142" t="str">
        <f t="shared" si="4"/>
        <v/>
      </c>
      <c r="Y68" s="143" t="str">
        <f t="shared" si="4"/>
        <v/>
      </c>
      <c r="Z68" s="144" t="str">
        <f t="shared" si="4"/>
        <v/>
      </c>
      <c r="AA68" s="142" t="str">
        <f t="shared" si="4"/>
        <v/>
      </c>
      <c r="AB68" s="142" t="str">
        <f t="shared" si="4"/>
        <v/>
      </c>
      <c r="AC68" s="142" t="str">
        <f t="shared" si="4"/>
        <v/>
      </c>
      <c r="AD68" s="142" t="str">
        <f t="shared" si="4"/>
        <v/>
      </c>
      <c r="AE68" s="142" t="str">
        <f t="shared" si="4"/>
        <v/>
      </c>
      <c r="AF68" s="143" t="str">
        <f t="shared" si="4"/>
        <v/>
      </c>
      <c r="AG68" s="142" t="str">
        <f t="shared" si="4"/>
        <v/>
      </c>
      <c r="AH68" s="142" t="str">
        <f t="shared" si="4"/>
        <v/>
      </c>
      <c r="AI68" s="142" t="str">
        <f t="shared" si="4"/>
        <v/>
      </c>
      <c r="AJ68" s="142" t="str">
        <f t="shared" si="4"/>
        <v/>
      </c>
      <c r="AK68" s="142" t="str">
        <f t="shared" si="4"/>
        <v/>
      </c>
      <c r="AL68" s="142" t="str">
        <f t="shared" si="4"/>
        <v/>
      </c>
      <c r="AM68" s="143" t="str">
        <f t="shared" si="4"/>
        <v/>
      </c>
      <c r="AN68" s="142" t="str">
        <f t="shared" si="4"/>
        <v/>
      </c>
      <c r="AO68" s="142" t="str">
        <f t="shared" si="4"/>
        <v/>
      </c>
      <c r="AP68" s="142" t="str">
        <f t="shared" si="4"/>
        <v/>
      </c>
      <c r="AQ68" s="142" t="str">
        <f t="shared" si="4"/>
        <v/>
      </c>
      <c r="AR68" s="142" t="str">
        <f t="shared" si="4"/>
        <v/>
      </c>
      <c r="AS68" s="142" t="str">
        <f t="shared" si="4"/>
        <v/>
      </c>
      <c r="AT68" s="143" t="str">
        <f t="shared" si="4"/>
        <v/>
      </c>
      <c r="AU68" s="142" t="str">
        <f t="shared" si="4"/>
        <v/>
      </c>
      <c r="AV68" s="142" t="str">
        <f t="shared" si="4"/>
        <v/>
      </c>
      <c r="AW68" s="143" t="str">
        <f t="shared" si="4"/>
        <v/>
      </c>
      <c r="AX68" s="714"/>
      <c r="AY68" s="715"/>
      <c r="AZ68" s="715"/>
      <c r="BA68" s="716"/>
      <c r="BB68" s="690"/>
      <c r="BC68" s="691"/>
      <c r="BD68" s="691"/>
      <c r="BE68" s="691"/>
      <c r="BF68" s="692"/>
    </row>
    <row r="69" spans="1:73" ht="18.75" customHeight="1" x14ac:dyDescent="0.4">
      <c r="B69" s="606"/>
      <c r="C69" s="607"/>
      <c r="D69" s="607"/>
      <c r="E69" s="607"/>
      <c r="F69" s="607"/>
      <c r="G69" s="607"/>
      <c r="H69" s="607"/>
      <c r="I69" s="607"/>
      <c r="J69" s="607"/>
      <c r="K69" s="608"/>
      <c r="L69" s="725" t="s">
        <v>125</v>
      </c>
      <c r="M69" s="725"/>
      <c r="N69" s="725"/>
      <c r="O69" s="725"/>
      <c r="P69" s="725"/>
      <c r="Q69" s="725"/>
      <c r="R69" s="726"/>
      <c r="S69" s="145" t="str">
        <f>IF($L69="","",IF(COUNTIFS($F$22:$F$60,$L69,S$22:S$60,"&gt;0")=0,"",COUNTIFS($F$22:$F$60,$L69,S$22:S$60,"&gt;0")))</f>
        <v/>
      </c>
      <c r="T69" s="146" t="str">
        <f t="shared" ref="T69:AH69" si="5">IF($L69="","",IF(COUNTIFS($F$22:$F$60,$L69,T$22:T$60,"&gt;0")=0,"",COUNTIFS($F$22:$F$60,$L69,T$22:T$60,"&gt;0")))</f>
        <v/>
      </c>
      <c r="U69" s="146" t="str">
        <f t="shared" si="5"/>
        <v/>
      </c>
      <c r="V69" s="146" t="str">
        <f t="shared" si="5"/>
        <v/>
      </c>
      <c r="W69" s="146" t="str">
        <f t="shared" si="5"/>
        <v/>
      </c>
      <c r="X69" s="146" t="str">
        <f t="shared" si="5"/>
        <v/>
      </c>
      <c r="Y69" s="147" t="str">
        <f t="shared" si="5"/>
        <v/>
      </c>
      <c r="Z69" s="148" t="str">
        <f t="shared" si="5"/>
        <v/>
      </c>
      <c r="AA69" s="146" t="str">
        <f t="shared" si="5"/>
        <v/>
      </c>
      <c r="AB69" s="146" t="str">
        <f t="shared" si="5"/>
        <v/>
      </c>
      <c r="AC69" s="146" t="str">
        <f t="shared" si="5"/>
        <v/>
      </c>
      <c r="AD69" s="146" t="str">
        <f t="shared" si="5"/>
        <v/>
      </c>
      <c r="AE69" s="146" t="str">
        <f t="shared" si="5"/>
        <v/>
      </c>
      <c r="AF69" s="147" t="str">
        <f t="shared" si="5"/>
        <v/>
      </c>
      <c r="AG69" s="146" t="str">
        <f t="shared" si="5"/>
        <v/>
      </c>
      <c r="AH69" s="146" t="str">
        <f t="shared" si="5"/>
        <v/>
      </c>
      <c r="AI69" s="146" t="str">
        <f t="shared" si="4"/>
        <v/>
      </c>
      <c r="AJ69" s="146" t="str">
        <f t="shared" si="4"/>
        <v/>
      </c>
      <c r="AK69" s="146" t="str">
        <f t="shared" si="4"/>
        <v/>
      </c>
      <c r="AL69" s="146" t="str">
        <f t="shared" si="4"/>
        <v/>
      </c>
      <c r="AM69" s="147" t="str">
        <f t="shared" si="4"/>
        <v/>
      </c>
      <c r="AN69" s="146" t="str">
        <f t="shared" si="4"/>
        <v/>
      </c>
      <c r="AO69" s="146" t="str">
        <f t="shared" si="4"/>
        <v/>
      </c>
      <c r="AP69" s="146" t="str">
        <f t="shared" si="4"/>
        <v/>
      </c>
      <c r="AQ69" s="146" t="str">
        <f t="shared" si="4"/>
        <v/>
      </c>
      <c r="AR69" s="146" t="str">
        <f t="shared" si="4"/>
        <v/>
      </c>
      <c r="AS69" s="146" t="str">
        <f t="shared" si="4"/>
        <v/>
      </c>
      <c r="AT69" s="147" t="str">
        <f t="shared" si="4"/>
        <v/>
      </c>
      <c r="AU69" s="146" t="str">
        <f t="shared" si="4"/>
        <v/>
      </c>
      <c r="AV69" s="146" t="str">
        <f t="shared" si="4"/>
        <v/>
      </c>
      <c r="AW69" s="147" t="str">
        <f t="shared" si="4"/>
        <v/>
      </c>
      <c r="AX69" s="714"/>
      <c r="AY69" s="715"/>
      <c r="AZ69" s="715"/>
      <c r="BA69" s="716"/>
      <c r="BB69" s="690"/>
      <c r="BC69" s="691"/>
      <c r="BD69" s="691"/>
      <c r="BE69" s="691"/>
      <c r="BF69" s="692"/>
    </row>
    <row r="70" spans="1:73" ht="18.75" customHeight="1" x14ac:dyDescent="0.4">
      <c r="B70" s="606"/>
      <c r="C70" s="607"/>
      <c r="D70" s="607"/>
      <c r="E70" s="607"/>
      <c r="F70" s="607"/>
      <c r="G70" s="607"/>
      <c r="H70" s="607"/>
      <c r="I70" s="607"/>
      <c r="J70" s="607"/>
      <c r="K70" s="608"/>
      <c r="L70" s="725" t="s">
        <v>126</v>
      </c>
      <c r="M70" s="725"/>
      <c r="N70" s="725"/>
      <c r="O70" s="725"/>
      <c r="P70" s="725"/>
      <c r="Q70" s="725"/>
      <c r="R70" s="726"/>
      <c r="S70" s="145" t="str">
        <f>IF($L70="","",IF(COUNTIFS($F$22:$F$60,$L70,S$22:S$60,"&gt;0")=0,"",COUNTIFS($F$22:$F$60,$L70,S$22:S$60,"&gt;0")))</f>
        <v/>
      </c>
      <c r="T70" s="146" t="str">
        <f t="shared" si="4"/>
        <v/>
      </c>
      <c r="U70" s="146" t="str">
        <f t="shared" si="4"/>
        <v/>
      </c>
      <c r="V70" s="146" t="str">
        <f t="shared" si="4"/>
        <v/>
      </c>
      <c r="W70" s="146" t="str">
        <f t="shared" si="4"/>
        <v/>
      </c>
      <c r="X70" s="146" t="str">
        <f>IF($L70="","",IF(COUNTIFS($F$22:$F$60,$L70,X$22:X$60,"&gt;0")=0,"",COUNTIFS($F$22:$F$60,$L70,X$22:X$60,"&gt;0")))</f>
        <v/>
      </c>
      <c r="Y70" s="147" t="str">
        <f t="shared" si="4"/>
        <v/>
      </c>
      <c r="Z70" s="148" t="str">
        <f t="shared" si="4"/>
        <v/>
      </c>
      <c r="AA70" s="146" t="str">
        <f t="shared" si="4"/>
        <v/>
      </c>
      <c r="AB70" s="146" t="str">
        <f t="shared" si="4"/>
        <v/>
      </c>
      <c r="AC70" s="146" t="str">
        <f t="shared" si="4"/>
        <v/>
      </c>
      <c r="AD70" s="146" t="str">
        <f t="shared" si="4"/>
        <v/>
      </c>
      <c r="AE70" s="146" t="str">
        <f t="shared" si="4"/>
        <v/>
      </c>
      <c r="AF70" s="147" t="str">
        <f t="shared" si="4"/>
        <v/>
      </c>
      <c r="AG70" s="146" t="str">
        <f t="shared" si="4"/>
        <v/>
      </c>
      <c r="AH70" s="146" t="str">
        <f t="shared" si="4"/>
        <v/>
      </c>
      <c r="AI70" s="146" t="str">
        <f t="shared" si="4"/>
        <v/>
      </c>
      <c r="AJ70" s="146" t="str">
        <f t="shared" si="4"/>
        <v/>
      </c>
      <c r="AK70" s="146" t="str">
        <f t="shared" si="4"/>
        <v/>
      </c>
      <c r="AL70" s="146" t="str">
        <f t="shared" si="4"/>
        <v/>
      </c>
      <c r="AM70" s="147" t="str">
        <f t="shared" si="4"/>
        <v/>
      </c>
      <c r="AN70" s="146" t="str">
        <f t="shared" si="4"/>
        <v/>
      </c>
      <c r="AO70" s="146" t="str">
        <f t="shared" si="4"/>
        <v/>
      </c>
      <c r="AP70" s="146" t="str">
        <f t="shared" si="4"/>
        <v/>
      </c>
      <c r="AQ70" s="146" t="str">
        <f t="shared" si="4"/>
        <v/>
      </c>
      <c r="AR70" s="146" t="str">
        <f t="shared" si="4"/>
        <v/>
      </c>
      <c r="AS70" s="146" t="str">
        <f t="shared" si="4"/>
        <v/>
      </c>
      <c r="AT70" s="147" t="str">
        <f t="shared" si="4"/>
        <v/>
      </c>
      <c r="AU70" s="146" t="str">
        <f t="shared" si="4"/>
        <v/>
      </c>
      <c r="AV70" s="146" t="str">
        <f t="shared" si="4"/>
        <v/>
      </c>
      <c r="AW70" s="147" t="str">
        <f t="shared" si="4"/>
        <v/>
      </c>
      <c r="AX70" s="714"/>
      <c r="AY70" s="715"/>
      <c r="AZ70" s="715"/>
      <c r="BA70" s="716"/>
      <c r="BB70" s="690"/>
      <c r="BC70" s="691"/>
      <c r="BD70" s="691"/>
      <c r="BE70" s="691"/>
      <c r="BF70" s="692"/>
    </row>
    <row r="71" spans="1:73" ht="18.75" customHeight="1" x14ac:dyDescent="0.4">
      <c r="B71" s="606"/>
      <c r="C71" s="607"/>
      <c r="D71" s="607"/>
      <c r="E71" s="607"/>
      <c r="F71" s="607"/>
      <c r="G71" s="607"/>
      <c r="H71" s="607"/>
      <c r="I71" s="607"/>
      <c r="J71" s="607"/>
      <c r="K71" s="608"/>
      <c r="L71" s="725" t="s">
        <v>131</v>
      </c>
      <c r="M71" s="725"/>
      <c r="N71" s="725"/>
      <c r="O71" s="725"/>
      <c r="P71" s="725"/>
      <c r="Q71" s="725"/>
      <c r="R71" s="726"/>
      <c r="S71" s="145" t="str">
        <f>IF($L71="","",IF(COUNTIFS($F$22:$F$60,$L71,S$22:S$60,"&gt;0")=0,"",COUNTIFS($F$22:$F$60,$L71,S$22:S$60,"&gt;0")))</f>
        <v/>
      </c>
      <c r="T71" s="146" t="str">
        <f t="shared" si="4"/>
        <v/>
      </c>
      <c r="U71" s="146" t="str">
        <f t="shared" si="4"/>
        <v/>
      </c>
      <c r="V71" s="146" t="str">
        <f t="shared" si="4"/>
        <v/>
      </c>
      <c r="W71" s="146" t="str">
        <f t="shared" si="4"/>
        <v/>
      </c>
      <c r="X71" s="146" t="str">
        <f t="shared" si="4"/>
        <v/>
      </c>
      <c r="Y71" s="147" t="str">
        <f t="shared" si="4"/>
        <v/>
      </c>
      <c r="Z71" s="148" t="str">
        <f t="shared" si="4"/>
        <v/>
      </c>
      <c r="AA71" s="146" t="str">
        <f t="shared" si="4"/>
        <v/>
      </c>
      <c r="AB71" s="146" t="str">
        <f t="shared" si="4"/>
        <v/>
      </c>
      <c r="AC71" s="146" t="str">
        <f t="shared" si="4"/>
        <v/>
      </c>
      <c r="AD71" s="146" t="str">
        <f t="shared" si="4"/>
        <v/>
      </c>
      <c r="AE71" s="146" t="str">
        <f t="shared" si="4"/>
        <v/>
      </c>
      <c r="AF71" s="147" t="str">
        <f t="shared" si="4"/>
        <v/>
      </c>
      <c r="AG71" s="146" t="str">
        <f t="shared" si="4"/>
        <v/>
      </c>
      <c r="AH71" s="146" t="str">
        <f t="shared" si="4"/>
        <v/>
      </c>
      <c r="AI71" s="146" t="str">
        <f t="shared" si="4"/>
        <v/>
      </c>
      <c r="AJ71" s="146" t="str">
        <f t="shared" si="4"/>
        <v/>
      </c>
      <c r="AK71" s="146" t="str">
        <f t="shared" si="4"/>
        <v/>
      </c>
      <c r="AL71" s="146" t="str">
        <f t="shared" si="4"/>
        <v/>
      </c>
      <c r="AM71" s="147" t="str">
        <f t="shared" si="4"/>
        <v/>
      </c>
      <c r="AN71" s="146" t="str">
        <f t="shared" si="4"/>
        <v/>
      </c>
      <c r="AO71" s="146" t="str">
        <f t="shared" si="4"/>
        <v/>
      </c>
      <c r="AP71" s="146" t="str">
        <f t="shared" si="4"/>
        <v/>
      </c>
      <c r="AQ71" s="146" t="str">
        <f t="shared" si="4"/>
        <v/>
      </c>
      <c r="AR71" s="146" t="str">
        <f t="shared" si="4"/>
        <v/>
      </c>
      <c r="AS71" s="146" t="str">
        <f t="shared" si="4"/>
        <v/>
      </c>
      <c r="AT71" s="147" t="str">
        <f t="shared" si="4"/>
        <v/>
      </c>
      <c r="AU71" s="146" t="str">
        <f t="shared" si="4"/>
        <v/>
      </c>
      <c r="AV71" s="146" t="str">
        <f t="shared" si="4"/>
        <v/>
      </c>
      <c r="AW71" s="147" t="str">
        <f t="shared" si="4"/>
        <v/>
      </c>
      <c r="AX71" s="714"/>
      <c r="AY71" s="715"/>
      <c r="AZ71" s="715"/>
      <c r="BA71" s="716"/>
      <c r="BB71" s="690"/>
      <c r="BC71" s="691"/>
      <c r="BD71" s="691"/>
      <c r="BE71" s="691"/>
      <c r="BF71" s="692"/>
    </row>
    <row r="72" spans="1:73" ht="18.75" customHeight="1" thickBot="1" x14ac:dyDescent="0.45">
      <c r="B72" s="609"/>
      <c r="C72" s="610"/>
      <c r="D72" s="610"/>
      <c r="E72" s="610"/>
      <c r="F72" s="610"/>
      <c r="G72" s="610"/>
      <c r="H72" s="610"/>
      <c r="I72" s="610"/>
      <c r="J72" s="610"/>
      <c r="K72" s="611"/>
      <c r="L72" s="707"/>
      <c r="M72" s="707"/>
      <c r="N72" s="707"/>
      <c r="O72" s="707"/>
      <c r="P72" s="707"/>
      <c r="Q72" s="707"/>
      <c r="R72" s="708"/>
      <c r="S72" s="149" t="str">
        <f>IF($L72="","",IF(COUNTIFS($F$22:$F$60,$L72,S$22:S$60,"&gt;0")=0,"",COUNTIFS($F$22:$F$60,$L72,S$22:S$60,"&gt;0")))</f>
        <v/>
      </c>
      <c r="T72" s="150" t="str">
        <f t="shared" si="4"/>
        <v/>
      </c>
      <c r="U72" s="150" t="str">
        <f t="shared" si="4"/>
        <v/>
      </c>
      <c r="V72" s="150" t="str">
        <f t="shared" si="4"/>
        <v/>
      </c>
      <c r="W72" s="150" t="str">
        <f t="shared" si="4"/>
        <v/>
      </c>
      <c r="X72" s="150" t="str">
        <f t="shared" si="4"/>
        <v/>
      </c>
      <c r="Y72" s="151" t="str">
        <f t="shared" si="4"/>
        <v/>
      </c>
      <c r="Z72" s="152" t="str">
        <f t="shared" si="4"/>
        <v/>
      </c>
      <c r="AA72" s="150" t="str">
        <f t="shared" si="4"/>
        <v/>
      </c>
      <c r="AB72" s="150" t="str">
        <f t="shared" si="4"/>
        <v/>
      </c>
      <c r="AC72" s="150" t="str">
        <f t="shared" si="4"/>
        <v/>
      </c>
      <c r="AD72" s="150" t="str">
        <f t="shared" si="4"/>
        <v/>
      </c>
      <c r="AE72" s="150" t="str">
        <f t="shared" si="4"/>
        <v/>
      </c>
      <c r="AF72" s="151" t="str">
        <f t="shared" si="4"/>
        <v/>
      </c>
      <c r="AG72" s="150" t="str">
        <f t="shared" si="4"/>
        <v/>
      </c>
      <c r="AH72" s="150" t="str">
        <f t="shared" si="4"/>
        <v/>
      </c>
      <c r="AI72" s="150" t="str">
        <f t="shared" si="4"/>
        <v/>
      </c>
      <c r="AJ72" s="150" t="str">
        <f t="shared" si="4"/>
        <v/>
      </c>
      <c r="AK72" s="150" t="str">
        <f t="shared" si="4"/>
        <v/>
      </c>
      <c r="AL72" s="150" t="str">
        <f t="shared" si="4"/>
        <v/>
      </c>
      <c r="AM72" s="151" t="str">
        <f t="shared" si="4"/>
        <v/>
      </c>
      <c r="AN72" s="150" t="str">
        <f t="shared" si="4"/>
        <v/>
      </c>
      <c r="AO72" s="150" t="str">
        <f t="shared" si="4"/>
        <v/>
      </c>
      <c r="AP72" s="150" t="str">
        <f t="shared" si="4"/>
        <v/>
      </c>
      <c r="AQ72" s="150" t="str">
        <f t="shared" si="4"/>
        <v/>
      </c>
      <c r="AR72" s="150" t="str">
        <f t="shared" si="4"/>
        <v/>
      </c>
      <c r="AS72" s="150" t="str">
        <f t="shared" si="4"/>
        <v/>
      </c>
      <c r="AT72" s="151" t="str">
        <f t="shared" si="4"/>
        <v/>
      </c>
      <c r="AU72" s="150" t="str">
        <f t="shared" si="4"/>
        <v/>
      </c>
      <c r="AV72" s="150" t="str">
        <f t="shared" si="4"/>
        <v/>
      </c>
      <c r="AW72" s="151" t="str">
        <f t="shared" si="4"/>
        <v/>
      </c>
      <c r="AX72" s="717"/>
      <c r="AY72" s="718"/>
      <c r="AZ72" s="718"/>
      <c r="BA72" s="719"/>
      <c r="BB72" s="693"/>
      <c r="BC72" s="694"/>
      <c r="BD72" s="694"/>
      <c r="BE72" s="694"/>
      <c r="BF72" s="695"/>
    </row>
    <row r="73" spans="1:73" ht="13.5" customHeight="1" x14ac:dyDescent="0.4">
      <c r="C73" s="153"/>
      <c r="D73" s="153"/>
      <c r="E73" s="153"/>
      <c r="F73" s="153"/>
      <c r="G73" s="154"/>
      <c r="H73" s="155"/>
      <c r="AF73" s="156"/>
    </row>
    <row r="74" spans="1:73" ht="11.45" customHeight="1" x14ac:dyDescent="0.4">
      <c r="A74" s="157"/>
      <c r="B74" s="157"/>
      <c r="C74" s="157"/>
      <c r="D74" s="157"/>
      <c r="E74" s="157"/>
      <c r="F74" s="157"/>
      <c r="G74" s="157"/>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9"/>
      <c r="AS74" s="159"/>
      <c r="AT74" s="159"/>
      <c r="AU74" s="159"/>
      <c r="AV74" s="159"/>
      <c r="AW74" s="159"/>
      <c r="AX74" s="159"/>
      <c r="AY74" s="159"/>
      <c r="AZ74" s="159"/>
      <c r="BA74" s="159"/>
    </row>
    <row r="75" spans="1:73" ht="20.25" customHeight="1" x14ac:dyDescent="0.2">
      <c r="A75" s="160"/>
      <c r="B75" s="160"/>
      <c r="C75" s="157"/>
      <c r="D75" s="157"/>
      <c r="E75" s="157"/>
      <c r="F75" s="157"/>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1"/>
      <c r="AS75" s="161"/>
      <c r="AT75" s="161"/>
      <c r="AU75" s="161"/>
      <c r="AV75" s="161"/>
      <c r="BN75" s="162"/>
      <c r="BO75" s="163"/>
      <c r="BP75" s="162"/>
      <c r="BQ75" s="162"/>
      <c r="BR75" s="162"/>
      <c r="BS75" s="164"/>
      <c r="BT75" s="165"/>
      <c r="BU75" s="165"/>
    </row>
    <row r="76" spans="1:73" ht="20.25" customHeight="1" x14ac:dyDescent="0.4">
      <c r="A76" s="157"/>
      <c r="B76" s="157"/>
      <c r="C76" s="166"/>
      <c r="D76" s="166"/>
      <c r="E76" s="166"/>
      <c r="F76" s="166"/>
      <c r="G76" s="166"/>
      <c r="H76" s="167"/>
      <c r="I76" s="16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row>
    <row r="77" spans="1:73" ht="20.25" customHeight="1" x14ac:dyDescent="0.4">
      <c r="A77" s="157"/>
      <c r="B77" s="157"/>
      <c r="C77" s="166"/>
      <c r="D77" s="166"/>
      <c r="E77" s="166"/>
      <c r="F77" s="166"/>
      <c r="G77" s="166"/>
      <c r="H77" s="167"/>
      <c r="I77" s="16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row>
    <row r="78" spans="1:73" ht="20.25" customHeight="1" x14ac:dyDescent="0.4">
      <c r="A78" s="157"/>
      <c r="B78" s="157"/>
      <c r="C78" s="167"/>
      <c r="D78" s="167"/>
      <c r="E78" s="167"/>
      <c r="F78" s="167"/>
      <c r="G78" s="16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row>
    <row r="79" spans="1:73" ht="20.25" customHeight="1" x14ac:dyDescent="0.4">
      <c r="A79" s="157"/>
      <c r="B79" s="157"/>
      <c r="C79" s="167"/>
      <c r="D79" s="167"/>
      <c r="E79" s="167"/>
      <c r="F79" s="167"/>
      <c r="G79" s="16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row>
    <row r="80" spans="1:73" ht="20.25" customHeight="1" x14ac:dyDescent="0.4">
      <c r="A80" s="157"/>
      <c r="B80" s="157"/>
      <c r="C80" s="167"/>
      <c r="D80" s="167"/>
      <c r="E80" s="167"/>
      <c r="F80" s="167"/>
      <c r="G80" s="16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row>
    <row r="81" spans="3:7" ht="20.25" customHeight="1" x14ac:dyDescent="0.4">
      <c r="C81" s="156"/>
      <c r="D81" s="156"/>
      <c r="E81" s="156"/>
      <c r="F81" s="156"/>
      <c r="G81" s="156"/>
    </row>
  </sheetData>
  <sheetProtection insertColumns="0" deleteRows="0"/>
  <mergeCells count="247">
    <mergeCell ref="AZ62:BA62"/>
    <mergeCell ref="G67:R67"/>
    <mergeCell ref="B68:K72"/>
    <mergeCell ref="L68:R68"/>
    <mergeCell ref="L69:R69"/>
    <mergeCell ref="L70:R70"/>
    <mergeCell ref="L71:R71"/>
    <mergeCell ref="G62:K64"/>
    <mergeCell ref="M62:R62"/>
    <mergeCell ref="AX62:AY62"/>
    <mergeCell ref="G55:G57"/>
    <mergeCell ref="H55:K57"/>
    <mergeCell ref="L55:O57"/>
    <mergeCell ref="P55:R55"/>
    <mergeCell ref="BB62:BF72"/>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L72:R72"/>
    <mergeCell ref="AZ64:BA64"/>
    <mergeCell ref="G65:R65"/>
    <mergeCell ref="AX65:BA72"/>
    <mergeCell ref="G66:R6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52:B54"/>
    <mergeCell ref="C52:E54"/>
    <mergeCell ref="G52:G54"/>
    <mergeCell ref="H52:K54"/>
    <mergeCell ref="L52:O54"/>
    <mergeCell ref="P52:R52"/>
    <mergeCell ref="AX49:AY49"/>
    <mergeCell ref="AZ49:BA49"/>
    <mergeCell ref="AX52:AY52"/>
    <mergeCell ref="AZ52:BA5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2"/>
  <conditionalFormatting sqref="S24 S65:BA72">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decimal" allowBlank="1" showInputMessage="1" showErrorMessage="1" error="入力可能範囲　32～40" sqref="AX6">
      <formula1>32</formula1>
      <formula2>40</formula2>
    </dataValidation>
    <dataValidation type="list" allowBlank="1" showInputMessage="1" sqref="G22:G60">
      <formula1>"A, B, C, D"</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'プルダウン・リスト(勤務形態一覧表)'!$C$4:$C$8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55" zoomScaleNormal="55" workbookViewId="0">
      <selection activeCell="M6" sqref="M6"/>
    </sheetView>
  </sheetViews>
  <sheetFormatPr defaultRowHeight="25.5" x14ac:dyDescent="0.4"/>
  <cols>
    <col min="1" max="1" width="1.625" style="170" customWidth="1"/>
    <col min="2" max="2" width="5.625" style="169" customWidth="1"/>
    <col min="3" max="3" width="10.625" style="169" customWidth="1"/>
    <col min="4" max="4" width="3.375" style="169" bestFit="1" customWidth="1"/>
    <col min="5" max="5" width="15.625" style="170" customWidth="1"/>
    <col min="6" max="6" width="3.375" style="170" bestFit="1" customWidth="1"/>
    <col min="7" max="7" width="15.625" style="170" customWidth="1"/>
    <col min="8" max="8" width="3.375" style="170" bestFit="1" customWidth="1"/>
    <col min="9" max="9" width="15.625" style="169" customWidth="1"/>
    <col min="10" max="10" width="3.375" style="170" bestFit="1" customWidth="1"/>
    <col min="11" max="11" width="15.625" style="170" customWidth="1"/>
    <col min="12" max="12" width="3.375" style="170" customWidth="1"/>
    <col min="13" max="13" width="15.625" style="170" customWidth="1"/>
    <col min="14" max="14" width="3.375" style="170" customWidth="1"/>
    <col min="15" max="15" width="15.625" style="170" customWidth="1"/>
    <col min="16" max="16" width="3.375" style="170" customWidth="1"/>
    <col min="17" max="17" width="15.625" style="170" customWidth="1"/>
    <col min="18" max="18" width="3.375" style="170" customWidth="1"/>
    <col min="19" max="19" width="15.625" style="170" customWidth="1"/>
    <col min="20" max="20" width="3.375" style="170" customWidth="1"/>
    <col min="21" max="21" width="15.625" style="170" customWidth="1"/>
    <col min="22" max="22" width="3.375" style="170" customWidth="1"/>
    <col min="23" max="23" width="50.625" style="170" customWidth="1"/>
    <col min="24" max="16384" width="9" style="170"/>
  </cols>
  <sheetData>
    <row r="1" spans="2:23" x14ac:dyDescent="0.4">
      <c r="B1" s="168" t="s">
        <v>132</v>
      </c>
    </row>
    <row r="2" spans="2:23" x14ac:dyDescent="0.4">
      <c r="B2" s="171" t="s">
        <v>133</v>
      </c>
      <c r="E2" s="172"/>
      <c r="I2" s="173"/>
    </row>
    <row r="3" spans="2:23" x14ac:dyDescent="0.4">
      <c r="B3" s="173" t="s">
        <v>134</v>
      </c>
      <c r="E3" s="172" t="s">
        <v>135</v>
      </c>
      <c r="I3" s="173"/>
    </row>
    <row r="4" spans="2:23" x14ac:dyDescent="0.4">
      <c r="B4" s="171"/>
      <c r="E4" s="736" t="s">
        <v>136</v>
      </c>
      <c r="F4" s="736"/>
      <c r="G4" s="736"/>
      <c r="H4" s="736"/>
      <c r="I4" s="736"/>
      <c r="J4" s="736"/>
      <c r="K4" s="736"/>
      <c r="M4" s="736" t="s">
        <v>137</v>
      </c>
      <c r="N4" s="736"/>
      <c r="O4" s="736"/>
      <c r="Q4" s="736" t="s">
        <v>138</v>
      </c>
      <c r="R4" s="736"/>
      <c r="S4" s="736"/>
      <c r="T4" s="736"/>
      <c r="U4" s="736"/>
      <c r="W4" s="736" t="s">
        <v>139</v>
      </c>
    </row>
    <row r="5" spans="2:23" x14ac:dyDescent="0.4">
      <c r="B5" s="169" t="s">
        <v>140</v>
      </c>
      <c r="C5" s="169" t="s">
        <v>28</v>
      </c>
      <c r="E5" s="169" t="s">
        <v>141</v>
      </c>
      <c r="F5" s="169"/>
      <c r="G5" s="169" t="s">
        <v>142</v>
      </c>
      <c r="I5" s="169" t="s">
        <v>143</v>
      </c>
      <c r="K5" s="169" t="s">
        <v>136</v>
      </c>
      <c r="M5" s="169" t="s">
        <v>144</v>
      </c>
      <c r="O5" s="169" t="s">
        <v>145</v>
      </c>
      <c r="Q5" s="169" t="s">
        <v>144</v>
      </c>
      <c r="S5" s="169" t="s">
        <v>145</v>
      </c>
      <c r="U5" s="169" t="s">
        <v>136</v>
      </c>
      <c r="W5" s="736"/>
    </row>
    <row r="6" spans="2:23" x14ac:dyDescent="0.4">
      <c r="B6" s="169">
        <v>1</v>
      </c>
      <c r="C6" s="174" t="s">
        <v>146</v>
      </c>
      <c r="D6" s="169" t="s">
        <v>147</v>
      </c>
      <c r="E6" s="175">
        <v>0.375</v>
      </c>
      <c r="F6" s="169" t="s">
        <v>148</v>
      </c>
      <c r="G6" s="175">
        <v>0.75</v>
      </c>
      <c r="H6" s="170" t="s">
        <v>149</v>
      </c>
      <c r="I6" s="175">
        <v>4.1666666666666664E-2</v>
      </c>
      <c r="J6" s="170" t="s">
        <v>95</v>
      </c>
      <c r="K6" s="176">
        <f>(G6-E6-I6)*24</f>
        <v>8</v>
      </c>
      <c r="M6" s="175">
        <v>0.39583333333333331</v>
      </c>
      <c r="N6" s="169" t="s">
        <v>148</v>
      </c>
      <c r="O6" s="175">
        <v>0.6875</v>
      </c>
      <c r="Q6" s="177">
        <f>IF(E6&lt;M6,M6,E6)</f>
        <v>0.39583333333333331</v>
      </c>
      <c r="R6" s="169" t="s">
        <v>150</v>
      </c>
      <c r="S6" s="177">
        <f>IF(G6&gt;O6,O6,G6)</f>
        <v>0.6875</v>
      </c>
      <c r="U6" s="178">
        <f>(S6-Q6)*24</f>
        <v>7</v>
      </c>
      <c r="W6" s="179"/>
    </row>
    <row r="7" spans="2:23" x14ac:dyDescent="0.4">
      <c r="B7" s="169">
        <v>2</v>
      </c>
      <c r="C7" s="174" t="s">
        <v>151</v>
      </c>
      <c r="D7" s="169" t="s">
        <v>152</v>
      </c>
      <c r="E7" s="175"/>
      <c r="F7" s="169" t="s">
        <v>153</v>
      </c>
      <c r="G7" s="175"/>
      <c r="H7" s="170" t="s">
        <v>154</v>
      </c>
      <c r="I7" s="175">
        <v>0</v>
      </c>
      <c r="J7" s="170" t="s">
        <v>155</v>
      </c>
      <c r="K7" s="176">
        <f>(G7-E7-I7)*24</f>
        <v>0</v>
      </c>
      <c r="M7" s="175"/>
      <c r="N7" s="169" t="s">
        <v>104</v>
      </c>
      <c r="O7" s="175"/>
      <c r="Q7" s="177">
        <f>IF(E7&lt;M7,M7,E7)</f>
        <v>0</v>
      </c>
      <c r="R7" s="169" t="s">
        <v>150</v>
      </c>
      <c r="S7" s="177">
        <f>IF(G7&gt;O7,O7,G7)</f>
        <v>0</v>
      </c>
      <c r="U7" s="178">
        <f>(S7-Q7)*24</f>
        <v>0</v>
      </c>
      <c r="W7" s="179"/>
    </row>
    <row r="8" spans="2:23" x14ac:dyDescent="0.4">
      <c r="B8" s="169">
        <v>3</v>
      </c>
      <c r="C8" s="174" t="s">
        <v>156</v>
      </c>
      <c r="D8" s="169" t="s">
        <v>157</v>
      </c>
      <c r="E8" s="175"/>
      <c r="F8" s="169" t="s">
        <v>148</v>
      </c>
      <c r="G8" s="175"/>
      <c r="H8" s="170" t="s">
        <v>149</v>
      </c>
      <c r="I8" s="175">
        <v>0</v>
      </c>
      <c r="J8" s="170" t="s">
        <v>155</v>
      </c>
      <c r="K8" s="176">
        <f>(G8-E8-I8)*24</f>
        <v>0</v>
      </c>
      <c r="M8" s="175"/>
      <c r="N8" s="169" t="s">
        <v>158</v>
      </c>
      <c r="O8" s="175"/>
      <c r="Q8" s="177">
        <f>IF(E8&lt;M8,M8,E8)</f>
        <v>0</v>
      </c>
      <c r="R8" s="169" t="s">
        <v>148</v>
      </c>
      <c r="S8" s="177">
        <f>IF(G8&gt;O8,O8,G8)</f>
        <v>0</v>
      </c>
      <c r="U8" s="178">
        <f>(S8-Q8)*24</f>
        <v>0</v>
      </c>
      <c r="W8" s="179"/>
    </row>
    <row r="9" spans="2:23" x14ac:dyDescent="0.4">
      <c r="B9" s="169">
        <v>4</v>
      </c>
      <c r="C9" s="174" t="s">
        <v>159</v>
      </c>
      <c r="D9" s="169" t="s">
        <v>147</v>
      </c>
      <c r="E9" s="175"/>
      <c r="F9" s="169" t="s">
        <v>153</v>
      </c>
      <c r="G9" s="175"/>
      <c r="H9" s="170" t="s">
        <v>154</v>
      </c>
      <c r="I9" s="175">
        <v>0</v>
      </c>
      <c r="J9" s="170" t="s">
        <v>160</v>
      </c>
      <c r="K9" s="176">
        <f>(G9-E9-I9)*24</f>
        <v>0</v>
      </c>
      <c r="M9" s="175"/>
      <c r="N9" s="169" t="s">
        <v>150</v>
      </c>
      <c r="O9" s="175"/>
      <c r="Q9" s="177">
        <f>IF(E9&lt;M9,M9,E9)</f>
        <v>0</v>
      </c>
      <c r="R9" s="169" t="s">
        <v>104</v>
      </c>
      <c r="S9" s="177">
        <f>IF(G9&gt;O9,O9,G9)</f>
        <v>0</v>
      </c>
      <c r="U9" s="178">
        <f>(S9-Q9)*24</f>
        <v>0</v>
      </c>
      <c r="W9" s="179"/>
    </row>
    <row r="10" spans="2:23" x14ac:dyDescent="0.4">
      <c r="B10" s="169">
        <v>5</v>
      </c>
      <c r="C10" s="174" t="s">
        <v>161</v>
      </c>
      <c r="D10" s="169" t="s">
        <v>147</v>
      </c>
      <c r="E10" s="175"/>
      <c r="F10" s="169" t="s">
        <v>150</v>
      </c>
      <c r="G10" s="175"/>
      <c r="H10" s="170" t="s">
        <v>162</v>
      </c>
      <c r="I10" s="175">
        <v>0</v>
      </c>
      <c r="J10" s="170" t="s">
        <v>160</v>
      </c>
      <c r="K10" s="176">
        <f>(G10-E10-I10)*24</f>
        <v>0</v>
      </c>
      <c r="M10" s="175"/>
      <c r="N10" s="169" t="s">
        <v>150</v>
      </c>
      <c r="O10" s="175"/>
      <c r="Q10" s="177">
        <f t="shared" ref="Q10:Q25" si="0">IF(E10&lt;M10,M10,E10)</f>
        <v>0</v>
      </c>
      <c r="R10" s="169" t="s">
        <v>150</v>
      </c>
      <c r="S10" s="177">
        <f t="shared" ref="S10:S25" si="1">IF(G10&gt;O10,O10,G10)</f>
        <v>0</v>
      </c>
      <c r="U10" s="178">
        <f t="shared" ref="U10:U25" si="2">(S10-Q10)*24</f>
        <v>0</v>
      </c>
      <c r="W10" s="179"/>
    </row>
    <row r="11" spans="2:23" x14ac:dyDescent="0.4">
      <c r="B11" s="169">
        <v>6</v>
      </c>
      <c r="C11" s="174" t="s">
        <v>163</v>
      </c>
      <c r="D11" s="169" t="s">
        <v>164</v>
      </c>
      <c r="E11" s="175"/>
      <c r="F11" s="169" t="s">
        <v>153</v>
      </c>
      <c r="G11" s="175"/>
      <c r="H11" s="170" t="s">
        <v>154</v>
      </c>
      <c r="I11" s="175">
        <v>0</v>
      </c>
      <c r="J11" s="170" t="s">
        <v>160</v>
      </c>
      <c r="K11" s="176">
        <f t="shared" ref="K11:K25" si="3">(G11-E11-I11)*24</f>
        <v>0</v>
      </c>
      <c r="M11" s="175"/>
      <c r="N11" s="169" t="s">
        <v>148</v>
      </c>
      <c r="O11" s="175"/>
      <c r="Q11" s="177">
        <f t="shared" si="0"/>
        <v>0</v>
      </c>
      <c r="R11" s="169" t="s">
        <v>150</v>
      </c>
      <c r="S11" s="177">
        <f t="shared" si="1"/>
        <v>0</v>
      </c>
      <c r="U11" s="178">
        <f t="shared" si="2"/>
        <v>0</v>
      </c>
      <c r="W11" s="179"/>
    </row>
    <row r="12" spans="2:23" x14ac:dyDescent="0.4">
      <c r="B12" s="169">
        <v>7</v>
      </c>
      <c r="C12" s="174" t="s">
        <v>165</v>
      </c>
      <c r="D12" s="169" t="s">
        <v>147</v>
      </c>
      <c r="E12" s="175"/>
      <c r="F12" s="169" t="s">
        <v>158</v>
      </c>
      <c r="G12" s="175"/>
      <c r="H12" s="170" t="s">
        <v>154</v>
      </c>
      <c r="I12" s="175">
        <v>0</v>
      </c>
      <c r="J12" s="170" t="s">
        <v>160</v>
      </c>
      <c r="K12" s="176">
        <f t="shared" si="3"/>
        <v>0</v>
      </c>
      <c r="M12" s="175"/>
      <c r="N12" s="169" t="s">
        <v>148</v>
      </c>
      <c r="O12" s="175"/>
      <c r="Q12" s="177">
        <f t="shared" si="0"/>
        <v>0</v>
      </c>
      <c r="R12" s="169" t="s">
        <v>153</v>
      </c>
      <c r="S12" s="177">
        <f t="shared" si="1"/>
        <v>0</v>
      </c>
      <c r="U12" s="178">
        <f t="shared" si="2"/>
        <v>0</v>
      </c>
      <c r="W12" s="179"/>
    </row>
    <row r="13" spans="2:23" x14ac:dyDescent="0.4">
      <c r="B13" s="169">
        <v>8</v>
      </c>
      <c r="C13" s="174" t="s">
        <v>166</v>
      </c>
      <c r="D13" s="169" t="s">
        <v>157</v>
      </c>
      <c r="E13" s="175"/>
      <c r="F13" s="169" t="s">
        <v>148</v>
      </c>
      <c r="G13" s="175"/>
      <c r="H13" s="170" t="s">
        <v>154</v>
      </c>
      <c r="I13" s="175">
        <v>0</v>
      </c>
      <c r="J13" s="170" t="s">
        <v>160</v>
      </c>
      <c r="K13" s="176">
        <f t="shared" si="3"/>
        <v>0</v>
      </c>
      <c r="M13" s="175"/>
      <c r="N13" s="169" t="s">
        <v>150</v>
      </c>
      <c r="O13" s="175"/>
      <c r="Q13" s="177">
        <f t="shared" si="0"/>
        <v>0</v>
      </c>
      <c r="R13" s="169" t="s">
        <v>150</v>
      </c>
      <c r="S13" s="177">
        <f t="shared" si="1"/>
        <v>0</v>
      </c>
      <c r="U13" s="178">
        <f t="shared" si="2"/>
        <v>0</v>
      </c>
      <c r="W13" s="179"/>
    </row>
    <row r="14" spans="2:23" x14ac:dyDescent="0.4">
      <c r="B14" s="169">
        <v>9</v>
      </c>
      <c r="C14" s="174" t="s">
        <v>167</v>
      </c>
      <c r="D14" s="169" t="s">
        <v>152</v>
      </c>
      <c r="E14" s="175"/>
      <c r="F14" s="169" t="s">
        <v>104</v>
      </c>
      <c r="G14" s="175"/>
      <c r="H14" s="170" t="s">
        <v>154</v>
      </c>
      <c r="I14" s="175">
        <v>0</v>
      </c>
      <c r="J14" s="170" t="s">
        <v>160</v>
      </c>
      <c r="K14" s="176">
        <f t="shared" si="3"/>
        <v>0</v>
      </c>
      <c r="M14" s="175"/>
      <c r="N14" s="169" t="s">
        <v>150</v>
      </c>
      <c r="O14" s="175"/>
      <c r="Q14" s="177">
        <f t="shared" si="0"/>
        <v>0</v>
      </c>
      <c r="R14" s="169" t="s">
        <v>150</v>
      </c>
      <c r="S14" s="177">
        <f t="shared" si="1"/>
        <v>0</v>
      </c>
      <c r="U14" s="178">
        <f t="shared" si="2"/>
        <v>0</v>
      </c>
      <c r="W14" s="179"/>
    </row>
    <row r="15" spans="2:23" x14ac:dyDescent="0.4">
      <c r="B15" s="169">
        <v>10</v>
      </c>
      <c r="C15" s="174" t="s">
        <v>168</v>
      </c>
      <c r="D15" s="169" t="s">
        <v>164</v>
      </c>
      <c r="E15" s="175"/>
      <c r="F15" s="169" t="s">
        <v>150</v>
      </c>
      <c r="G15" s="175"/>
      <c r="H15" s="170" t="s">
        <v>154</v>
      </c>
      <c r="I15" s="175">
        <v>0</v>
      </c>
      <c r="J15" s="170" t="s">
        <v>160</v>
      </c>
      <c r="K15" s="176">
        <f t="shared" si="3"/>
        <v>0</v>
      </c>
      <c r="M15" s="175"/>
      <c r="N15" s="169" t="s">
        <v>150</v>
      </c>
      <c r="O15" s="175"/>
      <c r="Q15" s="177">
        <f t="shared" si="0"/>
        <v>0</v>
      </c>
      <c r="R15" s="169" t="s">
        <v>153</v>
      </c>
      <c r="S15" s="177">
        <f>IF(G15&gt;O15,O15,G15)</f>
        <v>0</v>
      </c>
      <c r="U15" s="178">
        <f t="shared" si="2"/>
        <v>0</v>
      </c>
      <c r="W15" s="179"/>
    </row>
    <row r="16" spans="2:23" x14ac:dyDescent="0.4">
      <c r="B16" s="169">
        <v>11</v>
      </c>
      <c r="C16" s="174" t="s">
        <v>169</v>
      </c>
      <c r="D16" s="169" t="s">
        <v>164</v>
      </c>
      <c r="E16" s="175"/>
      <c r="F16" s="169" t="s">
        <v>150</v>
      </c>
      <c r="G16" s="175"/>
      <c r="H16" s="170" t="s">
        <v>154</v>
      </c>
      <c r="I16" s="175">
        <v>0</v>
      </c>
      <c r="J16" s="170" t="s">
        <v>160</v>
      </c>
      <c r="K16" s="176">
        <f t="shared" si="3"/>
        <v>0</v>
      </c>
      <c r="M16" s="175"/>
      <c r="N16" s="169" t="s">
        <v>150</v>
      </c>
      <c r="O16" s="175"/>
      <c r="Q16" s="177">
        <f t="shared" si="0"/>
        <v>0</v>
      </c>
      <c r="R16" s="169" t="s">
        <v>150</v>
      </c>
      <c r="S16" s="177">
        <f t="shared" si="1"/>
        <v>0</v>
      </c>
      <c r="U16" s="178">
        <f t="shared" si="2"/>
        <v>0</v>
      </c>
      <c r="W16" s="179"/>
    </row>
    <row r="17" spans="2:23" x14ac:dyDescent="0.4">
      <c r="B17" s="169">
        <v>12</v>
      </c>
      <c r="C17" s="174" t="s">
        <v>170</v>
      </c>
      <c r="D17" s="169" t="s">
        <v>164</v>
      </c>
      <c r="E17" s="175"/>
      <c r="F17" s="169" t="s">
        <v>148</v>
      </c>
      <c r="G17" s="175"/>
      <c r="H17" s="170" t="s">
        <v>171</v>
      </c>
      <c r="I17" s="175">
        <v>0</v>
      </c>
      <c r="J17" s="170" t="s">
        <v>160</v>
      </c>
      <c r="K17" s="176">
        <f t="shared" si="3"/>
        <v>0</v>
      </c>
      <c r="M17" s="175"/>
      <c r="N17" s="169" t="s">
        <v>150</v>
      </c>
      <c r="O17" s="175"/>
      <c r="Q17" s="177">
        <f t="shared" si="0"/>
        <v>0</v>
      </c>
      <c r="R17" s="169" t="s">
        <v>150</v>
      </c>
      <c r="S17" s="177">
        <f t="shared" si="1"/>
        <v>0</v>
      </c>
      <c r="U17" s="178">
        <f t="shared" si="2"/>
        <v>0</v>
      </c>
      <c r="W17" s="179"/>
    </row>
    <row r="18" spans="2:23" x14ac:dyDescent="0.4">
      <c r="B18" s="169">
        <v>13</v>
      </c>
      <c r="C18" s="174" t="s">
        <v>172</v>
      </c>
      <c r="D18" s="169" t="s">
        <v>164</v>
      </c>
      <c r="E18" s="175"/>
      <c r="F18" s="169" t="s">
        <v>150</v>
      </c>
      <c r="G18" s="175"/>
      <c r="H18" s="170" t="s">
        <v>154</v>
      </c>
      <c r="I18" s="175">
        <v>0</v>
      </c>
      <c r="J18" s="170" t="s">
        <v>160</v>
      </c>
      <c r="K18" s="176">
        <f t="shared" si="3"/>
        <v>0</v>
      </c>
      <c r="M18" s="175"/>
      <c r="N18" s="169" t="s">
        <v>150</v>
      </c>
      <c r="O18" s="175"/>
      <c r="Q18" s="177">
        <f t="shared" si="0"/>
        <v>0</v>
      </c>
      <c r="R18" s="169" t="s">
        <v>150</v>
      </c>
      <c r="S18" s="177">
        <f t="shared" si="1"/>
        <v>0</v>
      </c>
      <c r="U18" s="178">
        <f t="shared" si="2"/>
        <v>0</v>
      </c>
      <c r="W18" s="179"/>
    </row>
    <row r="19" spans="2:23" x14ac:dyDescent="0.4">
      <c r="B19" s="169">
        <v>14</v>
      </c>
      <c r="C19" s="174" t="s">
        <v>173</v>
      </c>
      <c r="D19" s="169" t="s">
        <v>164</v>
      </c>
      <c r="E19" s="175"/>
      <c r="F19" s="169" t="s">
        <v>150</v>
      </c>
      <c r="G19" s="175"/>
      <c r="H19" s="170" t="s">
        <v>154</v>
      </c>
      <c r="I19" s="175">
        <v>0</v>
      </c>
      <c r="J19" s="170" t="s">
        <v>160</v>
      </c>
      <c r="K19" s="176">
        <f t="shared" si="3"/>
        <v>0</v>
      </c>
      <c r="M19" s="175"/>
      <c r="N19" s="169" t="s">
        <v>150</v>
      </c>
      <c r="O19" s="175"/>
      <c r="Q19" s="177">
        <f t="shared" si="0"/>
        <v>0</v>
      </c>
      <c r="R19" s="169" t="s">
        <v>150</v>
      </c>
      <c r="S19" s="177">
        <f t="shared" si="1"/>
        <v>0</v>
      </c>
      <c r="U19" s="178">
        <f t="shared" si="2"/>
        <v>0</v>
      </c>
      <c r="W19" s="179"/>
    </row>
    <row r="20" spans="2:23" x14ac:dyDescent="0.4">
      <c r="B20" s="169">
        <v>15</v>
      </c>
      <c r="C20" s="174" t="s">
        <v>174</v>
      </c>
      <c r="D20" s="169" t="s">
        <v>164</v>
      </c>
      <c r="E20" s="175"/>
      <c r="F20" s="169" t="s">
        <v>150</v>
      </c>
      <c r="G20" s="175"/>
      <c r="H20" s="170" t="s">
        <v>154</v>
      </c>
      <c r="I20" s="175">
        <v>0</v>
      </c>
      <c r="J20" s="170" t="s">
        <v>160</v>
      </c>
      <c r="K20" s="180">
        <f t="shared" si="3"/>
        <v>0</v>
      </c>
      <c r="M20" s="175"/>
      <c r="N20" s="169" t="s">
        <v>150</v>
      </c>
      <c r="O20" s="175"/>
      <c r="Q20" s="177">
        <f t="shared" si="0"/>
        <v>0</v>
      </c>
      <c r="R20" s="169" t="s">
        <v>150</v>
      </c>
      <c r="S20" s="177">
        <f t="shared" si="1"/>
        <v>0</v>
      </c>
      <c r="U20" s="178">
        <f t="shared" si="2"/>
        <v>0</v>
      </c>
      <c r="W20" s="179"/>
    </row>
    <row r="21" spans="2:23" x14ac:dyDescent="0.4">
      <c r="B21" s="169">
        <v>16</v>
      </c>
      <c r="C21" s="174" t="s">
        <v>175</v>
      </c>
      <c r="D21" s="169" t="s">
        <v>164</v>
      </c>
      <c r="E21" s="175"/>
      <c r="F21" s="169" t="s">
        <v>150</v>
      </c>
      <c r="G21" s="175"/>
      <c r="H21" s="170" t="s">
        <v>154</v>
      </c>
      <c r="I21" s="175">
        <v>0</v>
      </c>
      <c r="J21" s="170" t="s">
        <v>160</v>
      </c>
      <c r="K21" s="176">
        <f t="shared" si="3"/>
        <v>0</v>
      </c>
      <c r="M21" s="175"/>
      <c r="N21" s="169" t="s">
        <v>150</v>
      </c>
      <c r="O21" s="175"/>
      <c r="Q21" s="177">
        <f t="shared" si="0"/>
        <v>0</v>
      </c>
      <c r="R21" s="169" t="s">
        <v>150</v>
      </c>
      <c r="S21" s="177">
        <f t="shared" si="1"/>
        <v>0</v>
      </c>
      <c r="U21" s="178">
        <f t="shared" si="2"/>
        <v>0</v>
      </c>
      <c r="W21" s="179"/>
    </row>
    <row r="22" spans="2:23" x14ac:dyDescent="0.4">
      <c r="B22" s="169">
        <v>17</v>
      </c>
      <c r="C22" s="174" t="s">
        <v>176</v>
      </c>
      <c r="D22" s="169" t="s">
        <v>164</v>
      </c>
      <c r="E22" s="175"/>
      <c r="F22" s="169" t="s">
        <v>153</v>
      </c>
      <c r="G22" s="175"/>
      <c r="H22" s="170" t="s">
        <v>154</v>
      </c>
      <c r="I22" s="175">
        <v>0</v>
      </c>
      <c r="J22" s="170" t="s">
        <v>160</v>
      </c>
      <c r="K22" s="176">
        <f t="shared" si="3"/>
        <v>0</v>
      </c>
      <c r="M22" s="175"/>
      <c r="N22" s="169" t="s">
        <v>150</v>
      </c>
      <c r="O22" s="175"/>
      <c r="Q22" s="177">
        <f t="shared" si="0"/>
        <v>0</v>
      </c>
      <c r="R22" s="169" t="s">
        <v>150</v>
      </c>
      <c r="S22" s="177">
        <f t="shared" si="1"/>
        <v>0</v>
      </c>
      <c r="U22" s="178">
        <f t="shared" si="2"/>
        <v>0</v>
      </c>
      <c r="W22" s="179"/>
    </row>
    <row r="23" spans="2:23" x14ac:dyDescent="0.4">
      <c r="B23" s="169">
        <v>18</v>
      </c>
      <c r="C23" s="174" t="s">
        <v>177</v>
      </c>
      <c r="D23" s="169" t="s">
        <v>152</v>
      </c>
      <c r="E23" s="175"/>
      <c r="F23" s="169" t="s">
        <v>150</v>
      </c>
      <c r="G23" s="175"/>
      <c r="H23" s="170" t="s">
        <v>154</v>
      </c>
      <c r="I23" s="175">
        <v>0</v>
      </c>
      <c r="J23" s="170" t="s">
        <v>160</v>
      </c>
      <c r="K23" s="176">
        <f t="shared" si="3"/>
        <v>0</v>
      </c>
      <c r="M23" s="175"/>
      <c r="N23" s="169" t="s">
        <v>150</v>
      </c>
      <c r="O23" s="175"/>
      <c r="Q23" s="177">
        <f t="shared" si="0"/>
        <v>0</v>
      </c>
      <c r="R23" s="169" t="s">
        <v>150</v>
      </c>
      <c r="S23" s="177">
        <f t="shared" si="1"/>
        <v>0</v>
      </c>
      <c r="U23" s="178">
        <f t="shared" si="2"/>
        <v>0</v>
      </c>
      <c r="W23" s="179"/>
    </row>
    <row r="24" spans="2:23" x14ac:dyDescent="0.4">
      <c r="B24" s="169">
        <v>19</v>
      </c>
      <c r="C24" s="174" t="s">
        <v>178</v>
      </c>
      <c r="D24" s="169" t="s">
        <v>164</v>
      </c>
      <c r="E24" s="175"/>
      <c r="F24" s="169" t="s">
        <v>150</v>
      </c>
      <c r="G24" s="175"/>
      <c r="H24" s="170" t="s">
        <v>154</v>
      </c>
      <c r="I24" s="175">
        <v>0</v>
      </c>
      <c r="J24" s="170" t="s">
        <v>160</v>
      </c>
      <c r="K24" s="176">
        <f t="shared" si="3"/>
        <v>0</v>
      </c>
      <c r="M24" s="175"/>
      <c r="N24" s="169" t="s">
        <v>150</v>
      </c>
      <c r="O24" s="175"/>
      <c r="Q24" s="177">
        <f t="shared" si="0"/>
        <v>0</v>
      </c>
      <c r="R24" s="169" t="s">
        <v>150</v>
      </c>
      <c r="S24" s="177">
        <f t="shared" si="1"/>
        <v>0</v>
      </c>
      <c r="U24" s="178">
        <f t="shared" si="2"/>
        <v>0</v>
      </c>
      <c r="W24" s="179"/>
    </row>
    <row r="25" spans="2:23" x14ac:dyDescent="0.4">
      <c r="B25" s="169">
        <v>20</v>
      </c>
      <c r="C25" s="174" t="s">
        <v>179</v>
      </c>
      <c r="D25" s="169" t="s">
        <v>164</v>
      </c>
      <c r="E25" s="175"/>
      <c r="F25" s="169" t="s">
        <v>150</v>
      </c>
      <c r="G25" s="175"/>
      <c r="H25" s="170" t="s">
        <v>154</v>
      </c>
      <c r="I25" s="175">
        <v>0</v>
      </c>
      <c r="J25" s="170" t="s">
        <v>160</v>
      </c>
      <c r="K25" s="176">
        <f t="shared" si="3"/>
        <v>0</v>
      </c>
      <c r="M25" s="175"/>
      <c r="N25" s="169" t="s">
        <v>150</v>
      </c>
      <c r="O25" s="175"/>
      <c r="Q25" s="177">
        <f t="shared" si="0"/>
        <v>0</v>
      </c>
      <c r="R25" s="169" t="s">
        <v>150</v>
      </c>
      <c r="S25" s="177">
        <f t="shared" si="1"/>
        <v>0</v>
      </c>
      <c r="U25" s="178">
        <f t="shared" si="2"/>
        <v>0</v>
      </c>
      <c r="W25" s="179"/>
    </row>
    <row r="26" spans="2:23" x14ac:dyDescent="0.4">
      <c r="B26" s="169">
        <v>21</v>
      </c>
      <c r="C26" s="174" t="s">
        <v>180</v>
      </c>
      <c r="D26" s="169" t="s">
        <v>164</v>
      </c>
      <c r="E26" s="181"/>
      <c r="F26" s="169" t="s">
        <v>150</v>
      </c>
      <c r="G26" s="181"/>
      <c r="H26" s="170" t="s">
        <v>154</v>
      </c>
      <c r="I26" s="181"/>
      <c r="J26" s="170" t="s">
        <v>160</v>
      </c>
      <c r="K26" s="174">
        <v>1</v>
      </c>
      <c r="M26" s="176"/>
      <c r="N26" s="169" t="s">
        <v>150</v>
      </c>
      <c r="O26" s="176"/>
      <c r="Q26" s="176"/>
      <c r="R26" s="169" t="s">
        <v>150</v>
      </c>
      <c r="S26" s="176"/>
      <c r="U26" s="174">
        <v>1</v>
      </c>
      <c r="W26" s="179"/>
    </row>
    <row r="27" spans="2:23" x14ac:dyDescent="0.4">
      <c r="B27" s="169">
        <v>22</v>
      </c>
      <c r="C27" s="174" t="s">
        <v>181</v>
      </c>
      <c r="D27" s="169" t="s">
        <v>164</v>
      </c>
      <c r="E27" s="181"/>
      <c r="F27" s="169" t="s">
        <v>150</v>
      </c>
      <c r="G27" s="181"/>
      <c r="H27" s="170" t="s">
        <v>154</v>
      </c>
      <c r="I27" s="181"/>
      <c r="J27" s="170" t="s">
        <v>160</v>
      </c>
      <c r="K27" s="174">
        <v>2</v>
      </c>
      <c r="M27" s="176"/>
      <c r="N27" s="169" t="s">
        <v>150</v>
      </c>
      <c r="O27" s="176"/>
      <c r="Q27" s="176"/>
      <c r="R27" s="169" t="s">
        <v>150</v>
      </c>
      <c r="S27" s="176"/>
      <c r="U27" s="174">
        <v>2</v>
      </c>
      <c r="W27" s="179"/>
    </row>
    <row r="28" spans="2:23" x14ac:dyDescent="0.4">
      <c r="B28" s="169">
        <v>23</v>
      </c>
      <c r="C28" s="174" t="s">
        <v>182</v>
      </c>
      <c r="D28" s="169" t="s">
        <v>164</v>
      </c>
      <c r="E28" s="181"/>
      <c r="F28" s="169" t="s">
        <v>150</v>
      </c>
      <c r="G28" s="181"/>
      <c r="H28" s="170" t="s">
        <v>154</v>
      </c>
      <c r="I28" s="181"/>
      <c r="J28" s="170" t="s">
        <v>160</v>
      </c>
      <c r="K28" s="174">
        <v>3</v>
      </c>
      <c r="M28" s="176"/>
      <c r="N28" s="169" t="s">
        <v>150</v>
      </c>
      <c r="O28" s="176"/>
      <c r="Q28" s="176"/>
      <c r="R28" s="169" t="s">
        <v>150</v>
      </c>
      <c r="S28" s="176"/>
      <c r="U28" s="174">
        <v>3</v>
      </c>
      <c r="W28" s="179"/>
    </row>
    <row r="29" spans="2:23" x14ac:dyDescent="0.4">
      <c r="B29" s="169">
        <v>24</v>
      </c>
      <c r="C29" s="174" t="s">
        <v>183</v>
      </c>
      <c r="D29" s="169" t="s">
        <v>164</v>
      </c>
      <c r="E29" s="181"/>
      <c r="F29" s="169" t="s">
        <v>150</v>
      </c>
      <c r="G29" s="181"/>
      <c r="H29" s="170" t="s">
        <v>154</v>
      </c>
      <c r="I29" s="181"/>
      <c r="J29" s="170" t="s">
        <v>160</v>
      </c>
      <c r="K29" s="174">
        <v>4</v>
      </c>
      <c r="M29" s="176"/>
      <c r="N29" s="169" t="s">
        <v>150</v>
      </c>
      <c r="O29" s="176"/>
      <c r="Q29" s="176"/>
      <c r="R29" s="169" t="s">
        <v>150</v>
      </c>
      <c r="S29" s="176"/>
      <c r="U29" s="174">
        <v>4</v>
      </c>
      <c r="W29" s="179"/>
    </row>
    <row r="30" spans="2:23" x14ac:dyDescent="0.4">
      <c r="B30" s="169">
        <v>25</v>
      </c>
      <c r="C30" s="174" t="s">
        <v>184</v>
      </c>
      <c r="D30" s="169" t="s">
        <v>164</v>
      </c>
      <c r="E30" s="181"/>
      <c r="F30" s="169" t="s">
        <v>150</v>
      </c>
      <c r="G30" s="181"/>
      <c r="H30" s="170" t="s">
        <v>154</v>
      </c>
      <c r="I30" s="181"/>
      <c r="J30" s="170" t="s">
        <v>160</v>
      </c>
      <c r="K30" s="174">
        <v>4</v>
      </c>
      <c r="M30" s="176"/>
      <c r="N30" s="169" t="s">
        <v>150</v>
      </c>
      <c r="O30" s="176"/>
      <c r="Q30" s="176"/>
      <c r="R30" s="169" t="s">
        <v>150</v>
      </c>
      <c r="S30" s="176"/>
      <c r="U30" s="174">
        <v>3</v>
      </c>
      <c r="W30" s="179"/>
    </row>
    <row r="31" spans="2:23" x14ac:dyDescent="0.4">
      <c r="B31" s="169">
        <v>26</v>
      </c>
      <c r="C31" s="174" t="s">
        <v>185</v>
      </c>
      <c r="D31" s="169" t="s">
        <v>164</v>
      </c>
      <c r="E31" s="181"/>
      <c r="F31" s="169" t="s">
        <v>150</v>
      </c>
      <c r="G31" s="181"/>
      <c r="H31" s="170" t="s">
        <v>154</v>
      </c>
      <c r="I31" s="181"/>
      <c r="J31" s="170" t="s">
        <v>95</v>
      </c>
      <c r="K31" s="174">
        <v>5</v>
      </c>
      <c r="M31" s="176"/>
      <c r="N31" s="169" t="s">
        <v>150</v>
      </c>
      <c r="O31" s="176"/>
      <c r="Q31" s="176"/>
      <c r="R31" s="169" t="s">
        <v>150</v>
      </c>
      <c r="S31" s="176"/>
      <c r="U31" s="174">
        <v>5</v>
      </c>
      <c r="W31" s="179"/>
    </row>
    <row r="32" spans="2:23" x14ac:dyDescent="0.4">
      <c r="B32" s="169">
        <v>27</v>
      </c>
      <c r="C32" s="174" t="s">
        <v>186</v>
      </c>
      <c r="D32" s="169" t="s">
        <v>187</v>
      </c>
      <c r="E32" s="181"/>
      <c r="F32" s="169" t="s">
        <v>150</v>
      </c>
      <c r="G32" s="181"/>
      <c r="H32" s="170" t="s">
        <v>154</v>
      </c>
      <c r="I32" s="181"/>
      <c r="J32" s="170" t="s">
        <v>160</v>
      </c>
      <c r="K32" s="174">
        <v>0</v>
      </c>
      <c r="M32" s="176"/>
      <c r="N32" s="169" t="s">
        <v>150</v>
      </c>
      <c r="O32" s="176"/>
      <c r="Q32" s="176"/>
      <c r="R32" s="169" t="s">
        <v>188</v>
      </c>
      <c r="S32" s="176"/>
      <c r="U32" s="174">
        <v>0</v>
      </c>
      <c r="W32" s="179" t="s">
        <v>189</v>
      </c>
    </row>
    <row r="33" spans="2:23" x14ac:dyDescent="0.4">
      <c r="B33" s="169">
        <v>28</v>
      </c>
      <c r="C33" s="174" t="s">
        <v>190</v>
      </c>
      <c r="D33" s="169" t="s">
        <v>164</v>
      </c>
      <c r="E33" s="181"/>
      <c r="F33" s="169" t="s">
        <v>104</v>
      </c>
      <c r="G33" s="181"/>
      <c r="H33" s="170" t="s">
        <v>162</v>
      </c>
      <c r="I33" s="181"/>
      <c r="J33" s="170" t="s">
        <v>160</v>
      </c>
      <c r="K33" s="174"/>
      <c r="M33" s="176"/>
      <c r="N33" s="169" t="s">
        <v>150</v>
      </c>
      <c r="O33" s="176"/>
      <c r="Q33" s="176"/>
      <c r="R33" s="169" t="s">
        <v>150</v>
      </c>
      <c r="S33" s="176"/>
      <c r="U33" s="174"/>
      <c r="W33" s="179"/>
    </row>
    <row r="34" spans="2:23" x14ac:dyDescent="0.4">
      <c r="B34" s="169">
        <v>29</v>
      </c>
      <c r="C34" s="174" t="s">
        <v>191</v>
      </c>
      <c r="D34" s="169" t="s">
        <v>164</v>
      </c>
      <c r="E34" s="181"/>
      <c r="F34" s="169" t="s">
        <v>150</v>
      </c>
      <c r="G34" s="181"/>
      <c r="H34" s="170" t="s">
        <v>154</v>
      </c>
      <c r="I34" s="181"/>
      <c r="J34" s="170" t="s">
        <v>160</v>
      </c>
      <c r="K34" s="174"/>
      <c r="M34" s="176"/>
      <c r="N34" s="169" t="s">
        <v>150</v>
      </c>
      <c r="O34" s="176"/>
      <c r="Q34" s="176"/>
      <c r="R34" s="169" t="s">
        <v>150</v>
      </c>
      <c r="S34" s="176"/>
      <c r="U34" s="174"/>
      <c r="W34" s="179"/>
    </row>
    <row r="35" spans="2:23" x14ac:dyDescent="0.4">
      <c r="B35" s="169">
        <v>30</v>
      </c>
      <c r="C35" s="174" t="s">
        <v>191</v>
      </c>
      <c r="D35" s="169" t="s">
        <v>164</v>
      </c>
      <c r="E35" s="181"/>
      <c r="F35" s="169" t="s">
        <v>150</v>
      </c>
      <c r="G35" s="181"/>
      <c r="H35" s="170" t="s">
        <v>154</v>
      </c>
      <c r="I35" s="181"/>
      <c r="J35" s="170" t="s">
        <v>160</v>
      </c>
      <c r="K35" s="174"/>
      <c r="M35" s="176"/>
      <c r="N35" s="169" t="s">
        <v>150</v>
      </c>
      <c r="O35" s="176"/>
      <c r="Q35" s="176"/>
      <c r="R35" s="169" t="s">
        <v>158</v>
      </c>
      <c r="S35" s="176"/>
      <c r="U35" s="174"/>
      <c r="W35" s="179"/>
    </row>
    <row r="36" spans="2:23" x14ac:dyDescent="0.4">
      <c r="C36" s="182"/>
    </row>
    <row r="37" spans="2:23" x14ac:dyDescent="0.4">
      <c r="C37" s="183" t="s">
        <v>192</v>
      </c>
    </row>
    <row r="38" spans="2:23" x14ac:dyDescent="0.4">
      <c r="C38" s="183" t="s">
        <v>193</v>
      </c>
    </row>
    <row r="39" spans="2:23" x14ac:dyDescent="0.4">
      <c r="C39" s="183" t="s">
        <v>194</v>
      </c>
    </row>
    <row r="40" spans="2:23" x14ac:dyDescent="0.4">
      <c r="C40" s="183" t="s">
        <v>195</v>
      </c>
    </row>
    <row r="41" spans="2:23" x14ac:dyDescent="0.4">
      <c r="C41" s="171" t="s">
        <v>196</v>
      </c>
    </row>
    <row r="42" spans="2:23" x14ac:dyDescent="0.4">
      <c r="C42" s="171" t="s">
        <v>197</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73"/>
  <sheetViews>
    <sheetView zoomScale="70" zoomScaleNormal="70" workbookViewId="0">
      <selection activeCell="M6" sqref="M6"/>
    </sheetView>
  </sheetViews>
  <sheetFormatPr defaultRowHeight="18.75" x14ac:dyDescent="0.4"/>
  <cols>
    <col min="1" max="1" width="1.875" style="18" customWidth="1"/>
    <col min="2" max="3" width="9" style="18"/>
    <col min="4" max="4" width="45.625" style="18" customWidth="1"/>
    <col min="5" max="16384" width="9" style="18"/>
  </cols>
  <sheetData>
    <row r="1" spans="2:11" x14ac:dyDescent="0.4">
      <c r="B1" s="18" t="s">
        <v>33</v>
      </c>
      <c r="D1" s="30"/>
      <c r="E1" s="30"/>
      <c r="F1" s="30"/>
    </row>
    <row r="2" spans="2:11" s="115" customFormat="1" ht="20.25" customHeight="1" x14ac:dyDescent="0.4">
      <c r="B2" s="19" t="s">
        <v>198</v>
      </c>
      <c r="C2" s="19"/>
      <c r="D2" s="30"/>
      <c r="E2" s="30"/>
      <c r="F2" s="30"/>
    </row>
    <row r="3" spans="2:11" s="115" customFormat="1" ht="20.25" customHeight="1" x14ac:dyDescent="0.4">
      <c r="B3" s="19"/>
      <c r="C3" s="19"/>
      <c r="D3" s="30"/>
      <c r="E3" s="30"/>
      <c r="F3" s="30"/>
    </row>
    <row r="4" spans="2:11" s="20" customFormat="1" ht="20.25" customHeight="1" x14ac:dyDescent="0.4">
      <c r="B4" s="21"/>
      <c r="C4" s="30" t="s">
        <v>34</v>
      </c>
      <c r="D4" s="30"/>
      <c r="F4" s="737" t="s">
        <v>199</v>
      </c>
      <c r="G4" s="737"/>
      <c r="H4" s="737"/>
      <c r="I4" s="737"/>
      <c r="J4" s="737"/>
      <c r="K4" s="737"/>
    </row>
    <row r="5" spans="2:11" s="20" customFormat="1" ht="20.25" customHeight="1" x14ac:dyDescent="0.4">
      <c r="B5" s="184"/>
      <c r="C5" s="30" t="s">
        <v>35</v>
      </c>
      <c r="D5" s="30"/>
      <c r="F5" s="737"/>
      <c r="G5" s="737"/>
      <c r="H5" s="737"/>
      <c r="I5" s="737"/>
      <c r="J5" s="737"/>
      <c r="K5" s="737"/>
    </row>
    <row r="6" spans="2:11" s="115" customFormat="1" ht="20.25" customHeight="1" x14ac:dyDescent="0.4">
      <c r="B6" s="22" t="s">
        <v>36</v>
      </c>
      <c r="C6" s="30"/>
      <c r="D6" s="30"/>
      <c r="E6" s="185"/>
      <c r="F6" s="186"/>
    </row>
    <row r="7" spans="2:11" s="115" customFormat="1" ht="20.25" customHeight="1" x14ac:dyDescent="0.4">
      <c r="B7" s="19"/>
      <c r="C7" s="19"/>
      <c r="D7" s="30"/>
      <c r="E7" s="185"/>
      <c r="F7" s="186"/>
    </row>
    <row r="8" spans="2:11" s="115" customFormat="1" ht="20.25" customHeight="1" x14ac:dyDescent="0.4">
      <c r="B8" s="30" t="s">
        <v>37</v>
      </c>
      <c r="C8" s="19"/>
      <c r="D8" s="30"/>
      <c r="E8" s="185"/>
      <c r="F8" s="186"/>
    </row>
    <row r="9" spans="2:11" s="115" customFormat="1" ht="20.25" customHeight="1" x14ac:dyDescent="0.4">
      <c r="B9" s="19"/>
      <c r="C9" s="19"/>
      <c r="D9" s="30"/>
      <c r="E9" s="30"/>
      <c r="F9" s="30"/>
    </row>
    <row r="10" spans="2:11" s="115" customFormat="1" ht="20.25" customHeight="1" x14ac:dyDescent="0.4">
      <c r="B10" s="30" t="s">
        <v>38</v>
      </c>
      <c r="C10" s="19"/>
      <c r="D10" s="30"/>
      <c r="E10" s="30"/>
      <c r="F10" s="30"/>
    </row>
    <row r="11" spans="2:11" s="115" customFormat="1" ht="20.25" customHeight="1" x14ac:dyDescent="0.4">
      <c r="B11" s="30"/>
      <c r="C11" s="19"/>
      <c r="D11" s="30"/>
      <c r="E11" s="30"/>
      <c r="F11" s="30"/>
    </row>
    <row r="12" spans="2:11" s="115" customFormat="1" ht="20.25" customHeight="1" x14ac:dyDescent="0.4">
      <c r="B12" s="30" t="s">
        <v>39</v>
      </c>
      <c r="C12" s="19"/>
      <c r="D12" s="30"/>
    </row>
    <row r="13" spans="2:11" s="115" customFormat="1" ht="20.25" customHeight="1" x14ac:dyDescent="0.4">
      <c r="B13" s="30"/>
      <c r="C13" s="19"/>
      <c r="D13" s="30"/>
    </row>
    <row r="14" spans="2:11" s="115" customFormat="1" ht="20.25" customHeight="1" x14ac:dyDescent="0.4">
      <c r="B14" s="30" t="s">
        <v>40</v>
      </c>
      <c r="C14" s="19"/>
      <c r="D14" s="30"/>
    </row>
    <row r="15" spans="2:11" s="115" customFormat="1" ht="20.25" customHeight="1" x14ac:dyDescent="0.4">
      <c r="B15" s="30"/>
      <c r="C15" s="19"/>
      <c r="D15" s="30"/>
    </row>
    <row r="16" spans="2:11" s="115" customFormat="1" ht="20.25" customHeight="1" x14ac:dyDescent="0.4">
      <c r="B16" s="30" t="s">
        <v>200</v>
      </c>
      <c r="C16" s="19"/>
      <c r="D16" s="30"/>
    </row>
    <row r="17" spans="2:25" s="115" customFormat="1" ht="20.25" customHeight="1" x14ac:dyDescent="0.4">
      <c r="B17" s="19"/>
      <c r="C17" s="19"/>
      <c r="D17" s="30"/>
    </row>
    <row r="18" spans="2:25" s="115" customFormat="1" ht="20.25" customHeight="1" x14ac:dyDescent="0.4">
      <c r="B18" s="30" t="s">
        <v>201</v>
      </c>
      <c r="C18" s="19"/>
      <c r="D18" s="30"/>
    </row>
    <row r="19" spans="2:25" s="115" customFormat="1" ht="20.25" customHeight="1" x14ac:dyDescent="0.4">
      <c r="B19" s="19"/>
      <c r="C19" s="19"/>
      <c r="D19" s="30"/>
    </row>
    <row r="20" spans="2:25" s="115" customFormat="1" ht="17.25" customHeight="1" x14ac:dyDescent="0.4">
      <c r="B20" s="30" t="s">
        <v>202</v>
      </c>
      <c r="C20" s="30"/>
      <c r="D20" s="30"/>
    </row>
    <row r="21" spans="2:25" s="115" customFormat="1" ht="17.25" customHeight="1" x14ac:dyDescent="0.4">
      <c r="B21" s="30" t="s">
        <v>41</v>
      </c>
      <c r="C21" s="30"/>
      <c r="D21" s="30"/>
    </row>
    <row r="22" spans="2:25" s="115" customFormat="1" ht="17.25" customHeight="1" x14ac:dyDescent="0.4">
      <c r="B22" s="30"/>
      <c r="C22" s="30"/>
      <c r="D22" s="30"/>
    </row>
    <row r="23" spans="2:25" s="115" customFormat="1" ht="17.25" customHeight="1" x14ac:dyDescent="0.4">
      <c r="B23" s="30"/>
      <c r="C23" s="23" t="s">
        <v>140</v>
      </c>
      <c r="D23" s="23" t="s">
        <v>42</v>
      </c>
    </row>
    <row r="24" spans="2:25" s="115" customFormat="1" ht="17.25" customHeight="1" x14ac:dyDescent="0.4">
      <c r="B24" s="30"/>
      <c r="C24" s="23">
        <v>1</v>
      </c>
      <c r="D24" s="24" t="s">
        <v>43</v>
      </c>
    </row>
    <row r="25" spans="2:25" s="115" customFormat="1" ht="17.25" customHeight="1" x14ac:dyDescent="0.4">
      <c r="B25" s="30"/>
      <c r="C25" s="23">
        <v>2</v>
      </c>
      <c r="D25" s="24" t="s">
        <v>124</v>
      </c>
    </row>
    <row r="26" spans="2:25" s="115" customFormat="1" ht="17.25" customHeight="1" x14ac:dyDescent="0.4">
      <c r="B26" s="30"/>
      <c r="C26" s="23">
        <v>3</v>
      </c>
      <c r="D26" s="24" t="s">
        <v>125</v>
      </c>
    </row>
    <row r="27" spans="2:25" s="115" customFormat="1" ht="17.25" customHeight="1" x14ac:dyDescent="0.4">
      <c r="B27" s="30"/>
      <c r="C27" s="23">
        <v>4</v>
      </c>
      <c r="D27" s="24" t="s">
        <v>126</v>
      </c>
    </row>
    <row r="28" spans="2:25" s="115" customFormat="1" ht="17.25" customHeight="1" x14ac:dyDescent="0.4">
      <c r="B28" s="30"/>
      <c r="C28" s="23">
        <v>5</v>
      </c>
      <c r="D28" s="24" t="s">
        <v>131</v>
      </c>
    </row>
    <row r="29" spans="2:25" s="115" customFormat="1" ht="17.25" customHeight="1" x14ac:dyDescent="0.4">
      <c r="B29" s="30"/>
      <c r="C29" s="185"/>
      <c r="D29" s="186"/>
    </row>
    <row r="30" spans="2:25" s="115" customFormat="1" ht="17.25" customHeight="1" x14ac:dyDescent="0.4">
      <c r="B30" s="30" t="s">
        <v>203</v>
      </c>
      <c r="C30" s="30"/>
      <c r="D30" s="30"/>
      <c r="E30" s="20"/>
      <c r="F30" s="20"/>
    </row>
    <row r="31" spans="2:25" s="115" customFormat="1" ht="17.25" customHeight="1" x14ac:dyDescent="0.4">
      <c r="B31" s="30" t="s">
        <v>44</v>
      </c>
      <c r="C31" s="30"/>
      <c r="D31" s="30"/>
      <c r="E31" s="20"/>
      <c r="F31" s="20"/>
    </row>
    <row r="32" spans="2:25" s="115" customFormat="1" ht="17.25" customHeight="1" x14ac:dyDescent="0.4">
      <c r="B32" s="30"/>
      <c r="C32" s="30"/>
      <c r="D32" s="30"/>
      <c r="E32" s="20"/>
      <c r="F32" s="20"/>
      <c r="G32" s="187"/>
      <c r="H32" s="187"/>
      <c r="J32" s="187"/>
      <c r="K32" s="187"/>
      <c r="L32" s="187"/>
      <c r="M32" s="187"/>
      <c r="N32" s="187"/>
      <c r="O32" s="187"/>
      <c r="R32" s="187"/>
      <c r="S32" s="187"/>
      <c r="T32" s="187"/>
      <c r="W32" s="187"/>
      <c r="X32" s="187"/>
      <c r="Y32" s="187"/>
    </row>
    <row r="33" spans="2:51" s="115" customFormat="1" ht="17.25" customHeight="1" x14ac:dyDescent="0.4">
      <c r="B33" s="30"/>
      <c r="C33" s="23" t="s">
        <v>28</v>
      </c>
      <c r="D33" s="23" t="s">
        <v>29</v>
      </c>
      <c r="E33" s="20"/>
      <c r="F33" s="20"/>
      <c r="G33" s="187"/>
      <c r="H33" s="187"/>
      <c r="J33" s="187"/>
      <c r="K33" s="187"/>
      <c r="L33" s="187"/>
      <c r="M33" s="187"/>
      <c r="N33" s="187"/>
      <c r="O33" s="187"/>
      <c r="R33" s="187"/>
      <c r="S33" s="187"/>
      <c r="T33" s="187"/>
      <c r="W33" s="187"/>
      <c r="X33" s="187"/>
      <c r="Y33" s="187"/>
    </row>
    <row r="34" spans="2:51" s="115" customFormat="1" ht="17.25" customHeight="1" x14ac:dyDescent="0.4">
      <c r="B34" s="30"/>
      <c r="C34" s="23" t="s">
        <v>204</v>
      </c>
      <c r="D34" s="24" t="s">
        <v>30</v>
      </c>
      <c r="E34" s="20"/>
      <c r="F34" s="20"/>
      <c r="G34" s="187"/>
      <c r="H34" s="187"/>
      <c r="J34" s="187"/>
      <c r="K34" s="187"/>
      <c r="L34" s="187"/>
      <c r="M34" s="187"/>
      <c r="N34" s="187"/>
      <c r="O34" s="187"/>
      <c r="R34" s="187"/>
      <c r="S34" s="187"/>
      <c r="T34" s="187"/>
      <c r="W34" s="187"/>
      <c r="X34" s="187"/>
      <c r="Y34" s="187"/>
    </row>
    <row r="35" spans="2:51" s="115" customFormat="1" ht="17.25" customHeight="1" x14ac:dyDescent="0.4">
      <c r="B35" s="30"/>
      <c r="C35" s="23" t="s">
        <v>205</v>
      </c>
      <c r="D35" s="24" t="s">
        <v>31</v>
      </c>
      <c r="E35" s="20"/>
      <c r="F35" s="20"/>
      <c r="G35" s="187"/>
      <c r="H35" s="187"/>
      <c r="J35" s="187"/>
      <c r="K35" s="187"/>
      <c r="L35" s="187"/>
      <c r="M35" s="187"/>
      <c r="N35" s="187"/>
      <c r="O35" s="187"/>
      <c r="R35" s="187"/>
      <c r="S35" s="187"/>
      <c r="T35" s="187"/>
      <c r="W35" s="187"/>
      <c r="X35" s="187"/>
      <c r="Y35" s="187"/>
    </row>
    <row r="36" spans="2:51" s="115" customFormat="1" ht="17.25" customHeight="1" x14ac:dyDescent="0.4">
      <c r="B36" s="30"/>
      <c r="C36" s="23" t="s">
        <v>206</v>
      </c>
      <c r="D36" s="24" t="s">
        <v>32</v>
      </c>
      <c r="E36" s="20"/>
      <c r="F36" s="20"/>
      <c r="G36" s="187"/>
      <c r="H36" s="187"/>
      <c r="J36" s="187"/>
      <c r="K36" s="187"/>
      <c r="L36" s="187"/>
      <c r="M36" s="187"/>
      <c r="N36" s="187"/>
      <c r="O36" s="187"/>
      <c r="R36" s="187"/>
      <c r="S36" s="187"/>
      <c r="T36" s="187"/>
      <c r="W36" s="187"/>
      <c r="X36" s="187"/>
      <c r="Y36" s="187"/>
    </row>
    <row r="37" spans="2:51" s="115" customFormat="1" ht="17.25" customHeight="1" x14ac:dyDescent="0.4">
      <c r="B37" s="30"/>
      <c r="C37" s="23" t="s">
        <v>207</v>
      </c>
      <c r="D37" s="24" t="s">
        <v>208</v>
      </c>
      <c r="E37" s="20"/>
      <c r="F37" s="20"/>
      <c r="G37" s="187"/>
      <c r="H37" s="187"/>
      <c r="J37" s="187"/>
      <c r="K37" s="187"/>
      <c r="L37" s="187"/>
      <c r="M37" s="187"/>
      <c r="N37" s="187"/>
      <c r="O37" s="187"/>
      <c r="R37" s="187"/>
      <c r="S37" s="187"/>
      <c r="T37" s="187"/>
      <c r="W37" s="187"/>
      <c r="X37" s="187"/>
      <c r="Y37" s="187"/>
    </row>
    <row r="38" spans="2:51" s="115" customFormat="1" ht="17.25" customHeight="1" x14ac:dyDescent="0.4">
      <c r="B38" s="30"/>
      <c r="C38" s="30"/>
      <c r="D38" s="30"/>
      <c r="E38" s="20"/>
      <c r="F38" s="20"/>
      <c r="G38" s="187"/>
      <c r="H38" s="187"/>
      <c r="J38" s="187"/>
      <c r="K38" s="187"/>
      <c r="L38" s="187"/>
      <c r="M38" s="187"/>
      <c r="N38" s="187"/>
      <c r="O38" s="187"/>
      <c r="R38" s="187"/>
      <c r="S38" s="187"/>
      <c r="T38" s="187"/>
      <c r="W38" s="187"/>
      <c r="X38" s="187"/>
      <c r="Y38" s="187"/>
    </row>
    <row r="39" spans="2:51" s="115" customFormat="1" ht="17.25" customHeight="1" x14ac:dyDescent="0.4">
      <c r="B39" s="30"/>
      <c r="C39" s="25" t="s">
        <v>45</v>
      </c>
      <c r="D39" s="30"/>
      <c r="E39" s="20"/>
      <c r="F39" s="20"/>
      <c r="G39" s="187"/>
      <c r="H39" s="187"/>
      <c r="J39" s="187"/>
      <c r="K39" s="187"/>
      <c r="L39" s="187"/>
      <c r="M39" s="187"/>
      <c r="N39" s="187"/>
      <c r="O39" s="187"/>
      <c r="R39" s="187"/>
      <c r="S39" s="187"/>
      <c r="T39" s="187"/>
      <c r="W39" s="187"/>
      <c r="X39" s="187"/>
      <c r="Y39" s="187"/>
    </row>
    <row r="40" spans="2:51" s="115" customFormat="1" ht="17.25" customHeight="1" x14ac:dyDescent="0.4">
      <c r="B40" s="20"/>
      <c r="C40" s="30" t="s">
        <v>46</v>
      </c>
      <c r="D40" s="20"/>
      <c r="E40" s="20"/>
      <c r="F40" s="25"/>
      <c r="G40" s="187"/>
      <c r="H40" s="187"/>
      <c r="J40" s="187"/>
      <c r="K40" s="187"/>
      <c r="L40" s="187"/>
      <c r="M40" s="187"/>
      <c r="N40" s="187"/>
      <c r="O40" s="187"/>
      <c r="R40" s="187"/>
      <c r="S40" s="187"/>
      <c r="T40" s="187"/>
      <c r="W40" s="187"/>
      <c r="X40" s="187"/>
      <c r="Y40" s="187"/>
    </row>
    <row r="41" spans="2:51" s="115" customFormat="1" ht="17.25" customHeight="1" x14ac:dyDescent="0.4">
      <c r="B41" s="20"/>
      <c r="C41" s="30" t="s">
        <v>47</v>
      </c>
      <c r="D41" s="20"/>
      <c r="E41" s="20"/>
      <c r="F41" s="30"/>
      <c r="G41" s="187"/>
      <c r="H41" s="187"/>
      <c r="J41" s="187"/>
      <c r="K41" s="187"/>
      <c r="L41" s="187"/>
      <c r="M41" s="187"/>
      <c r="N41" s="187"/>
      <c r="O41" s="187"/>
      <c r="R41" s="187"/>
      <c r="S41" s="187"/>
      <c r="T41" s="187"/>
      <c r="W41" s="187"/>
      <c r="X41" s="187"/>
      <c r="Y41" s="187"/>
    </row>
    <row r="42" spans="2:51" s="115" customFormat="1" ht="17.25" customHeight="1" x14ac:dyDescent="0.4">
      <c r="B42" s="30"/>
      <c r="C42" s="30"/>
      <c r="D42" s="30"/>
      <c r="E42" s="25"/>
      <c r="F42" s="187"/>
      <c r="G42" s="187"/>
      <c r="H42" s="187"/>
      <c r="J42" s="187"/>
      <c r="K42" s="187"/>
      <c r="L42" s="187"/>
      <c r="M42" s="187"/>
      <c r="N42" s="187"/>
      <c r="O42" s="187"/>
      <c r="R42" s="187"/>
      <c r="S42" s="187"/>
      <c r="T42" s="187"/>
      <c r="W42" s="187"/>
      <c r="X42" s="187"/>
      <c r="Y42" s="187"/>
    </row>
    <row r="43" spans="2:51" s="115" customFormat="1" ht="17.25" customHeight="1" x14ac:dyDescent="0.4">
      <c r="B43" s="30" t="s">
        <v>209</v>
      </c>
      <c r="C43" s="30"/>
      <c r="D43" s="30"/>
    </row>
    <row r="44" spans="2:51" s="115" customFormat="1" ht="17.25" customHeight="1" x14ac:dyDescent="0.4">
      <c r="B44" s="30" t="s">
        <v>48</v>
      </c>
      <c r="C44" s="30"/>
      <c r="D44" s="30"/>
      <c r="AH44" s="188"/>
      <c r="AI44" s="188"/>
      <c r="AJ44" s="188"/>
      <c r="AK44" s="188"/>
      <c r="AL44" s="188"/>
      <c r="AM44" s="188"/>
      <c r="AN44" s="188"/>
      <c r="AO44" s="188"/>
      <c r="AP44" s="188"/>
      <c r="AQ44" s="188"/>
      <c r="AR44" s="188"/>
      <c r="AS44" s="188"/>
    </row>
    <row r="45" spans="2:51" s="115" customFormat="1" ht="17.25" customHeight="1" x14ac:dyDescent="0.4">
      <c r="B45" s="27" t="s">
        <v>210</v>
      </c>
      <c r="C45" s="20"/>
      <c r="D45" s="20"/>
      <c r="E45" s="189"/>
      <c r="F45" s="189"/>
      <c r="G45" s="189"/>
      <c r="H45" s="189"/>
      <c r="I45" s="189"/>
      <c r="J45" s="189"/>
      <c r="K45" s="189"/>
      <c r="L45" s="189"/>
      <c r="M45" s="189"/>
      <c r="N45" s="189"/>
      <c r="O45" s="26"/>
      <c r="P45" s="26"/>
      <c r="Q45" s="189"/>
      <c r="R45" s="26"/>
      <c r="S45" s="189"/>
      <c r="T45" s="189"/>
      <c r="U45" s="26"/>
      <c r="V45" s="188"/>
      <c r="W45" s="188"/>
      <c r="X45" s="188"/>
      <c r="Y45" s="189"/>
      <c r="Z45" s="189"/>
      <c r="AA45" s="189"/>
      <c r="AB45" s="189"/>
      <c r="AC45" s="188"/>
      <c r="AD45" s="189"/>
      <c r="AE45" s="26"/>
      <c r="AF45" s="26"/>
      <c r="AG45" s="26"/>
      <c r="AH45" s="26"/>
      <c r="AI45" s="28"/>
      <c r="AJ45" s="26"/>
      <c r="AK45" s="26"/>
      <c r="AL45" s="26"/>
      <c r="AM45" s="26"/>
      <c r="AN45" s="26"/>
      <c r="AO45" s="26"/>
      <c r="AP45" s="26"/>
      <c r="AQ45" s="26"/>
      <c r="AR45" s="26"/>
      <c r="AS45" s="26"/>
      <c r="AT45" s="26"/>
      <c r="AU45" s="26"/>
      <c r="AV45" s="26"/>
      <c r="AW45" s="26"/>
      <c r="AX45" s="26"/>
      <c r="AY45" s="28"/>
    </row>
    <row r="46" spans="2:51" s="115" customFormat="1" ht="17.25" customHeight="1" x14ac:dyDescent="0.4">
      <c r="F46" s="188"/>
    </row>
    <row r="47" spans="2:51" s="115" customFormat="1" ht="17.25" customHeight="1" x14ac:dyDescent="0.4">
      <c r="B47" s="30" t="s">
        <v>211</v>
      </c>
      <c r="C47" s="30"/>
    </row>
    <row r="48" spans="2:51" s="115" customFormat="1" ht="17.25" customHeight="1" x14ac:dyDescent="0.4">
      <c r="B48" s="30"/>
      <c r="C48" s="30"/>
    </row>
    <row r="49" spans="2:54" s="115" customFormat="1" ht="17.25" customHeight="1" x14ac:dyDescent="0.4">
      <c r="B49" s="30" t="s">
        <v>212</v>
      </c>
      <c r="C49" s="30"/>
    </row>
    <row r="50" spans="2:54" s="115" customFormat="1" ht="17.25" customHeight="1" x14ac:dyDescent="0.4">
      <c r="B50" s="30" t="s">
        <v>213</v>
      </c>
      <c r="C50" s="30"/>
    </row>
    <row r="51" spans="2:54" s="115" customFormat="1" ht="17.25" customHeight="1" x14ac:dyDescent="0.4">
      <c r="B51" s="30"/>
      <c r="C51" s="30"/>
    </row>
    <row r="52" spans="2:54" s="115" customFormat="1" ht="17.25" customHeight="1" x14ac:dyDescent="0.4">
      <c r="B52" s="30" t="s">
        <v>214</v>
      </c>
      <c r="C52" s="30"/>
    </row>
    <row r="53" spans="2:54" s="115" customFormat="1" ht="17.25" customHeight="1" x14ac:dyDescent="0.4">
      <c r="B53" s="30" t="s">
        <v>215</v>
      </c>
      <c r="C53" s="30"/>
    </row>
    <row r="54" spans="2:54" s="115" customFormat="1" ht="17.25" customHeight="1" x14ac:dyDescent="0.4">
      <c r="B54" s="30"/>
      <c r="C54" s="30"/>
    </row>
    <row r="55" spans="2:54" s="115" customFormat="1" ht="17.25" customHeight="1" x14ac:dyDescent="0.4">
      <c r="B55" s="30" t="s">
        <v>216</v>
      </c>
      <c r="C55" s="30"/>
      <c r="D55" s="30"/>
    </row>
    <row r="56" spans="2:54" s="115" customFormat="1" ht="17.25" customHeight="1" x14ac:dyDescent="0.4">
      <c r="B56" s="30"/>
      <c r="C56" s="30"/>
      <c r="D56" s="30"/>
    </row>
    <row r="57" spans="2:54" s="115" customFormat="1" ht="17.25" customHeight="1" x14ac:dyDescent="0.4">
      <c r="B57" s="20" t="s">
        <v>217</v>
      </c>
      <c r="C57" s="20"/>
      <c r="D57" s="30"/>
    </row>
    <row r="58" spans="2:54" s="115" customFormat="1" ht="17.25" customHeight="1" x14ac:dyDescent="0.4">
      <c r="B58" s="20" t="s">
        <v>49</v>
      </c>
      <c r="C58" s="20"/>
      <c r="D58" s="30"/>
    </row>
    <row r="59" spans="2:54" s="115" customFormat="1" ht="17.25" customHeight="1" x14ac:dyDescent="0.4">
      <c r="B59" s="20" t="s">
        <v>218</v>
      </c>
      <c r="C59" s="20"/>
      <c r="D59" s="30"/>
    </row>
    <row r="60" spans="2:54" s="115" customFormat="1" ht="17.25" customHeight="1" x14ac:dyDescent="0.4"/>
    <row r="61" spans="2:54" s="115" customFormat="1" ht="17.25" customHeight="1" x14ac:dyDescent="0.4">
      <c r="B61" s="115" t="s">
        <v>219</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row>
    <row r="62" spans="2:54" s="115" customFormat="1" ht="17.25" customHeight="1" x14ac:dyDescent="0.4">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row>
    <row r="63" spans="2:54" s="115" customFormat="1" ht="17.25" customHeight="1" x14ac:dyDescent="0.4">
      <c r="B63" s="115" t="s">
        <v>220</v>
      </c>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row>
    <row r="64" spans="2:54" s="115" customFormat="1" ht="17.25" customHeight="1" x14ac:dyDescent="0.4">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row>
    <row r="65" spans="2:71" s="115" customFormat="1" ht="17.25" customHeight="1" x14ac:dyDescent="0.2">
      <c r="B65" s="115" t="s">
        <v>221</v>
      </c>
      <c r="BL65" s="190"/>
      <c r="BM65" s="191"/>
      <c r="BN65" s="190"/>
      <c r="BO65" s="190"/>
      <c r="BP65" s="190"/>
      <c r="BQ65" s="192"/>
      <c r="BR65" s="193"/>
      <c r="BS65" s="193"/>
    </row>
    <row r="66" spans="2:71" s="115" customFormat="1" ht="17.25" customHeight="1" x14ac:dyDescent="0.4">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row>
    <row r="67" spans="2:71" s="115" customFormat="1" ht="17.25" customHeight="1" x14ac:dyDescent="0.4">
      <c r="B67" s="115" t="s">
        <v>222</v>
      </c>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row>
    <row r="68" spans="2:71" s="115" customFormat="1" ht="17.25" customHeight="1" x14ac:dyDescent="0.4">
      <c r="B68" s="115" t="s">
        <v>223</v>
      </c>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row>
    <row r="69" spans="2:71" s="115" customFormat="1" ht="17.25" customHeight="1" x14ac:dyDescent="0.4">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row>
    <row r="70" spans="2:71" ht="17.25" customHeight="1" x14ac:dyDescent="0.4">
      <c r="B70" s="18" t="s">
        <v>224</v>
      </c>
    </row>
    <row r="71" spans="2:71" ht="17.25" customHeight="1" x14ac:dyDescent="0.4">
      <c r="B71" s="115" t="s">
        <v>225</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55" zoomScaleNormal="55" workbookViewId="0">
      <selection activeCell="D18" sqref="D18"/>
    </sheetView>
  </sheetViews>
  <sheetFormatPr defaultRowHeight="25.5" x14ac:dyDescent="0.4"/>
  <cols>
    <col min="1" max="1" width="1.75" style="196" customWidth="1"/>
    <col min="2" max="2" width="9" style="196"/>
    <col min="3" max="12" width="40.625" style="196" customWidth="1"/>
    <col min="13" max="16384" width="9" style="196"/>
  </cols>
  <sheetData>
    <row r="1" spans="1:12" x14ac:dyDescent="0.4">
      <c r="A1" s="194"/>
      <c r="B1" s="195" t="s">
        <v>50</v>
      </c>
      <c r="C1" s="195"/>
      <c r="D1" s="195"/>
    </row>
    <row r="2" spans="1:12" x14ac:dyDescent="0.4">
      <c r="A2" s="194"/>
      <c r="B2" s="195"/>
      <c r="C2" s="195"/>
      <c r="D2" s="195"/>
    </row>
    <row r="3" spans="1:12" x14ac:dyDescent="0.4">
      <c r="A3" s="194"/>
      <c r="B3" s="197" t="s">
        <v>226</v>
      </c>
      <c r="C3" s="197" t="s">
        <v>12</v>
      </c>
      <c r="D3" s="195"/>
    </row>
    <row r="4" spans="1:12" x14ac:dyDescent="0.4">
      <c r="A4" s="194"/>
      <c r="B4" s="198">
        <v>1</v>
      </c>
      <c r="C4" s="199" t="s">
        <v>92</v>
      </c>
      <c r="D4" s="195"/>
    </row>
    <row r="5" spans="1:12" x14ac:dyDescent="0.4">
      <c r="A5" s="194"/>
      <c r="B5" s="198">
        <v>2</v>
      </c>
      <c r="C5" s="199" t="s">
        <v>227</v>
      </c>
    </row>
    <row r="6" spans="1:12" x14ac:dyDescent="0.4">
      <c r="A6" s="194"/>
      <c r="B6" s="198">
        <v>3</v>
      </c>
      <c r="C6" s="199" t="s">
        <v>227</v>
      </c>
      <c r="D6" s="195"/>
    </row>
    <row r="7" spans="1:12" x14ac:dyDescent="0.4">
      <c r="A7" s="194"/>
      <c r="B7" s="198">
        <v>4</v>
      </c>
      <c r="C7" s="199" t="s">
        <v>227</v>
      </c>
      <c r="D7" s="195"/>
    </row>
    <row r="8" spans="1:12" x14ac:dyDescent="0.4">
      <c r="A8" s="194"/>
      <c r="B8" s="198">
        <v>5</v>
      </c>
      <c r="C8" s="199" t="s">
        <v>227</v>
      </c>
      <c r="D8" s="195"/>
    </row>
    <row r="9" spans="1:12" x14ac:dyDescent="0.4">
      <c r="A9" s="194"/>
      <c r="B9" s="195"/>
      <c r="C9" s="195"/>
      <c r="D9" s="195"/>
    </row>
    <row r="10" spans="1:12" x14ac:dyDescent="0.4">
      <c r="A10" s="194"/>
      <c r="B10" s="195" t="s">
        <v>51</v>
      </c>
      <c r="C10" s="195"/>
      <c r="D10" s="195"/>
    </row>
    <row r="11" spans="1:12" ht="26.25" thickBot="1" x14ac:dyDescent="0.45">
      <c r="A11" s="194"/>
      <c r="B11" s="195"/>
      <c r="C11" s="195"/>
      <c r="D11" s="195"/>
    </row>
    <row r="12" spans="1:12" ht="26.25" thickBot="1" x14ac:dyDescent="0.45">
      <c r="A12" s="194"/>
      <c r="B12" s="200" t="s">
        <v>42</v>
      </c>
      <c r="C12" s="201" t="s">
        <v>43</v>
      </c>
      <c r="D12" s="202" t="s">
        <v>124</v>
      </c>
      <c r="E12" s="202" t="s">
        <v>125</v>
      </c>
      <c r="F12" s="202" t="s">
        <v>126</v>
      </c>
      <c r="G12" s="203" t="s">
        <v>131</v>
      </c>
      <c r="H12" s="204" t="s">
        <v>227</v>
      </c>
      <c r="I12" s="204" t="s">
        <v>228</v>
      </c>
      <c r="J12" s="204" t="s">
        <v>228</v>
      </c>
      <c r="K12" s="204" t="s">
        <v>228</v>
      </c>
      <c r="L12" s="205" t="s">
        <v>227</v>
      </c>
    </row>
    <row r="13" spans="1:12" x14ac:dyDescent="0.4">
      <c r="A13" s="194"/>
      <c r="B13" s="738" t="s">
        <v>52</v>
      </c>
      <c r="C13" s="206" t="s">
        <v>228</v>
      </c>
      <c r="D13" s="207" t="s">
        <v>229</v>
      </c>
      <c r="E13" s="207" t="s">
        <v>230</v>
      </c>
      <c r="F13" s="207" t="s">
        <v>231</v>
      </c>
      <c r="G13" s="208" t="s">
        <v>232</v>
      </c>
      <c r="H13" s="209" t="s">
        <v>227</v>
      </c>
      <c r="I13" s="209" t="s">
        <v>228</v>
      </c>
      <c r="J13" s="209" t="s">
        <v>228</v>
      </c>
      <c r="K13" s="209" t="s">
        <v>227</v>
      </c>
      <c r="L13" s="210" t="s">
        <v>228</v>
      </c>
    </row>
    <row r="14" spans="1:12" x14ac:dyDescent="0.4">
      <c r="B14" s="739"/>
      <c r="C14" s="211" t="s">
        <v>227</v>
      </c>
      <c r="D14" s="212" t="s">
        <v>233</v>
      </c>
      <c r="E14" s="212" t="s">
        <v>234</v>
      </c>
      <c r="F14" s="212" t="s">
        <v>227</v>
      </c>
      <c r="G14" s="213" t="s">
        <v>235</v>
      </c>
      <c r="H14" s="212" t="s">
        <v>227</v>
      </c>
      <c r="I14" s="212" t="s">
        <v>236</v>
      </c>
      <c r="J14" s="212" t="s">
        <v>227</v>
      </c>
      <c r="K14" s="212" t="s">
        <v>227</v>
      </c>
      <c r="L14" s="214" t="s">
        <v>227</v>
      </c>
    </row>
    <row r="15" spans="1:12" x14ac:dyDescent="0.4">
      <c r="B15" s="739"/>
      <c r="C15" s="211" t="s">
        <v>227</v>
      </c>
      <c r="D15" s="212" t="s">
        <v>237</v>
      </c>
      <c r="E15" s="215" t="s">
        <v>227</v>
      </c>
      <c r="F15" s="215" t="s">
        <v>228</v>
      </c>
      <c r="G15" s="213" t="s">
        <v>238</v>
      </c>
      <c r="H15" s="215" t="s">
        <v>228</v>
      </c>
      <c r="I15" s="215" t="s">
        <v>239</v>
      </c>
      <c r="J15" s="215" t="s">
        <v>227</v>
      </c>
      <c r="K15" s="215" t="s">
        <v>228</v>
      </c>
      <c r="L15" s="216" t="s">
        <v>236</v>
      </c>
    </row>
    <row r="16" spans="1:12" x14ac:dyDescent="0.4">
      <c r="B16" s="739"/>
      <c r="C16" s="211" t="s">
        <v>227</v>
      </c>
      <c r="D16" s="212" t="s">
        <v>231</v>
      </c>
      <c r="E16" s="215" t="s">
        <v>228</v>
      </c>
      <c r="F16" s="215" t="s">
        <v>239</v>
      </c>
      <c r="G16" s="213" t="s">
        <v>230</v>
      </c>
      <c r="H16" s="215" t="s">
        <v>240</v>
      </c>
      <c r="I16" s="215" t="s">
        <v>227</v>
      </c>
      <c r="J16" s="215" t="s">
        <v>227</v>
      </c>
      <c r="K16" s="215" t="s">
        <v>227</v>
      </c>
      <c r="L16" s="216" t="s">
        <v>228</v>
      </c>
    </row>
    <row r="17" spans="2:12" x14ac:dyDescent="0.4">
      <c r="B17" s="739"/>
      <c r="C17" s="211" t="s">
        <v>228</v>
      </c>
      <c r="D17" s="212" t="s">
        <v>431</v>
      </c>
      <c r="E17" s="215" t="s">
        <v>227</v>
      </c>
      <c r="F17" s="215" t="s">
        <v>236</v>
      </c>
      <c r="G17" s="213" t="s">
        <v>234</v>
      </c>
      <c r="H17" s="215" t="s">
        <v>228</v>
      </c>
      <c r="I17" s="215" t="s">
        <v>227</v>
      </c>
      <c r="J17" s="215" t="s">
        <v>228</v>
      </c>
      <c r="K17" s="215" t="s">
        <v>228</v>
      </c>
      <c r="L17" s="216" t="s">
        <v>227</v>
      </c>
    </row>
    <row r="18" spans="2:12" x14ac:dyDescent="0.4">
      <c r="B18" s="739"/>
      <c r="C18" s="211" t="s">
        <v>239</v>
      </c>
      <c r="D18" s="212" t="s">
        <v>432</v>
      </c>
      <c r="E18" s="215" t="s">
        <v>227</v>
      </c>
      <c r="F18" s="215" t="s">
        <v>228</v>
      </c>
      <c r="G18" s="213" t="s">
        <v>241</v>
      </c>
      <c r="H18" s="215" t="s">
        <v>227</v>
      </c>
      <c r="I18" s="215" t="s">
        <v>239</v>
      </c>
      <c r="J18" s="215" t="s">
        <v>239</v>
      </c>
      <c r="K18" s="215" t="s">
        <v>227</v>
      </c>
      <c r="L18" s="216" t="s">
        <v>227</v>
      </c>
    </row>
    <row r="19" spans="2:12" x14ac:dyDescent="0.4">
      <c r="B19" s="739"/>
      <c r="C19" s="211" t="s">
        <v>227</v>
      </c>
      <c r="D19" s="215" t="s">
        <v>227</v>
      </c>
      <c r="E19" s="215" t="s">
        <v>227</v>
      </c>
      <c r="F19" s="215" t="s">
        <v>227</v>
      </c>
      <c r="G19" s="213" t="s">
        <v>242</v>
      </c>
      <c r="H19" s="215" t="s">
        <v>227</v>
      </c>
      <c r="I19" s="215" t="s">
        <v>240</v>
      </c>
      <c r="J19" s="215" t="s">
        <v>227</v>
      </c>
      <c r="K19" s="215" t="s">
        <v>227</v>
      </c>
      <c r="L19" s="216" t="s">
        <v>227</v>
      </c>
    </row>
    <row r="20" spans="2:12" x14ac:dyDescent="0.4">
      <c r="B20" s="739"/>
      <c r="C20" s="211" t="s">
        <v>227</v>
      </c>
      <c r="D20" s="215" t="s">
        <v>228</v>
      </c>
      <c r="E20" s="215" t="s">
        <v>228</v>
      </c>
      <c r="F20" s="215" t="s">
        <v>228</v>
      </c>
      <c r="G20" s="213" t="s">
        <v>243</v>
      </c>
      <c r="H20" s="215" t="s">
        <v>228</v>
      </c>
      <c r="I20" s="215" t="s">
        <v>227</v>
      </c>
      <c r="J20" s="215" t="s">
        <v>227</v>
      </c>
      <c r="K20" s="215" t="s">
        <v>236</v>
      </c>
      <c r="L20" s="216" t="s">
        <v>239</v>
      </c>
    </row>
    <row r="21" spans="2:12" x14ac:dyDescent="0.4">
      <c r="B21" s="739"/>
      <c r="C21" s="211" t="s">
        <v>240</v>
      </c>
      <c r="D21" s="215" t="s">
        <v>228</v>
      </c>
      <c r="E21" s="215" t="s">
        <v>227</v>
      </c>
      <c r="F21" s="215" t="s">
        <v>227</v>
      </c>
      <c r="G21" s="213" t="s">
        <v>244</v>
      </c>
      <c r="H21" s="215" t="s">
        <v>236</v>
      </c>
      <c r="I21" s="215" t="s">
        <v>227</v>
      </c>
      <c r="J21" s="215" t="s">
        <v>227</v>
      </c>
      <c r="K21" s="215" t="s">
        <v>227</v>
      </c>
      <c r="L21" s="216" t="s">
        <v>227</v>
      </c>
    </row>
    <row r="22" spans="2:12" x14ac:dyDescent="0.4">
      <c r="B22" s="739"/>
      <c r="C22" s="211" t="s">
        <v>228</v>
      </c>
      <c r="D22" s="215" t="s">
        <v>228</v>
      </c>
      <c r="E22" s="215" t="s">
        <v>227</v>
      </c>
      <c r="F22" s="215" t="s">
        <v>227</v>
      </c>
      <c r="G22" s="215" t="s">
        <v>228</v>
      </c>
      <c r="H22" s="215" t="s">
        <v>228</v>
      </c>
      <c r="I22" s="215" t="s">
        <v>236</v>
      </c>
      <c r="J22" s="215" t="s">
        <v>236</v>
      </c>
      <c r="K22" s="215" t="s">
        <v>228</v>
      </c>
      <c r="L22" s="216" t="s">
        <v>227</v>
      </c>
    </row>
    <row r="23" spans="2:12" x14ac:dyDescent="0.4">
      <c r="B23" s="739"/>
      <c r="C23" s="211" t="s">
        <v>227</v>
      </c>
      <c r="D23" s="215" t="s">
        <v>228</v>
      </c>
      <c r="E23" s="215" t="s">
        <v>239</v>
      </c>
      <c r="F23" s="215" t="s">
        <v>227</v>
      </c>
      <c r="G23" s="215" t="s">
        <v>239</v>
      </c>
      <c r="H23" s="215" t="s">
        <v>239</v>
      </c>
      <c r="I23" s="215" t="s">
        <v>240</v>
      </c>
      <c r="J23" s="215" t="s">
        <v>228</v>
      </c>
      <c r="K23" s="215" t="s">
        <v>227</v>
      </c>
      <c r="L23" s="216" t="s">
        <v>228</v>
      </c>
    </row>
    <row r="24" spans="2:12" x14ac:dyDescent="0.4">
      <c r="B24" s="739"/>
      <c r="C24" s="211" t="s">
        <v>228</v>
      </c>
      <c r="D24" s="215" t="s">
        <v>227</v>
      </c>
      <c r="E24" s="215" t="s">
        <v>227</v>
      </c>
      <c r="F24" s="215" t="s">
        <v>227</v>
      </c>
      <c r="G24" s="215" t="s">
        <v>228</v>
      </c>
      <c r="H24" s="215" t="s">
        <v>227</v>
      </c>
      <c r="I24" s="215" t="s">
        <v>228</v>
      </c>
      <c r="J24" s="215" t="s">
        <v>227</v>
      </c>
      <c r="K24" s="215" t="s">
        <v>236</v>
      </c>
      <c r="L24" s="216" t="s">
        <v>239</v>
      </c>
    </row>
    <row r="25" spans="2:12" ht="26.25" thickBot="1" x14ac:dyDescent="0.45">
      <c r="B25" s="740"/>
      <c r="C25" s="217" t="s">
        <v>228</v>
      </c>
      <c r="D25" s="218" t="s">
        <v>228</v>
      </c>
      <c r="E25" s="218" t="s">
        <v>228</v>
      </c>
      <c r="F25" s="218" t="s">
        <v>227</v>
      </c>
      <c r="G25" s="218" t="s">
        <v>227</v>
      </c>
      <c r="H25" s="218" t="s">
        <v>227</v>
      </c>
      <c r="I25" s="218" t="s">
        <v>228</v>
      </c>
      <c r="J25" s="218" t="s">
        <v>227</v>
      </c>
      <c r="K25" s="218" t="s">
        <v>240</v>
      </c>
      <c r="L25" s="219" t="s">
        <v>227</v>
      </c>
    </row>
    <row r="28" spans="2:12" x14ac:dyDescent="0.4">
      <c r="C28" s="196" t="s">
        <v>53</v>
      </c>
    </row>
    <row r="29" spans="2:12" x14ac:dyDescent="0.4">
      <c r="C29" s="196" t="s">
        <v>54</v>
      </c>
    </row>
    <row r="30" spans="2:12" x14ac:dyDescent="0.4">
      <c r="C30" s="196" t="s">
        <v>245</v>
      </c>
    </row>
    <row r="31" spans="2:12" x14ac:dyDescent="0.4">
      <c r="C31" s="196" t="s">
        <v>55</v>
      </c>
    </row>
    <row r="32" spans="2:12" x14ac:dyDescent="0.4">
      <c r="C32" s="196" t="s">
        <v>246</v>
      </c>
    </row>
    <row r="33" spans="3:3" x14ac:dyDescent="0.4">
      <c r="C33" s="196" t="s">
        <v>247</v>
      </c>
    </row>
    <row r="34" spans="3:3" x14ac:dyDescent="0.4">
      <c r="C34" s="196" t="s">
        <v>248</v>
      </c>
    </row>
    <row r="35" spans="3:3" x14ac:dyDescent="0.4">
      <c r="C35" s="196" t="s">
        <v>249</v>
      </c>
    </row>
    <row r="36" spans="3:3" x14ac:dyDescent="0.4">
      <c r="C36" s="196" t="s">
        <v>56</v>
      </c>
    </row>
    <row r="37" spans="3:3" x14ac:dyDescent="0.4">
      <c r="C37" s="196" t="s">
        <v>57</v>
      </c>
    </row>
    <row r="39" spans="3:3" x14ac:dyDescent="0.4">
      <c r="C39" s="196" t="s">
        <v>250</v>
      </c>
    </row>
    <row r="40" spans="3:3" x14ac:dyDescent="0.4">
      <c r="C40" s="196" t="s">
        <v>58</v>
      </c>
    </row>
    <row r="41" spans="3:3" x14ac:dyDescent="0.4">
      <c r="C41" s="196" t="s">
        <v>59</v>
      </c>
    </row>
    <row r="42" spans="3:3" x14ac:dyDescent="0.4">
      <c r="C42" s="196" t="s">
        <v>60</v>
      </c>
    </row>
    <row r="43" spans="3:3" x14ac:dyDescent="0.4">
      <c r="C43" s="196" t="s">
        <v>61</v>
      </c>
    </row>
    <row r="44" spans="3:3" x14ac:dyDescent="0.4">
      <c r="C44" s="196" t="s">
        <v>62</v>
      </c>
    </row>
  </sheetData>
  <mergeCells count="1">
    <mergeCell ref="B13:B25"/>
  </mergeCells>
  <phoneticPr fontId="2"/>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239"/>
  <sheetViews>
    <sheetView view="pageBreakPreview" zoomScaleNormal="100" zoomScaleSheetLayoutView="100" workbookViewId="0">
      <selection activeCell="E109" sqref="E109:T109"/>
    </sheetView>
  </sheetViews>
  <sheetFormatPr defaultColWidth="3.625" defaultRowHeight="15" customHeight="1" x14ac:dyDescent="0.4"/>
  <cols>
    <col min="1" max="3" width="3.125" style="223" customWidth="1"/>
    <col min="4" max="4" width="4.625" style="224" customWidth="1"/>
    <col min="5" max="5" width="3.625" style="223" customWidth="1"/>
    <col min="6" max="11" width="3.625" style="223"/>
    <col min="12" max="12" width="3.625" style="223" customWidth="1"/>
    <col min="13" max="14" width="3.625" style="223"/>
    <col min="15" max="16" width="3.625" style="223" customWidth="1"/>
    <col min="17" max="17" width="2.625" style="223" customWidth="1"/>
    <col min="18" max="18" width="4.625" style="223" customWidth="1"/>
    <col min="19" max="19" width="3.625" style="223" customWidth="1"/>
    <col min="20" max="20" width="1.625" style="223" customWidth="1"/>
    <col min="21" max="21" width="4.625" style="223" customWidth="1"/>
    <col min="22" max="25" width="3.625" style="223" customWidth="1"/>
    <col min="26" max="16384" width="3.625" style="223"/>
  </cols>
  <sheetData>
    <row r="1" spans="1:26" s="220" customFormat="1" ht="30" customHeight="1" x14ac:dyDescent="0.4">
      <c r="A1" s="867" t="s">
        <v>5</v>
      </c>
      <c r="B1" s="867"/>
      <c r="C1" s="867"/>
      <c r="D1" s="867"/>
      <c r="E1" s="867"/>
      <c r="F1" s="867"/>
      <c r="G1" s="867"/>
      <c r="H1" s="867"/>
      <c r="I1" s="867"/>
      <c r="J1" s="867"/>
      <c r="K1" s="867"/>
      <c r="L1" s="867"/>
      <c r="M1" s="867"/>
      <c r="N1" s="867"/>
      <c r="O1" s="867"/>
      <c r="P1" s="867"/>
      <c r="Q1" s="867"/>
      <c r="R1" s="867"/>
      <c r="S1" s="867"/>
      <c r="T1" s="867"/>
      <c r="U1" s="867"/>
      <c r="V1" s="867"/>
      <c r="W1" s="867"/>
      <c r="X1" s="867"/>
      <c r="Y1" s="867"/>
    </row>
    <row r="2" spans="1:26" s="220" customFormat="1" ht="9.75" customHeight="1" x14ac:dyDescent="0.4">
      <c r="A2" s="867"/>
      <c r="B2" s="867"/>
      <c r="C2" s="867"/>
      <c r="D2" s="867"/>
      <c r="E2" s="867"/>
      <c r="F2" s="867"/>
      <c r="G2" s="867"/>
      <c r="H2" s="867"/>
      <c r="I2" s="867"/>
      <c r="J2" s="867"/>
      <c r="K2" s="867"/>
      <c r="L2" s="867"/>
      <c r="M2" s="867"/>
      <c r="N2" s="867"/>
      <c r="O2" s="867"/>
      <c r="P2" s="867"/>
      <c r="Q2" s="867"/>
      <c r="R2" s="867"/>
      <c r="S2" s="867"/>
      <c r="T2" s="867"/>
      <c r="U2" s="867"/>
      <c r="V2" s="867"/>
      <c r="W2" s="867"/>
      <c r="X2" s="867"/>
      <c r="Y2" s="867"/>
    </row>
    <row r="3" spans="1:26" s="221" customFormat="1" ht="18.75" customHeight="1" x14ac:dyDescent="0.4">
      <c r="A3" s="837" t="s">
        <v>380</v>
      </c>
      <c r="B3" s="837"/>
      <c r="C3" s="837"/>
      <c r="D3" s="837"/>
      <c r="E3" s="837"/>
      <c r="F3" s="837"/>
      <c r="G3" s="837"/>
      <c r="H3" s="837"/>
      <c r="I3" s="837"/>
      <c r="J3" s="837"/>
      <c r="K3" s="837"/>
      <c r="L3" s="837"/>
      <c r="M3" s="837"/>
      <c r="N3" s="837"/>
      <c r="O3" s="837"/>
      <c r="P3" s="837"/>
      <c r="Q3" s="837"/>
      <c r="R3" s="837"/>
      <c r="S3" s="837"/>
      <c r="T3" s="837"/>
      <c r="U3" s="837"/>
      <c r="V3" s="837"/>
      <c r="W3" s="837"/>
      <c r="X3" s="837"/>
      <c r="Y3" s="837"/>
    </row>
    <row r="4" spans="1:26" s="221" customFormat="1" ht="18.75" customHeight="1" x14ac:dyDescent="0.4">
      <c r="A4" s="837" t="s">
        <v>584</v>
      </c>
      <c r="B4" s="837"/>
      <c r="C4" s="837"/>
      <c r="D4" s="837"/>
      <c r="E4" s="837"/>
      <c r="F4" s="837"/>
      <c r="G4" s="837"/>
      <c r="H4" s="837"/>
      <c r="I4" s="837"/>
      <c r="J4" s="837"/>
      <c r="K4" s="837"/>
      <c r="L4" s="837"/>
      <c r="M4" s="837"/>
      <c r="N4" s="837"/>
      <c r="O4" s="837"/>
      <c r="P4" s="837"/>
      <c r="Q4" s="837"/>
      <c r="R4" s="837"/>
      <c r="S4" s="837"/>
      <c r="T4" s="837"/>
      <c r="U4" s="837"/>
      <c r="V4" s="837"/>
      <c r="W4" s="837"/>
      <c r="X4" s="837"/>
      <c r="Y4" s="837"/>
    </row>
    <row r="5" spans="1:26" s="221" customFormat="1" ht="18.75" customHeight="1" x14ac:dyDescent="0.4">
      <c r="A5" s="838" t="s">
        <v>381</v>
      </c>
      <c r="B5" s="838"/>
      <c r="C5" s="838"/>
      <c r="D5" s="838"/>
      <c r="E5" s="838"/>
      <c r="F5" s="838"/>
      <c r="G5" s="838"/>
      <c r="H5" s="838"/>
      <c r="I5" s="838"/>
      <c r="J5" s="838"/>
      <c r="K5" s="838"/>
      <c r="L5" s="838"/>
      <c r="M5" s="838"/>
      <c r="N5" s="838"/>
      <c r="O5" s="838"/>
      <c r="P5" s="838"/>
      <c r="Q5" s="838"/>
      <c r="R5" s="838"/>
      <c r="S5" s="838"/>
      <c r="T5" s="838"/>
      <c r="U5" s="838"/>
      <c r="V5" s="838"/>
      <c r="W5" s="838"/>
      <c r="X5" s="838"/>
      <c r="Y5" s="838"/>
    </row>
    <row r="6" spans="1:26" s="221" customFormat="1" ht="20.100000000000001" customHeight="1" x14ac:dyDescent="0.4">
      <c r="A6" s="839" t="s">
        <v>457</v>
      </c>
      <c r="B6" s="839"/>
      <c r="C6" s="839"/>
      <c r="D6" s="839"/>
      <c r="E6" s="839"/>
      <c r="F6" s="839"/>
      <c r="G6" s="839"/>
      <c r="H6" s="839"/>
      <c r="I6" s="839"/>
      <c r="J6" s="839"/>
      <c r="K6" s="839"/>
      <c r="L6" s="839"/>
      <c r="M6" s="839"/>
      <c r="N6" s="839"/>
      <c r="O6" s="839"/>
      <c r="P6" s="839"/>
      <c r="Q6" s="839"/>
      <c r="R6" s="839"/>
      <c r="S6" s="839"/>
      <c r="T6" s="839"/>
      <c r="U6" s="839"/>
      <c r="V6" s="839"/>
      <c r="W6" s="839"/>
      <c r="X6" s="839"/>
      <c r="Y6" s="839"/>
    </row>
    <row r="7" spans="1:26" s="221" customFormat="1" ht="13.5" x14ac:dyDescent="0.4">
      <c r="A7" s="840" t="s">
        <v>475</v>
      </c>
      <c r="B7" s="840"/>
      <c r="C7" s="840"/>
      <c r="D7" s="840"/>
      <c r="E7" s="840"/>
      <c r="F7" s="840"/>
      <c r="G7" s="840"/>
      <c r="H7" s="840"/>
      <c r="I7" s="840"/>
      <c r="J7" s="840"/>
      <c r="K7" s="840"/>
      <c r="L7" s="840"/>
      <c r="M7" s="840"/>
      <c r="N7" s="840"/>
      <c r="O7" s="840"/>
      <c r="P7" s="840"/>
      <c r="Q7" s="840"/>
      <c r="R7" s="840"/>
      <c r="S7" s="840"/>
      <c r="T7" s="840"/>
      <c r="U7" s="840"/>
      <c r="V7" s="840"/>
      <c r="W7" s="840"/>
      <c r="X7" s="840"/>
      <c r="Y7" s="840"/>
    </row>
    <row r="8" spans="1:26" s="221" customFormat="1" ht="30" customHeight="1" x14ac:dyDescent="0.4">
      <c r="A8" s="839" t="s">
        <v>452</v>
      </c>
      <c r="B8" s="839"/>
      <c r="C8" s="839"/>
      <c r="D8" s="839"/>
      <c r="E8" s="839"/>
      <c r="F8" s="839"/>
      <c r="G8" s="839"/>
      <c r="H8" s="839"/>
      <c r="I8" s="839"/>
      <c r="J8" s="839"/>
      <c r="K8" s="839"/>
      <c r="L8" s="839"/>
      <c r="M8" s="839"/>
      <c r="N8" s="839"/>
      <c r="O8" s="839"/>
      <c r="P8" s="839"/>
      <c r="Q8" s="839"/>
      <c r="R8" s="839"/>
      <c r="S8" s="839"/>
      <c r="T8" s="839"/>
      <c r="U8" s="839"/>
      <c r="V8" s="839"/>
      <c r="W8" s="839"/>
      <c r="X8" s="839"/>
      <c r="Y8" s="839"/>
    </row>
    <row r="9" spans="1:26" s="221" customFormat="1" ht="20.100000000000001" customHeight="1" x14ac:dyDescent="0.4">
      <c r="A9" s="839" t="s">
        <v>458</v>
      </c>
      <c r="B9" s="839"/>
      <c r="C9" s="839"/>
      <c r="D9" s="839"/>
      <c r="E9" s="839"/>
      <c r="F9" s="839"/>
      <c r="G9" s="839"/>
      <c r="H9" s="839"/>
      <c r="I9" s="839"/>
      <c r="J9" s="839"/>
      <c r="K9" s="839"/>
      <c r="L9" s="839"/>
      <c r="M9" s="839"/>
      <c r="N9" s="839"/>
      <c r="O9" s="839"/>
      <c r="P9" s="839"/>
      <c r="Q9" s="839"/>
      <c r="R9" s="839"/>
      <c r="S9" s="839"/>
      <c r="T9" s="839"/>
      <c r="U9" s="839"/>
      <c r="V9" s="839"/>
      <c r="W9" s="839"/>
      <c r="X9" s="839"/>
      <c r="Y9" s="839"/>
    </row>
    <row r="10" spans="1:26" s="221" customFormat="1" ht="15" customHeight="1" x14ac:dyDescent="0.4">
      <c r="A10" s="839" t="s">
        <v>382</v>
      </c>
      <c r="B10" s="839"/>
      <c r="C10" s="839"/>
      <c r="D10" s="839"/>
      <c r="E10" s="839"/>
      <c r="F10" s="839"/>
      <c r="G10" s="839"/>
      <c r="H10" s="839"/>
      <c r="I10" s="839"/>
      <c r="J10" s="839"/>
      <c r="K10" s="839"/>
      <c r="L10" s="839"/>
      <c r="M10" s="839"/>
      <c r="N10" s="839"/>
      <c r="O10" s="839"/>
      <c r="P10" s="839"/>
      <c r="Q10" s="839"/>
      <c r="R10" s="839"/>
      <c r="S10" s="839"/>
      <c r="T10" s="839"/>
      <c r="U10" s="839"/>
      <c r="V10" s="839"/>
      <c r="W10" s="839"/>
      <c r="X10" s="839"/>
      <c r="Y10" s="839"/>
    </row>
    <row r="11" spans="1:26" s="220" customFormat="1" ht="30" customHeight="1" x14ac:dyDescent="0.4">
      <c r="A11" s="841" t="s">
        <v>773</v>
      </c>
      <c r="B11" s="841"/>
      <c r="C11" s="841"/>
      <c r="D11" s="841"/>
      <c r="E11" s="841"/>
      <c r="F11" s="841"/>
      <c r="G11" s="841"/>
      <c r="H11" s="841"/>
      <c r="I11" s="841"/>
      <c r="J11" s="841"/>
      <c r="K11" s="841"/>
      <c r="L11" s="841"/>
      <c r="M11" s="841"/>
      <c r="N11" s="841"/>
      <c r="O11" s="841"/>
      <c r="P11" s="841"/>
      <c r="Q11" s="841"/>
      <c r="R11" s="841"/>
      <c r="S11" s="841"/>
      <c r="T11" s="841"/>
      <c r="U11" s="841"/>
      <c r="V11" s="841"/>
      <c r="W11" s="841"/>
      <c r="X11" s="841"/>
      <c r="Y11" s="841"/>
    </row>
    <row r="12" spans="1:26" ht="15.75" customHeight="1" x14ac:dyDescent="0.4">
      <c r="A12" s="222" t="s">
        <v>259</v>
      </c>
    </row>
    <row r="13" spans="1:26" ht="30" customHeight="1" x14ac:dyDescent="0.4">
      <c r="A13" s="225" t="s">
        <v>383</v>
      </c>
      <c r="B13" s="226"/>
      <c r="C13" s="227"/>
      <c r="D13" s="228"/>
      <c r="E13" s="300">
        <v>1</v>
      </c>
      <c r="F13" s="228"/>
      <c r="G13" s="228"/>
      <c r="H13" s="228"/>
      <c r="I13" s="228"/>
      <c r="J13" s="228"/>
      <c r="K13" s="229" t="s">
        <v>384</v>
      </c>
      <c r="L13" s="301">
        <f>IF(R13=X13,1,0)</f>
        <v>0</v>
      </c>
      <c r="M13" s="230"/>
      <c r="N13" s="228"/>
      <c r="O13" s="228"/>
      <c r="P13" s="228"/>
      <c r="Q13" s="229" t="s">
        <v>385</v>
      </c>
      <c r="R13" s="301"/>
      <c r="S13" s="231"/>
      <c r="T13" s="228"/>
      <c r="U13" s="232"/>
      <c r="V13" s="301">
        <f>COUNT(U15:U21)</f>
        <v>0</v>
      </c>
      <c r="W13" s="228" t="s">
        <v>386</v>
      </c>
      <c r="X13" s="300">
        <v>7</v>
      </c>
      <c r="Y13" s="233"/>
    </row>
    <row r="14" spans="1:26" s="235" customFormat="1" ht="15" customHeight="1" x14ac:dyDescent="0.4">
      <c r="A14" s="758" t="s">
        <v>365</v>
      </c>
      <c r="B14" s="759"/>
      <c r="C14" s="759"/>
      <c r="D14" s="759" t="s">
        <v>488</v>
      </c>
      <c r="E14" s="759"/>
      <c r="F14" s="759"/>
      <c r="G14" s="759"/>
      <c r="H14" s="759"/>
      <c r="I14" s="759"/>
      <c r="J14" s="759"/>
      <c r="K14" s="759"/>
      <c r="L14" s="759"/>
      <c r="M14" s="759"/>
      <c r="N14" s="759"/>
      <c r="O14" s="759"/>
      <c r="P14" s="759"/>
      <c r="Q14" s="759"/>
      <c r="R14" s="759"/>
      <c r="S14" s="759"/>
      <c r="T14" s="760"/>
      <c r="U14" s="234" t="s">
        <v>263</v>
      </c>
      <c r="V14" s="758" t="s">
        <v>390</v>
      </c>
      <c r="W14" s="759"/>
      <c r="X14" s="759"/>
      <c r="Y14" s="761"/>
    </row>
    <row r="15" spans="1:26" s="238" customFormat="1" ht="30" customHeight="1" x14ac:dyDescent="0.4">
      <c r="A15" s="771" t="s">
        <v>366</v>
      </c>
      <c r="B15" s="772"/>
      <c r="C15" s="772"/>
      <c r="D15" s="321" t="s">
        <v>394</v>
      </c>
      <c r="E15" s="868" t="s">
        <v>693</v>
      </c>
      <c r="F15" s="868"/>
      <c r="G15" s="868"/>
      <c r="H15" s="868"/>
      <c r="I15" s="868"/>
      <c r="J15" s="868"/>
      <c r="K15" s="868"/>
      <c r="L15" s="868"/>
      <c r="M15" s="868"/>
      <c r="N15" s="868"/>
      <c r="O15" s="868"/>
      <c r="P15" s="868"/>
      <c r="Q15" s="868"/>
      <c r="R15" s="868"/>
      <c r="S15" s="868"/>
      <c r="T15" s="868"/>
      <c r="U15" s="236"/>
      <c r="V15" s="743" t="s">
        <v>585</v>
      </c>
      <c r="W15" s="744"/>
      <c r="X15" s="744"/>
      <c r="Y15" s="745"/>
      <c r="Z15" s="237"/>
    </row>
    <row r="16" spans="1:26" s="238" customFormat="1" ht="30" customHeight="1" x14ac:dyDescent="0.4">
      <c r="A16" s="762"/>
      <c r="B16" s="763"/>
      <c r="C16" s="763"/>
      <c r="D16" s="321" t="s">
        <v>395</v>
      </c>
      <c r="E16" s="868" t="s">
        <v>694</v>
      </c>
      <c r="F16" s="868"/>
      <c r="G16" s="868"/>
      <c r="H16" s="868"/>
      <c r="I16" s="868"/>
      <c r="J16" s="868"/>
      <c r="K16" s="868"/>
      <c r="L16" s="868"/>
      <c r="M16" s="868"/>
      <c r="N16" s="868"/>
      <c r="O16" s="868"/>
      <c r="P16" s="868"/>
      <c r="Q16" s="868"/>
      <c r="R16" s="868"/>
      <c r="S16" s="868"/>
      <c r="T16" s="868"/>
      <c r="U16" s="236"/>
      <c r="V16" s="746"/>
      <c r="W16" s="747"/>
      <c r="X16" s="747"/>
      <c r="Y16" s="748"/>
      <c r="Z16" s="237"/>
    </row>
    <row r="17" spans="1:38" s="238" customFormat="1" ht="120" customHeight="1" x14ac:dyDescent="0.15">
      <c r="A17" s="762"/>
      <c r="B17" s="763"/>
      <c r="C17" s="763"/>
      <c r="D17" s="321" t="s">
        <v>396</v>
      </c>
      <c r="E17" s="868" t="s">
        <v>601</v>
      </c>
      <c r="F17" s="868"/>
      <c r="G17" s="868"/>
      <c r="H17" s="868"/>
      <c r="I17" s="868"/>
      <c r="J17" s="868"/>
      <c r="K17" s="868"/>
      <c r="L17" s="868"/>
      <c r="M17" s="868"/>
      <c r="N17" s="868"/>
      <c r="O17" s="868"/>
      <c r="P17" s="868"/>
      <c r="Q17" s="868"/>
      <c r="R17" s="868"/>
      <c r="S17" s="868"/>
      <c r="T17" s="868"/>
      <c r="U17" s="236"/>
      <c r="V17" s="746"/>
      <c r="W17" s="747"/>
      <c r="X17" s="747"/>
      <c r="Y17" s="748"/>
      <c r="Z17" s="237"/>
      <c r="AL17" s="239"/>
    </row>
    <row r="18" spans="1:38" s="238" customFormat="1" ht="15" customHeight="1" x14ac:dyDescent="0.4">
      <c r="A18" s="869"/>
      <c r="B18" s="870"/>
      <c r="C18" s="870"/>
      <c r="D18" s="320" t="s">
        <v>397</v>
      </c>
      <c r="E18" s="873" t="s">
        <v>695</v>
      </c>
      <c r="F18" s="873"/>
      <c r="G18" s="873"/>
      <c r="H18" s="873"/>
      <c r="I18" s="873"/>
      <c r="J18" s="873"/>
      <c r="K18" s="873"/>
      <c r="L18" s="873"/>
      <c r="M18" s="873"/>
      <c r="N18" s="873"/>
      <c r="O18" s="873"/>
      <c r="P18" s="873"/>
      <c r="Q18" s="873"/>
      <c r="R18" s="873"/>
      <c r="S18" s="873"/>
      <c r="T18" s="873"/>
      <c r="U18" s="236"/>
      <c r="V18" s="746"/>
      <c r="W18" s="747"/>
      <c r="X18" s="747"/>
      <c r="Y18" s="748"/>
      <c r="Z18" s="237"/>
    </row>
    <row r="19" spans="1:38" s="238" customFormat="1" ht="60" customHeight="1" x14ac:dyDescent="0.4">
      <c r="A19" s="869"/>
      <c r="B19" s="870"/>
      <c r="C19" s="870"/>
      <c r="D19" s="320" t="s">
        <v>398</v>
      </c>
      <c r="E19" s="868" t="s">
        <v>696</v>
      </c>
      <c r="F19" s="868"/>
      <c r="G19" s="868"/>
      <c r="H19" s="868"/>
      <c r="I19" s="868"/>
      <c r="J19" s="868"/>
      <c r="K19" s="868"/>
      <c r="L19" s="868"/>
      <c r="M19" s="868"/>
      <c r="N19" s="868"/>
      <c r="O19" s="868"/>
      <c r="P19" s="868"/>
      <c r="Q19" s="868"/>
      <c r="R19" s="868"/>
      <c r="S19" s="868"/>
      <c r="T19" s="868"/>
      <c r="U19" s="236"/>
      <c r="V19" s="746"/>
      <c r="W19" s="747"/>
      <c r="X19" s="747"/>
      <c r="Y19" s="748"/>
      <c r="Z19" s="237"/>
    </row>
    <row r="20" spans="1:38" s="238" customFormat="1" ht="45" customHeight="1" x14ac:dyDescent="0.4">
      <c r="A20" s="869"/>
      <c r="B20" s="870"/>
      <c r="C20" s="870"/>
      <c r="D20" s="320" t="s">
        <v>399</v>
      </c>
      <c r="E20" s="868" t="s">
        <v>697</v>
      </c>
      <c r="F20" s="868"/>
      <c r="G20" s="868"/>
      <c r="H20" s="868"/>
      <c r="I20" s="868"/>
      <c r="J20" s="868"/>
      <c r="K20" s="868"/>
      <c r="L20" s="868"/>
      <c r="M20" s="868"/>
      <c r="N20" s="868"/>
      <c r="O20" s="868"/>
      <c r="P20" s="868"/>
      <c r="Q20" s="868"/>
      <c r="R20" s="868"/>
      <c r="S20" s="868"/>
      <c r="T20" s="868"/>
      <c r="U20" s="236"/>
      <c r="V20" s="746"/>
      <c r="W20" s="747"/>
      <c r="X20" s="747"/>
      <c r="Y20" s="748"/>
      <c r="Z20" s="237"/>
    </row>
    <row r="21" spans="1:38" s="238" customFormat="1" ht="30" customHeight="1" x14ac:dyDescent="0.4">
      <c r="A21" s="871"/>
      <c r="B21" s="872"/>
      <c r="C21" s="872"/>
      <c r="D21" s="320" t="s">
        <v>400</v>
      </c>
      <c r="E21" s="868" t="s">
        <v>698</v>
      </c>
      <c r="F21" s="868"/>
      <c r="G21" s="868"/>
      <c r="H21" s="868"/>
      <c r="I21" s="868"/>
      <c r="J21" s="868"/>
      <c r="K21" s="868"/>
      <c r="L21" s="868"/>
      <c r="M21" s="868"/>
      <c r="N21" s="868"/>
      <c r="O21" s="868"/>
      <c r="P21" s="868"/>
      <c r="Q21" s="868"/>
      <c r="R21" s="868"/>
      <c r="S21" s="868"/>
      <c r="T21" s="868"/>
      <c r="U21" s="242"/>
      <c r="V21" s="749"/>
      <c r="W21" s="750"/>
      <c r="X21" s="750"/>
      <c r="Y21" s="751"/>
      <c r="Z21" s="237"/>
    </row>
    <row r="22" spans="1:38" ht="30" customHeight="1" x14ac:dyDescent="0.4">
      <c r="A22" s="243" t="s">
        <v>383</v>
      </c>
      <c r="B22" s="244"/>
      <c r="C22" s="245"/>
      <c r="D22" s="246"/>
      <c r="E22" s="302">
        <v>2</v>
      </c>
      <c r="F22" s="246"/>
      <c r="G22" s="246"/>
      <c r="H22" s="246"/>
      <c r="I22" s="246"/>
      <c r="J22" s="246"/>
      <c r="K22" s="247" t="s">
        <v>384</v>
      </c>
      <c r="L22" s="303">
        <f>IF(R22=X22,1,0)</f>
        <v>0</v>
      </c>
      <c r="M22" s="248"/>
      <c r="N22" s="246"/>
      <c r="O22" s="246"/>
      <c r="P22" s="246"/>
      <c r="Q22" s="247" t="s">
        <v>385</v>
      </c>
      <c r="R22" s="303"/>
      <c r="S22" s="249"/>
      <c r="T22" s="246"/>
      <c r="U22" s="250"/>
      <c r="V22" s="303">
        <f>COUNT(U24:U25)</f>
        <v>0</v>
      </c>
      <c r="W22" s="246" t="s">
        <v>387</v>
      </c>
      <c r="X22" s="302">
        <v>1</v>
      </c>
      <c r="Y22" s="251"/>
    </row>
    <row r="23" spans="1:38" s="235" customFormat="1" ht="15" customHeight="1" x14ac:dyDescent="0.4">
      <c r="A23" s="758" t="s">
        <v>365</v>
      </c>
      <c r="B23" s="759"/>
      <c r="C23" s="759"/>
      <c r="D23" s="759" t="s">
        <v>488</v>
      </c>
      <c r="E23" s="759"/>
      <c r="F23" s="759"/>
      <c r="G23" s="759"/>
      <c r="H23" s="759"/>
      <c r="I23" s="759"/>
      <c r="J23" s="759"/>
      <c r="K23" s="759"/>
      <c r="L23" s="759"/>
      <c r="M23" s="759"/>
      <c r="N23" s="759"/>
      <c r="O23" s="759"/>
      <c r="P23" s="759"/>
      <c r="Q23" s="759"/>
      <c r="R23" s="759"/>
      <c r="S23" s="759"/>
      <c r="T23" s="760"/>
      <c r="U23" s="234" t="s">
        <v>258</v>
      </c>
      <c r="V23" s="758" t="s">
        <v>390</v>
      </c>
      <c r="W23" s="759"/>
      <c r="X23" s="759"/>
      <c r="Y23" s="761"/>
    </row>
    <row r="24" spans="1:38" s="238" customFormat="1" ht="30" customHeight="1" x14ac:dyDescent="0.4">
      <c r="A24" s="771" t="s">
        <v>367</v>
      </c>
      <c r="B24" s="772"/>
      <c r="C24" s="772"/>
      <c r="D24" s="824"/>
      <c r="E24" s="892" t="s">
        <v>774</v>
      </c>
      <c r="F24" s="892"/>
      <c r="G24" s="892"/>
      <c r="H24" s="892"/>
      <c r="I24" s="892"/>
      <c r="J24" s="892"/>
      <c r="K24" s="892"/>
      <c r="L24" s="892"/>
      <c r="M24" s="892"/>
      <c r="N24" s="892"/>
      <c r="O24" s="892"/>
      <c r="P24" s="892"/>
      <c r="Q24" s="892"/>
      <c r="R24" s="892"/>
      <c r="S24" s="892"/>
      <c r="T24" s="892"/>
      <c r="U24" s="741"/>
      <c r="V24" s="885" t="s">
        <v>586</v>
      </c>
      <c r="W24" s="886"/>
      <c r="X24" s="886"/>
      <c r="Y24" s="887"/>
      <c r="Z24" s="237"/>
    </row>
    <row r="25" spans="1:38" s="238" customFormat="1" ht="110.1" customHeight="1" x14ac:dyDescent="0.4">
      <c r="A25" s="826"/>
      <c r="B25" s="827"/>
      <c r="C25" s="827"/>
      <c r="D25" s="825"/>
      <c r="E25" s="891" t="s">
        <v>775</v>
      </c>
      <c r="F25" s="891"/>
      <c r="G25" s="891"/>
      <c r="H25" s="891"/>
      <c r="I25" s="891"/>
      <c r="J25" s="891"/>
      <c r="K25" s="891"/>
      <c r="L25" s="891"/>
      <c r="M25" s="891"/>
      <c r="N25" s="891"/>
      <c r="O25" s="891"/>
      <c r="P25" s="891"/>
      <c r="Q25" s="891"/>
      <c r="R25" s="891"/>
      <c r="S25" s="891"/>
      <c r="T25" s="891"/>
      <c r="U25" s="742"/>
      <c r="V25" s="888"/>
      <c r="W25" s="889"/>
      <c r="X25" s="889"/>
      <c r="Y25" s="890"/>
      <c r="Z25" s="237"/>
    </row>
    <row r="26" spans="1:38" ht="15" customHeight="1" x14ac:dyDescent="0.4">
      <c r="A26" s="252" t="s">
        <v>260</v>
      </c>
      <c r="B26" s="253"/>
      <c r="C26" s="253"/>
      <c r="D26" s="254"/>
      <c r="E26" s="253"/>
      <c r="F26" s="253"/>
      <c r="G26" s="253"/>
      <c r="H26" s="253"/>
      <c r="I26" s="253"/>
      <c r="J26" s="253"/>
      <c r="K26" s="253"/>
      <c r="L26" s="253"/>
      <c r="M26" s="253"/>
      <c r="N26" s="253"/>
      <c r="O26" s="253"/>
      <c r="P26" s="253"/>
      <c r="Q26" s="253"/>
      <c r="R26" s="253"/>
      <c r="S26" s="253"/>
      <c r="T26" s="253"/>
      <c r="U26" s="253"/>
      <c r="V26" s="253"/>
      <c r="W26" s="253"/>
      <c r="X26" s="253"/>
      <c r="Y26" s="253"/>
    </row>
    <row r="27" spans="1:38" ht="30" customHeight="1" x14ac:dyDescent="0.4">
      <c r="A27" s="255" t="s">
        <v>383</v>
      </c>
      <c r="B27" s="256"/>
      <c r="C27" s="257"/>
      <c r="D27" s="258"/>
      <c r="E27" s="304">
        <v>3</v>
      </c>
      <c r="F27" s="258"/>
      <c r="G27" s="258"/>
      <c r="H27" s="258"/>
      <c r="I27" s="258"/>
      <c r="J27" s="258"/>
      <c r="K27" s="306" t="s">
        <v>384</v>
      </c>
      <c r="L27" s="260">
        <f>IF(R27=X27,1,0)</f>
        <v>0</v>
      </c>
      <c r="M27" s="261"/>
      <c r="N27" s="258"/>
      <c r="O27" s="258"/>
      <c r="P27" s="258"/>
      <c r="Q27" s="259" t="s">
        <v>385</v>
      </c>
      <c r="R27" s="305"/>
      <c r="S27" s="262"/>
      <c r="T27" s="258"/>
      <c r="U27" s="263"/>
      <c r="V27" s="305">
        <f>COUNT(U29:U31)</f>
        <v>0</v>
      </c>
      <c r="W27" s="258" t="s">
        <v>386</v>
      </c>
      <c r="X27" s="304">
        <v>3</v>
      </c>
      <c r="Y27" s="264"/>
    </row>
    <row r="28" spans="1:38" s="235" customFormat="1" ht="15" customHeight="1" x14ac:dyDescent="0.4">
      <c r="A28" s="758" t="s">
        <v>365</v>
      </c>
      <c r="B28" s="759"/>
      <c r="C28" s="759"/>
      <c r="D28" s="759" t="s">
        <v>488</v>
      </c>
      <c r="E28" s="759"/>
      <c r="F28" s="759"/>
      <c r="G28" s="759"/>
      <c r="H28" s="759"/>
      <c r="I28" s="759"/>
      <c r="J28" s="759"/>
      <c r="K28" s="759"/>
      <c r="L28" s="759"/>
      <c r="M28" s="759"/>
      <c r="N28" s="759"/>
      <c r="O28" s="759"/>
      <c r="P28" s="759"/>
      <c r="Q28" s="759"/>
      <c r="R28" s="759"/>
      <c r="S28" s="759"/>
      <c r="T28" s="760"/>
      <c r="U28" s="234" t="s">
        <v>258</v>
      </c>
      <c r="V28" s="758" t="s">
        <v>390</v>
      </c>
      <c r="W28" s="759"/>
      <c r="X28" s="759"/>
      <c r="Y28" s="761"/>
    </row>
    <row r="29" spans="1:38" s="238" customFormat="1" ht="75" customHeight="1" x14ac:dyDescent="0.4">
      <c r="A29" s="771" t="s">
        <v>368</v>
      </c>
      <c r="B29" s="772"/>
      <c r="C29" s="772"/>
      <c r="D29" s="321" t="s">
        <v>401</v>
      </c>
      <c r="E29" s="877" t="s">
        <v>602</v>
      </c>
      <c r="F29" s="868"/>
      <c r="G29" s="868"/>
      <c r="H29" s="868"/>
      <c r="I29" s="868"/>
      <c r="J29" s="868"/>
      <c r="K29" s="868"/>
      <c r="L29" s="868"/>
      <c r="M29" s="868"/>
      <c r="N29" s="868"/>
      <c r="O29" s="868"/>
      <c r="P29" s="868"/>
      <c r="Q29" s="868"/>
      <c r="R29" s="868"/>
      <c r="S29" s="868"/>
      <c r="T29" s="868"/>
      <c r="U29" s="242"/>
      <c r="V29" s="935" t="s">
        <v>776</v>
      </c>
      <c r="W29" s="936"/>
      <c r="X29" s="936"/>
      <c r="Y29" s="937"/>
    </row>
    <row r="30" spans="1:38" s="238" customFormat="1" ht="30" customHeight="1" x14ac:dyDescent="0.4">
      <c r="A30" s="938"/>
      <c r="B30" s="939"/>
      <c r="C30" s="939"/>
      <c r="D30" s="320" t="s">
        <v>402</v>
      </c>
      <c r="E30" s="877" t="s">
        <v>264</v>
      </c>
      <c r="F30" s="868"/>
      <c r="G30" s="868"/>
      <c r="H30" s="868"/>
      <c r="I30" s="868"/>
      <c r="J30" s="868"/>
      <c r="K30" s="868"/>
      <c r="L30" s="868"/>
      <c r="M30" s="868"/>
      <c r="N30" s="868"/>
      <c r="O30" s="868"/>
      <c r="P30" s="868"/>
      <c r="Q30" s="868"/>
      <c r="R30" s="868"/>
      <c r="S30" s="868"/>
      <c r="T30" s="868"/>
      <c r="U30" s="242"/>
      <c r="V30" s="869"/>
      <c r="W30" s="870"/>
      <c r="X30" s="870"/>
      <c r="Y30" s="940"/>
    </row>
    <row r="31" spans="1:38" s="238" customFormat="1" ht="30" customHeight="1" x14ac:dyDescent="0.4">
      <c r="A31" s="943"/>
      <c r="B31" s="944"/>
      <c r="C31" s="945"/>
      <c r="D31" s="320" t="s">
        <v>403</v>
      </c>
      <c r="E31" s="941" t="s">
        <v>603</v>
      </c>
      <c r="F31" s="942"/>
      <c r="G31" s="942"/>
      <c r="H31" s="942"/>
      <c r="I31" s="942"/>
      <c r="J31" s="942"/>
      <c r="K31" s="942"/>
      <c r="L31" s="942"/>
      <c r="M31" s="942"/>
      <c r="N31" s="942"/>
      <c r="O31" s="942"/>
      <c r="P31" s="942"/>
      <c r="Q31" s="942"/>
      <c r="R31" s="942"/>
      <c r="S31" s="942"/>
      <c r="T31" s="877"/>
      <c r="U31" s="242"/>
      <c r="V31" s="240"/>
      <c r="W31" s="241"/>
      <c r="X31" s="241"/>
      <c r="Y31" s="330"/>
    </row>
    <row r="32" spans="1:38" s="238" customFormat="1" ht="15" customHeight="1" x14ac:dyDescent="0.4">
      <c r="A32" s="265" t="s">
        <v>261</v>
      </c>
      <c r="B32" s="266"/>
      <c r="C32" s="266"/>
      <c r="D32" s="267"/>
      <c r="E32" s="268"/>
      <c r="F32" s="268"/>
      <c r="G32" s="268"/>
      <c r="H32" s="268"/>
      <c r="I32" s="268"/>
      <c r="J32" s="268"/>
      <c r="K32" s="268"/>
      <c r="L32" s="268"/>
      <c r="M32" s="268"/>
      <c r="N32" s="268"/>
      <c r="O32" s="268"/>
      <c r="P32" s="268"/>
      <c r="Q32" s="268"/>
      <c r="R32" s="268"/>
      <c r="S32" s="268"/>
      <c r="T32" s="268"/>
      <c r="U32" s="329"/>
      <c r="V32" s="266"/>
      <c r="W32" s="266"/>
      <c r="X32" s="266"/>
      <c r="Y32" s="266"/>
    </row>
    <row r="33" spans="1:25" ht="30" customHeight="1" x14ac:dyDescent="0.4">
      <c r="A33" s="255" t="s">
        <v>383</v>
      </c>
      <c r="B33" s="256"/>
      <c r="C33" s="257"/>
      <c r="D33" s="258"/>
      <c r="E33" s="304">
        <v>4</v>
      </c>
      <c r="F33" s="258"/>
      <c r="G33" s="258"/>
      <c r="H33" s="258"/>
      <c r="I33" s="258"/>
      <c r="J33" s="258"/>
      <c r="K33" s="259" t="s">
        <v>384</v>
      </c>
      <c r="L33" s="305">
        <f>IF(R33=X33,1,0)</f>
        <v>0</v>
      </c>
      <c r="M33" s="261"/>
      <c r="N33" s="258"/>
      <c r="O33" s="258"/>
      <c r="P33" s="258"/>
      <c r="Q33" s="259" t="s">
        <v>385</v>
      </c>
      <c r="R33" s="305"/>
      <c r="S33" s="262"/>
      <c r="T33" s="258"/>
      <c r="U33" s="263"/>
      <c r="V33" s="305">
        <f>COUNT(U35:U37)</f>
        <v>0</v>
      </c>
      <c r="W33" s="258" t="s">
        <v>386</v>
      </c>
      <c r="X33" s="304">
        <v>3</v>
      </c>
      <c r="Y33" s="264"/>
    </row>
    <row r="34" spans="1:25" s="235" customFormat="1" ht="15" customHeight="1" x14ac:dyDescent="0.4">
      <c r="A34" s="758" t="s">
        <v>365</v>
      </c>
      <c r="B34" s="759"/>
      <c r="C34" s="759"/>
      <c r="D34" s="759" t="s">
        <v>488</v>
      </c>
      <c r="E34" s="759"/>
      <c r="F34" s="759"/>
      <c r="G34" s="759"/>
      <c r="H34" s="759"/>
      <c r="I34" s="759"/>
      <c r="J34" s="759"/>
      <c r="K34" s="759"/>
      <c r="L34" s="759"/>
      <c r="M34" s="759"/>
      <c r="N34" s="759"/>
      <c r="O34" s="759"/>
      <c r="P34" s="759"/>
      <c r="Q34" s="759"/>
      <c r="R34" s="759"/>
      <c r="S34" s="759"/>
      <c r="T34" s="760"/>
      <c r="U34" s="234" t="s">
        <v>0</v>
      </c>
      <c r="V34" s="758" t="s">
        <v>390</v>
      </c>
      <c r="W34" s="759"/>
      <c r="X34" s="759"/>
      <c r="Y34" s="761"/>
    </row>
    <row r="35" spans="1:25" s="238" customFormat="1" ht="30" customHeight="1" x14ac:dyDescent="0.4">
      <c r="A35" s="765" t="s">
        <v>459</v>
      </c>
      <c r="B35" s="766"/>
      <c r="C35" s="766"/>
      <c r="D35" s="320" t="s">
        <v>404</v>
      </c>
      <c r="E35" s="868" t="s">
        <v>580</v>
      </c>
      <c r="F35" s="868"/>
      <c r="G35" s="868"/>
      <c r="H35" s="868"/>
      <c r="I35" s="868"/>
      <c r="J35" s="868"/>
      <c r="K35" s="868"/>
      <c r="L35" s="868"/>
      <c r="M35" s="868"/>
      <c r="N35" s="868"/>
      <c r="O35" s="868"/>
      <c r="P35" s="868"/>
      <c r="Q35" s="868"/>
      <c r="R35" s="868"/>
      <c r="S35" s="868"/>
      <c r="T35" s="868"/>
      <c r="U35" s="236"/>
      <c r="V35" s="743" t="s">
        <v>587</v>
      </c>
      <c r="W35" s="744"/>
      <c r="X35" s="744"/>
      <c r="Y35" s="745"/>
    </row>
    <row r="36" spans="1:25" s="238" customFormat="1" ht="15" customHeight="1" x14ac:dyDescent="0.4">
      <c r="A36" s="768"/>
      <c r="B36" s="769"/>
      <c r="C36" s="769"/>
      <c r="D36" s="320" t="s">
        <v>405</v>
      </c>
      <c r="E36" s="884" t="s">
        <v>581</v>
      </c>
      <c r="F36" s="884"/>
      <c r="G36" s="884"/>
      <c r="H36" s="884"/>
      <c r="I36" s="884"/>
      <c r="J36" s="884"/>
      <c r="K36" s="884"/>
      <c r="L36" s="884"/>
      <c r="M36" s="884"/>
      <c r="N36" s="884"/>
      <c r="O36" s="884"/>
      <c r="P36" s="884"/>
      <c r="Q36" s="884"/>
      <c r="R36" s="884"/>
      <c r="S36" s="884"/>
      <c r="T36" s="884"/>
      <c r="U36" s="236"/>
      <c r="V36" s="746"/>
      <c r="W36" s="747"/>
      <c r="X36" s="747"/>
      <c r="Y36" s="748"/>
    </row>
    <row r="37" spans="1:25" s="238" customFormat="1" ht="135" customHeight="1" x14ac:dyDescent="0.4">
      <c r="A37" s="912"/>
      <c r="B37" s="913"/>
      <c r="C37" s="913"/>
      <c r="D37" s="320" t="s">
        <v>406</v>
      </c>
      <c r="E37" s="868" t="s">
        <v>604</v>
      </c>
      <c r="F37" s="868"/>
      <c r="G37" s="868"/>
      <c r="H37" s="868"/>
      <c r="I37" s="868"/>
      <c r="J37" s="868"/>
      <c r="K37" s="868"/>
      <c r="L37" s="868"/>
      <c r="M37" s="868"/>
      <c r="N37" s="868"/>
      <c r="O37" s="868"/>
      <c r="P37" s="868"/>
      <c r="Q37" s="868"/>
      <c r="R37" s="868"/>
      <c r="S37" s="868"/>
      <c r="T37" s="868"/>
      <c r="U37" s="236"/>
      <c r="V37" s="749"/>
      <c r="W37" s="750"/>
      <c r="X37" s="750"/>
      <c r="Y37" s="751"/>
    </row>
    <row r="38" spans="1:25" ht="30" customHeight="1" x14ac:dyDescent="0.4">
      <c r="A38" s="269" t="s">
        <v>383</v>
      </c>
      <c r="B38" s="270"/>
      <c r="C38" s="271"/>
      <c r="D38" s="272"/>
      <c r="E38" s="307">
        <v>5</v>
      </c>
      <c r="F38" s="272"/>
      <c r="G38" s="272"/>
      <c r="H38" s="272"/>
      <c r="I38" s="272"/>
      <c r="J38" s="272"/>
      <c r="K38" s="273" t="s">
        <v>384</v>
      </c>
      <c r="L38" s="308">
        <f>IF(R38=X38,1,0)</f>
        <v>0</v>
      </c>
      <c r="M38" s="274"/>
      <c r="N38" s="272"/>
      <c r="O38" s="272"/>
      <c r="P38" s="272"/>
      <c r="Q38" s="273" t="s">
        <v>385</v>
      </c>
      <c r="R38" s="308"/>
      <c r="S38" s="275"/>
      <c r="T38" s="272"/>
      <c r="U38" s="276"/>
      <c r="V38" s="308">
        <f>COUNT(U40:U41)</f>
        <v>0</v>
      </c>
      <c r="W38" s="272" t="s">
        <v>386</v>
      </c>
      <c r="X38" s="307">
        <v>2</v>
      </c>
      <c r="Y38" s="277"/>
    </row>
    <row r="39" spans="1:25" s="235" customFormat="1" ht="15" customHeight="1" x14ac:dyDescent="0.4">
      <c r="A39" s="775" t="s">
        <v>365</v>
      </c>
      <c r="B39" s="776"/>
      <c r="C39" s="776"/>
      <c r="D39" s="776" t="s">
        <v>488</v>
      </c>
      <c r="E39" s="776"/>
      <c r="F39" s="776"/>
      <c r="G39" s="776"/>
      <c r="H39" s="776"/>
      <c r="I39" s="776"/>
      <c r="J39" s="776"/>
      <c r="K39" s="776"/>
      <c r="L39" s="776"/>
      <c r="M39" s="776"/>
      <c r="N39" s="776"/>
      <c r="O39" s="776"/>
      <c r="P39" s="776"/>
      <c r="Q39" s="776"/>
      <c r="R39" s="776"/>
      <c r="S39" s="776"/>
      <c r="T39" s="946"/>
      <c r="U39" s="278" t="s">
        <v>0</v>
      </c>
      <c r="V39" s="775" t="s">
        <v>390</v>
      </c>
      <c r="W39" s="776"/>
      <c r="X39" s="776"/>
      <c r="Y39" s="777"/>
    </row>
    <row r="40" spans="1:25" s="238" customFormat="1" ht="45" customHeight="1" x14ac:dyDescent="0.4">
      <c r="A40" s="779" t="s">
        <v>460</v>
      </c>
      <c r="B40" s="780"/>
      <c r="C40" s="781"/>
      <c r="D40" s="315" t="s">
        <v>407</v>
      </c>
      <c r="E40" s="896" t="s">
        <v>606</v>
      </c>
      <c r="F40" s="897"/>
      <c r="G40" s="897"/>
      <c r="H40" s="897"/>
      <c r="I40" s="897"/>
      <c r="J40" s="897"/>
      <c r="K40" s="897"/>
      <c r="L40" s="897"/>
      <c r="M40" s="897"/>
      <c r="N40" s="897"/>
      <c r="O40" s="897"/>
      <c r="P40" s="897"/>
      <c r="Q40" s="897"/>
      <c r="R40" s="897"/>
      <c r="S40" s="897"/>
      <c r="T40" s="833"/>
      <c r="U40" s="280"/>
      <c r="V40" s="779" t="s">
        <v>4</v>
      </c>
      <c r="W40" s="780"/>
      <c r="X40" s="780"/>
      <c r="Y40" s="781"/>
    </row>
    <row r="41" spans="1:25" s="238" customFormat="1" ht="30" customHeight="1" x14ac:dyDescent="0.4">
      <c r="A41" s="822"/>
      <c r="B41" s="823"/>
      <c r="C41" s="893"/>
      <c r="D41" s="315" t="s">
        <v>408</v>
      </c>
      <c r="E41" s="896" t="s">
        <v>607</v>
      </c>
      <c r="F41" s="897"/>
      <c r="G41" s="897"/>
      <c r="H41" s="897"/>
      <c r="I41" s="897"/>
      <c r="J41" s="897"/>
      <c r="K41" s="897"/>
      <c r="L41" s="897"/>
      <c r="M41" s="897"/>
      <c r="N41" s="897"/>
      <c r="O41" s="897"/>
      <c r="P41" s="897"/>
      <c r="Q41" s="897"/>
      <c r="R41" s="897"/>
      <c r="S41" s="897"/>
      <c r="T41" s="833"/>
      <c r="U41" s="280"/>
      <c r="V41" s="898"/>
      <c r="W41" s="898"/>
      <c r="X41" s="898"/>
      <c r="Y41" s="898"/>
    </row>
    <row r="42" spans="1:25" ht="30" customHeight="1" x14ac:dyDescent="0.4">
      <c r="A42" s="269" t="s">
        <v>383</v>
      </c>
      <c r="B42" s="270"/>
      <c r="C42" s="271"/>
      <c r="D42" s="272"/>
      <c r="E42" s="307">
        <v>6</v>
      </c>
      <c r="F42" s="272"/>
      <c r="G42" s="272"/>
      <c r="H42" s="272"/>
      <c r="I42" s="272"/>
      <c r="J42" s="272"/>
      <c r="K42" s="273" t="s">
        <v>384</v>
      </c>
      <c r="L42" s="308">
        <f>IF(R42=X42,1,0)</f>
        <v>0</v>
      </c>
      <c r="M42" s="328"/>
      <c r="N42" s="272"/>
      <c r="O42" s="272"/>
      <c r="P42" s="272"/>
      <c r="Q42" s="273" t="s">
        <v>385</v>
      </c>
      <c r="R42" s="308"/>
      <c r="S42" s="272"/>
      <c r="T42" s="272"/>
      <c r="U42" s="328"/>
      <c r="V42" s="308">
        <f>COUNT(U44)</f>
        <v>0</v>
      </c>
      <c r="W42" s="272" t="s">
        <v>386</v>
      </c>
      <c r="X42" s="307">
        <v>1</v>
      </c>
      <c r="Y42" s="277"/>
    </row>
    <row r="43" spans="1:25" s="235" customFormat="1" ht="15" customHeight="1" x14ac:dyDescent="0.4">
      <c r="A43" s="758" t="s">
        <v>365</v>
      </c>
      <c r="B43" s="759"/>
      <c r="C43" s="759"/>
      <c r="D43" s="759" t="s">
        <v>488</v>
      </c>
      <c r="E43" s="759"/>
      <c r="F43" s="759"/>
      <c r="G43" s="759"/>
      <c r="H43" s="759"/>
      <c r="I43" s="759"/>
      <c r="J43" s="759"/>
      <c r="K43" s="759"/>
      <c r="L43" s="759"/>
      <c r="M43" s="759"/>
      <c r="N43" s="759"/>
      <c r="O43" s="759"/>
      <c r="P43" s="759"/>
      <c r="Q43" s="759"/>
      <c r="R43" s="759"/>
      <c r="S43" s="759"/>
      <c r="T43" s="760"/>
      <c r="U43" s="278" t="s">
        <v>0</v>
      </c>
      <c r="V43" s="775" t="s">
        <v>390</v>
      </c>
      <c r="W43" s="776"/>
      <c r="X43" s="776"/>
      <c r="Y43" s="777"/>
    </row>
    <row r="44" spans="1:25" s="238" customFormat="1" ht="45" customHeight="1" x14ac:dyDescent="0.4">
      <c r="A44" s="805" t="s">
        <v>369</v>
      </c>
      <c r="B44" s="805"/>
      <c r="C44" s="805"/>
      <c r="D44" s="314"/>
      <c r="E44" s="854" t="s">
        <v>608</v>
      </c>
      <c r="F44" s="854"/>
      <c r="G44" s="854"/>
      <c r="H44" s="854"/>
      <c r="I44" s="854"/>
      <c r="J44" s="854"/>
      <c r="K44" s="854"/>
      <c r="L44" s="854"/>
      <c r="M44" s="854"/>
      <c r="N44" s="854"/>
      <c r="O44" s="854"/>
      <c r="P44" s="854"/>
      <c r="Q44" s="854"/>
      <c r="R44" s="854"/>
      <c r="S44" s="854"/>
      <c r="T44" s="855"/>
      <c r="U44" s="280"/>
      <c r="V44" s="899" t="s">
        <v>489</v>
      </c>
      <c r="W44" s="900"/>
      <c r="X44" s="900"/>
      <c r="Y44" s="901"/>
    </row>
    <row r="45" spans="1:25" ht="30" customHeight="1" x14ac:dyDescent="0.4">
      <c r="A45" s="269" t="s">
        <v>383</v>
      </c>
      <c r="B45" s="270"/>
      <c r="C45" s="271"/>
      <c r="D45" s="272"/>
      <c r="E45" s="307">
        <v>7</v>
      </c>
      <c r="F45" s="272"/>
      <c r="G45" s="272"/>
      <c r="H45" s="272"/>
      <c r="I45" s="272"/>
      <c r="J45" s="272"/>
      <c r="K45" s="273" t="s">
        <v>384</v>
      </c>
      <c r="L45" s="308">
        <f>IF(R45=X45,1,0)</f>
        <v>0</v>
      </c>
      <c r="M45" s="274"/>
      <c r="N45" s="272"/>
      <c r="O45" s="272"/>
      <c r="P45" s="272"/>
      <c r="Q45" s="273" t="s">
        <v>385</v>
      </c>
      <c r="R45" s="308"/>
      <c r="S45" s="275"/>
      <c r="T45" s="272"/>
      <c r="U45" s="276"/>
      <c r="V45" s="308">
        <f>COUNT(U47:U48)</f>
        <v>0</v>
      </c>
      <c r="W45" s="272" t="s">
        <v>386</v>
      </c>
      <c r="X45" s="307">
        <v>2</v>
      </c>
      <c r="Y45" s="277"/>
    </row>
    <row r="46" spans="1:25" s="235" customFormat="1" ht="15" customHeight="1" x14ac:dyDescent="0.4">
      <c r="A46" s="758" t="s">
        <v>365</v>
      </c>
      <c r="B46" s="759"/>
      <c r="C46" s="759"/>
      <c r="D46" s="759" t="s">
        <v>488</v>
      </c>
      <c r="E46" s="759"/>
      <c r="F46" s="759"/>
      <c r="G46" s="759"/>
      <c r="H46" s="759"/>
      <c r="I46" s="759"/>
      <c r="J46" s="759"/>
      <c r="K46" s="759"/>
      <c r="L46" s="759"/>
      <c r="M46" s="759"/>
      <c r="N46" s="759"/>
      <c r="O46" s="759"/>
      <c r="P46" s="759"/>
      <c r="Q46" s="759"/>
      <c r="R46" s="759"/>
      <c r="S46" s="759"/>
      <c r="T46" s="760"/>
      <c r="U46" s="278" t="s">
        <v>0</v>
      </c>
      <c r="V46" s="775" t="s">
        <v>390</v>
      </c>
      <c r="W46" s="776"/>
      <c r="X46" s="776"/>
      <c r="Y46" s="777"/>
    </row>
    <row r="47" spans="1:25" s="238" customFormat="1" ht="30" customHeight="1" x14ac:dyDescent="0.4">
      <c r="A47" s="771" t="s">
        <v>461</v>
      </c>
      <c r="B47" s="772"/>
      <c r="C47" s="773"/>
      <c r="D47" s="314" t="s">
        <v>409</v>
      </c>
      <c r="E47" s="778" t="s">
        <v>609</v>
      </c>
      <c r="F47" s="778"/>
      <c r="G47" s="778"/>
      <c r="H47" s="778"/>
      <c r="I47" s="778"/>
      <c r="J47" s="778"/>
      <c r="K47" s="778"/>
      <c r="L47" s="778"/>
      <c r="M47" s="778"/>
      <c r="N47" s="778"/>
      <c r="O47" s="778"/>
      <c r="P47" s="778"/>
      <c r="Q47" s="778"/>
      <c r="R47" s="778"/>
      <c r="S47" s="778"/>
      <c r="T47" s="778"/>
      <c r="U47" s="280"/>
      <c r="V47" s="762" t="s">
        <v>490</v>
      </c>
      <c r="W47" s="763"/>
      <c r="X47" s="763"/>
      <c r="Y47" s="764"/>
    </row>
    <row r="48" spans="1:25" s="238" customFormat="1" ht="45" customHeight="1" x14ac:dyDescent="0.4">
      <c r="A48" s="826"/>
      <c r="B48" s="827"/>
      <c r="C48" s="894"/>
      <c r="D48" s="315" t="s">
        <v>410</v>
      </c>
      <c r="E48" s="895" t="s">
        <v>818</v>
      </c>
      <c r="F48" s="895"/>
      <c r="G48" s="895"/>
      <c r="H48" s="895"/>
      <c r="I48" s="895"/>
      <c r="J48" s="895"/>
      <c r="K48" s="895"/>
      <c r="L48" s="895"/>
      <c r="M48" s="895"/>
      <c r="N48" s="895"/>
      <c r="O48" s="895"/>
      <c r="P48" s="895"/>
      <c r="Q48" s="895"/>
      <c r="R48" s="895"/>
      <c r="S48" s="895"/>
      <c r="T48" s="895"/>
      <c r="U48" s="280"/>
      <c r="V48" s="785"/>
      <c r="W48" s="786"/>
      <c r="X48" s="786"/>
      <c r="Y48" s="787"/>
    </row>
    <row r="49" spans="1:26" ht="30" customHeight="1" x14ac:dyDescent="0.4">
      <c r="A49" s="269" t="s">
        <v>383</v>
      </c>
      <c r="B49" s="270"/>
      <c r="C49" s="271"/>
      <c r="D49" s="272"/>
      <c r="E49" s="307">
        <v>8</v>
      </c>
      <c r="F49" s="272"/>
      <c r="G49" s="272"/>
      <c r="H49" s="272"/>
      <c r="I49" s="272"/>
      <c r="J49" s="272"/>
      <c r="K49" s="273" t="s">
        <v>384</v>
      </c>
      <c r="L49" s="308">
        <f>IF(R49=X49,1,0)</f>
        <v>0</v>
      </c>
      <c r="M49" s="274"/>
      <c r="N49" s="272"/>
      <c r="O49" s="272"/>
      <c r="P49" s="272"/>
      <c r="Q49" s="273" t="s">
        <v>385</v>
      </c>
      <c r="R49" s="308"/>
      <c r="S49" s="275"/>
      <c r="T49" s="272"/>
      <c r="U49" s="276"/>
      <c r="V49" s="308">
        <f>COUNT(U51)</f>
        <v>0</v>
      </c>
      <c r="W49" s="272" t="s">
        <v>386</v>
      </c>
      <c r="X49" s="307">
        <v>1</v>
      </c>
      <c r="Y49" s="277"/>
    </row>
    <row r="50" spans="1:26" s="235" customFormat="1" ht="15" customHeight="1" x14ac:dyDescent="0.4">
      <c r="A50" s="758" t="s">
        <v>365</v>
      </c>
      <c r="B50" s="759"/>
      <c r="C50" s="759"/>
      <c r="D50" s="759" t="s">
        <v>488</v>
      </c>
      <c r="E50" s="759"/>
      <c r="F50" s="759"/>
      <c r="G50" s="759"/>
      <c r="H50" s="759"/>
      <c r="I50" s="759"/>
      <c r="J50" s="759"/>
      <c r="K50" s="759"/>
      <c r="L50" s="759"/>
      <c r="M50" s="759"/>
      <c r="N50" s="759"/>
      <c r="O50" s="759"/>
      <c r="P50" s="759"/>
      <c r="Q50" s="759"/>
      <c r="R50" s="759"/>
      <c r="S50" s="759"/>
      <c r="T50" s="760"/>
      <c r="U50" s="278" t="s">
        <v>0</v>
      </c>
      <c r="V50" s="775" t="s">
        <v>390</v>
      </c>
      <c r="W50" s="776"/>
      <c r="X50" s="776"/>
      <c r="Y50" s="777"/>
    </row>
    <row r="51" spans="1:26" s="238" customFormat="1" ht="75" customHeight="1" x14ac:dyDescent="0.4">
      <c r="A51" s="902" t="s">
        <v>462</v>
      </c>
      <c r="B51" s="903"/>
      <c r="C51" s="904"/>
      <c r="D51" s="319"/>
      <c r="E51" s="896" t="s">
        <v>611</v>
      </c>
      <c r="F51" s="897"/>
      <c r="G51" s="897"/>
      <c r="H51" s="897"/>
      <c r="I51" s="897"/>
      <c r="J51" s="897"/>
      <c r="K51" s="897"/>
      <c r="L51" s="897"/>
      <c r="M51" s="897"/>
      <c r="N51" s="897"/>
      <c r="O51" s="897"/>
      <c r="P51" s="897"/>
      <c r="Q51" s="897"/>
      <c r="R51" s="897"/>
      <c r="S51" s="897"/>
      <c r="T51" s="833"/>
      <c r="U51" s="280"/>
      <c r="V51" s="857" t="s">
        <v>777</v>
      </c>
      <c r="W51" s="857"/>
      <c r="X51" s="857"/>
      <c r="Y51" s="857"/>
    </row>
    <row r="52" spans="1:26" ht="30" customHeight="1" x14ac:dyDescent="0.4">
      <c r="A52" s="269" t="s">
        <v>383</v>
      </c>
      <c r="B52" s="270"/>
      <c r="C52" s="271"/>
      <c r="D52" s="272"/>
      <c r="E52" s="307">
        <v>9</v>
      </c>
      <c r="F52" s="272"/>
      <c r="G52" s="272"/>
      <c r="H52" s="272"/>
      <c r="I52" s="272"/>
      <c r="J52" s="272"/>
      <c r="K52" s="273" t="s">
        <v>384</v>
      </c>
      <c r="L52" s="308">
        <f>IF(R52=X52,1,0)</f>
        <v>0</v>
      </c>
      <c r="M52" s="274"/>
      <c r="N52" s="272"/>
      <c r="O52" s="272"/>
      <c r="P52" s="272"/>
      <c r="Q52" s="273" t="s">
        <v>385</v>
      </c>
      <c r="R52" s="308"/>
      <c r="S52" s="272"/>
      <c r="T52" s="272"/>
      <c r="V52" s="308">
        <f>COUNT(U54:U55)</f>
        <v>0</v>
      </c>
      <c r="W52" s="272" t="s">
        <v>386</v>
      </c>
      <c r="X52" s="307">
        <v>2</v>
      </c>
      <c r="Y52" s="277"/>
    </row>
    <row r="53" spans="1:26" s="235" customFormat="1" ht="15" customHeight="1" x14ac:dyDescent="0.4">
      <c r="A53" s="758" t="s">
        <v>365</v>
      </c>
      <c r="B53" s="759"/>
      <c r="C53" s="759"/>
      <c r="D53" s="759" t="s">
        <v>488</v>
      </c>
      <c r="E53" s="759"/>
      <c r="F53" s="759"/>
      <c r="G53" s="759"/>
      <c r="H53" s="759"/>
      <c r="I53" s="759"/>
      <c r="J53" s="759"/>
      <c r="K53" s="759"/>
      <c r="L53" s="759"/>
      <c r="M53" s="759"/>
      <c r="N53" s="759"/>
      <c r="O53" s="759"/>
      <c r="P53" s="759"/>
      <c r="Q53" s="759"/>
      <c r="R53" s="759"/>
      <c r="S53" s="759"/>
      <c r="T53" s="760"/>
      <c r="U53" s="278" t="s">
        <v>0</v>
      </c>
      <c r="V53" s="775" t="s">
        <v>390</v>
      </c>
      <c r="W53" s="776"/>
      <c r="X53" s="776"/>
      <c r="Y53" s="777"/>
    </row>
    <row r="54" spans="1:26" s="238" customFormat="1" ht="30" customHeight="1" x14ac:dyDescent="0.4">
      <c r="A54" s="779" t="s">
        <v>463</v>
      </c>
      <c r="B54" s="780"/>
      <c r="C54" s="780"/>
      <c r="D54" s="315" t="s">
        <v>411</v>
      </c>
      <c r="E54" s="774" t="s">
        <v>612</v>
      </c>
      <c r="F54" s="774"/>
      <c r="G54" s="774"/>
      <c r="H54" s="774"/>
      <c r="I54" s="774"/>
      <c r="J54" s="774"/>
      <c r="K54" s="774"/>
      <c r="L54" s="774"/>
      <c r="M54" s="774"/>
      <c r="N54" s="774"/>
      <c r="O54" s="774"/>
      <c r="P54" s="774"/>
      <c r="Q54" s="774"/>
      <c r="R54" s="774"/>
      <c r="S54" s="774"/>
      <c r="T54" s="774"/>
      <c r="U54" s="280"/>
      <c r="V54" s="779" t="s">
        <v>588</v>
      </c>
      <c r="W54" s="780"/>
      <c r="X54" s="780"/>
      <c r="Y54" s="781"/>
    </row>
    <row r="55" spans="1:26" s="238" customFormat="1" ht="45" customHeight="1" x14ac:dyDescent="0.4">
      <c r="A55" s="782"/>
      <c r="B55" s="783"/>
      <c r="C55" s="783"/>
      <c r="D55" s="315" t="s">
        <v>412</v>
      </c>
      <c r="E55" s="774" t="s">
        <v>265</v>
      </c>
      <c r="F55" s="774"/>
      <c r="G55" s="774"/>
      <c r="H55" s="774"/>
      <c r="I55" s="774"/>
      <c r="J55" s="774"/>
      <c r="K55" s="774"/>
      <c r="L55" s="774"/>
      <c r="M55" s="774"/>
      <c r="N55" s="774"/>
      <c r="O55" s="774"/>
      <c r="P55" s="774"/>
      <c r="Q55" s="774"/>
      <c r="R55" s="774"/>
      <c r="S55" s="774"/>
      <c r="T55" s="774"/>
      <c r="U55" s="280"/>
      <c r="V55" s="782"/>
      <c r="W55" s="783"/>
      <c r="X55" s="783"/>
      <c r="Y55" s="784"/>
    </row>
    <row r="56" spans="1:26" ht="30" customHeight="1" x14ac:dyDescent="0.4">
      <c r="A56" s="269" t="s">
        <v>383</v>
      </c>
      <c r="B56" s="270"/>
      <c r="C56" s="271"/>
      <c r="D56" s="272"/>
      <c r="E56" s="307">
        <v>10</v>
      </c>
      <c r="F56" s="272"/>
      <c r="G56" s="272"/>
      <c r="H56" s="272"/>
      <c r="I56" s="272"/>
      <c r="J56" s="272"/>
      <c r="K56" s="273" t="s">
        <v>384</v>
      </c>
      <c r="L56" s="308">
        <f>IF(R56=X56,1,0)</f>
        <v>0</v>
      </c>
      <c r="M56" s="274"/>
      <c r="N56" s="272"/>
      <c r="O56" s="272"/>
      <c r="P56" s="272"/>
      <c r="Q56" s="273" t="s">
        <v>385</v>
      </c>
      <c r="R56" s="308"/>
      <c r="S56" s="275"/>
      <c r="T56" s="272"/>
      <c r="U56" s="276"/>
      <c r="V56" s="308">
        <f>COUNT(U58:U66)</f>
        <v>0</v>
      </c>
      <c r="W56" s="272" t="s">
        <v>386</v>
      </c>
      <c r="X56" s="307">
        <v>8</v>
      </c>
      <c r="Y56" s="277"/>
    </row>
    <row r="57" spans="1:26" s="235" customFormat="1" ht="15" customHeight="1" x14ac:dyDescent="0.4">
      <c r="A57" s="758" t="s">
        <v>365</v>
      </c>
      <c r="B57" s="759"/>
      <c r="C57" s="759"/>
      <c r="D57" s="759" t="s">
        <v>488</v>
      </c>
      <c r="E57" s="759"/>
      <c r="F57" s="759"/>
      <c r="G57" s="759"/>
      <c r="H57" s="759"/>
      <c r="I57" s="759"/>
      <c r="J57" s="759"/>
      <c r="K57" s="759"/>
      <c r="L57" s="759"/>
      <c r="M57" s="759"/>
      <c r="N57" s="759"/>
      <c r="O57" s="759"/>
      <c r="P57" s="759"/>
      <c r="Q57" s="759"/>
      <c r="R57" s="759"/>
      <c r="S57" s="759"/>
      <c r="T57" s="760"/>
      <c r="U57" s="278" t="s">
        <v>0</v>
      </c>
      <c r="V57" s="775" t="s">
        <v>390</v>
      </c>
      <c r="W57" s="776"/>
      <c r="X57" s="776"/>
      <c r="Y57" s="777"/>
    </row>
    <row r="58" spans="1:26" s="238" customFormat="1" ht="30" customHeight="1" x14ac:dyDescent="0.4">
      <c r="A58" s="771" t="s">
        <v>370</v>
      </c>
      <c r="B58" s="772"/>
      <c r="C58" s="773"/>
      <c r="D58" s="314" t="s">
        <v>413</v>
      </c>
      <c r="E58" s="853" t="s">
        <v>266</v>
      </c>
      <c r="F58" s="854"/>
      <c r="G58" s="854"/>
      <c r="H58" s="854"/>
      <c r="I58" s="854"/>
      <c r="J58" s="854"/>
      <c r="K58" s="854"/>
      <c r="L58" s="854"/>
      <c r="M58" s="854"/>
      <c r="N58" s="854"/>
      <c r="O58" s="854"/>
      <c r="P58" s="854"/>
      <c r="Q58" s="854"/>
      <c r="R58" s="854"/>
      <c r="S58" s="854"/>
      <c r="T58" s="855"/>
      <c r="U58" s="280"/>
      <c r="V58" s="765" t="s">
        <v>589</v>
      </c>
      <c r="W58" s="766"/>
      <c r="X58" s="766"/>
      <c r="Y58" s="767"/>
    </row>
    <row r="59" spans="1:26" s="238" customFormat="1" ht="30" customHeight="1" x14ac:dyDescent="0.4">
      <c r="A59" s="762"/>
      <c r="B59" s="763"/>
      <c r="C59" s="764"/>
      <c r="D59" s="314" t="s">
        <v>414</v>
      </c>
      <c r="E59" s="778" t="s">
        <v>613</v>
      </c>
      <c r="F59" s="778"/>
      <c r="G59" s="778"/>
      <c r="H59" s="778"/>
      <c r="I59" s="778"/>
      <c r="J59" s="778"/>
      <c r="K59" s="778"/>
      <c r="L59" s="778"/>
      <c r="M59" s="778"/>
      <c r="N59" s="778"/>
      <c r="O59" s="778"/>
      <c r="P59" s="778"/>
      <c r="Q59" s="778"/>
      <c r="R59" s="778"/>
      <c r="S59" s="778"/>
      <c r="T59" s="778"/>
      <c r="U59" s="280"/>
      <c r="V59" s="768"/>
      <c r="W59" s="769"/>
      <c r="X59" s="769"/>
      <c r="Y59" s="770"/>
    </row>
    <row r="60" spans="1:26" s="238" customFormat="1" ht="155.1" customHeight="1" x14ac:dyDescent="0.4">
      <c r="A60" s="920"/>
      <c r="B60" s="921"/>
      <c r="C60" s="922"/>
      <c r="D60" s="314" t="s">
        <v>415</v>
      </c>
      <c r="E60" s="778" t="s">
        <v>614</v>
      </c>
      <c r="F60" s="778"/>
      <c r="G60" s="778"/>
      <c r="H60" s="778"/>
      <c r="I60" s="778"/>
      <c r="J60" s="778"/>
      <c r="K60" s="778"/>
      <c r="L60" s="778"/>
      <c r="M60" s="778"/>
      <c r="N60" s="778"/>
      <c r="O60" s="778"/>
      <c r="P60" s="778"/>
      <c r="Q60" s="778"/>
      <c r="R60" s="778"/>
      <c r="S60" s="778"/>
      <c r="T60" s="778"/>
      <c r="U60" s="280"/>
      <c r="V60" s="755"/>
      <c r="W60" s="756"/>
      <c r="X60" s="756"/>
      <c r="Y60" s="757"/>
    </row>
    <row r="61" spans="1:26" s="238" customFormat="1" ht="45" customHeight="1" x14ac:dyDescent="0.4">
      <c r="A61" s="905"/>
      <c r="B61" s="906"/>
      <c r="C61" s="907"/>
      <c r="D61" s="314" t="s">
        <v>416</v>
      </c>
      <c r="E61" s="778" t="s">
        <v>473</v>
      </c>
      <c r="F61" s="778"/>
      <c r="G61" s="778"/>
      <c r="H61" s="778"/>
      <c r="I61" s="778"/>
      <c r="J61" s="778"/>
      <c r="K61" s="778"/>
      <c r="L61" s="778"/>
      <c r="M61" s="778"/>
      <c r="N61" s="778"/>
      <c r="O61" s="778"/>
      <c r="P61" s="778"/>
      <c r="Q61" s="778"/>
      <c r="R61" s="778"/>
      <c r="S61" s="778"/>
      <c r="T61" s="778"/>
      <c r="U61" s="280"/>
      <c r="V61" s="874"/>
      <c r="W61" s="875"/>
      <c r="X61" s="875"/>
      <c r="Y61" s="876"/>
      <c r="Z61" s="281"/>
    </row>
    <row r="62" spans="1:26" s="235" customFormat="1" ht="15" customHeight="1" x14ac:dyDescent="0.4">
      <c r="A62" s="758" t="s">
        <v>365</v>
      </c>
      <c r="B62" s="759"/>
      <c r="C62" s="759"/>
      <c r="D62" s="759" t="s">
        <v>488</v>
      </c>
      <c r="E62" s="759"/>
      <c r="F62" s="759"/>
      <c r="G62" s="759"/>
      <c r="H62" s="759"/>
      <c r="I62" s="759"/>
      <c r="J62" s="759"/>
      <c r="K62" s="759"/>
      <c r="L62" s="759"/>
      <c r="M62" s="759"/>
      <c r="N62" s="759"/>
      <c r="O62" s="759"/>
      <c r="P62" s="759"/>
      <c r="Q62" s="759"/>
      <c r="R62" s="759"/>
      <c r="S62" s="759"/>
      <c r="T62" s="760"/>
      <c r="U62" s="279" t="s">
        <v>0</v>
      </c>
      <c r="V62" s="758" t="s">
        <v>390</v>
      </c>
      <c r="W62" s="759"/>
      <c r="X62" s="759"/>
      <c r="Y62" s="761"/>
    </row>
    <row r="63" spans="1:26" s="238" customFormat="1" ht="45" customHeight="1" x14ac:dyDescent="0.4">
      <c r="A63" s="923"/>
      <c r="B63" s="924"/>
      <c r="C63" s="925"/>
      <c r="D63" s="314" t="s">
        <v>417</v>
      </c>
      <c r="E63" s="778" t="s">
        <v>474</v>
      </c>
      <c r="F63" s="778"/>
      <c r="G63" s="778"/>
      <c r="H63" s="778"/>
      <c r="I63" s="778"/>
      <c r="J63" s="778"/>
      <c r="K63" s="778"/>
      <c r="L63" s="778"/>
      <c r="M63" s="778"/>
      <c r="N63" s="778"/>
      <c r="O63" s="778"/>
      <c r="P63" s="778"/>
      <c r="Q63" s="778"/>
      <c r="R63" s="778"/>
      <c r="S63" s="778"/>
      <c r="T63" s="778"/>
      <c r="U63" s="280"/>
      <c r="V63" s="908"/>
      <c r="W63" s="909"/>
      <c r="X63" s="909"/>
      <c r="Y63" s="910"/>
    </row>
    <row r="64" spans="1:26" s="238" customFormat="1" ht="45" customHeight="1" x14ac:dyDescent="0.4">
      <c r="A64" s="920"/>
      <c r="B64" s="921"/>
      <c r="C64" s="922"/>
      <c r="D64" s="314" t="s">
        <v>418</v>
      </c>
      <c r="E64" s="778" t="s">
        <v>267</v>
      </c>
      <c r="F64" s="778"/>
      <c r="G64" s="778"/>
      <c r="H64" s="778"/>
      <c r="I64" s="778"/>
      <c r="J64" s="778"/>
      <c r="K64" s="778"/>
      <c r="L64" s="778"/>
      <c r="M64" s="778"/>
      <c r="N64" s="778"/>
      <c r="O64" s="778"/>
      <c r="P64" s="778"/>
      <c r="Q64" s="778"/>
      <c r="R64" s="778"/>
      <c r="S64" s="778"/>
      <c r="T64" s="778"/>
      <c r="U64" s="280"/>
      <c r="V64" s="755"/>
      <c r="W64" s="756"/>
      <c r="X64" s="756"/>
      <c r="Y64" s="757"/>
    </row>
    <row r="65" spans="1:25" s="238" customFormat="1" ht="30" customHeight="1" x14ac:dyDescent="0.4">
      <c r="A65" s="920"/>
      <c r="B65" s="921"/>
      <c r="C65" s="922"/>
      <c r="D65" s="314" t="s">
        <v>419</v>
      </c>
      <c r="E65" s="774" t="s">
        <v>492</v>
      </c>
      <c r="F65" s="774"/>
      <c r="G65" s="774"/>
      <c r="H65" s="774"/>
      <c r="I65" s="774"/>
      <c r="J65" s="774"/>
      <c r="K65" s="774"/>
      <c r="L65" s="774"/>
      <c r="M65" s="774"/>
      <c r="N65" s="774"/>
      <c r="O65" s="774"/>
      <c r="P65" s="774"/>
      <c r="Q65" s="774"/>
      <c r="R65" s="774"/>
      <c r="S65" s="774"/>
      <c r="T65" s="774"/>
      <c r="U65" s="280"/>
      <c r="V65" s="755"/>
      <c r="W65" s="756"/>
      <c r="X65" s="756"/>
      <c r="Y65" s="757"/>
    </row>
    <row r="66" spans="1:25" s="238" customFormat="1" ht="60" customHeight="1" x14ac:dyDescent="0.4">
      <c r="A66" s="905"/>
      <c r="B66" s="906"/>
      <c r="C66" s="907"/>
      <c r="D66" s="314" t="s">
        <v>420</v>
      </c>
      <c r="E66" s="774" t="s">
        <v>493</v>
      </c>
      <c r="F66" s="774"/>
      <c r="G66" s="774"/>
      <c r="H66" s="774"/>
      <c r="I66" s="774"/>
      <c r="J66" s="774"/>
      <c r="K66" s="774"/>
      <c r="L66" s="774"/>
      <c r="M66" s="774"/>
      <c r="N66" s="774"/>
      <c r="O66" s="774"/>
      <c r="P66" s="774"/>
      <c r="Q66" s="774"/>
      <c r="R66" s="774"/>
      <c r="S66" s="774"/>
      <c r="T66" s="774"/>
      <c r="U66" s="284"/>
      <c r="V66" s="874"/>
      <c r="W66" s="875"/>
      <c r="X66" s="875"/>
      <c r="Y66" s="876"/>
    </row>
    <row r="67" spans="1:25" ht="30" customHeight="1" x14ac:dyDescent="0.4">
      <c r="A67" s="269" t="s">
        <v>383</v>
      </c>
      <c r="B67" s="270"/>
      <c r="C67" s="271"/>
      <c r="D67" s="272"/>
      <c r="E67" s="307">
        <v>11</v>
      </c>
      <c r="F67" s="272"/>
      <c r="G67" s="272"/>
      <c r="H67" s="272"/>
      <c r="I67" s="272"/>
      <c r="J67" s="272"/>
      <c r="K67" s="273" t="s">
        <v>384</v>
      </c>
      <c r="L67" s="308">
        <f>IF(R67=X67,1,0)</f>
        <v>0</v>
      </c>
      <c r="M67" s="274"/>
      <c r="N67" s="272"/>
      <c r="O67" s="272"/>
      <c r="P67" s="272"/>
      <c r="Q67" s="273" t="s">
        <v>385</v>
      </c>
      <c r="R67" s="308"/>
      <c r="S67" s="272"/>
      <c r="T67" s="272"/>
      <c r="V67" s="308">
        <f>COUNT(U69:U77)</f>
        <v>0</v>
      </c>
      <c r="W67" s="272" t="s">
        <v>386</v>
      </c>
      <c r="X67" s="307">
        <v>9</v>
      </c>
      <c r="Y67" s="277"/>
    </row>
    <row r="68" spans="1:25" s="235" customFormat="1" ht="15" customHeight="1" x14ac:dyDescent="0.4">
      <c r="A68" s="758" t="s">
        <v>365</v>
      </c>
      <c r="B68" s="759"/>
      <c r="C68" s="759"/>
      <c r="D68" s="759" t="s">
        <v>388</v>
      </c>
      <c r="E68" s="759"/>
      <c r="F68" s="759"/>
      <c r="G68" s="759"/>
      <c r="H68" s="759"/>
      <c r="I68" s="759"/>
      <c r="J68" s="759"/>
      <c r="K68" s="759"/>
      <c r="L68" s="759"/>
      <c r="M68" s="759"/>
      <c r="N68" s="759"/>
      <c r="O68" s="759"/>
      <c r="P68" s="759"/>
      <c r="Q68" s="759"/>
      <c r="R68" s="759"/>
      <c r="S68" s="759"/>
      <c r="T68" s="760"/>
      <c r="U68" s="278" t="s">
        <v>0</v>
      </c>
      <c r="V68" s="775" t="s">
        <v>502</v>
      </c>
      <c r="W68" s="776"/>
      <c r="X68" s="776"/>
      <c r="Y68" s="777"/>
    </row>
    <row r="69" spans="1:25" s="238" customFormat="1" ht="45" customHeight="1" x14ac:dyDescent="0.4">
      <c r="A69" s="771" t="s">
        <v>374</v>
      </c>
      <c r="B69" s="772"/>
      <c r="C69" s="773"/>
      <c r="D69" s="315" t="s">
        <v>642</v>
      </c>
      <c r="E69" s="774" t="s">
        <v>276</v>
      </c>
      <c r="F69" s="774"/>
      <c r="G69" s="774"/>
      <c r="H69" s="774"/>
      <c r="I69" s="774"/>
      <c r="J69" s="774"/>
      <c r="K69" s="774"/>
      <c r="L69" s="774"/>
      <c r="M69" s="774"/>
      <c r="N69" s="774"/>
      <c r="O69" s="774"/>
      <c r="P69" s="774"/>
      <c r="Q69" s="774"/>
      <c r="R69" s="774"/>
      <c r="S69" s="774"/>
      <c r="T69" s="774"/>
      <c r="U69" s="478"/>
      <c r="V69" s="765" t="s">
        <v>763</v>
      </c>
      <c r="W69" s="766"/>
      <c r="X69" s="766"/>
      <c r="Y69" s="767"/>
    </row>
    <row r="70" spans="1:25" s="238" customFormat="1" ht="30" customHeight="1" x14ac:dyDescent="0.4">
      <c r="A70" s="762"/>
      <c r="B70" s="763"/>
      <c r="C70" s="764"/>
      <c r="D70" s="315" t="s">
        <v>643</v>
      </c>
      <c r="E70" s="774" t="s">
        <v>277</v>
      </c>
      <c r="F70" s="774"/>
      <c r="G70" s="774"/>
      <c r="H70" s="774"/>
      <c r="I70" s="774"/>
      <c r="J70" s="774"/>
      <c r="K70" s="774"/>
      <c r="L70" s="774"/>
      <c r="M70" s="774"/>
      <c r="N70" s="774"/>
      <c r="O70" s="774"/>
      <c r="P70" s="774"/>
      <c r="Q70" s="774"/>
      <c r="R70" s="774"/>
      <c r="S70" s="774"/>
      <c r="T70" s="774"/>
      <c r="U70" s="478"/>
      <c r="V70" s="768"/>
      <c r="W70" s="769"/>
      <c r="X70" s="769"/>
      <c r="Y70" s="770"/>
    </row>
    <row r="71" spans="1:25" s="238" customFormat="1" ht="45" customHeight="1" x14ac:dyDescent="0.4">
      <c r="A71" s="762"/>
      <c r="B71" s="763"/>
      <c r="C71" s="764"/>
      <c r="D71" s="315" t="s">
        <v>421</v>
      </c>
      <c r="E71" s="774" t="s">
        <v>278</v>
      </c>
      <c r="F71" s="774"/>
      <c r="G71" s="774"/>
      <c r="H71" s="774"/>
      <c r="I71" s="774"/>
      <c r="J71" s="774"/>
      <c r="K71" s="774"/>
      <c r="L71" s="774"/>
      <c r="M71" s="774"/>
      <c r="N71" s="774"/>
      <c r="O71" s="774"/>
      <c r="P71" s="774"/>
      <c r="Q71" s="774"/>
      <c r="R71" s="774"/>
      <c r="S71" s="774"/>
      <c r="T71" s="774"/>
      <c r="U71" s="478"/>
      <c r="V71" s="768"/>
      <c r="W71" s="769"/>
      <c r="X71" s="769"/>
      <c r="Y71" s="770"/>
    </row>
    <row r="72" spans="1:25" s="238" customFormat="1" ht="45" customHeight="1" x14ac:dyDescent="0.4">
      <c r="A72" s="785"/>
      <c r="B72" s="786"/>
      <c r="C72" s="786"/>
      <c r="D72" s="315" t="s">
        <v>422</v>
      </c>
      <c r="E72" s="774" t="s">
        <v>279</v>
      </c>
      <c r="F72" s="774"/>
      <c r="G72" s="774"/>
      <c r="H72" s="774"/>
      <c r="I72" s="774"/>
      <c r="J72" s="774"/>
      <c r="K72" s="774"/>
      <c r="L72" s="774"/>
      <c r="M72" s="774"/>
      <c r="N72" s="774"/>
      <c r="O72" s="774"/>
      <c r="P72" s="774"/>
      <c r="Q72" s="774"/>
      <c r="R72" s="774"/>
      <c r="S72" s="774"/>
      <c r="T72" s="774"/>
      <c r="U72" s="478"/>
      <c r="V72" s="755"/>
      <c r="W72" s="756"/>
      <c r="X72" s="756"/>
      <c r="Y72" s="757"/>
    </row>
    <row r="73" spans="1:25" s="238" customFormat="1" ht="45" customHeight="1" x14ac:dyDescent="0.4">
      <c r="A73" s="755"/>
      <c r="B73" s="756"/>
      <c r="C73" s="757"/>
      <c r="D73" s="315" t="s">
        <v>644</v>
      </c>
      <c r="E73" s="752" t="s">
        <v>778</v>
      </c>
      <c r="F73" s="753"/>
      <c r="G73" s="753"/>
      <c r="H73" s="753"/>
      <c r="I73" s="753"/>
      <c r="J73" s="753"/>
      <c r="K73" s="753"/>
      <c r="L73" s="753"/>
      <c r="M73" s="753"/>
      <c r="N73" s="753"/>
      <c r="O73" s="753"/>
      <c r="P73" s="753"/>
      <c r="Q73" s="753"/>
      <c r="R73" s="753"/>
      <c r="S73" s="753"/>
      <c r="T73" s="754"/>
      <c r="U73" s="478"/>
      <c r="V73" s="755"/>
      <c r="W73" s="756"/>
      <c r="X73" s="756"/>
      <c r="Y73" s="757"/>
    </row>
    <row r="74" spans="1:25" s="238" customFormat="1" ht="30" customHeight="1" x14ac:dyDescent="0.4">
      <c r="A74" s="755"/>
      <c r="B74" s="756"/>
      <c r="C74" s="757"/>
      <c r="D74" s="315" t="s">
        <v>645</v>
      </c>
      <c r="E74" s="752" t="s">
        <v>779</v>
      </c>
      <c r="F74" s="753"/>
      <c r="G74" s="753"/>
      <c r="H74" s="753"/>
      <c r="I74" s="753"/>
      <c r="J74" s="753"/>
      <c r="K74" s="753"/>
      <c r="L74" s="753"/>
      <c r="M74" s="753"/>
      <c r="N74" s="753"/>
      <c r="O74" s="753"/>
      <c r="P74" s="753"/>
      <c r="Q74" s="753"/>
      <c r="R74" s="753"/>
      <c r="S74" s="753"/>
      <c r="T74" s="754"/>
      <c r="U74" s="280"/>
      <c r="V74" s="755"/>
      <c r="W74" s="756"/>
      <c r="X74" s="756"/>
      <c r="Y74" s="757"/>
    </row>
    <row r="75" spans="1:25" s="238" customFormat="1" ht="30" customHeight="1" x14ac:dyDescent="0.4">
      <c r="A75" s="785"/>
      <c r="B75" s="786"/>
      <c r="C75" s="787"/>
      <c r="D75" s="315" t="s">
        <v>646</v>
      </c>
      <c r="E75" s="778" t="s">
        <v>280</v>
      </c>
      <c r="F75" s="778"/>
      <c r="G75" s="778"/>
      <c r="H75" s="778"/>
      <c r="I75" s="778"/>
      <c r="J75" s="778"/>
      <c r="K75" s="778"/>
      <c r="L75" s="778"/>
      <c r="M75" s="778"/>
      <c r="N75" s="778"/>
      <c r="O75" s="778"/>
      <c r="P75" s="778"/>
      <c r="Q75" s="778"/>
      <c r="R75" s="778"/>
      <c r="S75" s="778"/>
      <c r="T75" s="778"/>
      <c r="U75" s="280"/>
      <c r="V75" s="755"/>
      <c r="W75" s="756"/>
      <c r="X75" s="756"/>
      <c r="Y75" s="757"/>
    </row>
    <row r="76" spans="1:25" s="238" customFormat="1" ht="60" customHeight="1" x14ac:dyDescent="0.4">
      <c r="A76" s="785"/>
      <c r="B76" s="786"/>
      <c r="C76" s="786"/>
      <c r="D76" s="315" t="s">
        <v>647</v>
      </c>
      <c r="E76" s="778" t="s">
        <v>615</v>
      </c>
      <c r="F76" s="778"/>
      <c r="G76" s="778"/>
      <c r="H76" s="778"/>
      <c r="I76" s="778"/>
      <c r="J76" s="778"/>
      <c r="K76" s="778"/>
      <c r="L76" s="778"/>
      <c r="M76" s="778"/>
      <c r="N76" s="778"/>
      <c r="O76" s="778"/>
      <c r="P76" s="778"/>
      <c r="Q76" s="778"/>
      <c r="R76" s="778"/>
      <c r="S76" s="778"/>
      <c r="T76" s="778"/>
      <c r="U76" s="280"/>
      <c r="V76" s="755"/>
      <c r="W76" s="756"/>
      <c r="X76" s="756"/>
      <c r="Y76" s="757"/>
    </row>
    <row r="77" spans="1:25" s="238" customFormat="1" ht="75" customHeight="1" x14ac:dyDescent="0.4">
      <c r="A77" s="822"/>
      <c r="B77" s="823"/>
      <c r="C77" s="823"/>
      <c r="D77" s="315" t="s">
        <v>648</v>
      </c>
      <c r="E77" s="778" t="s">
        <v>281</v>
      </c>
      <c r="F77" s="778"/>
      <c r="G77" s="778"/>
      <c r="H77" s="778"/>
      <c r="I77" s="778"/>
      <c r="J77" s="778"/>
      <c r="K77" s="778"/>
      <c r="L77" s="778"/>
      <c r="M77" s="778"/>
      <c r="N77" s="778"/>
      <c r="O77" s="778"/>
      <c r="P77" s="778"/>
      <c r="Q77" s="778"/>
      <c r="R77" s="778"/>
      <c r="S77" s="778"/>
      <c r="T77" s="778"/>
      <c r="U77" s="280"/>
      <c r="V77" s="874"/>
      <c r="W77" s="875"/>
      <c r="X77" s="875"/>
      <c r="Y77" s="876"/>
    </row>
    <row r="78" spans="1:25" ht="30" customHeight="1" x14ac:dyDescent="0.4">
      <c r="A78" s="269" t="s">
        <v>383</v>
      </c>
      <c r="B78" s="270"/>
      <c r="C78" s="271"/>
      <c r="D78" s="272"/>
      <c r="E78" s="307">
        <v>12</v>
      </c>
      <c r="F78" s="272"/>
      <c r="G78" s="272"/>
      <c r="H78" s="272"/>
      <c r="I78" s="272"/>
      <c r="J78" s="272"/>
      <c r="K78" s="273" t="s">
        <v>384</v>
      </c>
      <c r="L78" s="308">
        <f>IF(R78=X78,1,0)</f>
        <v>0</v>
      </c>
      <c r="M78" s="328"/>
      <c r="N78" s="272"/>
      <c r="O78" s="272"/>
      <c r="P78" s="272"/>
      <c r="Q78" s="273" t="s">
        <v>385</v>
      </c>
      <c r="R78" s="308"/>
      <c r="S78" s="275"/>
      <c r="T78" s="272"/>
      <c r="U78" s="276"/>
      <c r="V78" s="308">
        <f>COUNT(U80:U84)</f>
        <v>0</v>
      </c>
      <c r="W78" s="272" t="s">
        <v>386</v>
      </c>
      <c r="X78" s="307">
        <v>5</v>
      </c>
      <c r="Y78" s="277"/>
    </row>
    <row r="79" spans="1:25" s="235" customFormat="1" ht="15" customHeight="1" x14ac:dyDescent="0.4">
      <c r="A79" s="758" t="s">
        <v>365</v>
      </c>
      <c r="B79" s="759"/>
      <c r="C79" s="759"/>
      <c r="D79" s="759" t="s">
        <v>488</v>
      </c>
      <c r="E79" s="759"/>
      <c r="F79" s="759"/>
      <c r="G79" s="759"/>
      <c r="H79" s="759"/>
      <c r="I79" s="759"/>
      <c r="J79" s="759"/>
      <c r="K79" s="759"/>
      <c r="L79" s="759"/>
      <c r="M79" s="759"/>
      <c r="N79" s="759"/>
      <c r="O79" s="759"/>
      <c r="P79" s="759"/>
      <c r="Q79" s="759"/>
      <c r="R79" s="759"/>
      <c r="S79" s="759"/>
      <c r="T79" s="760"/>
      <c r="U79" s="326" t="s">
        <v>0</v>
      </c>
      <c r="V79" s="775" t="s">
        <v>390</v>
      </c>
      <c r="W79" s="776"/>
      <c r="X79" s="776"/>
      <c r="Y79" s="777"/>
    </row>
    <row r="80" spans="1:25" s="238" customFormat="1" ht="60" customHeight="1" x14ac:dyDescent="0.4">
      <c r="A80" s="765" t="s">
        <v>622</v>
      </c>
      <c r="B80" s="766"/>
      <c r="C80" s="766"/>
      <c r="D80" s="315" t="s">
        <v>649</v>
      </c>
      <c r="E80" s="774" t="s">
        <v>616</v>
      </c>
      <c r="F80" s="774"/>
      <c r="G80" s="774"/>
      <c r="H80" s="774"/>
      <c r="I80" s="774"/>
      <c r="J80" s="774"/>
      <c r="K80" s="774"/>
      <c r="L80" s="774"/>
      <c r="M80" s="774"/>
      <c r="N80" s="774"/>
      <c r="O80" s="774"/>
      <c r="P80" s="774"/>
      <c r="Q80" s="774"/>
      <c r="R80" s="774"/>
      <c r="S80" s="774"/>
      <c r="T80" s="774"/>
      <c r="U80" s="478"/>
      <c r="V80" s="765" t="s">
        <v>590</v>
      </c>
      <c r="W80" s="766"/>
      <c r="X80" s="766"/>
      <c r="Y80" s="767"/>
    </row>
    <row r="81" spans="1:25" s="238" customFormat="1" ht="75" customHeight="1" x14ac:dyDescent="0.4">
      <c r="A81" s="768"/>
      <c r="B81" s="769"/>
      <c r="C81" s="769"/>
      <c r="D81" s="315" t="s">
        <v>650</v>
      </c>
      <c r="E81" s="774" t="s">
        <v>617</v>
      </c>
      <c r="F81" s="774"/>
      <c r="G81" s="774"/>
      <c r="H81" s="774"/>
      <c r="I81" s="774"/>
      <c r="J81" s="774"/>
      <c r="K81" s="774"/>
      <c r="L81" s="774"/>
      <c r="M81" s="774"/>
      <c r="N81" s="774"/>
      <c r="O81" s="774"/>
      <c r="P81" s="774"/>
      <c r="Q81" s="774"/>
      <c r="R81" s="774"/>
      <c r="S81" s="774"/>
      <c r="T81" s="774"/>
      <c r="U81" s="478"/>
      <c r="V81" s="768"/>
      <c r="W81" s="769"/>
      <c r="X81" s="769"/>
      <c r="Y81" s="770"/>
    </row>
    <row r="82" spans="1:25" s="238" customFormat="1" ht="30" customHeight="1" x14ac:dyDescent="0.4">
      <c r="A82" s="785"/>
      <c r="B82" s="786"/>
      <c r="C82" s="787"/>
      <c r="D82" s="315" t="s">
        <v>651</v>
      </c>
      <c r="E82" s="774" t="s">
        <v>780</v>
      </c>
      <c r="F82" s="774"/>
      <c r="G82" s="774"/>
      <c r="H82" s="774"/>
      <c r="I82" s="774"/>
      <c r="J82" s="774"/>
      <c r="K82" s="774"/>
      <c r="L82" s="774"/>
      <c r="M82" s="774"/>
      <c r="N82" s="774"/>
      <c r="O82" s="774"/>
      <c r="P82" s="774"/>
      <c r="Q82" s="774"/>
      <c r="R82" s="774"/>
      <c r="S82" s="774"/>
      <c r="T82" s="774"/>
      <c r="U82" s="478"/>
      <c r="V82" s="768"/>
      <c r="W82" s="769"/>
      <c r="X82" s="769"/>
      <c r="Y82" s="770"/>
    </row>
    <row r="83" spans="1:25" s="238" customFormat="1" ht="30" customHeight="1" x14ac:dyDescent="0.4">
      <c r="A83" s="785"/>
      <c r="B83" s="786"/>
      <c r="C83" s="787"/>
      <c r="D83" s="315" t="s">
        <v>652</v>
      </c>
      <c r="E83" s="774" t="s">
        <v>618</v>
      </c>
      <c r="F83" s="774"/>
      <c r="G83" s="774"/>
      <c r="H83" s="774"/>
      <c r="I83" s="774"/>
      <c r="J83" s="774"/>
      <c r="K83" s="774"/>
      <c r="L83" s="774"/>
      <c r="M83" s="774"/>
      <c r="N83" s="774"/>
      <c r="O83" s="774"/>
      <c r="P83" s="774"/>
      <c r="Q83" s="774"/>
      <c r="R83" s="774"/>
      <c r="S83" s="774"/>
      <c r="T83" s="774"/>
      <c r="U83" s="478"/>
      <c r="V83" s="785"/>
      <c r="W83" s="786"/>
      <c r="X83" s="786"/>
      <c r="Y83" s="787"/>
    </row>
    <row r="84" spans="1:25" s="238" customFormat="1" ht="75" customHeight="1" x14ac:dyDescent="0.4">
      <c r="A84" s="822"/>
      <c r="B84" s="823"/>
      <c r="C84" s="823"/>
      <c r="D84" s="315" t="s">
        <v>653</v>
      </c>
      <c r="E84" s="774" t="s">
        <v>781</v>
      </c>
      <c r="F84" s="774"/>
      <c r="G84" s="774"/>
      <c r="H84" s="774"/>
      <c r="I84" s="774"/>
      <c r="J84" s="774"/>
      <c r="K84" s="774"/>
      <c r="L84" s="774"/>
      <c r="M84" s="774"/>
      <c r="N84" s="774"/>
      <c r="O84" s="774"/>
      <c r="P84" s="774"/>
      <c r="Q84" s="774"/>
      <c r="R84" s="774"/>
      <c r="S84" s="774"/>
      <c r="T84" s="774"/>
      <c r="U84" s="478"/>
      <c r="V84" s="822"/>
      <c r="W84" s="823"/>
      <c r="X84" s="823"/>
      <c r="Y84" s="893"/>
    </row>
    <row r="85" spans="1:25" ht="30" customHeight="1" x14ac:dyDescent="0.4">
      <c r="A85" s="269" t="s">
        <v>383</v>
      </c>
      <c r="B85" s="270"/>
      <c r="C85" s="271"/>
      <c r="D85" s="272"/>
      <c r="E85" s="307">
        <v>13</v>
      </c>
      <c r="F85" s="272"/>
      <c r="G85" s="272"/>
      <c r="H85" s="272"/>
      <c r="I85" s="272"/>
      <c r="J85" s="272"/>
      <c r="K85" s="273" t="s">
        <v>384</v>
      </c>
      <c r="L85" s="308">
        <f>IF(R85=X85,1,0)</f>
        <v>0</v>
      </c>
      <c r="M85" s="274"/>
      <c r="N85" s="272"/>
      <c r="O85" s="272"/>
      <c r="P85" s="272"/>
      <c r="Q85" s="273" t="s">
        <v>385</v>
      </c>
      <c r="R85" s="308"/>
      <c r="S85" s="275"/>
      <c r="T85" s="272"/>
      <c r="U85" s="276"/>
      <c r="V85" s="308">
        <f>COUNT(U87)</f>
        <v>0</v>
      </c>
      <c r="W85" s="272" t="s">
        <v>386</v>
      </c>
      <c r="X85" s="307">
        <v>1</v>
      </c>
      <c r="Y85" s="277"/>
    </row>
    <row r="86" spans="1:25" s="235" customFormat="1" ht="15" customHeight="1" x14ac:dyDescent="0.4">
      <c r="A86" s="758" t="s">
        <v>365</v>
      </c>
      <c r="B86" s="759"/>
      <c r="C86" s="759"/>
      <c r="D86" s="759" t="s">
        <v>488</v>
      </c>
      <c r="E86" s="759"/>
      <c r="F86" s="759"/>
      <c r="G86" s="759"/>
      <c r="H86" s="759"/>
      <c r="I86" s="759"/>
      <c r="J86" s="759"/>
      <c r="K86" s="759"/>
      <c r="L86" s="759"/>
      <c r="M86" s="759"/>
      <c r="N86" s="759"/>
      <c r="O86" s="759"/>
      <c r="P86" s="759"/>
      <c r="Q86" s="759"/>
      <c r="R86" s="759"/>
      <c r="S86" s="759"/>
      <c r="T86" s="760"/>
      <c r="U86" s="278" t="s">
        <v>0</v>
      </c>
      <c r="V86" s="775" t="s">
        <v>390</v>
      </c>
      <c r="W86" s="776"/>
      <c r="X86" s="776"/>
      <c r="Y86" s="777"/>
    </row>
    <row r="87" spans="1:25" s="238" customFormat="1" ht="45" customHeight="1" x14ac:dyDescent="0.4">
      <c r="A87" s="832" t="s">
        <v>464</v>
      </c>
      <c r="B87" s="834"/>
      <c r="C87" s="918"/>
      <c r="D87" s="318"/>
      <c r="E87" s="853" t="s">
        <v>619</v>
      </c>
      <c r="F87" s="854"/>
      <c r="G87" s="854"/>
      <c r="H87" s="854"/>
      <c r="I87" s="854"/>
      <c r="J87" s="854"/>
      <c r="K87" s="854"/>
      <c r="L87" s="854"/>
      <c r="M87" s="854"/>
      <c r="N87" s="854"/>
      <c r="O87" s="854"/>
      <c r="P87" s="854"/>
      <c r="Q87" s="854"/>
      <c r="R87" s="854"/>
      <c r="S87" s="854"/>
      <c r="T87" s="855"/>
      <c r="U87" s="283"/>
      <c r="V87" s="902" t="s">
        <v>591</v>
      </c>
      <c r="W87" s="903"/>
      <c r="X87" s="903"/>
      <c r="Y87" s="904"/>
    </row>
    <row r="88" spans="1:25" ht="30" customHeight="1" x14ac:dyDescent="0.4">
      <c r="A88" s="269" t="s">
        <v>383</v>
      </c>
      <c r="B88" s="270"/>
      <c r="C88" s="271"/>
      <c r="D88" s="272"/>
      <c r="E88" s="307">
        <v>14</v>
      </c>
      <c r="F88" s="272"/>
      <c r="G88" s="272"/>
      <c r="H88" s="272"/>
      <c r="I88" s="272"/>
      <c r="J88" s="272"/>
      <c r="K88" s="273" t="s">
        <v>384</v>
      </c>
      <c r="L88" s="308">
        <f>IF(R88=X88,1,0)</f>
        <v>0</v>
      </c>
      <c r="M88" s="274"/>
      <c r="N88" s="272"/>
      <c r="O88" s="272"/>
      <c r="P88" s="272"/>
      <c r="Q88" s="273" t="s">
        <v>385</v>
      </c>
      <c r="R88" s="308"/>
      <c r="S88" s="275"/>
      <c r="T88" s="272"/>
      <c r="U88" s="276"/>
      <c r="V88" s="308">
        <f>COUNT(U90)</f>
        <v>0</v>
      </c>
      <c r="W88" s="272" t="s">
        <v>386</v>
      </c>
      <c r="X88" s="307">
        <v>1</v>
      </c>
      <c r="Y88" s="277"/>
    </row>
    <row r="89" spans="1:25" s="235" customFormat="1" ht="15" customHeight="1" x14ac:dyDescent="0.4">
      <c r="A89" s="758" t="s">
        <v>389</v>
      </c>
      <c r="B89" s="759"/>
      <c r="C89" s="759"/>
      <c r="D89" s="759" t="s">
        <v>488</v>
      </c>
      <c r="E89" s="759"/>
      <c r="F89" s="759"/>
      <c r="G89" s="759"/>
      <c r="H89" s="759"/>
      <c r="I89" s="759"/>
      <c r="J89" s="759"/>
      <c r="K89" s="759"/>
      <c r="L89" s="759"/>
      <c r="M89" s="759"/>
      <c r="N89" s="759"/>
      <c r="O89" s="759"/>
      <c r="P89" s="759"/>
      <c r="Q89" s="759"/>
      <c r="R89" s="759"/>
      <c r="S89" s="759"/>
      <c r="T89" s="760"/>
      <c r="U89" s="278" t="s">
        <v>0</v>
      </c>
      <c r="V89" s="758" t="s">
        <v>390</v>
      </c>
      <c r="W89" s="759"/>
      <c r="X89" s="759"/>
      <c r="Y89" s="761"/>
    </row>
    <row r="90" spans="1:25" s="238" customFormat="1" ht="165" customHeight="1" x14ac:dyDescent="0.4">
      <c r="A90" s="805" t="s">
        <v>623</v>
      </c>
      <c r="B90" s="805"/>
      <c r="C90" s="805"/>
      <c r="D90" s="317"/>
      <c r="E90" s="896" t="s">
        <v>759</v>
      </c>
      <c r="F90" s="897"/>
      <c r="G90" s="897"/>
      <c r="H90" s="897"/>
      <c r="I90" s="897"/>
      <c r="J90" s="897"/>
      <c r="K90" s="897"/>
      <c r="L90" s="897"/>
      <c r="M90" s="897"/>
      <c r="N90" s="897"/>
      <c r="O90" s="897"/>
      <c r="P90" s="897"/>
      <c r="Q90" s="897"/>
      <c r="R90" s="897"/>
      <c r="S90" s="897"/>
      <c r="T90" s="833"/>
      <c r="U90" s="280"/>
      <c r="V90" s="902" t="s">
        <v>491</v>
      </c>
      <c r="W90" s="903"/>
      <c r="X90" s="903"/>
      <c r="Y90" s="904"/>
    </row>
    <row r="91" spans="1:25" ht="30" customHeight="1" x14ac:dyDescent="0.4">
      <c r="A91" s="269" t="s">
        <v>383</v>
      </c>
      <c r="B91" s="270"/>
      <c r="C91" s="271"/>
      <c r="D91" s="272"/>
      <c r="E91" s="307">
        <v>15</v>
      </c>
      <c r="F91" s="272"/>
      <c r="G91" s="272"/>
      <c r="H91" s="272"/>
      <c r="I91" s="272"/>
      <c r="J91" s="272"/>
      <c r="K91" s="273" t="s">
        <v>384</v>
      </c>
      <c r="L91" s="308">
        <f>IF(R91=X91,1,0)</f>
        <v>0</v>
      </c>
      <c r="M91" s="328"/>
      <c r="N91" s="272"/>
      <c r="O91" s="272"/>
      <c r="P91" s="272"/>
      <c r="Q91" s="273" t="s">
        <v>385</v>
      </c>
      <c r="R91" s="308"/>
      <c r="S91" s="275"/>
      <c r="T91" s="272"/>
      <c r="U91" s="276"/>
      <c r="V91" s="308">
        <f>COUNT(U93:U100)</f>
        <v>0</v>
      </c>
      <c r="W91" s="272" t="s">
        <v>386</v>
      </c>
      <c r="X91" s="307">
        <v>8</v>
      </c>
      <c r="Y91" s="277"/>
    </row>
    <row r="92" spans="1:25" s="235" customFormat="1" ht="15" customHeight="1" x14ac:dyDescent="0.4">
      <c r="A92" s="758" t="s">
        <v>365</v>
      </c>
      <c r="B92" s="759"/>
      <c r="C92" s="759"/>
      <c r="D92" s="759" t="s">
        <v>488</v>
      </c>
      <c r="E92" s="759"/>
      <c r="F92" s="759"/>
      <c r="G92" s="759"/>
      <c r="H92" s="759"/>
      <c r="I92" s="759"/>
      <c r="J92" s="759"/>
      <c r="K92" s="759"/>
      <c r="L92" s="759"/>
      <c r="M92" s="759"/>
      <c r="N92" s="759"/>
      <c r="O92" s="759"/>
      <c r="P92" s="759"/>
      <c r="Q92" s="759"/>
      <c r="R92" s="759"/>
      <c r="S92" s="759"/>
      <c r="T92" s="760"/>
      <c r="U92" s="326" t="s">
        <v>0</v>
      </c>
      <c r="V92" s="758" t="s">
        <v>390</v>
      </c>
      <c r="W92" s="759"/>
      <c r="X92" s="759"/>
      <c r="Y92" s="761"/>
    </row>
    <row r="93" spans="1:25" s="238" customFormat="1" ht="30" customHeight="1" x14ac:dyDescent="0.4">
      <c r="A93" s="771" t="s">
        <v>624</v>
      </c>
      <c r="B93" s="772"/>
      <c r="C93" s="773"/>
      <c r="D93" s="473" t="s">
        <v>494</v>
      </c>
      <c r="E93" s="774" t="s">
        <v>817</v>
      </c>
      <c r="F93" s="774"/>
      <c r="G93" s="774"/>
      <c r="H93" s="774"/>
      <c r="I93" s="774"/>
      <c r="J93" s="774"/>
      <c r="K93" s="774"/>
      <c r="L93" s="774"/>
      <c r="M93" s="774"/>
      <c r="N93" s="774"/>
      <c r="O93" s="774"/>
      <c r="P93" s="774"/>
      <c r="Q93" s="774"/>
      <c r="R93" s="774"/>
      <c r="S93" s="774"/>
      <c r="T93" s="774"/>
      <c r="U93" s="471"/>
      <c r="V93" s="765" t="s">
        <v>592</v>
      </c>
      <c r="W93" s="766"/>
      <c r="X93" s="766"/>
      <c r="Y93" s="767"/>
    </row>
    <row r="94" spans="1:25" s="238" customFormat="1" ht="60" customHeight="1" x14ac:dyDescent="0.4">
      <c r="A94" s="762"/>
      <c r="B94" s="763"/>
      <c r="C94" s="764"/>
      <c r="D94" s="473" t="s">
        <v>765</v>
      </c>
      <c r="E94" s="911" t="s">
        <v>364</v>
      </c>
      <c r="F94" s="911"/>
      <c r="G94" s="911"/>
      <c r="H94" s="911"/>
      <c r="I94" s="911"/>
      <c r="J94" s="911"/>
      <c r="K94" s="911"/>
      <c r="L94" s="911"/>
      <c r="M94" s="911"/>
      <c r="N94" s="911"/>
      <c r="O94" s="911"/>
      <c r="P94" s="911"/>
      <c r="Q94" s="911"/>
      <c r="R94" s="911"/>
      <c r="S94" s="911"/>
      <c r="T94" s="911"/>
      <c r="U94" s="472"/>
      <c r="V94" s="768"/>
      <c r="W94" s="769"/>
      <c r="X94" s="769"/>
      <c r="Y94" s="770"/>
    </row>
    <row r="95" spans="1:25" s="238" customFormat="1" ht="15" customHeight="1" x14ac:dyDescent="0.4">
      <c r="A95" s="785"/>
      <c r="B95" s="786"/>
      <c r="C95" s="787"/>
      <c r="D95" s="315" t="s">
        <v>766</v>
      </c>
      <c r="E95" s="774" t="s">
        <v>620</v>
      </c>
      <c r="F95" s="774"/>
      <c r="G95" s="774"/>
      <c r="H95" s="774"/>
      <c r="I95" s="774"/>
      <c r="J95" s="774"/>
      <c r="K95" s="774"/>
      <c r="L95" s="774"/>
      <c r="M95" s="774"/>
      <c r="N95" s="774"/>
      <c r="O95" s="774"/>
      <c r="P95" s="774"/>
      <c r="Q95" s="774"/>
      <c r="R95" s="774"/>
      <c r="S95" s="774"/>
      <c r="T95" s="774"/>
      <c r="U95" s="478"/>
      <c r="V95" s="768"/>
      <c r="W95" s="769"/>
      <c r="X95" s="769"/>
      <c r="Y95" s="770"/>
    </row>
    <row r="96" spans="1:25" s="238" customFormat="1" ht="15" customHeight="1" x14ac:dyDescent="0.4">
      <c r="A96" s="755"/>
      <c r="B96" s="756"/>
      <c r="C96" s="757"/>
      <c r="D96" s="315" t="s">
        <v>767</v>
      </c>
      <c r="E96" s="774" t="s">
        <v>782</v>
      </c>
      <c r="F96" s="774"/>
      <c r="G96" s="774"/>
      <c r="H96" s="774"/>
      <c r="I96" s="774"/>
      <c r="J96" s="774"/>
      <c r="K96" s="774"/>
      <c r="L96" s="774"/>
      <c r="M96" s="774"/>
      <c r="N96" s="774"/>
      <c r="O96" s="774"/>
      <c r="P96" s="774"/>
      <c r="Q96" s="774"/>
      <c r="R96" s="774"/>
      <c r="S96" s="774"/>
      <c r="T96" s="774"/>
      <c r="U96" s="478"/>
      <c r="V96" s="768"/>
      <c r="W96" s="769"/>
      <c r="X96" s="769"/>
      <c r="Y96" s="770"/>
    </row>
    <row r="97" spans="1:25" s="238" customFormat="1" ht="60" customHeight="1" x14ac:dyDescent="0.4">
      <c r="A97" s="755"/>
      <c r="B97" s="756"/>
      <c r="C97" s="757"/>
      <c r="D97" s="315" t="s">
        <v>768</v>
      </c>
      <c r="E97" s="752" t="s">
        <v>783</v>
      </c>
      <c r="F97" s="753"/>
      <c r="G97" s="753"/>
      <c r="H97" s="753"/>
      <c r="I97" s="753"/>
      <c r="J97" s="753"/>
      <c r="K97" s="753"/>
      <c r="L97" s="753"/>
      <c r="M97" s="753"/>
      <c r="N97" s="753"/>
      <c r="O97" s="753"/>
      <c r="P97" s="753"/>
      <c r="Q97" s="753"/>
      <c r="R97" s="753"/>
      <c r="S97" s="753"/>
      <c r="T97" s="754"/>
      <c r="U97" s="478"/>
      <c r="V97" s="768"/>
      <c r="W97" s="769"/>
      <c r="X97" s="769"/>
      <c r="Y97" s="770"/>
    </row>
    <row r="98" spans="1:25" s="238" customFormat="1" ht="60" customHeight="1" x14ac:dyDescent="0.4">
      <c r="A98" s="755"/>
      <c r="B98" s="756"/>
      <c r="C98" s="757"/>
      <c r="D98" s="474" t="s">
        <v>769</v>
      </c>
      <c r="E98" s="810" t="s">
        <v>621</v>
      </c>
      <c r="F98" s="811"/>
      <c r="G98" s="811"/>
      <c r="H98" s="811"/>
      <c r="I98" s="811"/>
      <c r="J98" s="811"/>
      <c r="K98" s="811"/>
      <c r="L98" s="811"/>
      <c r="M98" s="811"/>
      <c r="N98" s="811"/>
      <c r="O98" s="811"/>
      <c r="P98" s="811"/>
      <c r="Q98" s="811"/>
      <c r="R98" s="811"/>
      <c r="S98" s="811"/>
      <c r="T98" s="812"/>
      <c r="U98" s="478"/>
      <c r="V98" s="768"/>
      <c r="W98" s="769"/>
      <c r="X98" s="769"/>
      <c r="Y98" s="770"/>
    </row>
    <row r="99" spans="1:25" s="238" customFormat="1" ht="45" customHeight="1" x14ac:dyDescent="0.4">
      <c r="A99" s="755"/>
      <c r="B99" s="756"/>
      <c r="C99" s="757"/>
      <c r="D99" s="474" t="s">
        <v>770</v>
      </c>
      <c r="E99" s="752" t="s">
        <v>268</v>
      </c>
      <c r="F99" s="753"/>
      <c r="G99" s="753"/>
      <c r="H99" s="753"/>
      <c r="I99" s="753"/>
      <c r="J99" s="753"/>
      <c r="K99" s="753"/>
      <c r="L99" s="753"/>
      <c r="M99" s="753"/>
      <c r="N99" s="753"/>
      <c r="O99" s="753"/>
      <c r="P99" s="753"/>
      <c r="Q99" s="753"/>
      <c r="R99" s="753"/>
      <c r="S99" s="753"/>
      <c r="T99" s="754"/>
      <c r="U99" s="280"/>
      <c r="V99" s="755"/>
      <c r="W99" s="756"/>
      <c r="X99" s="756"/>
      <c r="Y99" s="757"/>
    </row>
    <row r="100" spans="1:25" s="238" customFormat="1" ht="45" customHeight="1" x14ac:dyDescent="0.4">
      <c r="A100" s="874"/>
      <c r="B100" s="875"/>
      <c r="C100" s="876"/>
      <c r="D100" s="474" t="s">
        <v>771</v>
      </c>
      <c r="E100" s="816" t="s">
        <v>269</v>
      </c>
      <c r="F100" s="817"/>
      <c r="G100" s="817"/>
      <c r="H100" s="817"/>
      <c r="I100" s="817"/>
      <c r="J100" s="817"/>
      <c r="K100" s="817"/>
      <c r="L100" s="817"/>
      <c r="M100" s="817"/>
      <c r="N100" s="817"/>
      <c r="O100" s="817"/>
      <c r="P100" s="817"/>
      <c r="Q100" s="817"/>
      <c r="R100" s="817"/>
      <c r="S100" s="817"/>
      <c r="T100" s="818"/>
      <c r="U100" s="280"/>
      <c r="V100" s="874"/>
      <c r="W100" s="875"/>
      <c r="X100" s="875"/>
      <c r="Y100" s="876"/>
    </row>
    <row r="101" spans="1:25" ht="30" customHeight="1" x14ac:dyDescent="0.4">
      <c r="A101" s="269" t="s">
        <v>383</v>
      </c>
      <c r="B101" s="270"/>
      <c r="C101" s="271"/>
      <c r="D101" s="272"/>
      <c r="E101" s="307">
        <v>16</v>
      </c>
      <c r="F101" s="272"/>
      <c r="G101" s="272"/>
      <c r="H101" s="272"/>
      <c r="I101" s="272"/>
      <c r="J101" s="272"/>
      <c r="K101" s="273" t="s">
        <v>384</v>
      </c>
      <c r="L101" s="308">
        <f>IF(R101=X101,1,0)</f>
        <v>0</v>
      </c>
      <c r="M101" s="274"/>
      <c r="N101" s="272"/>
      <c r="O101" s="272"/>
      <c r="P101" s="272"/>
      <c r="Q101" s="273" t="s">
        <v>385</v>
      </c>
      <c r="R101" s="308"/>
      <c r="S101" s="272"/>
      <c r="T101" s="272"/>
      <c r="V101" s="308">
        <f>COUNT(U103:U110)</f>
        <v>0</v>
      </c>
      <c r="W101" s="272" t="s">
        <v>386</v>
      </c>
      <c r="X101" s="307">
        <v>3</v>
      </c>
      <c r="Y101" s="277"/>
    </row>
    <row r="102" spans="1:25" s="235" customFormat="1" ht="15" customHeight="1" x14ac:dyDescent="0.4">
      <c r="A102" s="758" t="s">
        <v>365</v>
      </c>
      <c r="B102" s="759"/>
      <c r="C102" s="759"/>
      <c r="D102" s="759" t="s">
        <v>495</v>
      </c>
      <c r="E102" s="759"/>
      <c r="F102" s="759"/>
      <c r="G102" s="759"/>
      <c r="H102" s="759"/>
      <c r="I102" s="759"/>
      <c r="J102" s="759"/>
      <c r="K102" s="759"/>
      <c r="L102" s="759"/>
      <c r="M102" s="759"/>
      <c r="N102" s="759"/>
      <c r="O102" s="759"/>
      <c r="P102" s="759"/>
      <c r="Q102" s="759"/>
      <c r="R102" s="759"/>
      <c r="S102" s="759"/>
      <c r="T102" s="760"/>
      <c r="U102" s="278" t="s">
        <v>0</v>
      </c>
      <c r="V102" s="775" t="s">
        <v>390</v>
      </c>
      <c r="W102" s="776"/>
      <c r="X102" s="776"/>
      <c r="Y102" s="777"/>
    </row>
    <row r="103" spans="1:25" s="238" customFormat="1" ht="42" customHeight="1" x14ac:dyDescent="0.4">
      <c r="A103" s="794" t="s">
        <v>625</v>
      </c>
      <c r="B103" s="795"/>
      <c r="C103" s="796"/>
      <c r="D103" s="322" t="s">
        <v>654</v>
      </c>
      <c r="E103" s="810" t="s">
        <v>827</v>
      </c>
      <c r="F103" s="811"/>
      <c r="G103" s="811"/>
      <c r="H103" s="811"/>
      <c r="I103" s="811"/>
      <c r="J103" s="811"/>
      <c r="K103" s="811"/>
      <c r="L103" s="811"/>
      <c r="M103" s="811"/>
      <c r="N103" s="811"/>
      <c r="O103" s="811"/>
      <c r="P103" s="811"/>
      <c r="Q103" s="811"/>
      <c r="R103" s="811"/>
      <c r="S103" s="811"/>
      <c r="T103" s="812"/>
      <c r="U103" s="947"/>
      <c r="V103" s="969" t="s">
        <v>594</v>
      </c>
      <c r="W103" s="969"/>
      <c r="X103" s="969"/>
      <c r="Y103" s="969"/>
    </row>
    <row r="104" spans="1:25" s="238" customFormat="1" ht="42" customHeight="1" x14ac:dyDescent="0.4">
      <c r="A104" s="878"/>
      <c r="B104" s="879"/>
      <c r="C104" s="880"/>
      <c r="D104" s="323"/>
      <c r="E104" s="813"/>
      <c r="F104" s="814"/>
      <c r="G104" s="814"/>
      <c r="H104" s="814"/>
      <c r="I104" s="814"/>
      <c r="J104" s="814"/>
      <c r="K104" s="814"/>
      <c r="L104" s="814"/>
      <c r="M104" s="814"/>
      <c r="N104" s="814"/>
      <c r="O104" s="814"/>
      <c r="P104" s="814"/>
      <c r="Q104" s="814"/>
      <c r="R104" s="814"/>
      <c r="S104" s="814"/>
      <c r="T104" s="815"/>
      <c r="U104" s="947"/>
      <c r="V104" s="969"/>
      <c r="W104" s="969"/>
      <c r="X104" s="969"/>
      <c r="Y104" s="969"/>
    </row>
    <row r="105" spans="1:25" s="238" customFormat="1" ht="42" customHeight="1" x14ac:dyDescent="0.4">
      <c r="A105" s="878"/>
      <c r="B105" s="879"/>
      <c r="C105" s="880"/>
      <c r="D105" s="323"/>
      <c r="E105" s="813"/>
      <c r="F105" s="814"/>
      <c r="G105" s="814"/>
      <c r="H105" s="814"/>
      <c r="I105" s="814"/>
      <c r="J105" s="814"/>
      <c r="K105" s="814"/>
      <c r="L105" s="814"/>
      <c r="M105" s="814"/>
      <c r="N105" s="814"/>
      <c r="O105" s="814"/>
      <c r="P105" s="814"/>
      <c r="Q105" s="814"/>
      <c r="R105" s="814"/>
      <c r="S105" s="814"/>
      <c r="T105" s="815"/>
      <c r="U105" s="947"/>
      <c r="V105" s="969"/>
      <c r="W105" s="969"/>
      <c r="X105" s="969"/>
      <c r="Y105" s="969"/>
    </row>
    <row r="106" spans="1:25" s="238" customFormat="1" ht="42" customHeight="1" x14ac:dyDescent="0.4">
      <c r="A106" s="878"/>
      <c r="B106" s="879"/>
      <c r="C106" s="880"/>
      <c r="D106" s="323"/>
      <c r="E106" s="813"/>
      <c r="F106" s="814"/>
      <c r="G106" s="814"/>
      <c r="H106" s="814"/>
      <c r="I106" s="814"/>
      <c r="J106" s="814"/>
      <c r="K106" s="814"/>
      <c r="L106" s="814"/>
      <c r="M106" s="814"/>
      <c r="N106" s="814"/>
      <c r="O106" s="814"/>
      <c r="P106" s="814"/>
      <c r="Q106" s="814"/>
      <c r="R106" s="814"/>
      <c r="S106" s="814"/>
      <c r="T106" s="815"/>
      <c r="U106" s="947"/>
      <c r="V106" s="969"/>
      <c r="W106" s="969"/>
      <c r="X106" s="969"/>
      <c r="Y106" s="969"/>
    </row>
    <row r="107" spans="1:25" s="238" customFormat="1" ht="42" customHeight="1" x14ac:dyDescent="0.4">
      <c r="A107" s="878"/>
      <c r="B107" s="879"/>
      <c r="C107" s="880"/>
      <c r="D107" s="324"/>
      <c r="E107" s="813"/>
      <c r="F107" s="814"/>
      <c r="G107" s="814"/>
      <c r="H107" s="814"/>
      <c r="I107" s="814"/>
      <c r="J107" s="814"/>
      <c r="K107" s="814"/>
      <c r="L107" s="814"/>
      <c r="M107" s="814"/>
      <c r="N107" s="814"/>
      <c r="O107" s="814"/>
      <c r="P107" s="814"/>
      <c r="Q107" s="814"/>
      <c r="R107" s="814"/>
      <c r="S107" s="814"/>
      <c r="T107" s="815"/>
      <c r="U107" s="947"/>
      <c r="V107" s="969"/>
      <c r="W107" s="969"/>
      <c r="X107" s="969"/>
      <c r="Y107" s="969"/>
    </row>
    <row r="108" spans="1:25" s="238" customFormat="1" ht="42" customHeight="1" x14ac:dyDescent="0.4">
      <c r="A108" s="878"/>
      <c r="B108" s="879"/>
      <c r="C108" s="880"/>
      <c r="D108" s="325"/>
      <c r="E108" s="816"/>
      <c r="F108" s="817"/>
      <c r="G108" s="817"/>
      <c r="H108" s="817"/>
      <c r="I108" s="817"/>
      <c r="J108" s="817"/>
      <c r="K108" s="817"/>
      <c r="L108" s="817"/>
      <c r="M108" s="817"/>
      <c r="N108" s="817"/>
      <c r="O108" s="817"/>
      <c r="P108" s="817"/>
      <c r="Q108" s="817"/>
      <c r="R108" s="817"/>
      <c r="S108" s="817"/>
      <c r="T108" s="818"/>
      <c r="U108" s="947"/>
      <c r="V108" s="970"/>
      <c r="W108" s="970"/>
      <c r="X108" s="970"/>
      <c r="Y108" s="970"/>
    </row>
    <row r="109" spans="1:25" ht="30" customHeight="1" x14ac:dyDescent="0.4">
      <c r="A109" s="984"/>
      <c r="B109" s="985"/>
      <c r="C109" s="986"/>
      <c r="D109" s="316" t="s">
        <v>655</v>
      </c>
      <c r="E109" s="845" t="s">
        <v>593</v>
      </c>
      <c r="F109" s="845"/>
      <c r="G109" s="845"/>
      <c r="H109" s="845"/>
      <c r="I109" s="845"/>
      <c r="J109" s="845"/>
      <c r="K109" s="845"/>
      <c r="L109" s="845"/>
      <c r="M109" s="845"/>
      <c r="N109" s="845"/>
      <c r="O109" s="845"/>
      <c r="P109" s="845"/>
      <c r="Q109" s="845"/>
      <c r="R109" s="845"/>
      <c r="S109" s="845"/>
      <c r="T109" s="846"/>
      <c r="U109" s="285"/>
      <c r="V109" s="802"/>
      <c r="W109" s="803"/>
      <c r="X109" s="803"/>
      <c r="Y109" s="804"/>
    </row>
    <row r="110" spans="1:25" ht="30" customHeight="1" x14ac:dyDescent="0.4">
      <c r="A110" s="952"/>
      <c r="B110" s="953"/>
      <c r="C110" s="954"/>
      <c r="D110" s="316" t="s">
        <v>656</v>
      </c>
      <c r="E110" s="845" t="s">
        <v>700</v>
      </c>
      <c r="F110" s="845"/>
      <c r="G110" s="845"/>
      <c r="H110" s="845"/>
      <c r="I110" s="845"/>
      <c r="J110" s="845"/>
      <c r="K110" s="845"/>
      <c r="L110" s="845"/>
      <c r="M110" s="845"/>
      <c r="N110" s="845"/>
      <c r="O110" s="845"/>
      <c r="P110" s="845"/>
      <c r="Q110" s="845"/>
      <c r="R110" s="845"/>
      <c r="S110" s="845"/>
      <c r="T110" s="846"/>
      <c r="U110" s="285"/>
      <c r="V110" s="858"/>
      <c r="W110" s="859"/>
      <c r="X110" s="859"/>
      <c r="Y110" s="860"/>
    </row>
    <row r="111" spans="1:25" ht="30" customHeight="1" x14ac:dyDescent="0.4">
      <c r="A111" s="269" t="s">
        <v>383</v>
      </c>
      <c r="B111" s="270"/>
      <c r="C111" s="271"/>
      <c r="D111" s="272"/>
      <c r="E111" s="307">
        <v>17</v>
      </c>
      <c r="F111" s="272"/>
      <c r="G111" s="272"/>
      <c r="H111" s="272"/>
      <c r="I111" s="272"/>
      <c r="J111" s="272"/>
      <c r="K111" s="273" t="s">
        <v>384</v>
      </c>
      <c r="L111" s="308">
        <f>IF(R111=X111,1,0)</f>
        <v>0</v>
      </c>
      <c r="M111" s="274"/>
      <c r="N111" s="272"/>
      <c r="O111" s="272"/>
      <c r="P111" s="272"/>
      <c r="Q111" s="273" t="s">
        <v>385</v>
      </c>
      <c r="R111" s="308"/>
      <c r="S111" s="275"/>
      <c r="T111" s="272"/>
      <c r="U111" s="276"/>
      <c r="V111" s="308">
        <f>COUNT(U113)</f>
        <v>0</v>
      </c>
      <c r="W111" s="272" t="s">
        <v>386</v>
      </c>
      <c r="X111" s="307">
        <v>1</v>
      </c>
      <c r="Y111" s="277"/>
    </row>
    <row r="112" spans="1:25" s="235" customFormat="1" ht="15" customHeight="1" x14ac:dyDescent="0.4">
      <c r="A112" s="758" t="s">
        <v>365</v>
      </c>
      <c r="B112" s="759"/>
      <c r="C112" s="759"/>
      <c r="D112" s="759" t="s">
        <v>488</v>
      </c>
      <c r="E112" s="759"/>
      <c r="F112" s="759"/>
      <c r="G112" s="759"/>
      <c r="H112" s="759"/>
      <c r="I112" s="759"/>
      <c r="J112" s="759"/>
      <c r="K112" s="759"/>
      <c r="L112" s="759"/>
      <c r="M112" s="759"/>
      <c r="N112" s="759"/>
      <c r="O112" s="759"/>
      <c r="P112" s="759"/>
      <c r="Q112" s="759"/>
      <c r="R112" s="759"/>
      <c r="S112" s="759"/>
      <c r="T112" s="760"/>
      <c r="U112" s="278" t="s">
        <v>0</v>
      </c>
      <c r="V112" s="758" t="s">
        <v>390</v>
      </c>
      <c r="W112" s="759"/>
      <c r="X112" s="759"/>
      <c r="Y112" s="761"/>
    </row>
    <row r="113" spans="1:25" s="238" customFormat="1" ht="45" customHeight="1" x14ac:dyDescent="0.4">
      <c r="A113" s="832" t="s">
        <v>626</v>
      </c>
      <c r="B113" s="834"/>
      <c r="C113" s="918"/>
      <c r="D113" s="314"/>
      <c r="E113" s="854" t="s">
        <v>627</v>
      </c>
      <c r="F113" s="854"/>
      <c r="G113" s="854"/>
      <c r="H113" s="854"/>
      <c r="I113" s="854"/>
      <c r="J113" s="854"/>
      <c r="K113" s="854"/>
      <c r="L113" s="854"/>
      <c r="M113" s="854"/>
      <c r="N113" s="854"/>
      <c r="O113" s="854"/>
      <c r="P113" s="854"/>
      <c r="Q113" s="854"/>
      <c r="R113" s="854"/>
      <c r="S113" s="854"/>
      <c r="T113" s="855"/>
      <c r="U113" s="280"/>
      <c r="V113" s="902" t="s">
        <v>595</v>
      </c>
      <c r="W113" s="903"/>
      <c r="X113" s="903"/>
      <c r="Y113" s="904"/>
    </row>
    <row r="114" spans="1:25" ht="30" customHeight="1" x14ac:dyDescent="0.4">
      <c r="A114" s="269" t="s">
        <v>383</v>
      </c>
      <c r="B114" s="270"/>
      <c r="C114" s="271"/>
      <c r="D114" s="272"/>
      <c r="E114" s="307">
        <v>18</v>
      </c>
      <c r="F114" s="272"/>
      <c r="G114" s="272"/>
      <c r="H114" s="272"/>
      <c r="I114" s="272"/>
      <c r="J114" s="272"/>
      <c r="K114" s="273" t="s">
        <v>384</v>
      </c>
      <c r="L114" s="308">
        <f>IF(R114=X114,1,0)</f>
        <v>0</v>
      </c>
      <c r="M114" s="274"/>
      <c r="N114" s="272"/>
      <c r="O114" s="272"/>
      <c r="P114" s="272"/>
      <c r="Q114" s="273" t="s">
        <v>385</v>
      </c>
      <c r="R114" s="308"/>
      <c r="S114" s="275"/>
      <c r="T114" s="272"/>
      <c r="U114" s="276"/>
      <c r="V114" s="308">
        <f>COUNT(U116:U117)</f>
        <v>0</v>
      </c>
      <c r="W114" s="272" t="s">
        <v>386</v>
      </c>
      <c r="X114" s="307">
        <v>2</v>
      </c>
      <c r="Y114" s="277"/>
    </row>
    <row r="115" spans="1:25" s="235" customFormat="1" ht="15" customHeight="1" x14ac:dyDescent="0.4">
      <c r="A115" s="758" t="s">
        <v>365</v>
      </c>
      <c r="B115" s="759"/>
      <c r="C115" s="759"/>
      <c r="D115" s="759" t="s">
        <v>488</v>
      </c>
      <c r="E115" s="759"/>
      <c r="F115" s="759"/>
      <c r="G115" s="759"/>
      <c r="H115" s="759"/>
      <c r="I115" s="759"/>
      <c r="J115" s="759"/>
      <c r="K115" s="759"/>
      <c r="L115" s="759"/>
      <c r="M115" s="759"/>
      <c r="N115" s="759"/>
      <c r="O115" s="759"/>
      <c r="P115" s="759"/>
      <c r="Q115" s="759"/>
      <c r="R115" s="759"/>
      <c r="S115" s="759"/>
      <c r="T115" s="760"/>
      <c r="U115" s="278" t="s">
        <v>0</v>
      </c>
      <c r="V115" s="775" t="s">
        <v>390</v>
      </c>
      <c r="W115" s="776"/>
      <c r="X115" s="776"/>
      <c r="Y115" s="777"/>
    </row>
    <row r="116" spans="1:25" s="238" customFormat="1" ht="150" customHeight="1" x14ac:dyDescent="0.4">
      <c r="A116" s="771" t="s">
        <v>628</v>
      </c>
      <c r="B116" s="772"/>
      <c r="C116" s="773"/>
      <c r="D116" s="314" t="s">
        <v>496</v>
      </c>
      <c r="E116" s="896" t="s">
        <v>784</v>
      </c>
      <c r="F116" s="897"/>
      <c r="G116" s="897"/>
      <c r="H116" s="897"/>
      <c r="I116" s="897"/>
      <c r="J116" s="897"/>
      <c r="K116" s="897"/>
      <c r="L116" s="897"/>
      <c r="M116" s="897"/>
      <c r="N116" s="897"/>
      <c r="O116" s="897"/>
      <c r="P116" s="897"/>
      <c r="Q116" s="897"/>
      <c r="R116" s="897"/>
      <c r="S116" s="897"/>
      <c r="T116" s="833"/>
      <c r="U116" s="475"/>
      <c r="V116" s="765" t="s">
        <v>764</v>
      </c>
      <c r="W116" s="766"/>
      <c r="X116" s="766"/>
      <c r="Y116" s="767"/>
    </row>
    <row r="117" spans="1:25" s="238" customFormat="1" ht="32.1" customHeight="1" x14ac:dyDescent="0.4">
      <c r="A117" s="826"/>
      <c r="B117" s="827"/>
      <c r="C117" s="894"/>
      <c r="D117" s="314" t="s">
        <v>497</v>
      </c>
      <c r="E117" s="752" t="s">
        <v>537</v>
      </c>
      <c r="F117" s="753"/>
      <c r="G117" s="753"/>
      <c r="H117" s="753"/>
      <c r="I117" s="753"/>
      <c r="J117" s="753"/>
      <c r="K117" s="753"/>
      <c r="L117" s="753"/>
      <c r="M117" s="753"/>
      <c r="N117" s="753"/>
      <c r="O117" s="753"/>
      <c r="P117" s="753"/>
      <c r="Q117" s="753"/>
      <c r="R117" s="753"/>
      <c r="S117" s="753"/>
      <c r="T117" s="754"/>
      <c r="U117" s="476"/>
      <c r="V117" s="912"/>
      <c r="W117" s="913"/>
      <c r="X117" s="913"/>
      <c r="Y117" s="914"/>
    </row>
    <row r="118" spans="1:25" ht="30" customHeight="1" x14ac:dyDescent="0.4">
      <c r="A118" s="269" t="s">
        <v>383</v>
      </c>
      <c r="B118" s="270"/>
      <c r="C118" s="271"/>
      <c r="D118" s="272"/>
      <c r="E118" s="307">
        <v>19</v>
      </c>
      <c r="F118" s="272"/>
      <c r="G118" s="272"/>
      <c r="H118" s="272"/>
      <c r="I118" s="272"/>
      <c r="J118" s="272"/>
      <c r="K118" s="273" t="s">
        <v>384</v>
      </c>
      <c r="L118" s="308">
        <f>IF(R118=X118,1,0)</f>
        <v>0</v>
      </c>
      <c r="M118" s="274"/>
      <c r="N118" s="272"/>
      <c r="O118" s="272"/>
      <c r="P118" s="272"/>
      <c r="Q118" s="273" t="s">
        <v>385</v>
      </c>
      <c r="R118" s="308"/>
      <c r="S118" s="275"/>
      <c r="T118" s="272"/>
      <c r="U118" s="276"/>
      <c r="V118" s="308">
        <f>COUNT(U120:U128)</f>
        <v>0</v>
      </c>
      <c r="W118" s="272" t="s">
        <v>386</v>
      </c>
      <c r="X118" s="307">
        <v>8</v>
      </c>
      <c r="Y118" s="277"/>
    </row>
    <row r="119" spans="1:25" s="235" customFormat="1" ht="15" customHeight="1" x14ac:dyDescent="0.4">
      <c r="A119" s="758" t="s">
        <v>365</v>
      </c>
      <c r="B119" s="759"/>
      <c r="C119" s="759"/>
      <c r="D119" s="759" t="s">
        <v>499</v>
      </c>
      <c r="E119" s="759"/>
      <c r="F119" s="759"/>
      <c r="G119" s="759"/>
      <c r="H119" s="759"/>
      <c r="I119" s="759"/>
      <c r="J119" s="759"/>
      <c r="K119" s="759"/>
      <c r="L119" s="759"/>
      <c r="M119" s="759"/>
      <c r="N119" s="759"/>
      <c r="O119" s="759"/>
      <c r="P119" s="759"/>
      <c r="Q119" s="759"/>
      <c r="R119" s="759"/>
      <c r="S119" s="759"/>
      <c r="T119" s="760"/>
      <c r="U119" s="278" t="s">
        <v>0</v>
      </c>
      <c r="V119" s="775" t="s">
        <v>390</v>
      </c>
      <c r="W119" s="776"/>
      <c r="X119" s="776"/>
      <c r="Y119" s="777"/>
    </row>
    <row r="120" spans="1:25" ht="30" customHeight="1" x14ac:dyDescent="0.4">
      <c r="A120" s="765" t="s">
        <v>629</v>
      </c>
      <c r="B120" s="766"/>
      <c r="C120" s="767"/>
      <c r="D120" s="315" t="s">
        <v>657</v>
      </c>
      <c r="E120" s="931" t="s">
        <v>701</v>
      </c>
      <c r="F120" s="931"/>
      <c r="G120" s="931"/>
      <c r="H120" s="931"/>
      <c r="I120" s="931"/>
      <c r="J120" s="931"/>
      <c r="K120" s="931"/>
      <c r="L120" s="931"/>
      <c r="M120" s="931"/>
      <c r="N120" s="931"/>
      <c r="O120" s="931"/>
      <c r="P120" s="931"/>
      <c r="Q120" s="931"/>
      <c r="R120" s="931"/>
      <c r="S120" s="931"/>
      <c r="T120" s="835"/>
      <c r="U120" s="478"/>
      <c r="V120" s="842" t="s">
        <v>596</v>
      </c>
      <c r="W120" s="843"/>
      <c r="X120" s="843"/>
      <c r="Y120" s="844"/>
    </row>
    <row r="121" spans="1:25" ht="45" customHeight="1" x14ac:dyDescent="0.4">
      <c r="A121" s="768"/>
      <c r="B121" s="769"/>
      <c r="C121" s="770"/>
      <c r="D121" s="315" t="s">
        <v>498</v>
      </c>
      <c r="E121" s="931" t="s">
        <v>289</v>
      </c>
      <c r="F121" s="931"/>
      <c r="G121" s="931"/>
      <c r="H121" s="931"/>
      <c r="I121" s="931"/>
      <c r="J121" s="931"/>
      <c r="K121" s="931"/>
      <c r="L121" s="931"/>
      <c r="M121" s="931"/>
      <c r="N121" s="931"/>
      <c r="O121" s="931"/>
      <c r="P121" s="931"/>
      <c r="Q121" s="931"/>
      <c r="R121" s="931"/>
      <c r="S121" s="931"/>
      <c r="T121" s="835"/>
      <c r="U121" s="478"/>
      <c r="V121" s="847"/>
      <c r="W121" s="848"/>
      <c r="X121" s="848"/>
      <c r="Y121" s="849"/>
    </row>
    <row r="122" spans="1:25" ht="75" customHeight="1" x14ac:dyDescent="0.4">
      <c r="A122" s="878"/>
      <c r="B122" s="879"/>
      <c r="C122" s="880"/>
      <c r="D122" s="315" t="s">
        <v>658</v>
      </c>
      <c r="E122" s="835" t="s">
        <v>785</v>
      </c>
      <c r="F122" s="836"/>
      <c r="G122" s="836"/>
      <c r="H122" s="836"/>
      <c r="I122" s="836"/>
      <c r="J122" s="836"/>
      <c r="K122" s="836"/>
      <c r="L122" s="836"/>
      <c r="M122" s="836"/>
      <c r="N122" s="836"/>
      <c r="O122" s="836"/>
      <c r="P122" s="836"/>
      <c r="Q122" s="836"/>
      <c r="R122" s="836"/>
      <c r="S122" s="836"/>
      <c r="T122" s="836"/>
      <c r="U122" s="478"/>
      <c r="V122" s="847"/>
      <c r="W122" s="848"/>
      <c r="X122" s="848"/>
      <c r="Y122" s="849"/>
    </row>
    <row r="123" spans="1:25" ht="30" customHeight="1" x14ac:dyDescent="0.4">
      <c r="A123" s="878"/>
      <c r="B123" s="879"/>
      <c r="C123" s="880"/>
      <c r="D123" s="315" t="s">
        <v>659</v>
      </c>
      <c r="E123" s="835" t="s">
        <v>283</v>
      </c>
      <c r="F123" s="836"/>
      <c r="G123" s="836"/>
      <c r="H123" s="836"/>
      <c r="I123" s="836"/>
      <c r="J123" s="836"/>
      <c r="K123" s="836"/>
      <c r="L123" s="836"/>
      <c r="M123" s="836"/>
      <c r="N123" s="836"/>
      <c r="O123" s="836"/>
      <c r="P123" s="836"/>
      <c r="Q123" s="836"/>
      <c r="R123" s="836"/>
      <c r="S123" s="836"/>
      <c r="T123" s="836"/>
      <c r="U123" s="478"/>
      <c r="V123" s="847"/>
      <c r="W123" s="848"/>
      <c r="X123" s="848"/>
      <c r="Y123" s="849"/>
    </row>
    <row r="124" spans="1:25" ht="45" customHeight="1" x14ac:dyDescent="0.4">
      <c r="A124" s="878"/>
      <c r="B124" s="879"/>
      <c r="C124" s="880"/>
      <c r="D124" s="315" t="s">
        <v>660</v>
      </c>
      <c r="E124" s="845" t="s">
        <v>630</v>
      </c>
      <c r="F124" s="845"/>
      <c r="G124" s="845"/>
      <c r="H124" s="845"/>
      <c r="I124" s="845"/>
      <c r="J124" s="845"/>
      <c r="K124" s="845"/>
      <c r="L124" s="845"/>
      <c r="M124" s="845"/>
      <c r="N124" s="845"/>
      <c r="O124" s="845"/>
      <c r="P124" s="845"/>
      <c r="Q124" s="845"/>
      <c r="R124" s="845"/>
      <c r="S124" s="845"/>
      <c r="T124" s="846"/>
      <c r="U124" s="285"/>
      <c r="V124" s="802"/>
      <c r="W124" s="803"/>
      <c r="X124" s="803"/>
      <c r="Y124" s="804"/>
    </row>
    <row r="125" spans="1:25" ht="30" customHeight="1" x14ac:dyDescent="0.4">
      <c r="A125" s="797"/>
      <c r="B125" s="798"/>
      <c r="C125" s="799"/>
      <c r="D125" s="315" t="s">
        <v>661</v>
      </c>
      <c r="E125" s="845" t="s">
        <v>472</v>
      </c>
      <c r="F125" s="845"/>
      <c r="G125" s="845"/>
      <c r="H125" s="845"/>
      <c r="I125" s="845"/>
      <c r="J125" s="845"/>
      <c r="K125" s="845"/>
      <c r="L125" s="845"/>
      <c r="M125" s="845"/>
      <c r="N125" s="845"/>
      <c r="O125" s="845"/>
      <c r="P125" s="845"/>
      <c r="Q125" s="845"/>
      <c r="R125" s="845"/>
      <c r="S125" s="845"/>
      <c r="T125" s="846"/>
      <c r="U125" s="285"/>
      <c r="V125" s="858"/>
      <c r="W125" s="859"/>
      <c r="X125" s="859"/>
      <c r="Y125" s="860"/>
    </row>
    <row r="126" spans="1:25" s="235" customFormat="1" ht="15" customHeight="1" x14ac:dyDescent="0.4">
      <c r="A126" s="775" t="s">
        <v>365</v>
      </c>
      <c r="B126" s="776"/>
      <c r="C126" s="776"/>
      <c r="D126" s="776" t="s">
        <v>499</v>
      </c>
      <c r="E126" s="776"/>
      <c r="F126" s="776"/>
      <c r="G126" s="776"/>
      <c r="H126" s="776"/>
      <c r="I126" s="776"/>
      <c r="J126" s="776"/>
      <c r="K126" s="776"/>
      <c r="L126" s="776"/>
      <c r="M126" s="776"/>
      <c r="N126" s="776"/>
      <c r="O126" s="776"/>
      <c r="P126" s="776"/>
      <c r="Q126" s="776"/>
      <c r="R126" s="776"/>
      <c r="S126" s="776"/>
      <c r="T126" s="946"/>
      <c r="U126" s="326" t="s">
        <v>0</v>
      </c>
      <c r="V126" s="775" t="s">
        <v>390</v>
      </c>
      <c r="W126" s="776"/>
      <c r="X126" s="776"/>
      <c r="Y126" s="777"/>
    </row>
    <row r="127" spans="1:25" ht="180" customHeight="1" x14ac:dyDescent="0.15">
      <c r="A127" s="829"/>
      <c r="B127" s="830"/>
      <c r="C127" s="831"/>
      <c r="D127" s="315" t="s">
        <v>662</v>
      </c>
      <c r="E127" s="845" t="s">
        <v>786</v>
      </c>
      <c r="F127" s="845"/>
      <c r="G127" s="845"/>
      <c r="H127" s="845"/>
      <c r="I127" s="845"/>
      <c r="J127" s="845"/>
      <c r="K127" s="845"/>
      <c r="L127" s="845"/>
      <c r="M127" s="845"/>
      <c r="N127" s="845"/>
      <c r="O127" s="845"/>
      <c r="P127" s="845"/>
      <c r="Q127" s="845"/>
      <c r="R127" s="845"/>
      <c r="S127" s="845"/>
      <c r="T127" s="846"/>
      <c r="U127" s="285"/>
      <c r="V127" s="915"/>
      <c r="W127" s="916"/>
      <c r="X127" s="916"/>
      <c r="Y127" s="917"/>
    </row>
    <row r="128" spans="1:25" ht="45" customHeight="1" x14ac:dyDescent="0.4">
      <c r="A128" s="987"/>
      <c r="B128" s="988"/>
      <c r="C128" s="989"/>
      <c r="D128" s="315" t="s">
        <v>663</v>
      </c>
      <c r="E128" s="845" t="s">
        <v>787</v>
      </c>
      <c r="F128" s="845"/>
      <c r="G128" s="845"/>
      <c r="H128" s="845"/>
      <c r="I128" s="845"/>
      <c r="J128" s="845"/>
      <c r="K128" s="845"/>
      <c r="L128" s="845"/>
      <c r="M128" s="845"/>
      <c r="N128" s="845"/>
      <c r="O128" s="845"/>
      <c r="P128" s="845"/>
      <c r="Q128" s="845"/>
      <c r="R128" s="845"/>
      <c r="S128" s="845"/>
      <c r="T128" s="846"/>
      <c r="U128" s="285"/>
      <c r="V128" s="858"/>
      <c r="W128" s="859"/>
      <c r="X128" s="859"/>
      <c r="Y128" s="860"/>
    </row>
    <row r="129" spans="1:25" ht="30" customHeight="1" x14ac:dyDescent="0.4">
      <c r="A129" s="269" t="s">
        <v>383</v>
      </c>
      <c r="B129" s="270"/>
      <c r="C129" s="271"/>
      <c r="D129" s="272"/>
      <c r="E129" s="307">
        <v>20</v>
      </c>
      <c r="F129" s="272"/>
      <c r="G129" s="272"/>
      <c r="H129" s="272"/>
      <c r="I129" s="272"/>
      <c r="J129" s="272"/>
      <c r="K129" s="273" t="s">
        <v>384</v>
      </c>
      <c r="L129" s="308">
        <f>IF(R129=X129,1,0)</f>
        <v>0</v>
      </c>
      <c r="M129" s="274"/>
      <c r="N129" s="272"/>
      <c r="O129" s="272"/>
      <c r="P129" s="272"/>
      <c r="Q129" s="273" t="s">
        <v>385</v>
      </c>
      <c r="R129" s="308"/>
      <c r="S129" s="275"/>
      <c r="T129" s="272"/>
      <c r="U129" s="276"/>
      <c r="V129" s="308">
        <f>COUNT(U131:U133)</f>
        <v>0</v>
      </c>
      <c r="W129" s="272" t="s">
        <v>386</v>
      </c>
      <c r="X129" s="307">
        <v>3</v>
      </c>
      <c r="Y129" s="277"/>
    </row>
    <row r="130" spans="1:25" s="235" customFormat="1" ht="15" customHeight="1" x14ac:dyDescent="0.4">
      <c r="A130" s="758" t="s">
        <v>365</v>
      </c>
      <c r="B130" s="759"/>
      <c r="C130" s="759"/>
      <c r="D130" s="776" t="s">
        <v>488</v>
      </c>
      <c r="E130" s="776"/>
      <c r="F130" s="776"/>
      <c r="G130" s="776"/>
      <c r="H130" s="776"/>
      <c r="I130" s="776"/>
      <c r="J130" s="776"/>
      <c r="K130" s="776"/>
      <c r="L130" s="776"/>
      <c r="M130" s="776"/>
      <c r="N130" s="776"/>
      <c r="O130" s="776"/>
      <c r="P130" s="776"/>
      <c r="Q130" s="776"/>
      <c r="R130" s="776"/>
      <c r="S130" s="776"/>
      <c r="T130" s="946"/>
      <c r="U130" s="278" t="s">
        <v>0</v>
      </c>
      <c r="V130" s="775" t="s">
        <v>390</v>
      </c>
      <c r="W130" s="776"/>
      <c r="X130" s="776"/>
      <c r="Y130" s="777"/>
    </row>
    <row r="131" spans="1:25" s="238" customFormat="1" ht="30" customHeight="1" x14ac:dyDescent="0.4">
      <c r="A131" s="771" t="s">
        <v>465</v>
      </c>
      <c r="B131" s="772"/>
      <c r="C131" s="773"/>
      <c r="D131" s="314" t="s">
        <v>664</v>
      </c>
      <c r="E131" s="911" t="s">
        <v>788</v>
      </c>
      <c r="F131" s="911"/>
      <c r="G131" s="911"/>
      <c r="H131" s="911"/>
      <c r="I131" s="911"/>
      <c r="J131" s="911"/>
      <c r="K131" s="911"/>
      <c r="L131" s="911"/>
      <c r="M131" s="911"/>
      <c r="N131" s="911"/>
      <c r="O131" s="911"/>
      <c r="P131" s="911"/>
      <c r="Q131" s="911"/>
      <c r="R131" s="911"/>
      <c r="S131" s="911"/>
      <c r="T131" s="911"/>
      <c r="U131" s="477"/>
      <c r="V131" s="779" t="s">
        <v>597</v>
      </c>
      <c r="W131" s="780"/>
      <c r="X131" s="780"/>
      <c r="Y131" s="781"/>
    </row>
    <row r="132" spans="1:25" s="238" customFormat="1" ht="45" customHeight="1" x14ac:dyDescent="0.4">
      <c r="A132" s="762"/>
      <c r="B132" s="763"/>
      <c r="C132" s="764"/>
      <c r="D132" s="314" t="s">
        <v>665</v>
      </c>
      <c r="E132" s="774" t="s">
        <v>789</v>
      </c>
      <c r="F132" s="774"/>
      <c r="G132" s="774"/>
      <c r="H132" s="774"/>
      <c r="I132" s="774"/>
      <c r="J132" s="774"/>
      <c r="K132" s="774"/>
      <c r="L132" s="774"/>
      <c r="M132" s="774"/>
      <c r="N132" s="774"/>
      <c r="O132" s="774"/>
      <c r="P132" s="774"/>
      <c r="Q132" s="774"/>
      <c r="R132" s="774"/>
      <c r="S132" s="774"/>
      <c r="T132" s="774"/>
      <c r="U132" s="478"/>
      <c r="V132" s="861"/>
      <c r="W132" s="862"/>
      <c r="X132" s="862"/>
      <c r="Y132" s="863"/>
    </row>
    <row r="133" spans="1:25" s="238" customFormat="1" ht="45" customHeight="1" x14ac:dyDescent="0.4">
      <c r="A133" s="826"/>
      <c r="B133" s="827"/>
      <c r="C133" s="894"/>
      <c r="D133" s="314" t="s">
        <v>666</v>
      </c>
      <c r="E133" s="895" t="s">
        <v>582</v>
      </c>
      <c r="F133" s="895"/>
      <c r="G133" s="895"/>
      <c r="H133" s="895"/>
      <c r="I133" s="895"/>
      <c r="J133" s="895"/>
      <c r="K133" s="895"/>
      <c r="L133" s="895"/>
      <c r="M133" s="895"/>
      <c r="N133" s="895"/>
      <c r="O133" s="895"/>
      <c r="P133" s="895"/>
      <c r="Q133" s="895"/>
      <c r="R133" s="895"/>
      <c r="S133" s="895"/>
      <c r="T133" s="895"/>
      <c r="U133" s="282"/>
      <c r="V133" s="874"/>
      <c r="W133" s="875"/>
      <c r="X133" s="875"/>
      <c r="Y133" s="876"/>
    </row>
    <row r="134" spans="1:25" ht="30" customHeight="1" x14ac:dyDescent="0.4">
      <c r="A134" s="269" t="s">
        <v>383</v>
      </c>
      <c r="B134" s="270"/>
      <c r="C134" s="271"/>
      <c r="D134" s="272"/>
      <c r="E134" s="307">
        <v>21</v>
      </c>
      <c r="F134" s="272"/>
      <c r="G134" s="272"/>
      <c r="H134" s="272"/>
      <c r="I134" s="272"/>
      <c r="J134" s="272"/>
      <c r="K134" s="273" t="s">
        <v>384</v>
      </c>
      <c r="L134" s="308">
        <f>IF(R134=X134,1,0)</f>
        <v>0</v>
      </c>
      <c r="M134" s="274"/>
      <c r="N134" s="272"/>
      <c r="O134" s="272"/>
      <c r="P134" s="272"/>
      <c r="Q134" s="273" t="s">
        <v>385</v>
      </c>
      <c r="R134" s="308"/>
      <c r="S134" s="275"/>
      <c r="T134" s="272"/>
      <c r="U134" s="276"/>
      <c r="V134" s="308">
        <f>COUNT(U136)</f>
        <v>0</v>
      </c>
      <c r="W134" s="272" t="s">
        <v>386</v>
      </c>
      <c r="X134" s="307">
        <v>1</v>
      </c>
      <c r="Y134" s="277"/>
    </row>
    <row r="135" spans="1:25" s="235" customFormat="1" ht="15" customHeight="1" x14ac:dyDescent="0.4">
      <c r="A135" s="758" t="s">
        <v>365</v>
      </c>
      <c r="B135" s="759"/>
      <c r="C135" s="759"/>
      <c r="D135" s="759" t="s">
        <v>488</v>
      </c>
      <c r="E135" s="759"/>
      <c r="F135" s="759"/>
      <c r="G135" s="759"/>
      <c r="H135" s="759"/>
      <c r="I135" s="759"/>
      <c r="J135" s="759"/>
      <c r="K135" s="759"/>
      <c r="L135" s="759"/>
      <c r="M135" s="759"/>
      <c r="N135" s="759"/>
      <c r="O135" s="759"/>
      <c r="P135" s="759"/>
      <c r="Q135" s="759"/>
      <c r="R135" s="759"/>
      <c r="S135" s="759"/>
      <c r="T135" s="760"/>
      <c r="U135" s="278" t="s">
        <v>0</v>
      </c>
      <c r="V135" s="775" t="s">
        <v>390</v>
      </c>
      <c r="W135" s="776"/>
      <c r="X135" s="776"/>
      <c r="Y135" s="777"/>
    </row>
    <row r="136" spans="1:25" s="238" customFormat="1" ht="30" customHeight="1" x14ac:dyDescent="0.4">
      <c r="A136" s="857" t="s">
        <v>466</v>
      </c>
      <c r="B136" s="857"/>
      <c r="C136" s="857"/>
      <c r="D136" s="315"/>
      <c r="E136" s="774" t="s">
        <v>1</v>
      </c>
      <c r="F136" s="774"/>
      <c r="G136" s="774"/>
      <c r="H136" s="774"/>
      <c r="I136" s="774"/>
      <c r="J136" s="774"/>
      <c r="K136" s="774"/>
      <c r="L136" s="774"/>
      <c r="M136" s="774"/>
      <c r="N136" s="774"/>
      <c r="O136" s="774"/>
      <c r="P136" s="774"/>
      <c r="Q136" s="774"/>
      <c r="R136" s="774"/>
      <c r="S136" s="774"/>
      <c r="T136" s="774"/>
      <c r="U136" s="282"/>
      <c r="V136" s="857" t="s">
        <v>790</v>
      </c>
      <c r="W136" s="857"/>
      <c r="X136" s="857"/>
      <c r="Y136" s="857"/>
    </row>
    <row r="137" spans="1:25" ht="30" customHeight="1" x14ac:dyDescent="0.4">
      <c r="A137" s="269" t="s">
        <v>383</v>
      </c>
      <c r="B137" s="270"/>
      <c r="C137" s="271"/>
      <c r="D137" s="272"/>
      <c r="E137" s="307">
        <v>22</v>
      </c>
      <c r="F137" s="272"/>
      <c r="G137" s="272"/>
      <c r="H137" s="272"/>
      <c r="I137" s="272"/>
      <c r="J137" s="272"/>
      <c r="K137" s="273" t="s">
        <v>384</v>
      </c>
      <c r="L137" s="308">
        <f>IF(R137=X137,1,0)</f>
        <v>0</v>
      </c>
      <c r="M137" s="274"/>
      <c r="N137" s="272"/>
      <c r="O137" s="272"/>
      <c r="P137" s="272"/>
      <c r="Q137" s="273" t="s">
        <v>385</v>
      </c>
      <c r="R137" s="308"/>
      <c r="S137" s="275"/>
      <c r="T137" s="272"/>
      <c r="U137" s="276"/>
      <c r="V137" s="308">
        <f>COUNT(U139:U147)</f>
        <v>0</v>
      </c>
      <c r="W137" s="272" t="s">
        <v>386</v>
      </c>
      <c r="X137" s="307">
        <v>7</v>
      </c>
      <c r="Y137" s="277"/>
    </row>
    <row r="138" spans="1:25" s="235" customFormat="1" ht="15" customHeight="1" x14ac:dyDescent="0.4">
      <c r="A138" s="758" t="s">
        <v>365</v>
      </c>
      <c r="B138" s="759"/>
      <c r="C138" s="759"/>
      <c r="D138" s="759" t="s">
        <v>488</v>
      </c>
      <c r="E138" s="759"/>
      <c r="F138" s="759"/>
      <c r="G138" s="759"/>
      <c r="H138" s="759"/>
      <c r="I138" s="759"/>
      <c r="J138" s="759"/>
      <c r="K138" s="759"/>
      <c r="L138" s="759"/>
      <c r="M138" s="759"/>
      <c r="N138" s="759"/>
      <c r="O138" s="759"/>
      <c r="P138" s="759"/>
      <c r="Q138" s="759"/>
      <c r="R138" s="759"/>
      <c r="S138" s="759"/>
      <c r="T138" s="760"/>
      <c r="U138" s="278" t="s">
        <v>0</v>
      </c>
      <c r="V138" s="775" t="s">
        <v>390</v>
      </c>
      <c r="W138" s="776"/>
      <c r="X138" s="776"/>
      <c r="Y138" s="777"/>
    </row>
    <row r="139" spans="1:25" s="238" customFormat="1" ht="30" customHeight="1" x14ac:dyDescent="0.4">
      <c r="A139" s="971" t="s">
        <v>467</v>
      </c>
      <c r="B139" s="972"/>
      <c r="C139" s="991"/>
      <c r="D139" s="998" t="s">
        <v>667</v>
      </c>
      <c r="E139" s="990" t="s">
        <v>634</v>
      </c>
      <c r="F139" s="990"/>
      <c r="G139" s="990"/>
      <c r="H139" s="990"/>
      <c r="I139" s="990"/>
      <c r="J139" s="990"/>
      <c r="K139" s="990"/>
      <c r="L139" s="990"/>
      <c r="M139" s="990"/>
      <c r="N139" s="990"/>
      <c r="O139" s="990"/>
      <c r="P139" s="990"/>
      <c r="Q139" s="990"/>
      <c r="R139" s="990"/>
      <c r="S139" s="990"/>
      <c r="T139" s="990"/>
      <c r="U139" s="1000"/>
      <c r="V139" s="765" t="s">
        <v>598</v>
      </c>
      <c r="W139" s="766"/>
      <c r="X139" s="766"/>
      <c r="Y139" s="767"/>
    </row>
    <row r="140" spans="1:25" s="238" customFormat="1" ht="90" customHeight="1" x14ac:dyDescent="0.4">
      <c r="A140" s="1011"/>
      <c r="B140" s="1012"/>
      <c r="C140" s="1013"/>
      <c r="D140" s="999"/>
      <c r="E140" s="816" t="s">
        <v>791</v>
      </c>
      <c r="F140" s="817"/>
      <c r="G140" s="817"/>
      <c r="H140" s="817"/>
      <c r="I140" s="817"/>
      <c r="J140" s="817"/>
      <c r="K140" s="817"/>
      <c r="L140" s="817"/>
      <c r="M140" s="817"/>
      <c r="N140" s="817"/>
      <c r="O140" s="817"/>
      <c r="P140" s="817"/>
      <c r="Q140" s="817"/>
      <c r="R140" s="817"/>
      <c r="S140" s="817"/>
      <c r="T140" s="818"/>
      <c r="U140" s="1001"/>
      <c r="V140" s="768"/>
      <c r="W140" s="769"/>
      <c r="X140" s="769"/>
      <c r="Y140" s="770"/>
    </row>
    <row r="141" spans="1:25" s="238" customFormat="1" ht="30" customHeight="1" x14ac:dyDescent="0.4">
      <c r="A141" s="785"/>
      <c r="B141" s="786"/>
      <c r="C141" s="787"/>
      <c r="D141" s="315" t="s">
        <v>423</v>
      </c>
      <c r="E141" s="778" t="s">
        <v>583</v>
      </c>
      <c r="F141" s="778"/>
      <c r="G141" s="778"/>
      <c r="H141" s="778"/>
      <c r="I141" s="778"/>
      <c r="J141" s="778"/>
      <c r="K141" s="778"/>
      <c r="L141" s="778"/>
      <c r="M141" s="778"/>
      <c r="N141" s="778"/>
      <c r="O141" s="778"/>
      <c r="P141" s="778"/>
      <c r="Q141" s="778"/>
      <c r="R141" s="778"/>
      <c r="S141" s="778"/>
      <c r="T141" s="778"/>
      <c r="U141" s="280"/>
      <c r="V141" s="1002"/>
      <c r="W141" s="1003"/>
      <c r="X141" s="1003"/>
      <c r="Y141" s="1004"/>
    </row>
    <row r="142" spans="1:25" s="238" customFormat="1" ht="45" customHeight="1" x14ac:dyDescent="0.4">
      <c r="A142" s="822"/>
      <c r="B142" s="823"/>
      <c r="C142" s="893"/>
      <c r="D142" s="315" t="s">
        <v>668</v>
      </c>
      <c r="E142" s="778" t="s">
        <v>635</v>
      </c>
      <c r="F142" s="778"/>
      <c r="G142" s="778"/>
      <c r="H142" s="778"/>
      <c r="I142" s="778"/>
      <c r="J142" s="778"/>
      <c r="K142" s="778"/>
      <c r="L142" s="778"/>
      <c r="M142" s="778"/>
      <c r="N142" s="778"/>
      <c r="O142" s="778"/>
      <c r="P142" s="778"/>
      <c r="Q142" s="778"/>
      <c r="R142" s="778"/>
      <c r="S142" s="778"/>
      <c r="T142" s="778"/>
      <c r="U142" s="280"/>
      <c r="V142" s="1005"/>
      <c r="W142" s="1006"/>
      <c r="X142" s="1006"/>
      <c r="Y142" s="1007"/>
    </row>
    <row r="143" spans="1:25" s="235" customFormat="1" ht="15" customHeight="1" x14ac:dyDescent="0.4">
      <c r="A143" s="775" t="s">
        <v>365</v>
      </c>
      <c r="B143" s="776"/>
      <c r="C143" s="776"/>
      <c r="D143" s="776" t="s">
        <v>488</v>
      </c>
      <c r="E143" s="776"/>
      <c r="F143" s="776"/>
      <c r="G143" s="776"/>
      <c r="H143" s="776"/>
      <c r="I143" s="776"/>
      <c r="J143" s="776"/>
      <c r="K143" s="776"/>
      <c r="L143" s="776"/>
      <c r="M143" s="776"/>
      <c r="N143" s="776"/>
      <c r="O143" s="776"/>
      <c r="P143" s="776"/>
      <c r="Q143" s="776"/>
      <c r="R143" s="776"/>
      <c r="S143" s="776"/>
      <c r="T143" s="946"/>
      <c r="U143" s="326" t="s">
        <v>0</v>
      </c>
      <c r="V143" s="775" t="s">
        <v>390</v>
      </c>
      <c r="W143" s="776"/>
      <c r="X143" s="776"/>
      <c r="Y143" s="777"/>
    </row>
    <row r="144" spans="1:25" s="238" customFormat="1" ht="90" customHeight="1" x14ac:dyDescent="0.4">
      <c r="A144" s="992"/>
      <c r="B144" s="993"/>
      <c r="C144" s="994"/>
      <c r="D144" s="315" t="s">
        <v>669</v>
      </c>
      <c r="E144" s="774" t="s">
        <v>792</v>
      </c>
      <c r="F144" s="774"/>
      <c r="G144" s="774"/>
      <c r="H144" s="774"/>
      <c r="I144" s="774"/>
      <c r="J144" s="774"/>
      <c r="K144" s="774"/>
      <c r="L144" s="774"/>
      <c r="M144" s="774"/>
      <c r="N144" s="774"/>
      <c r="O144" s="774"/>
      <c r="P144" s="774"/>
      <c r="Q144" s="774"/>
      <c r="R144" s="774"/>
      <c r="S144" s="774"/>
      <c r="T144" s="774"/>
      <c r="U144" s="280"/>
      <c r="V144" s="1008"/>
      <c r="W144" s="1009"/>
      <c r="X144" s="1009"/>
      <c r="Y144" s="1010"/>
    </row>
    <row r="145" spans="1:26" s="238" customFormat="1" ht="15" customHeight="1" x14ac:dyDescent="0.4">
      <c r="A145" s="785"/>
      <c r="B145" s="786"/>
      <c r="C145" s="787"/>
      <c r="D145" s="315" t="s">
        <v>670</v>
      </c>
      <c r="E145" s="774" t="s">
        <v>454</v>
      </c>
      <c r="F145" s="774"/>
      <c r="G145" s="774"/>
      <c r="H145" s="774"/>
      <c r="I145" s="774"/>
      <c r="J145" s="774"/>
      <c r="K145" s="774"/>
      <c r="L145" s="774"/>
      <c r="M145" s="774"/>
      <c r="N145" s="774"/>
      <c r="O145" s="774"/>
      <c r="P145" s="774"/>
      <c r="Q145" s="774"/>
      <c r="R145" s="774"/>
      <c r="S145" s="774"/>
      <c r="T145" s="774"/>
      <c r="U145" s="280"/>
      <c r="V145" s="1002"/>
      <c r="W145" s="1003"/>
      <c r="X145" s="1003"/>
      <c r="Y145" s="1004"/>
    </row>
    <row r="146" spans="1:26" s="238" customFormat="1" ht="60" customHeight="1" x14ac:dyDescent="0.4">
      <c r="A146" s="785"/>
      <c r="B146" s="786"/>
      <c r="C146" s="787"/>
      <c r="D146" s="315" t="s">
        <v>671</v>
      </c>
      <c r="E146" s="911" t="s">
        <v>793</v>
      </c>
      <c r="F146" s="911"/>
      <c r="G146" s="911"/>
      <c r="H146" s="911"/>
      <c r="I146" s="911"/>
      <c r="J146" s="911"/>
      <c r="K146" s="911"/>
      <c r="L146" s="911"/>
      <c r="M146" s="911"/>
      <c r="N146" s="911"/>
      <c r="O146" s="911"/>
      <c r="P146" s="911"/>
      <c r="Q146" s="911"/>
      <c r="R146" s="911"/>
      <c r="S146" s="911"/>
      <c r="T146" s="911"/>
      <c r="U146" s="327"/>
      <c r="V146" s="1002"/>
      <c r="W146" s="1003"/>
      <c r="X146" s="1003"/>
      <c r="Y146" s="1004"/>
    </row>
    <row r="147" spans="1:26" s="238" customFormat="1" ht="30" customHeight="1" x14ac:dyDescent="0.4">
      <c r="A147" s="822"/>
      <c r="B147" s="823"/>
      <c r="C147" s="893"/>
      <c r="D147" s="315" t="s">
        <v>672</v>
      </c>
      <c r="E147" s="778" t="s">
        <v>270</v>
      </c>
      <c r="F147" s="778"/>
      <c r="G147" s="778"/>
      <c r="H147" s="778"/>
      <c r="I147" s="778"/>
      <c r="J147" s="778"/>
      <c r="K147" s="778"/>
      <c r="L147" s="778"/>
      <c r="M147" s="778"/>
      <c r="N147" s="778"/>
      <c r="O147" s="778"/>
      <c r="P147" s="778"/>
      <c r="Q147" s="778"/>
      <c r="R147" s="778"/>
      <c r="S147" s="778"/>
      <c r="T147" s="778"/>
      <c r="U147" s="280"/>
      <c r="V147" s="1005"/>
      <c r="W147" s="1006"/>
      <c r="X147" s="1006"/>
      <c r="Y147" s="1007"/>
    </row>
    <row r="148" spans="1:26" ht="30" customHeight="1" x14ac:dyDescent="0.4">
      <c r="A148" s="269" t="s">
        <v>383</v>
      </c>
      <c r="B148" s="270"/>
      <c r="C148" s="271"/>
      <c r="D148" s="272"/>
      <c r="E148" s="307">
        <v>23</v>
      </c>
      <c r="F148" s="272"/>
      <c r="G148" s="272"/>
      <c r="H148" s="272"/>
      <c r="I148" s="272"/>
      <c r="J148" s="272"/>
      <c r="K148" s="273" t="s">
        <v>384</v>
      </c>
      <c r="L148" s="308">
        <f>IF(R148=X148,1,0)</f>
        <v>0</v>
      </c>
      <c r="M148" s="274"/>
      <c r="N148" s="272"/>
      <c r="O148" s="272"/>
      <c r="P148" s="272"/>
      <c r="Q148" s="273" t="s">
        <v>385</v>
      </c>
      <c r="R148" s="308"/>
      <c r="S148" s="275"/>
      <c r="T148" s="272"/>
      <c r="U148" s="276"/>
      <c r="V148" s="308">
        <f>COUNT(U150:U154)</f>
        <v>0</v>
      </c>
      <c r="W148" s="272" t="s">
        <v>386</v>
      </c>
      <c r="X148" s="307">
        <v>5</v>
      </c>
      <c r="Y148" s="277"/>
    </row>
    <row r="149" spans="1:26" s="235" customFormat="1" ht="15" customHeight="1" x14ac:dyDescent="0.4">
      <c r="A149" s="758" t="s">
        <v>365</v>
      </c>
      <c r="B149" s="759"/>
      <c r="C149" s="759"/>
      <c r="D149" s="759" t="s">
        <v>500</v>
      </c>
      <c r="E149" s="759"/>
      <c r="F149" s="759"/>
      <c r="G149" s="759"/>
      <c r="H149" s="759"/>
      <c r="I149" s="759"/>
      <c r="J149" s="759"/>
      <c r="K149" s="759"/>
      <c r="L149" s="759"/>
      <c r="M149" s="759"/>
      <c r="N149" s="759"/>
      <c r="O149" s="759"/>
      <c r="P149" s="759"/>
      <c r="Q149" s="759"/>
      <c r="R149" s="759"/>
      <c r="S149" s="759"/>
      <c r="T149" s="760"/>
      <c r="U149" s="278" t="s">
        <v>0</v>
      </c>
      <c r="V149" s="775" t="s">
        <v>390</v>
      </c>
      <c r="W149" s="776"/>
      <c r="X149" s="776"/>
      <c r="Y149" s="777"/>
    </row>
    <row r="150" spans="1:26" ht="75" customHeight="1" x14ac:dyDescent="0.4">
      <c r="A150" s="971" t="s">
        <v>636</v>
      </c>
      <c r="B150" s="972"/>
      <c r="C150" s="972"/>
      <c r="D150" s="313" t="s">
        <v>673</v>
      </c>
      <c r="E150" s="930" t="s">
        <v>794</v>
      </c>
      <c r="F150" s="931"/>
      <c r="G150" s="931"/>
      <c r="H150" s="931"/>
      <c r="I150" s="931"/>
      <c r="J150" s="931"/>
      <c r="K150" s="931"/>
      <c r="L150" s="931"/>
      <c r="M150" s="931"/>
      <c r="N150" s="931"/>
      <c r="O150" s="931"/>
      <c r="P150" s="931"/>
      <c r="Q150" s="931"/>
      <c r="R150" s="931"/>
      <c r="S150" s="931"/>
      <c r="T150" s="835"/>
      <c r="U150" s="285"/>
      <c r="V150" s="842" t="s">
        <v>7</v>
      </c>
      <c r="W150" s="843"/>
      <c r="X150" s="843"/>
      <c r="Y150" s="844"/>
      <c r="Z150" s="287"/>
    </row>
    <row r="151" spans="1:26" ht="30" customHeight="1" x14ac:dyDescent="0.4">
      <c r="A151" s="788"/>
      <c r="B151" s="789"/>
      <c r="C151" s="789"/>
      <c r="D151" s="316" t="s">
        <v>674</v>
      </c>
      <c r="E151" s="930" t="s">
        <v>284</v>
      </c>
      <c r="F151" s="931"/>
      <c r="G151" s="931"/>
      <c r="H151" s="931"/>
      <c r="I151" s="931"/>
      <c r="J151" s="931"/>
      <c r="K151" s="931"/>
      <c r="L151" s="931"/>
      <c r="M151" s="931"/>
      <c r="N151" s="931"/>
      <c r="O151" s="931"/>
      <c r="P151" s="931"/>
      <c r="Q151" s="931"/>
      <c r="R151" s="931"/>
      <c r="S151" s="931"/>
      <c r="T151" s="835"/>
      <c r="U151" s="285"/>
      <c r="V151" s="788"/>
      <c r="W151" s="789"/>
      <c r="X151" s="789"/>
      <c r="Y151" s="790"/>
      <c r="Z151" s="287"/>
    </row>
    <row r="152" spans="1:26" ht="30" customHeight="1" x14ac:dyDescent="0.4">
      <c r="A152" s="788"/>
      <c r="B152" s="789"/>
      <c r="C152" s="790"/>
      <c r="D152" s="316" t="s">
        <v>675</v>
      </c>
      <c r="E152" s="930" t="s">
        <v>285</v>
      </c>
      <c r="F152" s="931"/>
      <c r="G152" s="931"/>
      <c r="H152" s="931"/>
      <c r="I152" s="931"/>
      <c r="J152" s="931"/>
      <c r="K152" s="931"/>
      <c r="L152" s="931"/>
      <c r="M152" s="931"/>
      <c r="N152" s="931"/>
      <c r="O152" s="931"/>
      <c r="P152" s="931"/>
      <c r="Q152" s="931"/>
      <c r="R152" s="931"/>
      <c r="S152" s="931"/>
      <c r="T152" s="835"/>
      <c r="U152" s="285"/>
      <c r="V152" s="788"/>
      <c r="W152" s="789"/>
      <c r="X152" s="789"/>
      <c r="Y152" s="790"/>
      <c r="Z152" s="287"/>
    </row>
    <row r="153" spans="1:26" ht="45" customHeight="1" x14ac:dyDescent="0.4">
      <c r="A153" s="788"/>
      <c r="B153" s="789"/>
      <c r="C153" s="789"/>
      <c r="D153" s="316" t="s">
        <v>676</v>
      </c>
      <c r="E153" s="930" t="s">
        <v>795</v>
      </c>
      <c r="F153" s="931"/>
      <c r="G153" s="931"/>
      <c r="H153" s="931"/>
      <c r="I153" s="931"/>
      <c r="J153" s="931"/>
      <c r="K153" s="931"/>
      <c r="L153" s="931"/>
      <c r="M153" s="931"/>
      <c r="N153" s="931"/>
      <c r="O153" s="931"/>
      <c r="P153" s="931"/>
      <c r="Q153" s="931"/>
      <c r="R153" s="931"/>
      <c r="S153" s="931"/>
      <c r="T153" s="835"/>
      <c r="U153" s="285"/>
      <c r="V153" s="788"/>
      <c r="W153" s="789"/>
      <c r="X153" s="789"/>
      <c r="Y153" s="790"/>
      <c r="Z153" s="287"/>
    </row>
    <row r="154" spans="1:26" ht="45" customHeight="1" x14ac:dyDescent="0.4">
      <c r="A154" s="791"/>
      <c r="B154" s="792"/>
      <c r="C154" s="792"/>
      <c r="D154" s="316" t="s">
        <v>677</v>
      </c>
      <c r="E154" s="932" t="s">
        <v>286</v>
      </c>
      <c r="F154" s="933"/>
      <c r="G154" s="933"/>
      <c r="H154" s="933"/>
      <c r="I154" s="933"/>
      <c r="J154" s="933"/>
      <c r="K154" s="933"/>
      <c r="L154" s="933"/>
      <c r="M154" s="933"/>
      <c r="N154" s="933"/>
      <c r="O154" s="933"/>
      <c r="P154" s="933"/>
      <c r="Q154" s="933"/>
      <c r="R154" s="933"/>
      <c r="S154" s="933"/>
      <c r="T154" s="934"/>
      <c r="U154" s="288"/>
      <c r="V154" s="791"/>
      <c r="W154" s="792"/>
      <c r="X154" s="792"/>
      <c r="Y154" s="919"/>
      <c r="Z154" s="287"/>
    </row>
    <row r="155" spans="1:26" ht="30" customHeight="1" x14ac:dyDescent="0.4">
      <c r="A155" s="269" t="s">
        <v>383</v>
      </c>
      <c r="B155" s="270"/>
      <c r="C155" s="271"/>
      <c r="D155" s="272"/>
      <c r="E155" s="307">
        <v>24</v>
      </c>
      <c r="F155" s="272"/>
      <c r="G155" s="272"/>
      <c r="H155" s="272"/>
      <c r="I155" s="272"/>
      <c r="J155" s="272"/>
      <c r="K155" s="273" t="s">
        <v>384</v>
      </c>
      <c r="L155" s="308">
        <f>IF(R155=X155,1,0)</f>
        <v>0</v>
      </c>
      <c r="M155" s="274"/>
      <c r="N155" s="272"/>
      <c r="O155" s="272"/>
      <c r="P155" s="272"/>
      <c r="Q155" s="273" t="s">
        <v>385</v>
      </c>
      <c r="R155" s="308"/>
      <c r="S155" s="275"/>
      <c r="T155" s="272"/>
      <c r="U155" s="276"/>
      <c r="V155" s="308">
        <f>COUNT(U157:U160)</f>
        <v>0</v>
      </c>
      <c r="W155" s="272" t="s">
        <v>386</v>
      </c>
      <c r="X155" s="307">
        <v>4</v>
      </c>
      <c r="Y155" s="277"/>
    </row>
    <row r="156" spans="1:26" s="235" customFormat="1" ht="15" customHeight="1" x14ac:dyDescent="0.4">
      <c r="A156" s="758" t="s">
        <v>365</v>
      </c>
      <c r="B156" s="759"/>
      <c r="C156" s="759"/>
      <c r="D156" s="759" t="s">
        <v>488</v>
      </c>
      <c r="E156" s="759"/>
      <c r="F156" s="759"/>
      <c r="G156" s="759"/>
      <c r="H156" s="759"/>
      <c r="I156" s="759"/>
      <c r="J156" s="759"/>
      <c r="K156" s="759"/>
      <c r="L156" s="759"/>
      <c r="M156" s="759"/>
      <c r="N156" s="759"/>
      <c r="O156" s="759"/>
      <c r="P156" s="759"/>
      <c r="Q156" s="759"/>
      <c r="R156" s="759"/>
      <c r="S156" s="759"/>
      <c r="T156" s="760"/>
      <c r="U156" s="278" t="s">
        <v>0</v>
      </c>
      <c r="V156" s="775" t="s">
        <v>390</v>
      </c>
      <c r="W156" s="776"/>
      <c r="X156" s="776"/>
      <c r="Y156" s="777"/>
    </row>
    <row r="157" spans="1:26" s="238" customFormat="1" ht="90" customHeight="1" x14ac:dyDescent="0.4">
      <c r="A157" s="771" t="s">
        <v>637</v>
      </c>
      <c r="B157" s="772"/>
      <c r="C157" s="773"/>
      <c r="D157" s="314" t="s">
        <v>678</v>
      </c>
      <c r="E157" s="833" t="s">
        <v>796</v>
      </c>
      <c r="F157" s="774"/>
      <c r="G157" s="774"/>
      <c r="H157" s="774"/>
      <c r="I157" s="774"/>
      <c r="J157" s="774"/>
      <c r="K157" s="774"/>
      <c r="L157" s="774"/>
      <c r="M157" s="774"/>
      <c r="N157" s="774"/>
      <c r="O157" s="774"/>
      <c r="P157" s="774"/>
      <c r="Q157" s="774"/>
      <c r="R157" s="774"/>
      <c r="S157" s="774"/>
      <c r="T157" s="774"/>
      <c r="U157" s="478"/>
      <c r="V157" s="779" t="s">
        <v>599</v>
      </c>
      <c r="W157" s="780"/>
      <c r="X157" s="780"/>
      <c r="Y157" s="781"/>
    </row>
    <row r="158" spans="1:26" s="238" customFormat="1" ht="30" customHeight="1" x14ac:dyDescent="0.4">
      <c r="A158" s="762"/>
      <c r="B158" s="763"/>
      <c r="C158" s="764"/>
      <c r="D158" s="315" t="s">
        <v>501</v>
      </c>
      <c r="E158" s="833" t="s">
        <v>797</v>
      </c>
      <c r="F158" s="774"/>
      <c r="G158" s="774"/>
      <c r="H158" s="774"/>
      <c r="I158" s="774"/>
      <c r="J158" s="774"/>
      <c r="K158" s="774"/>
      <c r="L158" s="774"/>
      <c r="M158" s="774"/>
      <c r="N158" s="774"/>
      <c r="O158" s="774"/>
      <c r="P158" s="774"/>
      <c r="Q158" s="774"/>
      <c r="R158" s="774"/>
      <c r="S158" s="774"/>
      <c r="T158" s="774"/>
      <c r="U158" s="478"/>
      <c r="V158" s="861"/>
      <c r="W158" s="862"/>
      <c r="X158" s="862"/>
      <c r="Y158" s="863"/>
    </row>
    <row r="159" spans="1:26" s="238" customFormat="1" ht="30" customHeight="1" x14ac:dyDescent="0.4">
      <c r="A159" s="785"/>
      <c r="B159" s="786"/>
      <c r="C159" s="787"/>
      <c r="D159" s="315" t="s">
        <v>679</v>
      </c>
      <c r="E159" s="833" t="s">
        <v>798</v>
      </c>
      <c r="F159" s="774"/>
      <c r="G159" s="774"/>
      <c r="H159" s="774"/>
      <c r="I159" s="774"/>
      <c r="J159" s="774"/>
      <c r="K159" s="774"/>
      <c r="L159" s="774"/>
      <c r="M159" s="774"/>
      <c r="N159" s="774"/>
      <c r="O159" s="774"/>
      <c r="P159" s="774"/>
      <c r="Q159" s="774"/>
      <c r="R159" s="774"/>
      <c r="S159" s="774"/>
      <c r="T159" s="774"/>
      <c r="U159" s="478"/>
      <c r="V159" s="861"/>
      <c r="W159" s="862"/>
      <c r="X159" s="862"/>
      <c r="Y159" s="863"/>
    </row>
    <row r="160" spans="1:26" s="238" customFormat="1" ht="45" customHeight="1" x14ac:dyDescent="0.4">
      <c r="A160" s="822"/>
      <c r="B160" s="823"/>
      <c r="C160" s="893"/>
      <c r="D160" s="315" t="s">
        <v>680</v>
      </c>
      <c r="E160" s="833" t="s">
        <v>638</v>
      </c>
      <c r="F160" s="774"/>
      <c r="G160" s="774"/>
      <c r="H160" s="774"/>
      <c r="I160" s="774"/>
      <c r="J160" s="774"/>
      <c r="K160" s="774"/>
      <c r="L160" s="774"/>
      <c r="M160" s="774"/>
      <c r="N160" s="774"/>
      <c r="O160" s="774"/>
      <c r="P160" s="774"/>
      <c r="Q160" s="774"/>
      <c r="R160" s="774"/>
      <c r="S160" s="774"/>
      <c r="T160" s="774"/>
      <c r="U160" s="478"/>
      <c r="V160" s="782"/>
      <c r="W160" s="783"/>
      <c r="X160" s="783"/>
      <c r="Y160" s="784"/>
    </row>
    <row r="161" spans="1:25" ht="30" customHeight="1" x14ac:dyDescent="0.4">
      <c r="A161" s="269" t="s">
        <v>383</v>
      </c>
      <c r="B161" s="270"/>
      <c r="C161" s="271"/>
      <c r="D161" s="272"/>
      <c r="E161" s="307">
        <v>25</v>
      </c>
      <c r="F161" s="272"/>
      <c r="G161" s="272"/>
      <c r="H161" s="272"/>
      <c r="I161" s="272"/>
      <c r="J161" s="272"/>
      <c r="K161" s="273" t="s">
        <v>384</v>
      </c>
      <c r="L161" s="308">
        <f>IF(R161=X161,1,0)</f>
        <v>0</v>
      </c>
      <c r="M161" s="274"/>
      <c r="N161" s="272"/>
      <c r="O161" s="272"/>
      <c r="P161" s="272"/>
      <c r="Q161" s="273" t="s">
        <v>385</v>
      </c>
      <c r="R161" s="308"/>
      <c r="S161" s="275"/>
      <c r="T161" s="272"/>
      <c r="U161" s="276"/>
      <c r="V161" s="308">
        <f>COUNT(U163:U176)</f>
        <v>0</v>
      </c>
      <c r="W161" s="272" t="s">
        <v>386</v>
      </c>
      <c r="X161" s="307">
        <v>5</v>
      </c>
      <c r="Y161" s="277"/>
    </row>
    <row r="162" spans="1:25" s="235" customFormat="1" ht="15" customHeight="1" x14ac:dyDescent="0.4">
      <c r="A162" s="758" t="s">
        <v>365</v>
      </c>
      <c r="B162" s="759"/>
      <c r="C162" s="759"/>
      <c r="D162" s="759" t="s">
        <v>488</v>
      </c>
      <c r="E162" s="759"/>
      <c r="F162" s="759"/>
      <c r="G162" s="759"/>
      <c r="H162" s="759"/>
      <c r="I162" s="759"/>
      <c r="J162" s="759"/>
      <c r="K162" s="759"/>
      <c r="L162" s="759"/>
      <c r="M162" s="759"/>
      <c r="N162" s="759"/>
      <c r="O162" s="759"/>
      <c r="P162" s="759"/>
      <c r="Q162" s="759"/>
      <c r="R162" s="759"/>
      <c r="S162" s="759"/>
      <c r="T162" s="760"/>
      <c r="U162" s="278" t="s">
        <v>0</v>
      </c>
      <c r="V162" s="775" t="s">
        <v>390</v>
      </c>
      <c r="W162" s="776"/>
      <c r="X162" s="776"/>
      <c r="Y162" s="777"/>
    </row>
    <row r="163" spans="1:25" s="238" customFormat="1" ht="35.1" customHeight="1" x14ac:dyDescent="0.4">
      <c r="A163" s="765" t="s">
        <v>482</v>
      </c>
      <c r="B163" s="766"/>
      <c r="C163" s="767"/>
      <c r="D163" s="1014" t="s">
        <v>681</v>
      </c>
      <c r="E163" s="810" t="s">
        <v>799</v>
      </c>
      <c r="F163" s="811"/>
      <c r="G163" s="811"/>
      <c r="H163" s="811"/>
      <c r="I163" s="811"/>
      <c r="J163" s="811"/>
      <c r="K163" s="811"/>
      <c r="L163" s="811"/>
      <c r="M163" s="811"/>
      <c r="N163" s="811"/>
      <c r="O163" s="811"/>
      <c r="P163" s="811"/>
      <c r="Q163" s="811"/>
      <c r="R163" s="811"/>
      <c r="S163" s="811"/>
      <c r="T163" s="812"/>
      <c r="U163" s="947"/>
      <c r="V163" s="969" t="s">
        <v>600</v>
      </c>
      <c r="W163" s="969"/>
      <c r="X163" s="969"/>
      <c r="Y163" s="969"/>
    </row>
    <row r="164" spans="1:25" s="238" customFormat="1" ht="35.1" customHeight="1" x14ac:dyDescent="0.4">
      <c r="A164" s="768"/>
      <c r="B164" s="769"/>
      <c r="C164" s="770"/>
      <c r="D164" s="1015"/>
      <c r="E164" s="813"/>
      <c r="F164" s="814"/>
      <c r="G164" s="814"/>
      <c r="H164" s="814"/>
      <c r="I164" s="814"/>
      <c r="J164" s="814"/>
      <c r="K164" s="814"/>
      <c r="L164" s="814"/>
      <c r="M164" s="814"/>
      <c r="N164" s="814"/>
      <c r="O164" s="814"/>
      <c r="P164" s="814"/>
      <c r="Q164" s="814"/>
      <c r="R164" s="814"/>
      <c r="S164" s="814"/>
      <c r="T164" s="815"/>
      <c r="U164" s="947"/>
      <c r="V164" s="969"/>
      <c r="W164" s="969"/>
      <c r="X164" s="969"/>
      <c r="Y164" s="969"/>
    </row>
    <row r="165" spans="1:25" s="238" customFormat="1" ht="35.1" customHeight="1" x14ac:dyDescent="0.4">
      <c r="A165" s="768"/>
      <c r="B165" s="769"/>
      <c r="C165" s="770"/>
      <c r="D165" s="1015"/>
      <c r="E165" s="813"/>
      <c r="F165" s="814"/>
      <c r="G165" s="814"/>
      <c r="H165" s="814"/>
      <c r="I165" s="814"/>
      <c r="J165" s="814"/>
      <c r="K165" s="814"/>
      <c r="L165" s="814"/>
      <c r="M165" s="814"/>
      <c r="N165" s="814"/>
      <c r="O165" s="814"/>
      <c r="P165" s="814"/>
      <c r="Q165" s="814"/>
      <c r="R165" s="814"/>
      <c r="S165" s="814"/>
      <c r="T165" s="815"/>
      <c r="U165" s="947"/>
      <c r="V165" s="969"/>
      <c r="W165" s="969"/>
      <c r="X165" s="969"/>
      <c r="Y165" s="969"/>
    </row>
    <row r="166" spans="1:25" s="238" customFormat="1" ht="35.1" customHeight="1" x14ac:dyDescent="0.4">
      <c r="A166" s="768"/>
      <c r="B166" s="769"/>
      <c r="C166" s="770"/>
      <c r="D166" s="1015"/>
      <c r="E166" s="813"/>
      <c r="F166" s="814"/>
      <c r="G166" s="814"/>
      <c r="H166" s="814"/>
      <c r="I166" s="814"/>
      <c r="J166" s="814"/>
      <c r="K166" s="814"/>
      <c r="L166" s="814"/>
      <c r="M166" s="814"/>
      <c r="N166" s="814"/>
      <c r="O166" s="814"/>
      <c r="P166" s="814"/>
      <c r="Q166" s="814"/>
      <c r="R166" s="814"/>
      <c r="S166" s="814"/>
      <c r="T166" s="815"/>
      <c r="U166" s="947"/>
      <c r="V166" s="969"/>
      <c r="W166" s="969"/>
      <c r="X166" s="969"/>
      <c r="Y166" s="969"/>
    </row>
    <row r="167" spans="1:25" s="238" customFormat="1" ht="35.1" customHeight="1" x14ac:dyDescent="0.4">
      <c r="A167" s="768"/>
      <c r="B167" s="769"/>
      <c r="C167" s="770"/>
      <c r="D167" s="1015"/>
      <c r="E167" s="813"/>
      <c r="F167" s="814"/>
      <c r="G167" s="814"/>
      <c r="H167" s="814"/>
      <c r="I167" s="814"/>
      <c r="J167" s="814"/>
      <c r="K167" s="814"/>
      <c r="L167" s="814"/>
      <c r="M167" s="814"/>
      <c r="N167" s="814"/>
      <c r="O167" s="814"/>
      <c r="P167" s="814"/>
      <c r="Q167" s="814"/>
      <c r="R167" s="814"/>
      <c r="S167" s="814"/>
      <c r="T167" s="815"/>
      <c r="U167" s="947"/>
      <c r="V167" s="969"/>
      <c r="W167" s="969"/>
      <c r="X167" s="969"/>
      <c r="Y167" s="969"/>
    </row>
    <row r="168" spans="1:25" s="238" customFormat="1" ht="35.1" customHeight="1" x14ac:dyDescent="0.4">
      <c r="A168" s="768"/>
      <c r="B168" s="769"/>
      <c r="C168" s="770"/>
      <c r="D168" s="1016"/>
      <c r="E168" s="816"/>
      <c r="F168" s="817"/>
      <c r="G168" s="817"/>
      <c r="H168" s="817"/>
      <c r="I168" s="817"/>
      <c r="J168" s="817"/>
      <c r="K168" s="817"/>
      <c r="L168" s="817"/>
      <c r="M168" s="817"/>
      <c r="N168" s="817"/>
      <c r="O168" s="817"/>
      <c r="P168" s="817"/>
      <c r="Q168" s="817"/>
      <c r="R168" s="817"/>
      <c r="S168" s="817"/>
      <c r="T168" s="818"/>
      <c r="U168" s="947"/>
      <c r="V168" s="970"/>
      <c r="W168" s="970"/>
      <c r="X168" s="970"/>
      <c r="Y168" s="970"/>
    </row>
    <row r="169" spans="1:25" s="238" customFormat="1" ht="38.1" customHeight="1" x14ac:dyDescent="0.4">
      <c r="A169" s="802"/>
      <c r="B169" s="803"/>
      <c r="C169" s="804"/>
      <c r="D169" s="1014" t="s">
        <v>682</v>
      </c>
      <c r="E169" s="810" t="s">
        <v>800</v>
      </c>
      <c r="F169" s="811"/>
      <c r="G169" s="811"/>
      <c r="H169" s="811"/>
      <c r="I169" s="811"/>
      <c r="J169" s="811"/>
      <c r="K169" s="811"/>
      <c r="L169" s="811"/>
      <c r="M169" s="811"/>
      <c r="N169" s="811"/>
      <c r="O169" s="811"/>
      <c r="P169" s="811"/>
      <c r="Q169" s="811"/>
      <c r="R169" s="811"/>
      <c r="S169" s="811"/>
      <c r="T169" s="812"/>
      <c r="U169" s="947"/>
      <c r="V169" s="973"/>
      <c r="W169" s="973"/>
      <c r="X169" s="973"/>
      <c r="Y169" s="973"/>
    </row>
    <row r="170" spans="1:25" s="238" customFormat="1" ht="38.1" customHeight="1" x14ac:dyDescent="0.4">
      <c r="A170" s="802"/>
      <c r="B170" s="803"/>
      <c r="C170" s="804"/>
      <c r="D170" s="1015"/>
      <c r="E170" s="813"/>
      <c r="F170" s="814"/>
      <c r="G170" s="814"/>
      <c r="H170" s="814"/>
      <c r="I170" s="814"/>
      <c r="J170" s="814"/>
      <c r="K170" s="814"/>
      <c r="L170" s="814"/>
      <c r="M170" s="814"/>
      <c r="N170" s="814"/>
      <c r="O170" s="814"/>
      <c r="P170" s="814"/>
      <c r="Q170" s="814"/>
      <c r="R170" s="814"/>
      <c r="S170" s="814"/>
      <c r="T170" s="815"/>
      <c r="U170" s="947"/>
      <c r="V170" s="974"/>
      <c r="W170" s="974"/>
      <c r="X170" s="974"/>
      <c r="Y170" s="974"/>
    </row>
    <row r="171" spans="1:25" s="238" customFormat="1" ht="38.1" customHeight="1" x14ac:dyDescent="0.4">
      <c r="A171" s="802"/>
      <c r="B171" s="803"/>
      <c r="C171" s="804"/>
      <c r="D171" s="1015"/>
      <c r="E171" s="813"/>
      <c r="F171" s="814"/>
      <c r="G171" s="814"/>
      <c r="H171" s="814"/>
      <c r="I171" s="814"/>
      <c r="J171" s="814"/>
      <c r="K171" s="814"/>
      <c r="L171" s="814"/>
      <c r="M171" s="814"/>
      <c r="N171" s="814"/>
      <c r="O171" s="814"/>
      <c r="P171" s="814"/>
      <c r="Q171" s="814"/>
      <c r="R171" s="814"/>
      <c r="S171" s="814"/>
      <c r="T171" s="815"/>
      <c r="U171" s="947"/>
      <c r="V171" s="974"/>
      <c r="W171" s="974"/>
      <c r="X171" s="974"/>
      <c r="Y171" s="974"/>
    </row>
    <row r="172" spans="1:25" s="238" customFormat="1" ht="38.1" customHeight="1" x14ac:dyDescent="0.4">
      <c r="A172" s="878"/>
      <c r="B172" s="879"/>
      <c r="C172" s="880"/>
      <c r="D172" s="1015"/>
      <c r="E172" s="813"/>
      <c r="F172" s="814"/>
      <c r="G172" s="814"/>
      <c r="H172" s="814"/>
      <c r="I172" s="814"/>
      <c r="J172" s="814"/>
      <c r="K172" s="814"/>
      <c r="L172" s="814"/>
      <c r="M172" s="814"/>
      <c r="N172" s="814"/>
      <c r="O172" s="814"/>
      <c r="P172" s="814"/>
      <c r="Q172" s="814"/>
      <c r="R172" s="814"/>
      <c r="S172" s="814"/>
      <c r="T172" s="815"/>
      <c r="U172" s="947"/>
      <c r="V172" s="974"/>
      <c r="W172" s="974"/>
      <c r="X172" s="974"/>
      <c r="Y172" s="974"/>
    </row>
    <row r="173" spans="1:25" s="238" customFormat="1" ht="38.1" customHeight="1" x14ac:dyDescent="0.4">
      <c r="A173" s="878"/>
      <c r="B173" s="879"/>
      <c r="C173" s="880"/>
      <c r="D173" s="1016"/>
      <c r="E173" s="816"/>
      <c r="F173" s="817"/>
      <c r="G173" s="817"/>
      <c r="H173" s="817"/>
      <c r="I173" s="817"/>
      <c r="J173" s="817"/>
      <c r="K173" s="817"/>
      <c r="L173" s="817"/>
      <c r="M173" s="817"/>
      <c r="N173" s="817"/>
      <c r="O173" s="817"/>
      <c r="P173" s="817"/>
      <c r="Q173" s="817"/>
      <c r="R173" s="817"/>
      <c r="S173" s="817"/>
      <c r="T173" s="818"/>
      <c r="U173" s="947"/>
      <c r="V173" s="975"/>
      <c r="W173" s="975"/>
      <c r="X173" s="975"/>
      <c r="Y173" s="975"/>
    </row>
    <row r="174" spans="1:25" ht="45" customHeight="1" x14ac:dyDescent="0.4">
      <c r="A174" s="802"/>
      <c r="B174" s="803"/>
      <c r="C174" s="804"/>
      <c r="D174" s="316" t="s">
        <v>683</v>
      </c>
      <c r="E174" s="929" t="s">
        <v>639</v>
      </c>
      <c r="F174" s="845"/>
      <c r="G174" s="845"/>
      <c r="H174" s="845"/>
      <c r="I174" s="845"/>
      <c r="J174" s="845"/>
      <c r="K174" s="845"/>
      <c r="L174" s="845"/>
      <c r="M174" s="845"/>
      <c r="N174" s="845"/>
      <c r="O174" s="845"/>
      <c r="P174" s="845"/>
      <c r="Q174" s="845"/>
      <c r="R174" s="845"/>
      <c r="S174" s="845"/>
      <c r="T174" s="846"/>
      <c r="U174" s="289"/>
      <c r="V174" s="802"/>
      <c r="W174" s="803"/>
      <c r="X174" s="803"/>
      <c r="Y174" s="804"/>
    </row>
    <row r="175" spans="1:25" ht="30" customHeight="1" x14ac:dyDescent="0.4">
      <c r="A175" s="926"/>
      <c r="B175" s="927"/>
      <c r="C175" s="928"/>
      <c r="D175" s="316" t="s">
        <v>684</v>
      </c>
      <c r="E175" s="929" t="s">
        <v>287</v>
      </c>
      <c r="F175" s="845"/>
      <c r="G175" s="845"/>
      <c r="H175" s="845"/>
      <c r="I175" s="845"/>
      <c r="J175" s="845"/>
      <c r="K175" s="845"/>
      <c r="L175" s="845"/>
      <c r="M175" s="845"/>
      <c r="N175" s="845"/>
      <c r="O175" s="845"/>
      <c r="P175" s="845"/>
      <c r="Q175" s="845"/>
      <c r="R175" s="845"/>
      <c r="S175" s="845"/>
      <c r="T175" s="846"/>
      <c r="U175" s="289"/>
      <c r="V175" s="802"/>
      <c r="W175" s="803"/>
      <c r="X175" s="803"/>
      <c r="Y175" s="804"/>
    </row>
    <row r="176" spans="1:25" ht="15" customHeight="1" x14ac:dyDescent="0.4">
      <c r="A176" s="956"/>
      <c r="B176" s="957"/>
      <c r="C176" s="958"/>
      <c r="D176" s="316" t="s">
        <v>685</v>
      </c>
      <c r="E176" s="929" t="s">
        <v>702</v>
      </c>
      <c r="F176" s="845"/>
      <c r="G176" s="845"/>
      <c r="H176" s="845"/>
      <c r="I176" s="845"/>
      <c r="J176" s="845"/>
      <c r="K176" s="845"/>
      <c r="L176" s="845"/>
      <c r="M176" s="845"/>
      <c r="N176" s="845"/>
      <c r="O176" s="845"/>
      <c r="P176" s="845"/>
      <c r="Q176" s="845"/>
      <c r="R176" s="845"/>
      <c r="S176" s="845"/>
      <c r="T176" s="846"/>
      <c r="U176" s="289"/>
      <c r="V176" s="858"/>
      <c r="W176" s="859"/>
      <c r="X176" s="859"/>
      <c r="Y176" s="860"/>
    </row>
    <row r="177" spans="1:25" ht="15" customHeight="1" x14ac:dyDescent="0.15">
      <c r="A177" s="290" t="s">
        <v>257</v>
      </c>
      <c r="B177" s="291"/>
    </row>
    <row r="178" spans="1:25" ht="30" customHeight="1" x14ac:dyDescent="0.4">
      <c r="A178" s="269" t="s">
        <v>383</v>
      </c>
      <c r="B178" s="270"/>
      <c r="C178" s="271"/>
      <c r="D178" s="272"/>
      <c r="E178" s="307">
        <v>26</v>
      </c>
      <c r="F178" s="272"/>
      <c r="G178" s="272"/>
      <c r="H178" s="272"/>
      <c r="I178" s="272"/>
      <c r="J178" s="272"/>
      <c r="K178" s="273" t="s">
        <v>384</v>
      </c>
      <c r="L178" s="308">
        <f>IF(R178=X178,1,0)</f>
        <v>0</v>
      </c>
      <c r="M178" s="274"/>
      <c r="N178" s="272"/>
      <c r="O178" s="272"/>
      <c r="P178" s="272"/>
      <c r="Q178" s="273" t="s">
        <v>385</v>
      </c>
      <c r="R178" s="308"/>
      <c r="S178" s="275"/>
      <c r="T178" s="272"/>
      <c r="U178" s="276"/>
      <c r="V178" s="308">
        <f>COUNT(U180)</f>
        <v>0</v>
      </c>
      <c r="W178" s="272" t="s">
        <v>386</v>
      </c>
      <c r="X178" s="307">
        <v>1</v>
      </c>
      <c r="Y178" s="277"/>
    </row>
    <row r="179" spans="1:25" s="293" customFormat="1" ht="15" customHeight="1" x14ac:dyDescent="0.4">
      <c r="A179" s="966" t="s">
        <v>379</v>
      </c>
      <c r="B179" s="864"/>
      <c r="C179" s="864"/>
      <c r="D179" s="864" t="s">
        <v>378</v>
      </c>
      <c r="E179" s="864"/>
      <c r="F179" s="864"/>
      <c r="G179" s="864"/>
      <c r="H179" s="864"/>
      <c r="I179" s="864"/>
      <c r="J179" s="864"/>
      <c r="K179" s="864"/>
      <c r="L179" s="864"/>
      <c r="M179" s="864"/>
      <c r="N179" s="864"/>
      <c r="O179" s="864"/>
      <c r="P179" s="864"/>
      <c r="Q179" s="864"/>
      <c r="R179" s="864"/>
      <c r="S179" s="864"/>
      <c r="T179" s="865"/>
      <c r="U179" s="292" t="s">
        <v>258</v>
      </c>
      <c r="V179" s="775" t="s">
        <v>390</v>
      </c>
      <c r="W179" s="776"/>
      <c r="X179" s="776"/>
      <c r="Y179" s="777"/>
    </row>
    <row r="180" spans="1:25" ht="45" customHeight="1" x14ac:dyDescent="0.4">
      <c r="A180" s="805" t="s">
        <v>640</v>
      </c>
      <c r="B180" s="805"/>
      <c r="C180" s="805"/>
      <c r="D180" s="314"/>
      <c r="E180" s="778" t="s">
        <v>760</v>
      </c>
      <c r="F180" s="778"/>
      <c r="G180" s="778"/>
      <c r="H180" s="778"/>
      <c r="I180" s="778"/>
      <c r="J180" s="778"/>
      <c r="K180" s="778"/>
      <c r="L180" s="778"/>
      <c r="M180" s="778"/>
      <c r="N180" s="778"/>
      <c r="O180" s="778"/>
      <c r="P180" s="778"/>
      <c r="Q180" s="778"/>
      <c r="R180" s="778"/>
      <c r="S180" s="778"/>
      <c r="T180" s="778"/>
      <c r="U180" s="280"/>
      <c r="V180" s="948"/>
      <c r="W180" s="948"/>
      <c r="X180" s="948"/>
      <c r="Y180" s="948"/>
    </row>
    <row r="181" spans="1:25" ht="30" customHeight="1" x14ac:dyDescent="0.4">
      <c r="A181" s="269" t="s">
        <v>383</v>
      </c>
      <c r="B181" s="270"/>
      <c r="C181" s="271"/>
      <c r="D181" s="272"/>
      <c r="E181" s="307">
        <v>27</v>
      </c>
      <c r="F181" s="272"/>
      <c r="G181" s="272"/>
      <c r="H181" s="272"/>
      <c r="I181" s="272"/>
      <c r="J181" s="272"/>
      <c r="K181" s="273" t="s">
        <v>384</v>
      </c>
      <c r="L181" s="308">
        <f>IF(R181=X181,1,0)</f>
        <v>0</v>
      </c>
      <c r="M181" s="274"/>
      <c r="N181" s="272"/>
      <c r="O181" s="272"/>
      <c r="P181" s="272"/>
      <c r="Q181" s="273" t="s">
        <v>385</v>
      </c>
      <c r="R181" s="308"/>
      <c r="S181" s="275"/>
      <c r="T181" s="272"/>
      <c r="U181" s="276"/>
      <c r="V181" s="308">
        <f>COUNT(U183:U186)</f>
        <v>0</v>
      </c>
      <c r="W181" s="272" t="s">
        <v>386</v>
      </c>
      <c r="X181" s="307">
        <v>4</v>
      </c>
      <c r="Y181" s="277"/>
    </row>
    <row r="182" spans="1:25" s="293" customFormat="1" ht="15" customHeight="1" x14ac:dyDescent="0.4">
      <c r="A182" s="966" t="s">
        <v>377</v>
      </c>
      <c r="B182" s="864"/>
      <c r="C182" s="864"/>
      <c r="D182" s="864" t="s">
        <v>376</v>
      </c>
      <c r="E182" s="864"/>
      <c r="F182" s="864"/>
      <c r="G182" s="864"/>
      <c r="H182" s="864"/>
      <c r="I182" s="864"/>
      <c r="J182" s="864"/>
      <c r="K182" s="864"/>
      <c r="L182" s="864"/>
      <c r="M182" s="864"/>
      <c r="N182" s="864"/>
      <c r="O182" s="864"/>
      <c r="P182" s="864"/>
      <c r="Q182" s="864"/>
      <c r="R182" s="864"/>
      <c r="S182" s="864"/>
      <c r="T182" s="865"/>
      <c r="U182" s="294" t="s">
        <v>0</v>
      </c>
      <c r="V182" s="775" t="s">
        <v>390</v>
      </c>
      <c r="W182" s="776"/>
      <c r="X182" s="776"/>
      <c r="Y182" s="777"/>
    </row>
    <row r="183" spans="1:25" ht="45" customHeight="1" x14ac:dyDescent="0.4">
      <c r="A183" s="959" t="s">
        <v>371</v>
      </c>
      <c r="B183" s="960"/>
      <c r="C183" s="961"/>
      <c r="D183" s="314" t="s">
        <v>686</v>
      </c>
      <c r="E183" s="855" t="s">
        <v>705</v>
      </c>
      <c r="F183" s="778"/>
      <c r="G183" s="778"/>
      <c r="H183" s="778"/>
      <c r="I183" s="778"/>
      <c r="J183" s="778"/>
      <c r="K183" s="778"/>
      <c r="L183" s="778"/>
      <c r="M183" s="778"/>
      <c r="N183" s="778"/>
      <c r="O183" s="778"/>
      <c r="P183" s="778"/>
      <c r="Q183" s="778"/>
      <c r="R183" s="778"/>
      <c r="S183" s="778"/>
      <c r="T183" s="778"/>
      <c r="U183" s="280"/>
      <c r="V183" s="856"/>
      <c r="W183" s="856"/>
      <c r="X183" s="856"/>
      <c r="Y183" s="856"/>
    </row>
    <row r="184" spans="1:25" ht="15" customHeight="1" x14ac:dyDescent="0.4">
      <c r="A184" s="881"/>
      <c r="B184" s="882"/>
      <c r="C184" s="883"/>
      <c r="D184" s="314" t="s">
        <v>687</v>
      </c>
      <c r="E184" s="855" t="s">
        <v>703</v>
      </c>
      <c r="F184" s="778"/>
      <c r="G184" s="778"/>
      <c r="H184" s="778"/>
      <c r="I184" s="778"/>
      <c r="J184" s="778"/>
      <c r="K184" s="778"/>
      <c r="L184" s="778"/>
      <c r="M184" s="778"/>
      <c r="N184" s="778"/>
      <c r="O184" s="778"/>
      <c r="P184" s="778"/>
      <c r="Q184" s="778"/>
      <c r="R184" s="778"/>
      <c r="S184" s="778"/>
      <c r="T184" s="778"/>
      <c r="U184" s="280"/>
      <c r="V184" s="809"/>
      <c r="W184" s="809"/>
      <c r="X184" s="809"/>
      <c r="Y184" s="809"/>
    </row>
    <row r="185" spans="1:25" ht="30" customHeight="1" x14ac:dyDescent="0.4">
      <c r="A185" s="881"/>
      <c r="B185" s="882"/>
      <c r="C185" s="883"/>
      <c r="D185" s="314" t="s">
        <v>688</v>
      </c>
      <c r="E185" s="855" t="s">
        <v>706</v>
      </c>
      <c r="F185" s="778"/>
      <c r="G185" s="778"/>
      <c r="H185" s="778"/>
      <c r="I185" s="778"/>
      <c r="J185" s="778"/>
      <c r="K185" s="778"/>
      <c r="L185" s="778"/>
      <c r="M185" s="778"/>
      <c r="N185" s="778"/>
      <c r="O185" s="778"/>
      <c r="P185" s="778"/>
      <c r="Q185" s="778"/>
      <c r="R185" s="778"/>
      <c r="S185" s="778"/>
      <c r="T185" s="778"/>
      <c r="U185" s="280"/>
      <c r="V185" s="809"/>
      <c r="W185" s="809"/>
      <c r="X185" s="809"/>
      <c r="Y185" s="809"/>
    </row>
    <row r="186" spans="1:25" ht="15" customHeight="1" x14ac:dyDescent="0.4">
      <c r="A186" s="962"/>
      <c r="B186" s="963"/>
      <c r="C186" s="964"/>
      <c r="D186" s="314" t="s">
        <v>689</v>
      </c>
      <c r="E186" s="855" t="s">
        <v>704</v>
      </c>
      <c r="F186" s="778"/>
      <c r="G186" s="778"/>
      <c r="H186" s="778"/>
      <c r="I186" s="778"/>
      <c r="J186" s="778"/>
      <c r="K186" s="778"/>
      <c r="L186" s="778"/>
      <c r="M186" s="778"/>
      <c r="N186" s="778"/>
      <c r="O186" s="778"/>
      <c r="P186" s="778"/>
      <c r="Q186" s="778"/>
      <c r="R186" s="778"/>
      <c r="S186" s="778"/>
      <c r="T186" s="778"/>
      <c r="U186" s="280"/>
      <c r="V186" s="948"/>
      <c r="W186" s="948"/>
      <c r="X186" s="948"/>
      <c r="Y186" s="948"/>
    </row>
    <row r="187" spans="1:25" ht="18" customHeight="1" x14ac:dyDescent="0.4">
      <c r="A187" s="237"/>
      <c r="B187" s="237"/>
      <c r="C187" s="237"/>
      <c r="D187" s="295"/>
      <c r="E187" s="287"/>
      <c r="F187" s="287"/>
      <c r="G187" s="287"/>
      <c r="H187" s="287"/>
      <c r="I187" s="287"/>
      <c r="J187" s="287"/>
      <c r="K187" s="287"/>
      <c r="L187" s="287"/>
      <c r="M187" s="287"/>
      <c r="N187" s="287"/>
      <c r="O187" s="287"/>
      <c r="P187" s="287"/>
      <c r="Q187" s="287"/>
      <c r="R187" s="287"/>
      <c r="S187" s="287"/>
      <c r="T187" s="287"/>
      <c r="U187" s="287"/>
      <c r="V187" s="287"/>
      <c r="W187" s="287"/>
      <c r="X187" s="287"/>
      <c r="Y187" s="287"/>
    </row>
    <row r="188" spans="1:25" ht="15" customHeight="1" x14ac:dyDescent="0.4">
      <c r="A188" s="291" t="s">
        <v>262</v>
      </c>
      <c r="B188" s="237"/>
      <c r="C188" s="237"/>
      <c r="D188" s="295"/>
    </row>
    <row r="189" spans="1:25" ht="30" customHeight="1" x14ac:dyDescent="0.4">
      <c r="A189" s="269" t="s">
        <v>383</v>
      </c>
      <c r="B189" s="270"/>
      <c r="C189" s="271"/>
      <c r="D189" s="272"/>
      <c r="E189" s="307">
        <v>28</v>
      </c>
      <c r="F189" s="272"/>
      <c r="G189" s="272"/>
      <c r="H189" s="272"/>
      <c r="I189" s="272"/>
      <c r="J189" s="272"/>
      <c r="K189" s="273" t="s">
        <v>384</v>
      </c>
      <c r="L189" s="308">
        <f>IF(R189=X189,1,0)</f>
        <v>0</v>
      </c>
      <c r="M189" s="274"/>
      <c r="N189" s="272"/>
      <c r="O189" s="272"/>
      <c r="P189" s="272"/>
      <c r="Q189" s="273" t="s">
        <v>385</v>
      </c>
      <c r="R189" s="308"/>
      <c r="S189" s="272"/>
      <c r="T189" s="272"/>
      <c r="U189" s="276"/>
      <c r="V189" s="308">
        <f>COUNT(U191)</f>
        <v>0</v>
      </c>
      <c r="W189" s="272" t="s">
        <v>386</v>
      </c>
      <c r="X189" s="307">
        <v>1</v>
      </c>
      <c r="Y189" s="277"/>
    </row>
    <row r="190" spans="1:25" s="235" customFormat="1" ht="15" customHeight="1" x14ac:dyDescent="0.4">
      <c r="A190" s="758" t="s">
        <v>365</v>
      </c>
      <c r="B190" s="759"/>
      <c r="C190" s="759"/>
      <c r="D190" s="759" t="s">
        <v>388</v>
      </c>
      <c r="E190" s="759"/>
      <c r="F190" s="759"/>
      <c r="G190" s="759"/>
      <c r="H190" s="759"/>
      <c r="I190" s="759"/>
      <c r="J190" s="759"/>
      <c r="K190" s="759"/>
      <c r="L190" s="759"/>
      <c r="M190" s="759"/>
      <c r="N190" s="759"/>
      <c r="O190" s="759"/>
      <c r="P190" s="759"/>
      <c r="Q190" s="759"/>
      <c r="R190" s="759"/>
      <c r="S190" s="759"/>
      <c r="T190" s="760"/>
      <c r="U190" s="296" t="s">
        <v>0</v>
      </c>
      <c r="V190" s="775" t="s">
        <v>502</v>
      </c>
      <c r="W190" s="776"/>
      <c r="X190" s="776"/>
      <c r="Y190" s="777"/>
    </row>
    <row r="191" spans="1:25" s="238" customFormat="1" ht="75" customHeight="1" x14ac:dyDescent="0.4">
      <c r="A191" s="832" t="s">
        <v>372</v>
      </c>
      <c r="B191" s="834"/>
      <c r="C191" s="918"/>
      <c r="D191" s="313"/>
      <c r="E191" s="800" t="s">
        <v>252</v>
      </c>
      <c r="F191" s="800"/>
      <c r="G191" s="800"/>
      <c r="H191" s="800"/>
      <c r="I191" s="800"/>
      <c r="J191" s="800"/>
      <c r="K191" s="800"/>
      <c r="L191" s="800"/>
      <c r="M191" s="800"/>
      <c r="N191" s="800"/>
      <c r="O191" s="800"/>
      <c r="P191" s="800"/>
      <c r="Q191" s="800"/>
      <c r="R191" s="800"/>
      <c r="S191" s="800"/>
      <c r="T191" s="801"/>
      <c r="U191" s="280"/>
      <c r="V191" s="806"/>
      <c r="W191" s="807"/>
      <c r="X191" s="807"/>
      <c r="Y191" s="808"/>
    </row>
    <row r="192" spans="1:25" ht="15" customHeight="1" x14ac:dyDescent="0.4">
      <c r="A192" s="291" t="s">
        <v>261</v>
      </c>
      <c r="B192" s="237"/>
      <c r="C192" s="237"/>
      <c r="D192" s="295"/>
    </row>
    <row r="193" spans="1:25" ht="30" customHeight="1" x14ac:dyDescent="0.4">
      <c r="A193" s="269" t="s">
        <v>383</v>
      </c>
      <c r="B193" s="270"/>
      <c r="C193" s="271"/>
      <c r="D193" s="272"/>
      <c r="E193" s="307">
        <v>29</v>
      </c>
      <c r="F193" s="272"/>
      <c r="G193" s="272"/>
      <c r="H193" s="272"/>
      <c r="I193" s="272"/>
      <c r="J193" s="272"/>
      <c r="K193" s="273" t="s">
        <v>384</v>
      </c>
      <c r="L193" s="308">
        <f>IF(R193=X193,1,0)</f>
        <v>0</v>
      </c>
      <c r="M193" s="274"/>
      <c r="N193" s="272"/>
      <c r="O193" s="272"/>
      <c r="P193" s="272"/>
      <c r="Q193" s="273" t="s">
        <v>385</v>
      </c>
      <c r="R193" s="308"/>
      <c r="S193" s="275"/>
      <c r="T193" s="272"/>
      <c r="U193" s="276"/>
      <c r="V193" s="308">
        <f>COUNT(U195)</f>
        <v>0</v>
      </c>
      <c r="W193" s="272" t="s">
        <v>386</v>
      </c>
      <c r="X193" s="307">
        <v>1</v>
      </c>
      <c r="Y193" s="277"/>
    </row>
    <row r="194" spans="1:25" s="235" customFormat="1" ht="15" customHeight="1" x14ac:dyDescent="0.4">
      <c r="A194" s="758" t="s">
        <v>365</v>
      </c>
      <c r="B194" s="759"/>
      <c r="C194" s="759"/>
      <c r="D194" s="759" t="s">
        <v>388</v>
      </c>
      <c r="E194" s="759"/>
      <c r="F194" s="759"/>
      <c r="G194" s="759"/>
      <c r="H194" s="759"/>
      <c r="I194" s="759"/>
      <c r="J194" s="759"/>
      <c r="K194" s="759"/>
      <c r="L194" s="759"/>
      <c r="M194" s="759"/>
      <c r="N194" s="759"/>
      <c r="O194" s="759"/>
      <c r="P194" s="759"/>
      <c r="Q194" s="759"/>
      <c r="R194" s="759"/>
      <c r="S194" s="759"/>
      <c r="T194" s="760"/>
      <c r="U194" s="278" t="s">
        <v>0</v>
      </c>
      <c r="V194" s="775" t="s">
        <v>503</v>
      </c>
      <c r="W194" s="776"/>
      <c r="X194" s="776"/>
      <c r="Y194" s="777"/>
    </row>
    <row r="195" spans="1:25" s="238" customFormat="1" ht="45" customHeight="1" x14ac:dyDescent="0.4">
      <c r="A195" s="805" t="s">
        <v>468</v>
      </c>
      <c r="B195" s="805"/>
      <c r="C195" s="832"/>
      <c r="D195" s="313"/>
      <c r="E195" s="828" t="s">
        <v>699</v>
      </c>
      <c r="F195" s="828"/>
      <c r="G195" s="828"/>
      <c r="H195" s="828"/>
      <c r="I195" s="828"/>
      <c r="J195" s="828"/>
      <c r="K195" s="828"/>
      <c r="L195" s="828"/>
      <c r="M195" s="828"/>
      <c r="N195" s="828"/>
      <c r="O195" s="828"/>
      <c r="P195" s="828"/>
      <c r="Q195" s="828"/>
      <c r="R195" s="828"/>
      <c r="S195" s="828"/>
      <c r="T195" s="828"/>
      <c r="U195" s="282"/>
      <c r="V195" s="947"/>
      <c r="W195" s="947"/>
      <c r="X195" s="947"/>
      <c r="Y195" s="947"/>
    </row>
    <row r="196" spans="1:25" ht="30" customHeight="1" x14ac:dyDescent="0.4">
      <c r="A196" s="269" t="s">
        <v>383</v>
      </c>
      <c r="B196" s="270"/>
      <c r="C196" s="271"/>
      <c r="D196" s="272"/>
      <c r="E196" s="307">
        <v>30</v>
      </c>
      <c r="F196" s="272"/>
      <c r="G196" s="272"/>
      <c r="H196" s="272"/>
      <c r="I196" s="272"/>
      <c r="J196" s="272"/>
      <c r="K196" s="273" t="s">
        <v>384</v>
      </c>
      <c r="L196" s="308">
        <f>IF(R196=X196,1,0)</f>
        <v>0</v>
      </c>
      <c r="M196" s="274"/>
      <c r="N196" s="272"/>
      <c r="O196" s="272"/>
      <c r="P196" s="272"/>
      <c r="Q196" s="273" t="s">
        <v>385</v>
      </c>
      <c r="R196" s="308"/>
      <c r="S196" s="275"/>
      <c r="T196" s="272"/>
      <c r="U196" s="276"/>
      <c r="V196" s="308">
        <f>COUNT(U198)</f>
        <v>0</v>
      </c>
      <c r="W196" s="272" t="s">
        <v>386</v>
      </c>
      <c r="X196" s="307">
        <v>1</v>
      </c>
      <c r="Y196" s="277"/>
    </row>
    <row r="197" spans="1:25" s="235" customFormat="1" ht="15" customHeight="1" x14ac:dyDescent="0.4">
      <c r="A197" s="758" t="s">
        <v>365</v>
      </c>
      <c r="B197" s="759"/>
      <c r="C197" s="759"/>
      <c r="D197" s="759" t="s">
        <v>388</v>
      </c>
      <c r="E197" s="759"/>
      <c r="F197" s="759"/>
      <c r="G197" s="759"/>
      <c r="H197" s="759"/>
      <c r="I197" s="759"/>
      <c r="J197" s="759"/>
      <c r="K197" s="759"/>
      <c r="L197" s="759"/>
      <c r="M197" s="759"/>
      <c r="N197" s="759"/>
      <c r="O197" s="759"/>
      <c r="P197" s="759"/>
      <c r="Q197" s="759"/>
      <c r="R197" s="759"/>
      <c r="S197" s="759"/>
      <c r="T197" s="760"/>
      <c r="U197" s="278" t="s">
        <v>0</v>
      </c>
      <c r="V197" s="775" t="s">
        <v>502</v>
      </c>
      <c r="W197" s="776"/>
      <c r="X197" s="776"/>
      <c r="Y197" s="777"/>
    </row>
    <row r="198" spans="1:25" s="238" customFormat="1" ht="60" customHeight="1" x14ac:dyDescent="0.4">
      <c r="A198" s="805" t="s">
        <v>469</v>
      </c>
      <c r="B198" s="805"/>
      <c r="C198" s="832"/>
      <c r="D198" s="313"/>
      <c r="E198" s="828" t="s">
        <v>605</v>
      </c>
      <c r="F198" s="828"/>
      <c r="G198" s="828"/>
      <c r="H198" s="828"/>
      <c r="I198" s="828"/>
      <c r="J198" s="828"/>
      <c r="K198" s="828"/>
      <c r="L198" s="828"/>
      <c r="M198" s="828"/>
      <c r="N198" s="828"/>
      <c r="O198" s="828"/>
      <c r="P198" s="828"/>
      <c r="Q198" s="828"/>
      <c r="R198" s="828"/>
      <c r="S198" s="828"/>
      <c r="T198" s="828"/>
      <c r="U198" s="282"/>
      <c r="V198" s="947"/>
      <c r="W198" s="947"/>
      <c r="X198" s="947"/>
      <c r="Y198" s="947"/>
    </row>
    <row r="199" spans="1:25" ht="30" customHeight="1" x14ac:dyDescent="0.4">
      <c r="A199" s="269" t="s">
        <v>383</v>
      </c>
      <c r="B199" s="270"/>
      <c r="C199" s="271"/>
      <c r="D199" s="272"/>
      <c r="E199" s="307">
        <v>31</v>
      </c>
      <c r="F199" s="272"/>
      <c r="G199" s="272"/>
      <c r="H199" s="272"/>
      <c r="I199" s="272"/>
      <c r="J199" s="272"/>
      <c r="K199" s="273" t="s">
        <v>384</v>
      </c>
      <c r="L199" s="308">
        <f>IF(R199=X199,1,0)</f>
        <v>0</v>
      </c>
      <c r="M199" s="274"/>
      <c r="N199" s="272"/>
      <c r="O199" s="272"/>
      <c r="P199" s="272"/>
      <c r="Q199" s="273" t="s">
        <v>385</v>
      </c>
      <c r="R199" s="308"/>
      <c r="S199" s="275"/>
      <c r="T199" s="272"/>
      <c r="U199" s="276"/>
      <c r="V199" s="308">
        <f>COUNT(U201:U203)</f>
        <v>0</v>
      </c>
      <c r="W199" s="272" t="s">
        <v>386</v>
      </c>
      <c r="X199" s="307">
        <v>3</v>
      </c>
      <c r="Y199" s="277"/>
    </row>
    <row r="200" spans="1:25" s="235" customFormat="1" ht="15" customHeight="1" x14ac:dyDescent="0.4">
      <c r="A200" s="758" t="s">
        <v>365</v>
      </c>
      <c r="B200" s="759"/>
      <c r="C200" s="759"/>
      <c r="D200" s="759" t="s">
        <v>388</v>
      </c>
      <c r="E200" s="759"/>
      <c r="F200" s="759"/>
      <c r="G200" s="759"/>
      <c r="H200" s="759"/>
      <c r="I200" s="759"/>
      <c r="J200" s="759"/>
      <c r="K200" s="759"/>
      <c r="L200" s="759"/>
      <c r="M200" s="759"/>
      <c r="N200" s="759"/>
      <c r="O200" s="759"/>
      <c r="P200" s="759"/>
      <c r="Q200" s="759"/>
      <c r="R200" s="759"/>
      <c r="S200" s="759"/>
      <c r="T200" s="760"/>
      <c r="U200" s="278" t="s">
        <v>0</v>
      </c>
      <c r="V200" s="775" t="s">
        <v>502</v>
      </c>
      <c r="W200" s="776"/>
      <c r="X200" s="776"/>
      <c r="Y200" s="777"/>
    </row>
    <row r="201" spans="1:25" s="238" customFormat="1" ht="30" customHeight="1" x14ac:dyDescent="0.4">
      <c r="A201" s="971" t="s">
        <v>470</v>
      </c>
      <c r="B201" s="972"/>
      <c r="C201" s="972"/>
      <c r="D201" s="313" t="s">
        <v>690</v>
      </c>
      <c r="E201" s="828" t="s">
        <v>271</v>
      </c>
      <c r="F201" s="828"/>
      <c r="G201" s="828"/>
      <c r="H201" s="828"/>
      <c r="I201" s="828"/>
      <c r="J201" s="828"/>
      <c r="K201" s="828"/>
      <c r="L201" s="828"/>
      <c r="M201" s="828"/>
      <c r="N201" s="828"/>
      <c r="O201" s="828"/>
      <c r="P201" s="828"/>
      <c r="Q201" s="828"/>
      <c r="R201" s="828"/>
      <c r="S201" s="828"/>
      <c r="T201" s="828"/>
      <c r="U201" s="280"/>
      <c r="V201" s="856"/>
      <c r="W201" s="856"/>
      <c r="X201" s="856"/>
      <c r="Y201" s="856"/>
    </row>
    <row r="202" spans="1:25" s="238" customFormat="1" ht="30" customHeight="1" x14ac:dyDescent="0.4">
      <c r="A202" s="967"/>
      <c r="B202" s="968"/>
      <c r="C202" s="968"/>
      <c r="D202" s="313" t="s">
        <v>691</v>
      </c>
      <c r="E202" s="828" t="s">
        <v>272</v>
      </c>
      <c r="F202" s="828"/>
      <c r="G202" s="828"/>
      <c r="H202" s="828"/>
      <c r="I202" s="828"/>
      <c r="J202" s="828"/>
      <c r="K202" s="828"/>
      <c r="L202" s="828"/>
      <c r="M202" s="828"/>
      <c r="N202" s="828"/>
      <c r="O202" s="828"/>
      <c r="P202" s="828"/>
      <c r="Q202" s="828"/>
      <c r="R202" s="828"/>
      <c r="S202" s="828"/>
      <c r="T202" s="828"/>
      <c r="U202" s="280"/>
      <c r="V202" s="755"/>
      <c r="W202" s="756"/>
      <c r="X202" s="756"/>
      <c r="Y202" s="757"/>
    </row>
    <row r="203" spans="1:25" s="238" customFormat="1" ht="30" customHeight="1" x14ac:dyDescent="0.4">
      <c r="A203" s="822"/>
      <c r="B203" s="823"/>
      <c r="C203" s="823"/>
      <c r="D203" s="315" t="s">
        <v>692</v>
      </c>
      <c r="E203" s="828" t="s">
        <v>273</v>
      </c>
      <c r="F203" s="828"/>
      <c r="G203" s="828"/>
      <c r="H203" s="828"/>
      <c r="I203" s="828"/>
      <c r="J203" s="828"/>
      <c r="K203" s="828"/>
      <c r="L203" s="828"/>
      <c r="M203" s="828"/>
      <c r="N203" s="828"/>
      <c r="O203" s="828"/>
      <c r="P203" s="828"/>
      <c r="Q203" s="828"/>
      <c r="R203" s="828"/>
      <c r="S203" s="828"/>
      <c r="T203" s="828"/>
      <c r="U203" s="280"/>
      <c r="V203" s="898"/>
      <c r="W203" s="898"/>
      <c r="X203" s="898"/>
      <c r="Y203" s="898"/>
    </row>
    <row r="204" spans="1:25" ht="30" customHeight="1" x14ac:dyDescent="0.4">
      <c r="A204" s="269" t="s">
        <v>383</v>
      </c>
      <c r="B204" s="270"/>
      <c r="C204" s="271"/>
      <c r="D204" s="272"/>
      <c r="E204" s="307">
        <v>32</v>
      </c>
      <c r="F204" s="272"/>
      <c r="G204" s="272"/>
      <c r="H204" s="272"/>
      <c r="I204" s="272"/>
      <c r="J204" s="272"/>
      <c r="K204" s="273" t="s">
        <v>384</v>
      </c>
      <c r="L204" s="308">
        <f>IF(R204=X204,1,0)</f>
        <v>0</v>
      </c>
      <c r="M204" s="274"/>
      <c r="N204" s="272"/>
      <c r="O204" s="272"/>
      <c r="P204" s="272"/>
      <c r="Q204" s="273" t="s">
        <v>385</v>
      </c>
      <c r="R204" s="308"/>
      <c r="S204" s="275"/>
      <c r="T204" s="272"/>
      <c r="U204" s="276"/>
      <c r="V204" s="308">
        <f>COUNT(U206)</f>
        <v>0</v>
      </c>
      <c r="W204" s="272" t="s">
        <v>386</v>
      </c>
      <c r="X204" s="307">
        <v>1</v>
      </c>
      <c r="Y204" s="277"/>
    </row>
    <row r="205" spans="1:25" s="235" customFormat="1" ht="15" customHeight="1" x14ac:dyDescent="0.4">
      <c r="A205" s="758" t="s">
        <v>365</v>
      </c>
      <c r="B205" s="759"/>
      <c r="C205" s="759"/>
      <c r="D205" s="759" t="s">
        <v>388</v>
      </c>
      <c r="E205" s="759"/>
      <c r="F205" s="759"/>
      <c r="G205" s="759"/>
      <c r="H205" s="759"/>
      <c r="I205" s="759"/>
      <c r="J205" s="759"/>
      <c r="K205" s="759"/>
      <c r="L205" s="759"/>
      <c r="M205" s="759"/>
      <c r="N205" s="759"/>
      <c r="O205" s="759"/>
      <c r="P205" s="759"/>
      <c r="Q205" s="759"/>
      <c r="R205" s="759"/>
      <c r="S205" s="759"/>
      <c r="T205" s="760"/>
      <c r="U205" s="278" t="s">
        <v>0</v>
      </c>
      <c r="V205" s="775" t="s">
        <v>502</v>
      </c>
      <c r="W205" s="776"/>
      <c r="X205" s="776"/>
      <c r="Y205" s="777"/>
    </row>
    <row r="206" spans="1:25" s="238" customFormat="1" ht="90" customHeight="1" x14ac:dyDescent="0.4">
      <c r="A206" s="967" t="s">
        <v>471</v>
      </c>
      <c r="B206" s="968"/>
      <c r="C206" s="968"/>
      <c r="D206" s="313"/>
      <c r="E206" s="981" t="s">
        <v>610</v>
      </c>
      <c r="F206" s="982"/>
      <c r="G206" s="982"/>
      <c r="H206" s="982"/>
      <c r="I206" s="982"/>
      <c r="J206" s="982"/>
      <c r="K206" s="982"/>
      <c r="L206" s="982"/>
      <c r="M206" s="982"/>
      <c r="N206" s="982"/>
      <c r="O206" s="982"/>
      <c r="P206" s="982"/>
      <c r="Q206" s="982"/>
      <c r="R206" s="982"/>
      <c r="S206" s="982"/>
      <c r="T206" s="983"/>
      <c r="U206" s="282"/>
      <c r="V206" s="979"/>
      <c r="W206" s="979"/>
      <c r="X206" s="979"/>
      <c r="Y206" s="979"/>
    </row>
    <row r="207" spans="1:25" ht="30" customHeight="1" x14ac:dyDescent="0.4">
      <c r="A207" s="269" t="s">
        <v>383</v>
      </c>
      <c r="B207" s="270"/>
      <c r="C207" s="271"/>
      <c r="D207" s="272"/>
      <c r="E207" s="307">
        <v>33</v>
      </c>
      <c r="F207" s="272"/>
      <c r="G207" s="272"/>
      <c r="H207" s="272"/>
      <c r="I207" s="272"/>
      <c r="J207" s="272"/>
      <c r="K207" s="273" t="s">
        <v>384</v>
      </c>
      <c r="L207" s="308">
        <f>IF(R207=X207,1,0)</f>
        <v>0</v>
      </c>
      <c r="M207" s="274"/>
      <c r="N207" s="272"/>
      <c r="O207" s="272"/>
      <c r="P207" s="272"/>
      <c r="Q207" s="273" t="s">
        <v>385</v>
      </c>
      <c r="R207" s="308"/>
      <c r="S207" s="275"/>
      <c r="T207" s="272"/>
      <c r="U207" s="276"/>
      <c r="V207" s="308">
        <f>COUNT(U209)</f>
        <v>0</v>
      </c>
      <c r="W207" s="272" t="s">
        <v>386</v>
      </c>
      <c r="X207" s="307">
        <v>1</v>
      </c>
      <c r="Y207" s="277"/>
    </row>
    <row r="208" spans="1:25" s="235" customFormat="1" ht="15" customHeight="1" x14ac:dyDescent="0.4">
      <c r="A208" s="758" t="s">
        <v>365</v>
      </c>
      <c r="B208" s="759"/>
      <c r="C208" s="759"/>
      <c r="D208" s="759" t="s">
        <v>388</v>
      </c>
      <c r="E208" s="759"/>
      <c r="F208" s="759"/>
      <c r="G208" s="759"/>
      <c r="H208" s="759"/>
      <c r="I208" s="759"/>
      <c r="J208" s="759"/>
      <c r="K208" s="759"/>
      <c r="L208" s="759"/>
      <c r="M208" s="759"/>
      <c r="N208" s="759"/>
      <c r="O208" s="759"/>
      <c r="P208" s="759"/>
      <c r="Q208" s="759"/>
      <c r="R208" s="759"/>
      <c r="S208" s="759"/>
      <c r="T208" s="760"/>
      <c r="U208" s="278" t="s">
        <v>0</v>
      </c>
      <c r="V208" s="775" t="s">
        <v>502</v>
      </c>
      <c r="W208" s="776"/>
      <c r="X208" s="776"/>
      <c r="Y208" s="777"/>
    </row>
    <row r="209" spans="1:25" s="238" customFormat="1" ht="60" customHeight="1" x14ac:dyDescent="0.4">
      <c r="A209" s="805" t="s">
        <v>476</v>
      </c>
      <c r="B209" s="805"/>
      <c r="C209" s="832"/>
      <c r="D209" s="313"/>
      <c r="E209" s="828" t="s">
        <v>2</v>
      </c>
      <c r="F209" s="828"/>
      <c r="G209" s="828"/>
      <c r="H209" s="828"/>
      <c r="I209" s="828"/>
      <c r="J209" s="828"/>
      <c r="K209" s="828"/>
      <c r="L209" s="828"/>
      <c r="M209" s="828"/>
      <c r="N209" s="828"/>
      <c r="O209" s="828"/>
      <c r="P209" s="828"/>
      <c r="Q209" s="828"/>
      <c r="R209" s="828"/>
      <c r="S209" s="828"/>
      <c r="T209" s="828"/>
      <c r="U209" s="282"/>
      <c r="V209" s="866"/>
      <c r="W209" s="866"/>
      <c r="X209" s="866"/>
      <c r="Y209" s="866"/>
    </row>
    <row r="210" spans="1:25" ht="30" customHeight="1" x14ac:dyDescent="0.4">
      <c r="A210" s="269" t="s">
        <v>383</v>
      </c>
      <c r="B210" s="270"/>
      <c r="C210" s="271"/>
      <c r="D210" s="272"/>
      <c r="E210" s="307">
        <v>34</v>
      </c>
      <c r="F210" s="272"/>
      <c r="G210" s="272"/>
      <c r="H210" s="272"/>
      <c r="I210" s="272"/>
      <c r="J210" s="272"/>
      <c r="K210" s="273" t="s">
        <v>384</v>
      </c>
      <c r="L210" s="308">
        <f>IF(R210=X210,1,0)</f>
        <v>0</v>
      </c>
      <c r="M210" s="274"/>
      <c r="N210" s="272"/>
      <c r="O210" s="272"/>
      <c r="P210" s="272"/>
      <c r="Q210" s="273" t="s">
        <v>385</v>
      </c>
      <c r="R210" s="308"/>
      <c r="S210" s="275"/>
      <c r="T210" s="272"/>
      <c r="U210" s="276"/>
      <c r="V210" s="308">
        <f>COUNT(U212)</f>
        <v>0</v>
      </c>
      <c r="W210" s="272" t="s">
        <v>386</v>
      </c>
      <c r="X210" s="307">
        <v>1</v>
      </c>
      <c r="Y210" s="277"/>
    </row>
    <row r="211" spans="1:25" s="235" customFormat="1" ht="15" customHeight="1" x14ac:dyDescent="0.4">
      <c r="A211" s="758" t="s">
        <v>365</v>
      </c>
      <c r="B211" s="759"/>
      <c r="C211" s="759"/>
      <c r="D211" s="759" t="s">
        <v>388</v>
      </c>
      <c r="E211" s="759"/>
      <c r="F211" s="759"/>
      <c r="G211" s="759"/>
      <c r="H211" s="759"/>
      <c r="I211" s="759"/>
      <c r="J211" s="759"/>
      <c r="K211" s="759"/>
      <c r="L211" s="759"/>
      <c r="M211" s="759"/>
      <c r="N211" s="759"/>
      <c r="O211" s="759"/>
      <c r="P211" s="759"/>
      <c r="Q211" s="759"/>
      <c r="R211" s="759"/>
      <c r="S211" s="759"/>
      <c r="T211" s="760"/>
      <c r="U211" s="278" t="s">
        <v>0</v>
      </c>
      <c r="V211" s="775" t="s">
        <v>502</v>
      </c>
      <c r="W211" s="776"/>
      <c r="X211" s="776"/>
      <c r="Y211" s="777"/>
    </row>
    <row r="212" spans="1:25" s="238" customFormat="1" ht="75" customHeight="1" x14ac:dyDescent="0.4">
      <c r="A212" s="1017" t="s">
        <v>477</v>
      </c>
      <c r="B212" s="1018"/>
      <c r="C212" s="1018"/>
      <c r="D212" s="314"/>
      <c r="E212" s="793" t="s">
        <v>3</v>
      </c>
      <c r="F212" s="793"/>
      <c r="G212" s="793"/>
      <c r="H212" s="793"/>
      <c r="I212" s="793"/>
      <c r="J212" s="793"/>
      <c r="K212" s="793"/>
      <c r="L212" s="793"/>
      <c r="M212" s="793"/>
      <c r="N212" s="793"/>
      <c r="O212" s="793"/>
      <c r="P212" s="793"/>
      <c r="Q212" s="793"/>
      <c r="R212" s="793"/>
      <c r="S212" s="793"/>
      <c r="T212" s="793"/>
      <c r="U212" s="286"/>
      <c r="V212" s="976"/>
      <c r="W212" s="977"/>
      <c r="X212" s="977"/>
      <c r="Y212" s="978"/>
    </row>
    <row r="213" spans="1:25" ht="30" customHeight="1" x14ac:dyDescent="0.4">
      <c r="A213" s="269" t="s">
        <v>383</v>
      </c>
      <c r="B213" s="270"/>
      <c r="C213" s="271"/>
      <c r="D213" s="272"/>
      <c r="E213" s="307">
        <v>35</v>
      </c>
      <c r="F213" s="272"/>
      <c r="G213" s="272"/>
      <c r="H213" s="272"/>
      <c r="I213" s="272"/>
      <c r="J213" s="272"/>
      <c r="K213" s="273" t="s">
        <v>384</v>
      </c>
      <c r="L213" s="308">
        <f>IF(R213=X213,1,0)</f>
        <v>0</v>
      </c>
      <c r="M213" s="274"/>
      <c r="N213" s="272"/>
      <c r="O213" s="272"/>
      <c r="P213" s="272"/>
      <c r="Q213" s="273" t="s">
        <v>385</v>
      </c>
      <c r="R213" s="308"/>
      <c r="S213" s="275"/>
      <c r="T213" s="272"/>
      <c r="U213" s="276"/>
      <c r="V213" s="308">
        <f>COUNT(U215:U216)</f>
        <v>0</v>
      </c>
      <c r="W213" s="272" t="s">
        <v>386</v>
      </c>
      <c r="X213" s="307">
        <v>2</v>
      </c>
      <c r="Y213" s="277"/>
    </row>
    <row r="214" spans="1:25" s="235" customFormat="1" ht="15" customHeight="1" x14ac:dyDescent="0.4">
      <c r="A214" s="758" t="s">
        <v>365</v>
      </c>
      <c r="B214" s="759"/>
      <c r="C214" s="759"/>
      <c r="D214" s="759" t="s">
        <v>388</v>
      </c>
      <c r="E214" s="759"/>
      <c r="F214" s="759"/>
      <c r="G214" s="759"/>
      <c r="H214" s="759"/>
      <c r="I214" s="759"/>
      <c r="J214" s="759"/>
      <c r="K214" s="759"/>
      <c r="L214" s="759"/>
      <c r="M214" s="759"/>
      <c r="N214" s="759"/>
      <c r="O214" s="759"/>
      <c r="P214" s="759"/>
      <c r="Q214" s="759"/>
      <c r="R214" s="759"/>
      <c r="S214" s="759"/>
      <c r="T214" s="760"/>
      <c r="U214" s="278" t="s">
        <v>0</v>
      </c>
      <c r="V214" s="775" t="s">
        <v>502</v>
      </c>
      <c r="W214" s="776"/>
      <c r="X214" s="776"/>
      <c r="Y214" s="777"/>
    </row>
    <row r="215" spans="1:25" s="238" customFormat="1" ht="45" customHeight="1" x14ac:dyDescent="0.4">
      <c r="A215" s="805" t="s">
        <v>373</v>
      </c>
      <c r="B215" s="805"/>
      <c r="C215" s="805"/>
      <c r="D215" s="314" t="s">
        <v>504</v>
      </c>
      <c r="E215" s="850" t="s">
        <v>274</v>
      </c>
      <c r="F215" s="851"/>
      <c r="G215" s="851"/>
      <c r="H215" s="851"/>
      <c r="I215" s="851"/>
      <c r="J215" s="851"/>
      <c r="K215" s="851"/>
      <c r="L215" s="851"/>
      <c r="M215" s="851"/>
      <c r="N215" s="851"/>
      <c r="O215" s="851"/>
      <c r="P215" s="851"/>
      <c r="Q215" s="851"/>
      <c r="R215" s="851"/>
      <c r="S215" s="851"/>
      <c r="T215" s="852"/>
      <c r="U215" s="280"/>
      <c r="V215" s="765"/>
      <c r="W215" s="766"/>
      <c r="X215" s="766"/>
      <c r="Y215" s="767"/>
    </row>
    <row r="216" spans="1:25" s="238" customFormat="1" ht="30" customHeight="1" x14ac:dyDescent="0.4">
      <c r="A216" s="805"/>
      <c r="B216" s="805"/>
      <c r="C216" s="805"/>
      <c r="D216" s="314" t="s">
        <v>505</v>
      </c>
      <c r="E216" s="853" t="s">
        <v>275</v>
      </c>
      <c r="F216" s="854"/>
      <c r="G216" s="854"/>
      <c r="H216" s="854"/>
      <c r="I216" s="854"/>
      <c r="J216" s="854"/>
      <c r="K216" s="854"/>
      <c r="L216" s="854"/>
      <c r="M216" s="854"/>
      <c r="N216" s="854"/>
      <c r="O216" s="854"/>
      <c r="P216" s="854"/>
      <c r="Q216" s="854"/>
      <c r="R216" s="854"/>
      <c r="S216" s="854"/>
      <c r="T216" s="855"/>
      <c r="U216" s="280"/>
      <c r="V216" s="912"/>
      <c r="W216" s="913"/>
      <c r="X216" s="913"/>
      <c r="Y216" s="914"/>
    </row>
    <row r="217" spans="1:25" ht="30" customHeight="1" x14ac:dyDescent="0.4">
      <c r="A217" s="269" t="s">
        <v>383</v>
      </c>
      <c r="B217" s="270"/>
      <c r="C217" s="271"/>
      <c r="D217" s="272"/>
      <c r="E217" s="307">
        <v>36</v>
      </c>
      <c r="F217" s="272"/>
      <c r="G217" s="272"/>
      <c r="H217" s="272"/>
      <c r="I217" s="272"/>
      <c r="J217" s="272"/>
      <c r="K217" s="273" t="s">
        <v>384</v>
      </c>
      <c r="L217" s="308">
        <f>IF(R217=X217,1,0)</f>
        <v>0</v>
      </c>
      <c r="M217" s="274"/>
      <c r="N217" s="272"/>
      <c r="O217" s="272"/>
      <c r="P217" s="272"/>
      <c r="Q217" s="273" t="s">
        <v>385</v>
      </c>
      <c r="R217" s="308"/>
      <c r="S217" s="272"/>
      <c r="T217" s="272"/>
      <c r="V217" s="308">
        <f>COUNT(U219:U219)</f>
        <v>0</v>
      </c>
      <c r="W217" s="272" t="s">
        <v>386</v>
      </c>
      <c r="X217" s="307">
        <v>1</v>
      </c>
      <c r="Y217" s="277"/>
    </row>
    <row r="218" spans="1:25" s="235" customFormat="1" ht="15" customHeight="1" x14ac:dyDescent="0.4">
      <c r="A218" s="758" t="s">
        <v>365</v>
      </c>
      <c r="B218" s="759"/>
      <c r="C218" s="759"/>
      <c r="D218" s="759" t="s">
        <v>388</v>
      </c>
      <c r="E218" s="759"/>
      <c r="F218" s="759"/>
      <c r="G218" s="759"/>
      <c r="H218" s="759"/>
      <c r="I218" s="759"/>
      <c r="J218" s="759"/>
      <c r="K218" s="759"/>
      <c r="L218" s="759"/>
      <c r="M218" s="759"/>
      <c r="N218" s="759"/>
      <c r="O218" s="759"/>
      <c r="P218" s="759"/>
      <c r="Q218" s="759"/>
      <c r="R218" s="759"/>
      <c r="S218" s="759"/>
      <c r="T218" s="760"/>
      <c r="U218" s="278" t="s">
        <v>0</v>
      </c>
      <c r="V218" s="775" t="s">
        <v>502</v>
      </c>
      <c r="W218" s="776"/>
      <c r="X218" s="776"/>
      <c r="Y218" s="777"/>
    </row>
    <row r="219" spans="1:25" s="238" customFormat="1" ht="75" customHeight="1" x14ac:dyDescent="0.4">
      <c r="A219" s="832" t="s">
        <v>478</v>
      </c>
      <c r="B219" s="834"/>
      <c r="C219" s="834"/>
      <c r="D219" s="314" t="s">
        <v>506</v>
      </c>
      <c r="E219" s="774" t="s">
        <v>801</v>
      </c>
      <c r="F219" s="774"/>
      <c r="G219" s="774"/>
      <c r="H219" s="774"/>
      <c r="I219" s="774"/>
      <c r="J219" s="774"/>
      <c r="K219" s="774"/>
      <c r="L219" s="774"/>
      <c r="M219" s="774"/>
      <c r="N219" s="774"/>
      <c r="O219" s="774"/>
      <c r="P219" s="774"/>
      <c r="Q219" s="774"/>
      <c r="R219" s="774"/>
      <c r="S219" s="774"/>
      <c r="T219" s="774"/>
      <c r="U219" s="280"/>
      <c r="V219" s="819"/>
      <c r="W219" s="820"/>
      <c r="X219" s="820"/>
      <c r="Y219" s="821"/>
    </row>
    <row r="220" spans="1:25" ht="30" customHeight="1" x14ac:dyDescent="0.4">
      <c r="A220" s="269" t="s">
        <v>383</v>
      </c>
      <c r="B220" s="270"/>
      <c r="C220" s="271"/>
      <c r="D220" s="272"/>
      <c r="E220" s="307">
        <v>37</v>
      </c>
      <c r="F220" s="272"/>
      <c r="G220" s="272"/>
      <c r="H220" s="272"/>
      <c r="I220" s="272"/>
      <c r="J220" s="272"/>
      <c r="K220" s="273" t="s">
        <v>384</v>
      </c>
      <c r="L220" s="308">
        <f>IF(R220=X220,1,0)</f>
        <v>0</v>
      </c>
      <c r="M220" s="274"/>
      <c r="N220" s="272"/>
      <c r="O220" s="272"/>
      <c r="P220" s="272"/>
      <c r="Q220" s="273" t="s">
        <v>385</v>
      </c>
      <c r="R220" s="308"/>
      <c r="S220" s="272"/>
      <c r="T220" s="272"/>
      <c r="U220" s="274"/>
      <c r="V220" s="308">
        <f>COUNT(U222:U223)</f>
        <v>0</v>
      </c>
      <c r="W220" s="272" t="s">
        <v>386</v>
      </c>
      <c r="X220" s="307">
        <v>2</v>
      </c>
      <c r="Y220" s="277"/>
    </row>
    <row r="221" spans="1:25" s="235" customFormat="1" ht="15" customHeight="1" x14ac:dyDescent="0.4">
      <c r="A221" s="758" t="s">
        <v>365</v>
      </c>
      <c r="B221" s="759"/>
      <c r="C221" s="759"/>
      <c r="D221" s="759" t="s">
        <v>388</v>
      </c>
      <c r="E221" s="759"/>
      <c r="F221" s="759"/>
      <c r="G221" s="759"/>
      <c r="H221" s="759"/>
      <c r="I221" s="759"/>
      <c r="J221" s="759"/>
      <c r="K221" s="759"/>
      <c r="L221" s="759"/>
      <c r="M221" s="759"/>
      <c r="N221" s="759"/>
      <c r="O221" s="759"/>
      <c r="P221" s="759"/>
      <c r="Q221" s="759"/>
      <c r="R221" s="759"/>
      <c r="S221" s="759"/>
      <c r="T221" s="760"/>
      <c r="U221" s="278" t="s">
        <v>0</v>
      </c>
      <c r="V221" s="775" t="s">
        <v>502</v>
      </c>
      <c r="W221" s="776"/>
      <c r="X221" s="776"/>
      <c r="Y221" s="777"/>
    </row>
    <row r="222" spans="1:25" s="238" customFormat="1" ht="30" customHeight="1" x14ac:dyDescent="0.4">
      <c r="A222" s="771" t="s">
        <v>375</v>
      </c>
      <c r="B222" s="772"/>
      <c r="C222" s="772"/>
      <c r="D222" s="314" t="s">
        <v>507</v>
      </c>
      <c r="E222" s="778" t="s">
        <v>282</v>
      </c>
      <c r="F222" s="778"/>
      <c r="G222" s="778"/>
      <c r="H222" s="778"/>
      <c r="I222" s="778"/>
      <c r="J222" s="778"/>
      <c r="K222" s="778"/>
      <c r="L222" s="778"/>
      <c r="M222" s="778"/>
      <c r="N222" s="778"/>
      <c r="O222" s="778"/>
      <c r="P222" s="778"/>
      <c r="Q222" s="778"/>
      <c r="R222" s="778"/>
      <c r="S222" s="778"/>
      <c r="T222" s="778"/>
      <c r="U222" s="282"/>
      <c r="V222" s="794"/>
      <c r="W222" s="795"/>
      <c r="X222" s="795"/>
      <c r="Y222" s="796"/>
    </row>
    <row r="223" spans="1:25" s="238" customFormat="1" ht="30" customHeight="1" x14ac:dyDescent="0.4">
      <c r="A223" s="826"/>
      <c r="B223" s="827"/>
      <c r="C223" s="827"/>
      <c r="D223" s="314" t="s">
        <v>508</v>
      </c>
      <c r="E223" s="793" t="s">
        <v>538</v>
      </c>
      <c r="F223" s="793"/>
      <c r="G223" s="793"/>
      <c r="H223" s="793"/>
      <c r="I223" s="793"/>
      <c r="J223" s="793"/>
      <c r="K223" s="793"/>
      <c r="L223" s="793"/>
      <c r="M223" s="793"/>
      <c r="N223" s="793"/>
      <c r="O223" s="793"/>
      <c r="P223" s="793"/>
      <c r="Q223" s="793"/>
      <c r="R223" s="793"/>
      <c r="S223" s="793"/>
      <c r="T223" s="793"/>
      <c r="U223" s="286"/>
      <c r="V223" s="797"/>
      <c r="W223" s="798"/>
      <c r="X223" s="798"/>
      <c r="Y223" s="799"/>
    </row>
    <row r="224" spans="1:25" ht="30" customHeight="1" x14ac:dyDescent="0.4">
      <c r="A224" s="269" t="s">
        <v>383</v>
      </c>
      <c r="B224" s="270"/>
      <c r="C224" s="271"/>
      <c r="D224" s="272"/>
      <c r="E224" s="307">
        <v>38</v>
      </c>
      <c r="F224" s="272"/>
      <c r="G224" s="272"/>
      <c r="H224" s="272"/>
      <c r="I224" s="272"/>
      <c r="J224" s="272"/>
      <c r="K224" s="273" t="s">
        <v>384</v>
      </c>
      <c r="L224" s="308">
        <f>IF(R224=X224,1,0)</f>
        <v>0</v>
      </c>
      <c r="M224" s="333"/>
      <c r="N224" s="272"/>
      <c r="O224" s="272"/>
      <c r="P224" s="272"/>
      <c r="Q224" s="273" t="s">
        <v>385</v>
      </c>
      <c r="R224" s="308"/>
      <c r="S224" s="272"/>
      <c r="T224" s="272"/>
      <c r="U224" s="230"/>
      <c r="V224" s="308">
        <f>COUNT(U226:U227)</f>
        <v>0</v>
      </c>
      <c r="W224" s="272" t="s">
        <v>386</v>
      </c>
      <c r="X224" s="307">
        <v>2</v>
      </c>
      <c r="Y224" s="277"/>
    </row>
    <row r="225" spans="1:26" s="235" customFormat="1" ht="15" customHeight="1" x14ac:dyDescent="0.4">
      <c r="A225" s="775" t="s">
        <v>365</v>
      </c>
      <c r="B225" s="776"/>
      <c r="C225" s="776"/>
      <c r="D225" s="776" t="s">
        <v>388</v>
      </c>
      <c r="E225" s="776"/>
      <c r="F225" s="776"/>
      <c r="G225" s="776"/>
      <c r="H225" s="776"/>
      <c r="I225" s="776"/>
      <c r="J225" s="776"/>
      <c r="K225" s="776"/>
      <c r="L225" s="776"/>
      <c r="M225" s="776"/>
      <c r="N225" s="776"/>
      <c r="O225" s="776"/>
      <c r="P225" s="776"/>
      <c r="Q225" s="776"/>
      <c r="R225" s="776"/>
      <c r="S225" s="776"/>
      <c r="T225" s="946"/>
      <c r="U225" s="331" t="s">
        <v>0</v>
      </c>
      <c r="V225" s="775" t="s">
        <v>502</v>
      </c>
      <c r="W225" s="776"/>
      <c r="X225" s="776"/>
      <c r="Y225" s="777"/>
    </row>
    <row r="226" spans="1:26" ht="60" customHeight="1" x14ac:dyDescent="0.4">
      <c r="A226" s="995" t="s">
        <v>479</v>
      </c>
      <c r="B226" s="995"/>
      <c r="C226" s="995"/>
      <c r="D226" s="314" t="s">
        <v>631</v>
      </c>
      <c r="E226" s="774" t="s">
        <v>802</v>
      </c>
      <c r="F226" s="774"/>
      <c r="G226" s="774"/>
      <c r="H226" s="774"/>
      <c r="I226" s="774"/>
      <c r="J226" s="774"/>
      <c r="K226" s="774"/>
      <c r="L226" s="774"/>
      <c r="M226" s="774"/>
      <c r="N226" s="774"/>
      <c r="O226" s="774"/>
      <c r="P226" s="774"/>
      <c r="Q226" s="774"/>
      <c r="R226" s="774"/>
      <c r="S226" s="774"/>
      <c r="T226" s="774"/>
      <c r="U226" s="332"/>
      <c r="V226" s="996"/>
      <c r="W226" s="996"/>
      <c r="X226" s="996"/>
      <c r="Y226" s="996"/>
    </row>
    <row r="227" spans="1:26" ht="30" customHeight="1" x14ac:dyDescent="0.4">
      <c r="A227" s="995"/>
      <c r="B227" s="995"/>
      <c r="C227" s="995"/>
      <c r="D227" s="314" t="s">
        <v>632</v>
      </c>
      <c r="E227" s="997" t="s">
        <v>633</v>
      </c>
      <c r="F227" s="997"/>
      <c r="G227" s="997"/>
      <c r="H227" s="997"/>
      <c r="I227" s="997"/>
      <c r="J227" s="997"/>
      <c r="K227" s="997"/>
      <c r="L227" s="997"/>
      <c r="M227" s="997"/>
      <c r="N227" s="997"/>
      <c r="O227" s="997"/>
      <c r="P227" s="997"/>
      <c r="Q227" s="997"/>
      <c r="R227" s="997"/>
      <c r="S227" s="997"/>
      <c r="T227" s="997"/>
      <c r="U227" s="332"/>
      <c r="V227" s="996"/>
      <c r="W227" s="996"/>
      <c r="X227" s="996"/>
      <c r="Y227" s="996"/>
    </row>
    <row r="228" spans="1:26" ht="30" customHeight="1" x14ac:dyDescent="0.4">
      <c r="A228" s="269" t="s">
        <v>383</v>
      </c>
      <c r="B228" s="297"/>
      <c r="C228" s="271"/>
      <c r="D228" s="272"/>
      <c r="E228" s="307">
        <v>39</v>
      </c>
      <c r="F228" s="272"/>
      <c r="G228" s="272"/>
      <c r="H228" s="272"/>
      <c r="I228" s="272"/>
      <c r="J228" s="272"/>
      <c r="K228" s="273" t="s">
        <v>384</v>
      </c>
      <c r="L228" s="308">
        <f>IF(R228=X228,1,0)</f>
        <v>0</v>
      </c>
      <c r="M228" s="274"/>
      <c r="N228" s="272"/>
      <c r="O228" s="272"/>
      <c r="P228" s="272"/>
      <c r="Q228" s="273" t="s">
        <v>385</v>
      </c>
      <c r="R228" s="308"/>
      <c r="S228" s="272"/>
      <c r="T228" s="272"/>
      <c r="U228" s="274"/>
      <c r="V228" s="308">
        <f>COUNT(U230)</f>
        <v>0</v>
      </c>
      <c r="W228" s="272" t="s">
        <v>386</v>
      </c>
      <c r="X228" s="307">
        <v>1</v>
      </c>
      <c r="Y228" s="277"/>
    </row>
    <row r="229" spans="1:26" s="235" customFormat="1" ht="15" customHeight="1" x14ac:dyDescent="0.4">
      <c r="A229" s="758" t="s">
        <v>365</v>
      </c>
      <c r="B229" s="759"/>
      <c r="C229" s="759"/>
      <c r="D229" s="759" t="s">
        <v>388</v>
      </c>
      <c r="E229" s="759"/>
      <c r="F229" s="759"/>
      <c r="G229" s="759"/>
      <c r="H229" s="759"/>
      <c r="I229" s="759"/>
      <c r="J229" s="759"/>
      <c r="K229" s="759"/>
      <c r="L229" s="759"/>
      <c r="M229" s="759"/>
      <c r="N229" s="759"/>
      <c r="O229" s="759"/>
      <c r="P229" s="759"/>
      <c r="Q229" s="759"/>
      <c r="R229" s="759"/>
      <c r="S229" s="759"/>
      <c r="T229" s="760"/>
      <c r="U229" s="278" t="s">
        <v>0</v>
      </c>
      <c r="V229" s="775" t="s">
        <v>502</v>
      </c>
      <c r="W229" s="776"/>
      <c r="X229" s="776"/>
      <c r="Y229" s="777"/>
    </row>
    <row r="230" spans="1:26" ht="75" customHeight="1" x14ac:dyDescent="0.4">
      <c r="A230" s="832" t="s">
        <v>480</v>
      </c>
      <c r="B230" s="965"/>
      <c r="C230" s="965"/>
      <c r="D230" s="313"/>
      <c r="E230" s="828" t="s">
        <v>253</v>
      </c>
      <c r="F230" s="828"/>
      <c r="G230" s="828"/>
      <c r="H230" s="828"/>
      <c r="I230" s="828"/>
      <c r="J230" s="828"/>
      <c r="K230" s="828"/>
      <c r="L230" s="828"/>
      <c r="M230" s="828"/>
      <c r="N230" s="828"/>
      <c r="O230" s="828"/>
      <c r="P230" s="828"/>
      <c r="Q230" s="828"/>
      <c r="R230" s="828"/>
      <c r="S230" s="828"/>
      <c r="T230" s="828"/>
      <c r="U230" s="285"/>
      <c r="V230" s="806"/>
      <c r="W230" s="807"/>
      <c r="X230" s="807"/>
      <c r="Y230" s="808"/>
      <c r="Z230" s="287"/>
    </row>
    <row r="231" spans="1:26" ht="30" customHeight="1" x14ac:dyDescent="0.4">
      <c r="A231" s="269" t="s">
        <v>383</v>
      </c>
      <c r="B231" s="270"/>
      <c r="C231" s="271"/>
      <c r="D231" s="272"/>
      <c r="E231" s="307">
        <v>40</v>
      </c>
      <c r="F231" s="272"/>
      <c r="G231" s="272"/>
      <c r="H231" s="272"/>
      <c r="I231" s="272"/>
      <c r="J231" s="272"/>
      <c r="K231" s="273" t="s">
        <v>384</v>
      </c>
      <c r="L231" s="308">
        <f>IF(R231=X231,1,0)</f>
        <v>0</v>
      </c>
      <c r="M231" s="274"/>
      <c r="N231" s="272"/>
      <c r="O231" s="272"/>
      <c r="P231" s="272"/>
      <c r="Q231" s="273" t="s">
        <v>385</v>
      </c>
      <c r="R231" s="308"/>
      <c r="S231" s="275"/>
      <c r="T231" s="272"/>
      <c r="U231" s="276"/>
      <c r="V231" s="308">
        <f>COUNT(U233:U234)</f>
        <v>0</v>
      </c>
      <c r="W231" s="272" t="s">
        <v>386</v>
      </c>
      <c r="X231" s="307">
        <v>2</v>
      </c>
      <c r="Y231" s="277"/>
    </row>
    <row r="232" spans="1:26" s="235" customFormat="1" ht="15" customHeight="1" x14ac:dyDescent="0.4">
      <c r="A232" s="758" t="s">
        <v>365</v>
      </c>
      <c r="B232" s="759"/>
      <c r="C232" s="759"/>
      <c r="D232" s="759" t="s">
        <v>388</v>
      </c>
      <c r="E232" s="759"/>
      <c r="F232" s="759"/>
      <c r="G232" s="759"/>
      <c r="H232" s="759"/>
      <c r="I232" s="759"/>
      <c r="J232" s="759"/>
      <c r="K232" s="759"/>
      <c r="L232" s="759"/>
      <c r="M232" s="759"/>
      <c r="N232" s="759"/>
      <c r="O232" s="759"/>
      <c r="P232" s="759"/>
      <c r="Q232" s="759"/>
      <c r="R232" s="759"/>
      <c r="S232" s="759"/>
      <c r="T232" s="760"/>
      <c r="U232" s="278" t="s">
        <v>0</v>
      </c>
      <c r="V232" s="775" t="s">
        <v>502</v>
      </c>
      <c r="W232" s="776"/>
      <c r="X232" s="776"/>
      <c r="Y232" s="777"/>
    </row>
    <row r="233" spans="1:26" ht="30" customHeight="1" x14ac:dyDescent="0.4">
      <c r="A233" s="771" t="s">
        <v>481</v>
      </c>
      <c r="B233" s="772"/>
      <c r="C233" s="772"/>
      <c r="D233" s="313" t="s">
        <v>424</v>
      </c>
      <c r="E233" s="955" t="s">
        <v>288</v>
      </c>
      <c r="F233" s="955"/>
      <c r="G233" s="955"/>
      <c r="H233" s="955"/>
      <c r="I233" s="955"/>
      <c r="J233" s="955"/>
      <c r="K233" s="955"/>
      <c r="L233" s="955"/>
      <c r="M233" s="955"/>
      <c r="N233" s="955"/>
      <c r="O233" s="955"/>
      <c r="P233" s="955"/>
      <c r="Q233" s="955"/>
      <c r="R233" s="955"/>
      <c r="S233" s="955"/>
      <c r="T233" s="955"/>
      <c r="U233" s="285"/>
      <c r="V233" s="949" t="s">
        <v>6</v>
      </c>
      <c r="W233" s="950"/>
      <c r="X233" s="950"/>
      <c r="Y233" s="951"/>
    </row>
    <row r="234" spans="1:26" ht="75" customHeight="1" x14ac:dyDescent="0.4">
      <c r="A234" s="826"/>
      <c r="B234" s="827"/>
      <c r="C234" s="827"/>
      <c r="D234" s="313" t="s">
        <v>425</v>
      </c>
      <c r="E234" s="828" t="s">
        <v>363</v>
      </c>
      <c r="F234" s="828"/>
      <c r="G234" s="828"/>
      <c r="H234" s="828"/>
      <c r="I234" s="828"/>
      <c r="J234" s="828"/>
      <c r="K234" s="828"/>
      <c r="L234" s="828"/>
      <c r="M234" s="828"/>
      <c r="N234" s="828"/>
      <c r="O234" s="828"/>
      <c r="P234" s="828"/>
      <c r="Q234" s="828"/>
      <c r="R234" s="828"/>
      <c r="S234" s="828"/>
      <c r="T234" s="828"/>
      <c r="U234" s="285"/>
      <c r="V234" s="952"/>
      <c r="W234" s="953"/>
      <c r="X234" s="953"/>
      <c r="Y234" s="954"/>
    </row>
    <row r="235" spans="1:26" ht="30" customHeight="1" x14ac:dyDescent="0.4">
      <c r="A235" s="269" t="s">
        <v>383</v>
      </c>
      <c r="B235" s="270"/>
      <c r="C235" s="271"/>
      <c r="D235" s="272"/>
      <c r="E235" s="307">
        <v>41</v>
      </c>
      <c r="F235" s="272"/>
      <c r="G235" s="272"/>
      <c r="H235" s="272"/>
      <c r="I235" s="272"/>
      <c r="J235" s="272"/>
      <c r="K235" s="273" t="s">
        <v>384</v>
      </c>
      <c r="L235" s="308">
        <f>IF(R235=X235,1,0)</f>
        <v>0</v>
      </c>
      <c r="M235" s="274"/>
      <c r="N235" s="272"/>
      <c r="O235" s="272"/>
      <c r="P235" s="272"/>
      <c r="Q235" s="273" t="s">
        <v>385</v>
      </c>
      <c r="R235" s="308"/>
      <c r="S235" s="275"/>
      <c r="T235" s="272"/>
      <c r="U235" s="276"/>
      <c r="V235" s="308">
        <f>COUNT(U237:U238)</f>
        <v>0</v>
      </c>
      <c r="W235" s="272" t="s">
        <v>386</v>
      </c>
      <c r="X235" s="307">
        <v>2</v>
      </c>
      <c r="Y235" s="277"/>
    </row>
    <row r="236" spans="1:26" s="235" customFormat="1" ht="15" customHeight="1" x14ac:dyDescent="0.4">
      <c r="A236" s="758" t="s">
        <v>365</v>
      </c>
      <c r="B236" s="759"/>
      <c r="C236" s="759"/>
      <c r="D236" s="759" t="s">
        <v>388</v>
      </c>
      <c r="E236" s="759"/>
      <c r="F236" s="759"/>
      <c r="G236" s="759"/>
      <c r="H236" s="759"/>
      <c r="I236" s="759"/>
      <c r="J236" s="759"/>
      <c r="K236" s="759"/>
      <c r="L236" s="759"/>
      <c r="M236" s="759"/>
      <c r="N236" s="759"/>
      <c r="O236" s="759"/>
      <c r="P236" s="759"/>
      <c r="Q236" s="759"/>
      <c r="R236" s="759"/>
      <c r="S236" s="759"/>
      <c r="T236" s="760"/>
      <c r="U236" s="278" t="s">
        <v>0</v>
      </c>
      <c r="V236" s="775" t="s">
        <v>502</v>
      </c>
      <c r="W236" s="776"/>
      <c r="X236" s="776"/>
      <c r="Y236" s="777"/>
    </row>
    <row r="237" spans="1:26" ht="15" customHeight="1" x14ac:dyDescent="0.4">
      <c r="A237" s="771" t="s">
        <v>641</v>
      </c>
      <c r="B237" s="772"/>
      <c r="C237" s="772"/>
      <c r="D237" s="313" t="s">
        <v>426</v>
      </c>
      <c r="E237" s="828" t="s">
        <v>819</v>
      </c>
      <c r="F237" s="828"/>
      <c r="G237" s="828"/>
      <c r="H237" s="828"/>
      <c r="I237" s="828"/>
      <c r="J237" s="828"/>
      <c r="K237" s="828"/>
      <c r="L237" s="828"/>
      <c r="M237" s="828"/>
      <c r="N237" s="828"/>
      <c r="O237" s="828"/>
      <c r="P237" s="828"/>
      <c r="Q237" s="828"/>
      <c r="R237" s="828"/>
      <c r="S237" s="828"/>
      <c r="T237" s="828"/>
      <c r="U237" s="285"/>
      <c r="V237" s="856"/>
      <c r="W237" s="856"/>
      <c r="X237" s="856"/>
      <c r="Y237" s="856"/>
    </row>
    <row r="238" spans="1:26" ht="129.94999999999999" customHeight="1" x14ac:dyDescent="0.4">
      <c r="A238" s="826"/>
      <c r="B238" s="827"/>
      <c r="C238" s="827"/>
      <c r="D238" s="313" t="s">
        <v>427</v>
      </c>
      <c r="E238" s="836" t="s">
        <v>803</v>
      </c>
      <c r="F238" s="836"/>
      <c r="G238" s="836"/>
      <c r="H238" s="836"/>
      <c r="I238" s="836"/>
      <c r="J238" s="836"/>
      <c r="K238" s="836"/>
      <c r="L238" s="836"/>
      <c r="M238" s="836"/>
      <c r="N238" s="836"/>
      <c r="O238" s="836"/>
      <c r="P238" s="836"/>
      <c r="Q238" s="836"/>
      <c r="R238" s="836"/>
      <c r="S238" s="836"/>
      <c r="T238" s="836"/>
      <c r="U238" s="285"/>
      <c r="V238" s="948"/>
      <c r="W238" s="948"/>
      <c r="X238" s="948"/>
      <c r="Y238" s="948"/>
    </row>
    <row r="239" spans="1:26" ht="30" customHeight="1" x14ac:dyDescent="0.4">
      <c r="A239" s="269" t="s">
        <v>383</v>
      </c>
      <c r="B239" s="298"/>
      <c r="C239" s="271"/>
      <c r="D239" s="272"/>
      <c r="E239" s="272" t="s">
        <v>391</v>
      </c>
      <c r="F239" s="272"/>
      <c r="G239" s="272"/>
      <c r="H239" s="272"/>
      <c r="I239" s="272"/>
      <c r="J239" s="272"/>
      <c r="K239" s="273" t="s">
        <v>384</v>
      </c>
      <c r="L239" s="308">
        <f>SUM(L13:L235)</f>
        <v>0</v>
      </c>
      <c r="M239" s="309" t="s">
        <v>820</v>
      </c>
      <c r="N239" s="980">
        <f>L239/41</f>
        <v>0</v>
      </c>
      <c r="O239" s="980"/>
      <c r="P239" s="272"/>
      <c r="Q239" s="272"/>
      <c r="R239" s="299" t="s">
        <v>392</v>
      </c>
      <c r="S239" s="310">
        <f>SUM(R13:R235)</f>
        <v>0</v>
      </c>
      <c r="T239" s="275"/>
      <c r="U239" s="274"/>
      <c r="V239" s="276"/>
      <c r="W239" s="311">
        <f>SUM(V13:V235)</f>
        <v>0</v>
      </c>
      <c r="X239" s="272" t="s">
        <v>393</v>
      </c>
      <c r="Y239" s="312">
        <f>SUM(X13:X235)</f>
        <v>119</v>
      </c>
    </row>
  </sheetData>
  <sheetProtection formatCells="0" formatColumns="0" formatRows="0" insertRows="0" insertHyperlinks="0" deleteRows="0" sort="0" autoFilter="0" pivotTables="0"/>
  <mergeCells count="455">
    <mergeCell ref="A226:C227"/>
    <mergeCell ref="V226:Y227"/>
    <mergeCell ref="E227:T227"/>
    <mergeCell ref="E140:T140"/>
    <mergeCell ref="D139:D140"/>
    <mergeCell ref="U139:U140"/>
    <mergeCell ref="V139:Y140"/>
    <mergeCell ref="A143:C143"/>
    <mergeCell ref="D143:T143"/>
    <mergeCell ref="V141:Y142"/>
    <mergeCell ref="V144:Y147"/>
    <mergeCell ref="V143:Y143"/>
    <mergeCell ref="A140:C140"/>
    <mergeCell ref="D163:D168"/>
    <mergeCell ref="D169:D173"/>
    <mergeCell ref="D225:T225"/>
    <mergeCell ref="A147:C147"/>
    <mergeCell ref="A212:C212"/>
    <mergeCell ref="A152:C152"/>
    <mergeCell ref="E152:T152"/>
    <mergeCell ref="V153:Y153"/>
    <mergeCell ref="V151:Y151"/>
    <mergeCell ref="E169:T173"/>
    <mergeCell ref="U169:U173"/>
    <mergeCell ref="E141:T141"/>
    <mergeCell ref="V130:Y130"/>
    <mergeCell ref="E139:T139"/>
    <mergeCell ref="A141:C141"/>
    <mergeCell ref="A131:C133"/>
    <mergeCell ref="A139:C139"/>
    <mergeCell ref="A145:C145"/>
    <mergeCell ref="A146:C146"/>
    <mergeCell ref="A144:C144"/>
    <mergeCell ref="D130:T130"/>
    <mergeCell ref="E180:T180"/>
    <mergeCell ref="A156:C156"/>
    <mergeCell ref="V162:Y162"/>
    <mergeCell ref="A191:C191"/>
    <mergeCell ref="V103:Y108"/>
    <mergeCell ref="U103:U108"/>
    <mergeCell ref="A109:C110"/>
    <mergeCell ref="D112:T112"/>
    <mergeCell ref="A112:C112"/>
    <mergeCell ref="V138:Y138"/>
    <mergeCell ref="V112:Y112"/>
    <mergeCell ref="E136:T136"/>
    <mergeCell ref="V124:Y124"/>
    <mergeCell ref="E124:T124"/>
    <mergeCell ref="E128:T128"/>
    <mergeCell ref="V135:Y135"/>
    <mergeCell ref="V133:Y133"/>
    <mergeCell ref="A130:C130"/>
    <mergeCell ref="D126:T126"/>
    <mergeCell ref="V126:Y126"/>
    <mergeCell ref="A128:C128"/>
    <mergeCell ref="E127:T127"/>
    <mergeCell ref="E142:T142"/>
    <mergeCell ref="E133:T133"/>
    <mergeCell ref="D89:T89"/>
    <mergeCell ref="A89:C89"/>
    <mergeCell ref="E100:T100"/>
    <mergeCell ref="E120:T120"/>
    <mergeCell ref="E109:T109"/>
    <mergeCell ref="E99:T99"/>
    <mergeCell ref="D138:T138"/>
    <mergeCell ref="A90:C90"/>
    <mergeCell ref="E90:T90"/>
    <mergeCell ref="E97:T97"/>
    <mergeCell ref="A100:C100"/>
    <mergeCell ref="A99:C99"/>
    <mergeCell ref="A123:C123"/>
    <mergeCell ref="D115:T115"/>
    <mergeCell ref="A124:C124"/>
    <mergeCell ref="A113:C113"/>
    <mergeCell ref="E113:T113"/>
    <mergeCell ref="E117:T117"/>
    <mergeCell ref="E121:T121"/>
    <mergeCell ref="A116:C117"/>
    <mergeCell ref="A119:C119"/>
    <mergeCell ref="D119:T119"/>
    <mergeCell ref="A136:C136"/>
    <mergeCell ref="A95:C95"/>
    <mergeCell ref="E95:T95"/>
    <mergeCell ref="N239:O239"/>
    <mergeCell ref="A149:C149"/>
    <mergeCell ref="D149:T149"/>
    <mergeCell ref="A138:C138"/>
    <mergeCell ref="D135:T135"/>
    <mergeCell ref="A135:C135"/>
    <mergeCell ref="E147:T147"/>
    <mergeCell ref="E146:T146"/>
    <mergeCell ref="E206:T206"/>
    <mergeCell ref="E202:T202"/>
    <mergeCell ref="E203:T203"/>
    <mergeCell ref="D194:T194"/>
    <mergeCell ref="E195:T195"/>
    <mergeCell ref="E198:T198"/>
    <mergeCell ref="E219:T219"/>
    <mergeCell ref="A237:C238"/>
    <mergeCell ref="E234:T234"/>
    <mergeCell ref="A142:C142"/>
    <mergeCell ref="A150:C150"/>
    <mergeCell ref="A153:C153"/>
    <mergeCell ref="E150:T150"/>
    <mergeCell ref="D156:T156"/>
    <mergeCell ref="E151:T151"/>
    <mergeCell ref="E212:T212"/>
    <mergeCell ref="V212:Y212"/>
    <mergeCell ref="D214:T214"/>
    <mergeCell ref="V214:Y214"/>
    <mergeCell ref="V206:Y206"/>
    <mergeCell ref="V194:Y194"/>
    <mergeCell ref="V195:Y195"/>
    <mergeCell ref="D211:T211"/>
    <mergeCell ref="V208:Y208"/>
    <mergeCell ref="A206:C206"/>
    <mergeCell ref="V205:Y205"/>
    <mergeCell ref="U163:U168"/>
    <mergeCell ref="V163:Y168"/>
    <mergeCell ref="V156:Y156"/>
    <mergeCell ref="V180:Y180"/>
    <mergeCell ref="V179:Y179"/>
    <mergeCell ref="V183:Y183"/>
    <mergeCell ref="E174:T174"/>
    <mergeCell ref="E158:T158"/>
    <mergeCell ref="E159:T159"/>
    <mergeCell ref="E160:T160"/>
    <mergeCell ref="A201:C202"/>
    <mergeCell ref="A180:C180"/>
    <mergeCell ref="A179:C179"/>
    <mergeCell ref="A172:C173"/>
    <mergeCell ref="V184:Y184"/>
    <mergeCell ref="D205:T205"/>
    <mergeCell ref="V186:Y186"/>
    <mergeCell ref="D190:T190"/>
    <mergeCell ref="V190:Y190"/>
    <mergeCell ref="E186:T186"/>
    <mergeCell ref="V202:Y202"/>
    <mergeCell ref="V169:Y173"/>
    <mergeCell ref="A208:C208"/>
    <mergeCell ref="V175:Y175"/>
    <mergeCell ref="V215:Y216"/>
    <mergeCell ref="V198:Y198"/>
    <mergeCell ref="E238:T238"/>
    <mergeCell ref="V238:Y238"/>
    <mergeCell ref="E201:T201"/>
    <mergeCell ref="V233:Y234"/>
    <mergeCell ref="E233:T233"/>
    <mergeCell ref="V182:Y182"/>
    <mergeCell ref="V236:Y236"/>
    <mergeCell ref="V237:Y237"/>
    <mergeCell ref="A194:C194"/>
    <mergeCell ref="A205:C205"/>
    <mergeCell ref="A176:C176"/>
    <mergeCell ref="A183:C183"/>
    <mergeCell ref="A186:C186"/>
    <mergeCell ref="A195:C195"/>
    <mergeCell ref="A214:C214"/>
    <mergeCell ref="V230:Y230"/>
    <mergeCell ref="A230:C230"/>
    <mergeCell ref="E230:T230"/>
    <mergeCell ref="A190:C190"/>
    <mergeCell ref="A182:C182"/>
    <mergeCell ref="V29:Y29"/>
    <mergeCell ref="A30:C30"/>
    <mergeCell ref="E30:T30"/>
    <mergeCell ref="V30:Y30"/>
    <mergeCell ref="A44:C44"/>
    <mergeCell ref="E44:T44"/>
    <mergeCell ref="V34:Y34"/>
    <mergeCell ref="E35:T35"/>
    <mergeCell ref="A35:C37"/>
    <mergeCell ref="A39:C39"/>
    <mergeCell ref="E31:T31"/>
    <mergeCell ref="A31:C31"/>
    <mergeCell ref="D39:T39"/>
    <mergeCell ref="V39:Y39"/>
    <mergeCell ref="E55:T55"/>
    <mergeCell ref="E144:T144"/>
    <mergeCell ref="A232:C232"/>
    <mergeCell ref="D232:T232"/>
    <mergeCell ref="V232:Y232"/>
    <mergeCell ref="V154:Y154"/>
    <mergeCell ref="E60:T60"/>
    <mergeCell ref="V68:Y68"/>
    <mergeCell ref="A58:C59"/>
    <mergeCell ref="A60:C60"/>
    <mergeCell ref="A61:C61"/>
    <mergeCell ref="A63:C63"/>
    <mergeCell ref="A64:C64"/>
    <mergeCell ref="A65:C65"/>
    <mergeCell ref="A175:C175"/>
    <mergeCell ref="E175:T175"/>
    <mergeCell ref="V174:Y174"/>
    <mergeCell ref="E176:T176"/>
    <mergeCell ref="V176:Y176"/>
    <mergeCell ref="E153:T153"/>
    <mergeCell ref="E154:T154"/>
    <mergeCell ref="V203:Y203"/>
    <mergeCell ref="V211:Y211"/>
    <mergeCell ref="V157:Y160"/>
    <mergeCell ref="A98:C98"/>
    <mergeCell ref="V86:Y86"/>
    <mergeCell ref="V109:Y109"/>
    <mergeCell ref="V110:Y110"/>
    <mergeCell ref="E116:T116"/>
    <mergeCell ref="E131:T131"/>
    <mergeCell ref="E132:T132"/>
    <mergeCell ref="V102:Y102"/>
    <mergeCell ref="V100:Y100"/>
    <mergeCell ref="V116:Y117"/>
    <mergeCell ref="V127:Y127"/>
    <mergeCell ref="V113:Y113"/>
    <mergeCell ref="V115:Y115"/>
    <mergeCell ref="V119:Y119"/>
    <mergeCell ref="A122:C122"/>
    <mergeCell ref="A87:C87"/>
    <mergeCell ref="E87:T87"/>
    <mergeCell ref="V87:Y87"/>
    <mergeCell ref="A115:C115"/>
    <mergeCell ref="A86:C86"/>
    <mergeCell ref="V93:Y98"/>
    <mergeCell ref="D92:T92"/>
    <mergeCell ref="A92:C92"/>
    <mergeCell ref="V92:Y92"/>
    <mergeCell ref="A96:C96"/>
    <mergeCell ref="E96:T96"/>
    <mergeCell ref="E93:T93"/>
    <mergeCell ref="E75:T75"/>
    <mergeCell ref="A97:C97"/>
    <mergeCell ref="A80:C81"/>
    <mergeCell ref="V79:Y79"/>
    <mergeCell ref="V83:Y83"/>
    <mergeCell ref="A84:C84"/>
    <mergeCell ref="E84:T84"/>
    <mergeCell ref="V84:Y84"/>
    <mergeCell ref="A82:C82"/>
    <mergeCell ref="E82:T82"/>
    <mergeCell ref="A79:C79"/>
    <mergeCell ref="A75:C75"/>
    <mergeCell ref="A76:C76"/>
    <mergeCell ref="A77:C77"/>
    <mergeCell ref="E76:T76"/>
    <mergeCell ref="E81:T81"/>
    <mergeCell ref="E80:T80"/>
    <mergeCell ref="D79:T79"/>
    <mergeCell ref="E94:T94"/>
    <mergeCell ref="V89:Y89"/>
    <mergeCell ref="V90:Y90"/>
    <mergeCell ref="V51:Y51"/>
    <mergeCell ref="V75:Y75"/>
    <mergeCell ref="A72:C72"/>
    <mergeCell ref="A83:C83"/>
    <mergeCell ref="E83:T83"/>
    <mergeCell ref="E72:T72"/>
    <mergeCell ref="V72:Y72"/>
    <mergeCell ref="E54:T54"/>
    <mergeCell ref="A51:C51"/>
    <mergeCell ref="A53:C53"/>
    <mergeCell ref="D53:T53"/>
    <mergeCell ref="V53:Y53"/>
    <mergeCell ref="V64:Y64"/>
    <mergeCell ref="V65:Y65"/>
    <mergeCell ref="A68:C68"/>
    <mergeCell ref="D68:T68"/>
    <mergeCell ref="A66:C66"/>
    <mergeCell ref="E58:T58"/>
    <mergeCell ref="E59:T59"/>
    <mergeCell ref="E65:T65"/>
    <mergeCell ref="E66:T66"/>
    <mergeCell ref="E63:T63"/>
    <mergeCell ref="V63:Y63"/>
    <mergeCell ref="E61:T61"/>
    <mergeCell ref="D86:T86"/>
    <mergeCell ref="A34:C34"/>
    <mergeCell ref="V60:Y60"/>
    <mergeCell ref="V61:Y61"/>
    <mergeCell ref="E48:T48"/>
    <mergeCell ref="A50:C50"/>
    <mergeCell ref="E47:T47"/>
    <mergeCell ref="E40:T40"/>
    <mergeCell ref="A41:C41"/>
    <mergeCell ref="E41:T41"/>
    <mergeCell ref="V40:Y40"/>
    <mergeCell ref="V41:Y41"/>
    <mergeCell ref="A40:C40"/>
    <mergeCell ref="A43:C43"/>
    <mergeCell ref="D43:T43"/>
    <mergeCell ref="V43:Y43"/>
    <mergeCell ref="A46:C46"/>
    <mergeCell ref="D46:T46"/>
    <mergeCell ref="V44:Y44"/>
    <mergeCell ref="V46:Y46"/>
    <mergeCell ref="D57:T57"/>
    <mergeCell ref="A57:C57"/>
    <mergeCell ref="V57:Y57"/>
    <mergeCell ref="E51:T51"/>
    <mergeCell ref="A102:C102"/>
    <mergeCell ref="D102:T102"/>
    <mergeCell ref="A103:C108"/>
    <mergeCell ref="E98:T98"/>
    <mergeCell ref="A2:Y2"/>
    <mergeCell ref="A24:C25"/>
    <mergeCell ref="A185:C185"/>
    <mergeCell ref="E185:T185"/>
    <mergeCell ref="A184:C184"/>
    <mergeCell ref="E184:T184"/>
    <mergeCell ref="V28:Y28"/>
    <mergeCell ref="E36:T36"/>
    <mergeCell ref="V24:Y25"/>
    <mergeCell ref="E25:T25"/>
    <mergeCell ref="E24:T24"/>
    <mergeCell ref="E37:T37"/>
    <mergeCell ref="A159:C159"/>
    <mergeCell ref="A160:C160"/>
    <mergeCell ref="D28:T28"/>
    <mergeCell ref="A28:C28"/>
    <mergeCell ref="D34:T34"/>
    <mergeCell ref="A157:C158"/>
    <mergeCell ref="A47:C48"/>
    <mergeCell ref="V128:Y128"/>
    <mergeCell ref="A1:Y1"/>
    <mergeCell ref="V99:Y99"/>
    <mergeCell ref="A15:C17"/>
    <mergeCell ref="A93:C94"/>
    <mergeCell ref="V14:Y14"/>
    <mergeCell ref="E15:T15"/>
    <mergeCell ref="E16:T16"/>
    <mergeCell ref="V15:Y21"/>
    <mergeCell ref="A18:C18"/>
    <mergeCell ref="A19:C19"/>
    <mergeCell ref="A20:C20"/>
    <mergeCell ref="A21:C21"/>
    <mergeCell ref="E17:T17"/>
    <mergeCell ref="E18:T18"/>
    <mergeCell ref="E19:T19"/>
    <mergeCell ref="E20:T20"/>
    <mergeCell ref="E21:T21"/>
    <mergeCell ref="V66:Y66"/>
    <mergeCell ref="E77:T77"/>
    <mergeCell ref="V80:Y82"/>
    <mergeCell ref="A29:C29"/>
    <mergeCell ref="E29:T29"/>
    <mergeCell ref="V76:Y76"/>
    <mergeCell ref="V77:Y77"/>
    <mergeCell ref="V150:Y150"/>
    <mergeCell ref="E103:T108"/>
    <mergeCell ref="E122:T122"/>
    <mergeCell ref="E125:T125"/>
    <mergeCell ref="E110:T110"/>
    <mergeCell ref="V120:Y123"/>
    <mergeCell ref="D218:T218"/>
    <mergeCell ref="E215:T215"/>
    <mergeCell ref="E216:T216"/>
    <mergeCell ref="D197:T197"/>
    <mergeCell ref="V197:Y197"/>
    <mergeCell ref="E209:T209"/>
    <mergeCell ref="V201:Y201"/>
    <mergeCell ref="V136:Y136"/>
    <mergeCell ref="D162:T162"/>
    <mergeCell ref="V149:Y149"/>
    <mergeCell ref="E145:T145"/>
    <mergeCell ref="V125:Y125"/>
    <mergeCell ref="V131:Y132"/>
    <mergeCell ref="D182:T182"/>
    <mergeCell ref="E183:T183"/>
    <mergeCell ref="D179:T179"/>
    <mergeCell ref="V218:Y218"/>
    <mergeCell ref="V209:Y209"/>
    <mergeCell ref="A3:Y3"/>
    <mergeCell ref="A5:Y5"/>
    <mergeCell ref="A6:Y6"/>
    <mergeCell ref="A8:Y8"/>
    <mergeCell ref="A9:Y9"/>
    <mergeCell ref="A10:Y10"/>
    <mergeCell ref="A23:C23"/>
    <mergeCell ref="V23:Y23"/>
    <mergeCell ref="D23:T23"/>
    <mergeCell ref="D14:T14"/>
    <mergeCell ref="A14:C14"/>
    <mergeCell ref="A7:Y7"/>
    <mergeCell ref="A11:Y11"/>
    <mergeCell ref="A4:Y4"/>
    <mergeCell ref="D24:D25"/>
    <mergeCell ref="A233:C234"/>
    <mergeCell ref="E237:T237"/>
    <mergeCell ref="A120:C121"/>
    <mergeCell ref="A236:C236"/>
    <mergeCell ref="D236:T236"/>
    <mergeCell ref="A127:C127"/>
    <mergeCell ref="A209:C209"/>
    <mergeCell ref="E222:T222"/>
    <mergeCell ref="E157:T157"/>
    <mergeCell ref="A197:C197"/>
    <mergeCell ref="D221:T221"/>
    <mergeCell ref="A222:C223"/>
    <mergeCell ref="A218:C218"/>
    <mergeCell ref="A198:C198"/>
    <mergeCell ref="A200:C200"/>
    <mergeCell ref="D200:T200"/>
    <mergeCell ref="A219:C219"/>
    <mergeCell ref="D208:T208"/>
    <mergeCell ref="E226:T226"/>
    <mergeCell ref="A126:C126"/>
    <mergeCell ref="A125:C125"/>
    <mergeCell ref="E123:T123"/>
    <mergeCell ref="A162:C162"/>
    <mergeCell ref="A151:C151"/>
    <mergeCell ref="V152:Y152"/>
    <mergeCell ref="A154:C154"/>
    <mergeCell ref="V225:Y225"/>
    <mergeCell ref="A229:C229"/>
    <mergeCell ref="D229:T229"/>
    <mergeCell ref="V229:Y229"/>
    <mergeCell ref="A225:C225"/>
    <mergeCell ref="E223:T223"/>
    <mergeCell ref="V222:Y223"/>
    <mergeCell ref="E191:T191"/>
    <mergeCell ref="A221:C221"/>
    <mergeCell ref="A169:C171"/>
    <mergeCell ref="A174:C174"/>
    <mergeCell ref="A215:C216"/>
    <mergeCell ref="V221:Y221"/>
    <mergeCell ref="V200:Y200"/>
    <mergeCell ref="V191:Y191"/>
    <mergeCell ref="V185:Y185"/>
    <mergeCell ref="A163:C168"/>
    <mergeCell ref="E163:T168"/>
    <mergeCell ref="V219:Y219"/>
    <mergeCell ref="A211:C211"/>
    <mergeCell ref="A203:C203"/>
    <mergeCell ref="U24:U25"/>
    <mergeCell ref="V35:Y37"/>
    <mergeCell ref="E73:T73"/>
    <mergeCell ref="E74:T74"/>
    <mergeCell ref="A74:C74"/>
    <mergeCell ref="A73:C73"/>
    <mergeCell ref="V74:Y74"/>
    <mergeCell ref="V73:Y73"/>
    <mergeCell ref="A62:C62"/>
    <mergeCell ref="D62:T62"/>
    <mergeCell ref="V62:Y62"/>
    <mergeCell ref="V47:Y47"/>
    <mergeCell ref="V69:Y71"/>
    <mergeCell ref="A69:C71"/>
    <mergeCell ref="E69:T69"/>
    <mergeCell ref="E70:T70"/>
    <mergeCell ref="E71:T71"/>
    <mergeCell ref="D50:T50"/>
    <mergeCell ref="V50:Y50"/>
    <mergeCell ref="E64:T64"/>
    <mergeCell ref="V54:Y55"/>
    <mergeCell ref="V48:Y48"/>
    <mergeCell ref="V58:Y59"/>
    <mergeCell ref="A54:C55"/>
  </mergeCells>
  <phoneticPr fontId="2"/>
  <printOptions horizontalCentered="1"/>
  <pageMargins left="0.25" right="0.25" top="0.75" bottom="0.75" header="0.3" footer="0.3"/>
  <pageSetup paperSize="9" fitToHeight="0" orientation="portrait" horizontalDpi="300" verticalDpi="300" r:id="rId1"/>
  <headerFooter>
    <oddFooter>&amp;R　　　　　　　&amp;A（&amp;P/&amp;N）</oddFooter>
  </headerFooter>
  <rowBreaks count="12" manualBreakCount="12">
    <brk id="21" max="24" man="1"/>
    <brk id="41" max="24" man="1"/>
    <brk id="61" max="24" man="1"/>
    <brk id="77" max="24" man="1"/>
    <brk id="90" max="24" man="1"/>
    <brk id="110" max="24" man="1"/>
    <brk id="125" max="24" man="1"/>
    <brk id="142" max="24" man="1"/>
    <brk id="160" max="24" man="1"/>
    <brk id="176" max="24" man="1"/>
    <brk id="203" max="24" man="1"/>
    <brk id="223"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0</xdr:colOff>
                    <xdr:row>241</xdr:row>
                    <xdr:rowOff>0</xdr:rowOff>
                  </from>
                  <to>
                    <xdr:col>20</xdr:col>
                    <xdr:colOff>295275</xdr:colOff>
                    <xdr:row>245</xdr:row>
                    <xdr:rowOff>161925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20</xdr:col>
                    <xdr:colOff>0</xdr:colOff>
                    <xdr:row>230</xdr:row>
                    <xdr:rowOff>0</xdr:rowOff>
                  </from>
                  <to>
                    <xdr:col>20</xdr:col>
                    <xdr:colOff>295275</xdr:colOff>
                    <xdr:row>232</xdr:row>
                    <xdr:rowOff>352425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03"/>
  <sheetViews>
    <sheetView view="pageBreakPreview" zoomScale="96" zoomScaleNormal="98" zoomScaleSheetLayoutView="96" workbookViewId="0">
      <selection activeCell="F147" sqref="F147:W147"/>
    </sheetView>
  </sheetViews>
  <sheetFormatPr defaultRowHeight="18.75" customHeight="1" x14ac:dyDescent="0.4"/>
  <cols>
    <col min="1" max="4" width="3.625" style="336" customWidth="1"/>
    <col min="5" max="5" width="5.125" style="365" customWidth="1"/>
    <col min="6" max="23" width="3.625" style="337" customWidth="1"/>
    <col min="24" max="24" width="4.625" style="338" customWidth="1"/>
    <col min="25" max="26" width="8.875" style="334" customWidth="1"/>
    <col min="27" max="16384" width="9" style="334"/>
  </cols>
  <sheetData>
    <row r="1" spans="1:24" ht="21" customHeight="1" x14ac:dyDescent="0.4">
      <c r="A1" s="1095" t="s">
        <v>8</v>
      </c>
      <c r="B1" s="1096"/>
      <c r="C1" s="1096"/>
      <c r="D1" s="1096"/>
      <c r="E1" s="1096"/>
      <c r="F1" s="1096"/>
      <c r="G1" s="1096"/>
      <c r="H1" s="1096"/>
      <c r="I1" s="1096"/>
      <c r="J1" s="1096"/>
      <c r="K1" s="1096"/>
      <c r="L1" s="1096"/>
      <c r="M1" s="1096"/>
      <c r="N1" s="1096"/>
      <c r="O1" s="1096"/>
      <c r="P1" s="1096"/>
      <c r="Q1" s="1096"/>
      <c r="R1" s="1096"/>
      <c r="S1" s="1096"/>
      <c r="T1" s="1096"/>
      <c r="U1" s="1096"/>
      <c r="V1" s="1096"/>
      <c r="W1" s="1096"/>
      <c r="X1" s="1096"/>
    </row>
    <row r="2" spans="1:24" s="335" customFormat="1" ht="45" customHeight="1" x14ac:dyDescent="0.4">
      <c r="A2" s="1111" t="s">
        <v>816</v>
      </c>
      <c r="B2" s="1111"/>
      <c r="C2" s="1111"/>
      <c r="D2" s="1111"/>
      <c r="E2" s="1111"/>
      <c r="F2" s="1111"/>
      <c r="G2" s="1111"/>
      <c r="H2" s="1111"/>
      <c r="I2" s="1111"/>
      <c r="J2" s="1111"/>
      <c r="K2" s="1111"/>
      <c r="L2" s="1111"/>
      <c r="M2" s="1111"/>
      <c r="N2" s="1111"/>
      <c r="O2" s="1111"/>
      <c r="P2" s="1111"/>
      <c r="Q2" s="1111"/>
      <c r="R2" s="1111"/>
      <c r="S2" s="1111"/>
      <c r="T2" s="1111"/>
      <c r="U2" s="1111"/>
      <c r="V2" s="1111"/>
      <c r="W2" s="1111"/>
      <c r="X2" s="1111"/>
    </row>
    <row r="3" spans="1:24" s="335" customFormat="1" ht="15" customHeight="1" x14ac:dyDescent="0.4">
      <c r="A3" s="1110" t="s">
        <v>430</v>
      </c>
      <c r="B3" s="1110"/>
      <c r="C3" s="1110"/>
      <c r="D3" s="1110"/>
      <c r="E3" s="1110"/>
      <c r="F3" s="1110"/>
      <c r="G3" s="1110"/>
      <c r="H3" s="1110"/>
      <c r="I3" s="1110"/>
      <c r="J3" s="1110"/>
      <c r="K3" s="1110"/>
      <c r="L3" s="1110"/>
      <c r="M3" s="1110"/>
      <c r="N3" s="1110"/>
      <c r="O3" s="1110"/>
      <c r="P3" s="1110"/>
      <c r="Q3" s="1110"/>
      <c r="R3" s="1110"/>
      <c r="S3" s="1110"/>
      <c r="T3" s="1110"/>
      <c r="U3" s="1110"/>
      <c r="V3" s="1110"/>
      <c r="W3" s="1110"/>
    </row>
    <row r="4" spans="1:24" ht="15" customHeight="1" x14ac:dyDescent="0.4">
      <c r="A4" s="1078" t="s">
        <v>429</v>
      </c>
      <c r="B4" s="1078"/>
      <c r="C4" s="1078"/>
      <c r="D4" s="1078"/>
      <c r="E4" s="1078"/>
      <c r="F4" s="1078"/>
      <c r="G4" s="1078"/>
      <c r="H4" s="1078"/>
      <c r="I4" s="1078"/>
      <c r="J4" s="1078"/>
      <c r="K4" s="1078"/>
      <c r="L4" s="1078"/>
      <c r="M4" s="1078"/>
      <c r="N4" s="1078"/>
      <c r="O4" s="1078"/>
      <c r="P4" s="1078"/>
      <c r="Q4" s="1078"/>
      <c r="R4" s="1078"/>
      <c r="S4" s="1078"/>
      <c r="T4" s="1078"/>
      <c r="U4" s="1078"/>
      <c r="V4" s="1078"/>
      <c r="W4" s="1078"/>
      <c r="X4" s="1078"/>
    </row>
    <row r="5" spans="1:24" ht="45" customHeight="1" x14ac:dyDescent="0.4">
      <c r="A5" s="1078" t="s">
        <v>428</v>
      </c>
      <c r="B5" s="1078"/>
      <c r="C5" s="1078"/>
      <c r="D5" s="1078"/>
      <c r="E5" s="1078"/>
      <c r="F5" s="1078"/>
      <c r="G5" s="1078"/>
      <c r="H5" s="1078"/>
      <c r="I5" s="1078"/>
      <c r="J5" s="1078"/>
      <c r="K5" s="1078"/>
      <c r="L5" s="1078"/>
      <c r="M5" s="1078"/>
      <c r="N5" s="1078"/>
      <c r="O5" s="1078"/>
      <c r="P5" s="1078"/>
      <c r="Q5" s="1078"/>
      <c r="R5" s="1078"/>
      <c r="S5" s="1078"/>
      <c r="T5" s="1078"/>
      <c r="U5" s="1078"/>
      <c r="V5" s="1078"/>
      <c r="W5" s="1078"/>
      <c r="X5" s="1078"/>
    </row>
    <row r="6" spans="1:24" ht="12" customHeight="1" x14ac:dyDescent="0.4"/>
    <row r="7" spans="1:24" s="340" customFormat="1" ht="14.25" customHeight="1" x14ac:dyDescent="0.4">
      <c r="A7" s="1062" t="s">
        <v>10</v>
      </c>
      <c r="B7" s="1062"/>
      <c r="C7" s="1062"/>
      <c r="D7" s="1062"/>
      <c r="E7" s="366"/>
      <c r="F7" s="1102" t="s">
        <v>9</v>
      </c>
      <c r="G7" s="1102"/>
      <c r="H7" s="1102"/>
      <c r="I7" s="1102"/>
      <c r="J7" s="1102"/>
      <c r="K7" s="1102"/>
      <c r="L7" s="1102"/>
      <c r="M7" s="1102"/>
      <c r="N7" s="1102"/>
      <c r="O7" s="1102"/>
      <c r="P7" s="1102"/>
      <c r="Q7" s="1102"/>
      <c r="R7" s="1102"/>
      <c r="S7" s="1102"/>
      <c r="T7" s="1102"/>
      <c r="U7" s="1102"/>
      <c r="V7" s="1102"/>
      <c r="W7" s="1102"/>
      <c r="X7" s="339" t="s">
        <v>308</v>
      </c>
    </row>
    <row r="8" spans="1:24" s="223" customFormat="1" ht="45" customHeight="1" x14ac:dyDescent="0.4">
      <c r="A8" s="1104" t="s">
        <v>707</v>
      </c>
      <c r="B8" s="1105"/>
      <c r="C8" s="1105"/>
      <c r="D8" s="1106"/>
      <c r="E8" s="367">
        <v>1</v>
      </c>
      <c r="F8" s="778" t="s">
        <v>509</v>
      </c>
      <c r="G8" s="778"/>
      <c r="H8" s="778"/>
      <c r="I8" s="778"/>
      <c r="J8" s="778"/>
      <c r="K8" s="778"/>
      <c r="L8" s="778"/>
      <c r="M8" s="778"/>
      <c r="N8" s="778"/>
      <c r="O8" s="778"/>
      <c r="P8" s="778"/>
      <c r="Q8" s="778"/>
      <c r="R8" s="778"/>
      <c r="S8" s="778"/>
      <c r="T8" s="778"/>
      <c r="U8" s="778"/>
      <c r="V8" s="778"/>
      <c r="W8" s="778"/>
      <c r="X8" s="341"/>
    </row>
    <row r="9" spans="1:24" s="223" customFormat="1" ht="30" customHeight="1" x14ac:dyDescent="0.4">
      <c r="A9" s="1107"/>
      <c r="B9" s="1108"/>
      <c r="C9" s="1108"/>
      <c r="D9" s="1109"/>
      <c r="E9" s="367">
        <v>2</v>
      </c>
      <c r="F9" s="774" t="s">
        <v>539</v>
      </c>
      <c r="G9" s="774"/>
      <c r="H9" s="774"/>
      <c r="I9" s="774"/>
      <c r="J9" s="774"/>
      <c r="K9" s="774"/>
      <c r="L9" s="774"/>
      <c r="M9" s="774"/>
      <c r="N9" s="774"/>
      <c r="O9" s="774"/>
      <c r="P9" s="774"/>
      <c r="Q9" s="774"/>
      <c r="R9" s="774"/>
      <c r="S9" s="774"/>
      <c r="T9" s="774"/>
      <c r="U9" s="774"/>
      <c r="V9" s="774"/>
      <c r="W9" s="774"/>
      <c r="X9" s="341"/>
    </row>
    <row r="10" spans="1:24" s="223" customFormat="1" ht="45" customHeight="1" x14ac:dyDescent="0.4">
      <c r="A10" s="1127" t="s">
        <v>708</v>
      </c>
      <c r="B10" s="1127"/>
      <c r="C10" s="1127"/>
      <c r="D10" s="1127"/>
      <c r="E10" s="367"/>
      <c r="F10" s="997" t="s">
        <v>710</v>
      </c>
      <c r="G10" s="997"/>
      <c r="H10" s="997"/>
      <c r="I10" s="997"/>
      <c r="J10" s="997"/>
      <c r="K10" s="997"/>
      <c r="L10" s="997"/>
      <c r="M10" s="997"/>
      <c r="N10" s="997"/>
      <c r="O10" s="997"/>
      <c r="P10" s="997"/>
      <c r="Q10" s="997"/>
      <c r="R10" s="997"/>
      <c r="S10" s="997"/>
      <c r="T10" s="997"/>
      <c r="U10" s="997"/>
      <c r="V10" s="997"/>
      <c r="W10" s="997"/>
      <c r="X10" s="341"/>
    </row>
    <row r="11" spans="1:24" s="223" customFormat="1" ht="30" customHeight="1" x14ac:dyDescent="0.4">
      <c r="A11" s="1127" t="s">
        <v>709</v>
      </c>
      <c r="B11" s="1127"/>
      <c r="C11" s="1127"/>
      <c r="D11" s="1127"/>
      <c r="E11" s="367"/>
      <c r="F11" s="997" t="s">
        <v>711</v>
      </c>
      <c r="G11" s="997"/>
      <c r="H11" s="997"/>
      <c r="I11" s="997"/>
      <c r="J11" s="997"/>
      <c r="K11" s="997"/>
      <c r="L11" s="997"/>
      <c r="M11" s="997"/>
      <c r="N11" s="997"/>
      <c r="O11" s="997"/>
      <c r="P11" s="997"/>
      <c r="Q11" s="997"/>
      <c r="R11" s="997"/>
      <c r="S11" s="997"/>
      <c r="T11" s="997"/>
      <c r="U11" s="997"/>
      <c r="V11" s="997"/>
      <c r="W11" s="997"/>
      <c r="X11" s="341"/>
    </row>
    <row r="12" spans="1:24" s="223" customFormat="1" ht="45" customHeight="1" x14ac:dyDescent="0.4">
      <c r="A12" s="1104" t="s">
        <v>290</v>
      </c>
      <c r="B12" s="1105"/>
      <c r="C12" s="1105"/>
      <c r="D12" s="1106"/>
      <c r="E12" s="377">
        <v>1</v>
      </c>
      <c r="F12" s="774" t="s">
        <v>540</v>
      </c>
      <c r="G12" s="774"/>
      <c r="H12" s="774"/>
      <c r="I12" s="774"/>
      <c r="J12" s="774"/>
      <c r="K12" s="774"/>
      <c r="L12" s="774"/>
      <c r="M12" s="774"/>
      <c r="N12" s="774"/>
      <c r="O12" s="774"/>
      <c r="P12" s="774"/>
      <c r="Q12" s="774"/>
      <c r="R12" s="774"/>
      <c r="S12" s="774"/>
      <c r="T12" s="774"/>
      <c r="U12" s="774"/>
      <c r="V12" s="774"/>
      <c r="W12" s="774"/>
      <c r="X12" s="341"/>
    </row>
    <row r="13" spans="1:24" s="223" customFormat="1" ht="45" customHeight="1" x14ac:dyDescent="0.4">
      <c r="A13" s="1107"/>
      <c r="B13" s="1108"/>
      <c r="C13" s="1108"/>
      <c r="D13" s="1109"/>
      <c r="E13" s="377">
        <v>2</v>
      </c>
      <c r="F13" s="752" t="s">
        <v>536</v>
      </c>
      <c r="G13" s="753"/>
      <c r="H13" s="753"/>
      <c r="I13" s="753"/>
      <c r="J13" s="753"/>
      <c r="K13" s="753"/>
      <c r="L13" s="753"/>
      <c r="M13" s="753"/>
      <c r="N13" s="753"/>
      <c r="O13" s="753"/>
      <c r="P13" s="753"/>
      <c r="Q13" s="753"/>
      <c r="R13" s="753"/>
      <c r="S13" s="753"/>
      <c r="T13" s="753"/>
      <c r="U13" s="753"/>
      <c r="V13" s="753"/>
      <c r="W13" s="754"/>
      <c r="X13" s="341"/>
    </row>
    <row r="14" spans="1:24" s="343" customFormat="1" ht="37.5" customHeight="1" x14ac:dyDescent="0.4">
      <c r="A14" s="1047" t="s">
        <v>256</v>
      </c>
      <c r="B14" s="1048"/>
      <c r="C14" s="1048"/>
      <c r="D14" s="1049"/>
      <c r="E14" s="368">
        <v>1</v>
      </c>
      <c r="F14" s="1103" t="s">
        <v>291</v>
      </c>
      <c r="G14" s="1103"/>
      <c r="H14" s="1103"/>
      <c r="I14" s="1103"/>
      <c r="J14" s="1103"/>
      <c r="K14" s="1103"/>
      <c r="L14" s="1103"/>
      <c r="M14" s="1103"/>
      <c r="N14" s="1103"/>
      <c r="O14" s="1103"/>
      <c r="P14" s="1103"/>
      <c r="Q14" s="1103"/>
      <c r="R14" s="1103"/>
      <c r="S14" s="1103"/>
      <c r="T14" s="1103"/>
      <c r="U14" s="1103"/>
      <c r="V14" s="1103"/>
      <c r="W14" s="1103"/>
      <c r="X14" s="342"/>
    </row>
    <row r="15" spans="1:24" s="343" customFormat="1" ht="37.5" customHeight="1" x14ac:dyDescent="0.4">
      <c r="A15" s="1050"/>
      <c r="B15" s="1051"/>
      <c r="C15" s="1051"/>
      <c r="D15" s="1052"/>
      <c r="E15" s="369">
        <v>2</v>
      </c>
      <c r="F15" s="1073" t="s">
        <v>292</v>
      </c>
      <c r="G15" s="1073"/>
      <c r="H15" s="1073"/>
      <c r="I15" s="1073"/>
      <c r="J15" s="1073"/>
      <c r="K15" s="1073"/>
      <c r="L15" s="1073"/>
      <c r="M15" s="1073"/>
      <c r="N15" s="1073"/>
      <c r="O15" s="1073"/>
      <c r="P15" s="1073"/>
      <c r="Q15" s="1073"/>
      <c r="R15" s="1073"/>
      <c r="S15" s="1073"/>
      <c r="T15" s="1073"/>
      <c r="U15" s="1073"/>
      <c r="V15" s="1073"/>
      <c r="W15" s="1073"/>
      <c r="X15" s="344"/>
    </row>
    <row r="16" spans="1:24" ht="30" customHeight="1" x14ac:dyDescent="0.4">
      <c r="A16" s="1074" t="s">
        <v>574</v>
      </c>
      <c r="B16" s="1075"/>
      <c r="C16" s="1075"/>
      <c r="D16" s="1076"/>
      <c r="E16" s="370"/>
      <c r="F16" s="1097" t="s">
        <v>309</v>
      </c>
      <c r="G16" s="1097"/>
      <c r="H16" s="1097"/>
      <c r="I16" s="1097"/>
      <c r="J16" s="1097"/>
      <c r="K16" s="1097"/>
      <c r="L16" s="1097"/>
      <c r="M16" s="1097"/>
      <c r="N16" s="1097"/>
      <c r="O16" s="1097"/>
      <c r="P16" s="1097"/>
      <c r="Q16" s="1097"/>
      <c r="R16" s="1097"/>
      <c r="S16" s="1097"/>
      <c r="T16" s="1097"/>
      <c r="U16" s="1097"/>
      <c r="V16" s="1097"/>
      <c r="W16" s="1097"/>
      <c r="X16" s="345"/>
    </row>
    <row r="17" spans="1:24" ht="15" customHeight="1" x14ac:dyDescent="0.4">
      <c r="A17" s="1077"/>
      <c r="B17" s="1078"/>
      <c r="C17" s="1078"/>
      <c r="D17" s="1079"/>
      <c r="E17" s="370">
        <v>1</v>
      </c>
      <c r="F17" s="1098" t="s">
        <v>575</v>
      </c>
      <c r="G17" s="1098"/>
      <c r="H17" s="1098"/>
      <c r="I17" s="1098"/>
      <c r="J17" s="1098"/>
      <c r="K17" s="1098"/>
      <c r="L17" s="1098"/>
      <c r="M17" s="1098"/>
      <c r="N17" s="1098"/>
      <c r="O17" s="1098"/>
      <c r="P17" s="1098"/>
      <c r="Q17" s="1098"/>
      <c r="R17" s="1098"/>
      <c r="S17" s="1098"/>
      <c r="T17" s="1098"/>
      <c r="U17" s="1098"/>
      <c r="V17" s="1098"/>
      <c r="W17" s="1098"/>
      <c r="X17" s="344"/>
    </row>
    <row r="18" spans="1:24" ht="15" customHeight="1" x14ac:dyDescent="0.4">
      <c r="A18" s="1077"/>
      <c r="B18" s="1078"/>
      <c r="C18" s="1078"/>
      <c r="D18" s="1079"/>
      <c r="E18" s="370">
        <v>2</v>
      </c>
      <c r="F18" s="1098" t="s">
        <v>293</v>
      </c>
      <c r="G18" s="1098"/>
      <c r="H18" s="1098"/>
      <c r="I18" s="1098"/>
      <c r="J18" s="1098"/>
      <c r="K18" s="1098"/>
      <c r="L18" s="1098"/>
      <c r="M18" s="1098"/>
      <c r="N18" s="1098"/>
      <c r="O18" s="1098"/>
      <c r="P18" s="1098"/>
      <c r="Q18" s="1098"/>
      <c r="R18" s="1098"/>
      <c r="S18" s="1098"/>
      <c r="T18" s="1098"/>
      <c r="U18" s="1098"/>
      <c r="V18" s="1098"/>
      <c r="W18" s="1098"/>
      <c r="X18" s="344"/>
    </row>
    <row r="19" spans="1:24" ht="15" customHeight="1" x14ac:dyDescent="0.4">
      <c r="A19" s="1077"/>
      <c r="B19" s="1078"/>
      <c r="C19" s="1078"/>
      <c r="D19" s="1079"/>
      <c r="E19" s="370">
        <v>3</v>
      </c>
      <c r="F19" s="1098" t="s">
        <v>576</v>
      </c>
      <c r="G19" s="1098"/>
      <c r="H19" s="1098"/>
      <c r="I19" s="1098"/>
      <c r="J19" s="1098"/>
      <c r="K19" s="1098"/>
      <c r="L19" s="1098"/>
      <c r="M19" s="1098"/>
      <c r="N19" s="1098"/>
      <c r="O19" s="1098"/>
      <c r="P19" s="1098"/>
      <c r="Q19" s="1098"/>
      <c r="R19" s="1098"/>
      <c r="S19" s="1098"/>
      <c r="T19" s="1098"/>
      <c r="U19" s="1098"/>
      <c r="V19" s="1098"/>
      <c r="W19" s="1098"/>
      <c r="X19" s="344"/>
    </row>
    <row r="20" spans="1:24" ht="15" customHeight="1" x14ac:dyDescent="0.4">
      <c r="A20" s="1077"/>
      <c r="B20" s="1078"/>
      <c r="C20" s="1078"/>
      <c r="D20" s="1079"/>
      <c r="E20" s="370">
        <v>4</v>
      </c>
      <c r="F20" s="1098" t="s">
        <v>577</v>
      </c>
      <c r="G20" s="1098"/>
      <c r="H20" s="1098"/>
      <c r="I20" s="1098"/>
      <c r="J20" s="1098"/>
      <c r="K20" s="1098"/>
      <c r="L20" s="1098"/>
      <c r="M20" s="1098"/>
      <c r="N20" s="1098"/>
      <c r="O20" s="1098"/>
      <c r="P20" s="1098"/>
      <c r="Q20" s="1098"/>
      <c r="R20" s="1098"/>
      <c r="S20" s="1098"/>
      <c r="T20" s="1098"/>
      <c r="U20" s="1098"/>
      <c r="V20" s="1098"/>
      <c r="W20" s="1098"/>
      <c r="X20" s="344"/>
    </row>
    <row r="21" spans="1:24" ht="15" customHeight="1" x14ac:dyDescent="0.4">
      <c r="A21" s="1099"/>
      <c r="B21" s="1100"/>
      <c r="C21" s="1100"/>
      <c r="D21" s="1101"/>
      <c r="E21" s="370">
        <v>5</v>
      </c>
      <c r="F21" s="1098" t="s">
        <v>578</v>
      </c>
      <c r="G21" s="1098"/>
      <c r="H21" s="1098"/>
      <c r="I21" s="1098"/>
      <c r="J21" s="1098"/>
      <c r="K21" s="1098"/>
      <c r="L21" s="1098"/>
      <c r="M21" s="1098"/>
      <c r="N21" s="1098"/>
      <c r="O21" s="1098"/>
      <c r="P21" s="1098"/>
      <c r="Q21" s="1098"/>
      <c r="R21" s="1098"/>
      <c r="S21" s="1098"/>
      <c r="T21" s="1098"/>
      <c r="U21" s="1098"/>
      <c r="V21" s="1098"/>
      <c r="W21" s="1098"/>
      <c r="X21" s="344"/>
    </row>
    <row r="22" spans="1:24" ht="22.5" customHeight="1" x14ac:dyDescent="0.4">
      <c r="A22" s="1128" t="s">
        <v>573</v>
      </c>
      <c r="B22" s="1129"/>
      <c r="C22" s="1129"/>
      <c r="D22" s="1130"/>
      <c r="E22" s="376">
        <v>1</v>
      </c>
      <c r="F22" s="1097" t="s">
        <v>712</v>
      </c>
      <c r="G22" s="1097"/>
      <c r="H22" s="1097"/>
      <c r="I22" s="1097"/>
      <c r="J22" s="1097"/>
      <c r="K22" s="1097"/>
      <c r="L22" s="1097"/>
      <c r="M22" s="1097"/>
      <c r="N22" s="1097"/>
      <c r="O22" s="1097"/>
      <c r="P22" s="1097"/>
      <c r="Q22" s="1097"/>
      <c r="R22" s="1097"/>
      <c r="S22" s="1097"/>
      <c r="T22" s="1097"/>
      <c r="U22" s="1097"/>
      <c r="V22" s="1097"/>
      <c r="W22" s="1097"/>
      <c r="X22" s="344"/>
    </row>
    <row r="23" spans="1:24" ht="22.5" customHeight="1" x14ac:dyDescent="0.4">
      <c r="A23" s="1131"/>
      <c r="B23" s="1132"/>
      <c r="C23" s="1132"/>
      <c r="D23" s="1133"/>
      <c r="E23" s="376">
        <v>2</v>
      </c>
      <c r="F23" s="1067" t="s">
        <v>714</v>
      </c>
      <c r="G23" s="1068"/>
      <c r="H23" s="1068"/>
      <c r="I23" s="1068"/>
      <c r="J23" s="1068"/>
      <c r="K23" s="1068"/>
      <c r="L23" s="1068"/>
      <c r="M23" s="1068"/>
      <c r="N23" s="1068"/>
      <c r="O23" s="1068"/>
      <c r="P23" s="1068"/>
      <c r="Q23" s="1068"/>
      <c r="R23" s="1068"/>
      <c r="S23" s="1068"/>
      <c r="T23" s="1068"/>
      <c r="U23" s="1068"/>
      <c r="V23" s="1068"/>
      <c r="W23" s="1069"/>
      <c r="X23" s="344"/>
    </row>
    <row r="24" spans="1:24" ht="15" customHeight="1" x14ac:dyDescent="0.4">
      <c r="A24" s="1044" t="s">
        <v>570</v>
      </c>
      <c r="B24" s="1045"/>
      <c r="C24" s="1045"/>
      <c r="D24" s="1046"/>
      <c r="E24" s="369">
        <v>1</v>
      </c>
      <c r="F24" s="1097" t="s">
        <v>713</v>
      </c>
      <c r="G24" s="1097"/>
      <c r="H24" s="1097"/>
      <c r="I24" s="1097"/>
      <c r="J24" s="1097"/>
      <c r="K24" s="1097"/>
      <c r="L24" s="1097"/>
      <c r="M24" s="1097"/>
      <c r="N24" s="1097"/>
      <c r="O24" s="1097"/>
      <c r="P24" s="1097"/>
      <c r="Q24" s="1097"/>
      <c r="R24" s="1097"/>
      <c r="S24" s="1097"/>
      <c r="T24" s="1097"/>
      <c r="U24" s="1097"/>
      <c r="V24" s="1097"/>
      <c r="W24" s="1097"/>
      <c r="X24" s="344"/>
    </row>
    <row r="25" spans="1:24" ht="15" customHeight="1" x14ac:dyDescent="0.4">
      <c r="A25" s="1047"/>
      <c r="B25" s="1048"/>
      <c r="C25" s="1048"/>
      <c r="D25" s="1049"/>
      <c r="E25" s="369">
        <v>2</v>
      </c>
      <c r="F25" s="1097" t="s">
        <v>761</v>
      </c>
      <c r="G25" s="1097"/>
      <c r="H25" s="1097"/>
      <c r="I25" s="1097"/>
      <c r="J25" s="1097"/>
      <c r="K25" s="1097"/>
      <c r="L25" s="1097"/>
      <c r="M25" s="1097"/>
      <c r="N25" s="1097"/>
      <c r="O25" s="1097"/>
      <c r="P25" s="1097"/>
      <c r="Q25" s="1097"/>
      <c r="R25" s="1097"/>
      <c r="S25" s="1097"/>
      <c r="T25" s="1097"/>
      <c r="U25" s="1097"/>
      <c r="V25" s="1097"/>
      <c r="W25" s="1097"/>
      <c r="X25" s="344"/>
    </row>
    <row r="26" spans="1:24" ht="15" customHeight="1" x14ac:dyDescent="0.4">
      <c r="A26" s="1047"/>
      <c r="B26" s="1048"/>
      <c r="C26" s="1048"/>
      <c r="D26" s="1049"/>
      <c r="E26" s="369">
        <v>3</v>
      </c>
      <c r="F26" s="1140" t="s">
        <v>571</v>
      </c>
      <c r="G26" s="1140"/>
      <c r="H26" s="1140"/>
      <c r="I26" s="1140"/>
      <c r="J26" s="1140"/>
      <c r="K26" s="1140"/>
      <c r="L26" s="1140"/>
      <c r="M26" s="1140"/>
      <c r="N26" s="1140"/>
      <c r="O26" s="1140"/>
      <c r="P26" s="1140"/>
      <c r="Q26" s="1140"/>
      <c r="R26" s="1140"/>
      <c r="S26" s="1140"/>
      <c r="T26" s="1140"/>
      <c r="U26" s="1140"/>
      <c r="V26" s="1140"/>
      <c r="W26" s="1140"/>
      <c r="X26" s="346"/>
    </row>
    <row r="27" spans="1:24" ht="15" customHeight="1" x14ac:dyDescent="0.4">
      <c r="A27" s="1050"/>
      <c r="B27" s="1051"/>
      <c r="C27" s="1051"/>
      <c r="D27" s="1052"/>
      <c r="E27" s="369">
        <v>4</v>
      </c>
      <c r="F27" s="1134" t="s">
        <v>715</v>
      </c>
      <c r="G27" s="1135"/>
      <c r="H27" s="1135"/>
      <c r="I27" s="1135"/>
      <c r="J27" s="1135"/>
      <c r="K27" s="1135"/>
      <c r="L27" s="1135"/>
      <c r="M27" s="1135"/>
      <c r="N27" s="1135"/>
      <c r="O27" s="1135"/>
      <c r="P27" s="1135"/>
      <c r="Q27" s="1135"/>
      <c r="R27" s="1135"/>
      <c r="S27" s="1135"/>
      <c r="T27" s="1135"/>
      <c r="U27" s="1135"/>
      <c r="V27" s="1135"/>
      <c r="W27" s="1136"/>
      <c r="X27" s="346"/>
    </row>
    <row r="28" spans="1:24" s="340" customFormat="1" ht="14.25" customHeight="1" x14ac:dyDescent="0.4">
      <c r="A28" s="1137" t="s">
        <v>10</v>
      </c>
      <c r="B28" s="1138"/>
      <c r="C28" s="1138"/>
      <c r="D28" s="1139"/>
      <c r="E28" s="366"/>
      <c r="F28" s="1141" t="s">
        <v>9</v>
      </c>
      <c r="G28" s="1142"/>
      <c r="H28" s="1142"/>
      <c r="I28" s="1142"/>
      <c r="J28" s="1142"/>
      <c r="K28" s="1142"/>
      <c r="L28" s="1142"/>
      <c r="M28" s="1142"/>
      <c r="N28" s="1142"/>
      <c r="O28" s="1142"/>
      <c r="P28" s="1142"/>
      <c r="Q28" s="1142"/>
      <c r="R28" s="1142"/>
      <c r="S28" s="1142"/>
      <c r="T28" s="1142"/>
      <c r="U28" s="1142"/>
      <c r="V28" s="1142"/>
      <c r="W28" s="1143"/>
      <c r="X28" s="339" t="s">
        <v>308</v>
      </c>
    </row>
    <row r="29" spans="1:24" ht="15" customHeight="1" x14ac:dyDescent="0.4">
      <c r="A29" s="1044" t="s">
        <v>354</v>
      </c>
      <c r="B29" s="1045"/>
      <c r="C29" s="1045"/>
      <c r="D29" s="1046"/>
      <c r="E29" s="369">
        <v>1</v>
      </c>
      <c r="F29" s="1073" t="s">
        <v>572</v>
      </c>
      <c r="G29" s="1073"/>
      <c r="H29" s="1073"/>
      <c r="I29" s="1073"/>
      <c r="J29" s="1073"/>
      <c r="K29" s="1073"/>
      <c r="L29" s="1073"/>
      <c r="M29" s="1073"/>
      <c r="N29" s="1073"/>
      <c r="O29" s="1073"/>
      <c r="P29" s="1073"/>
      <c r="Q29" s="1073"/>
      <c r="R29" s="1073"/>
      <c r="S29" s="1073"/>
      <c r="T29" s="1073"/>
      <c r="U29" s="1073"/>
      <c r="V29" s="1073"/>
      <c r="W29" s="1073"/>
      <c r="X29" s="347"/>
    </row>
    <row r="30" spans="1:24" ht="15" customHeight="1" x14ac:dyDescent="0.4">
      <c r="A30" s="1047"/>
      <c r="B30" s="1048"/>
      <c r="C30" s="1048"/>
      <c r="D30" s="1049"/>
      <c r="E30" s="369">
        <v>2</v>
      </c>
      <c r="F30" s="1073" t="s">
        <v>761</v>
      </c>
      <c r="G30" s="1073"/>
      <c r="H30" s="1073"/>
      <c r="I30" s="1073"/>
      <c r="J30" s="1073"/>
      <c r="K30" s="1073"/>
      <c r="L30" s="1073"/>
      <c r="M30" s="1073"/>
      <c r="N30" s="1073"/>
      <c r="O30" s="1073"/>
      <c r="P30" s="1073"/>
      <c r="Q30" s="1073"/>
      <c r="R30" s="1073"/>
      <c r="S30" s="1073"/>
      <c r="T30" s="1073"/>
      <c r="U30" s="1073"/>
      <c r="V30" s="1073"/>
      <c r="W30" s="1073"/>
      <c r="X30" s="347"/>
    </row>
    <row r="31" spans="1:24" ht="15" customHeight="1" x14ac:dyDescent="0.4">
      <c r="A31" s="1035"/>
      <c r="B31" s="1036"/>
      <c r="C31" s="1036"/>
      <c r="D31" s="1037"/>
      <c r="E31" s="364">
        <v>3</v>
      </c>
      <c r="F31" s="1019" t="s">
        <v>716</v>
      </c>
      <c r="G31" s="1020"/>
      <c r="H31" s="1020"/>
      <c r="I31" s="1020"/>
      <c r="J31" s="1020"/>
      <c r="K31" s="1020"/>
      <c r="L31" s="1020"/>
      <c r="M31" s="1020"/>
      <c r="N31" s="1020"/>
      <c r="O31" s="1020"/>
      <c r="P31" s="1020"/>
      <c r="Q31" s="1020"/>
      <c r="R31" s="1020"/>
      <c r="S31" s="1020"/>
      <c r="T31" s="1020"/>
      <c r="U31" s="1020"/>
      <c r="V31" s="1020"/>
      <c r="W31" s="1021"/>
      <c r="X31" s="347"/>
    </row>
    <row r="32" spans="1:24" ht="75" customHeight="1" x14ac:dyDescent="0.4">
      <c r="A32" s="1035"/>
      <c r="B32" s="1036"/>
      <c r="C32" s="1036"/>
      <c r="D32" s="1037"/>
      <c r="E32" s="364">
        <v>4</v>
      </c>
      <c r="F32" s="1073" t="s">
        <v>762</v>
      </c>
      <c r="G32" s="1073"/>
      <c r="H32" s="1073"/>
      <c r="I32" s="1073"/>
      <c r="J32" s="1073"/>
      <c r="K32" s="1073"/>
      <c r="L32" s="1073"/>
      <c r="M32" s="1073"/>
      <c r="N32" s="1073"/>
      <c r="O32" s="1073"/>
      <c r="P32" s="1073"/>
      <c r="Q32" s="1073"/>
      <c r="R32" s="1073"/>
      <c r="S32" s="1073"/>
      <c r="T32" s="1073"/>
      <c r="U32" s="1073"/>
      <c r="V32" s="1073"/>
      <c r="W32" s="1073"/>
      <c r="X32" s="347"/>
    </row>
    <row r="33" spans="1:24" ht="45" customHeight="1" x14ac:dyDescent="0.4">
      <c r="A33" s="1035"/>
      <c r="B33" s="1036"/>
      <c r="C33" s="1036"/>
      <c r="D33" s="1037"/>
      <c r="E33" s="364">
        <v>5</v>
      </c>
      <c r="F33" s="1019" t="s">
        <v>717</v>
      </c>
      <c r="G33" s="1020"/>
      <c r="H33" s="1020"/>
      <c r="I33" s="1020"/>
      <c r="J33" s="1020"/>
      <c r="K33" s="1020"/>
      <c r="L33" s="1020"/>
      <c r="M33" s="1020"/>
      <c r="N33" s="1020"/>
      <c r="O33" s="1020"/>
      <c r="P33" s="1020"/>
      <c r="Q33" s="1020"/>
      <c r="R33" s="1020"/>
      <c r="S33" s="1020"/>
      <c r="T33" s="1020"/>
      <c r="U33" s="1020"/>
      <c r="V33" s="1020"/>
      <c r="W33" s="1021"/>
      <c r="X33" s="347"/>
    </row>
    <row r="34" spans="1:24" ht="45" customHeight="1" x14ac:dyDescent="0.4">
      <c r="A34" s="1035"/>
      <c r="B34" s="1036"/>
      <c r="C34" s="1036"/>
      <c r="D34" s="1037"/>
      <c r="E34" s="364">
        <v>6</v>
      </c>
      <c r="F34" s="1073" t="s">
        <v>718</v>
      </c>
      <c r="G34" s="1073"/>
      <c r="H34" s="1073"/>
      <c r="I34" s="1073"/>
      <c r="J34" s="1073"/>
      <c r="K34" s="1073"/>
      <c r="L34" s="1073"/>
      <c r="M34" s="1073"/>
      <c r="N34" s="1073"/>
      <c r="O34" s="1073"/>
      <c r="P34" s="1073"/>
      <c r="Q34" s="1073"/>
      <c r="R34" s="1073"/>
      <c r="S34" s="1073"/>
      <c r="T34" s="1073"/>
      <c r="U34" s="1073"/>
      <c r="V34" s="1073"/>
      <c r="W34" s="1073"/>
      <c r="X34" s="347"/>
    </row>
    <row r="35" spans="1:24" ht="45" customHeight="1" x14ac:dyDescent="0.4">
      <c r="A35" s="1035"/>
      <c r="B35" s="1036"/>
      <c r="C35" s="1036"/>
      <c r="D35" s="1037"/>
      <c r="E35" s="364">
        <v>7</v>
      </c>
      <c r="F35" s="1073" t="s">
        <v>541</v>
      </c>
      <c r="G35" s="1073"/>
      <c r="H35" s="1073"/>
      <c r="I35" s="1073"/>
      <c r="J35" s="1073"/>
      <c r="K35" s="1073"/>
      <c r="L35" s="1073"/>
      <c r="M35" s="1073"/>
      <c r="N35" s="1073"/>
      <c r="O35" s="1073"/>
      <c r="P35" s="1073"/>
      <c r="Q35" s="1073"/>
      <c r="R35" s="1073"/>
      <c r="S35" s="1073"/>
      <c r="T35" s="1073"/>
      <c r="U35" s="1073"/>
      <c r="V35" s="1073"/>
      <c r="W35" s="1073"/>
      <c r="X35" s="347"/>
    </row>
    <row r="36" spans="1:24" s="349" customFormat="1" ht="30" customHeight="1" x14ac:dyDescent="0.4">
      <c r="A36" s="1056"/>
      <c r="B36" s="1057"/>
      <c r="C36" s="1057"/>
      <c r="D36" s="1058"/>
      <c r="E36" s="364">
        <v>8</v>
      </c>
      <c r="F36" s="1073" t="s">
        <v>719</v>
      </c>
      <c r="G36" s="1073"/>
      <c r="H36" s="1073"/>
      <c r="I36" s="1073"/>
      <c r="J36" s="1073"/>
      <c r="K36" s="1073"/>
      <c r="L36" s="1073"/>
      <c r="M36" s="1073"/>
      <c r="N36" s="1073"/>
      <c r="O36" s="1073"/>
      <c r="P36" s="1073"/>
      <c r="Q36" s="1073"/>
      <c r="R36" s="1073"/>
      <c r="S36" s="1073"/>
      <c r="T36" s="1073"/>
      <c r="U36" s="1073"/>
      <c r="V36" s="1073"/>
      <c r="W36" s="1073"/>
      <c r="X36" s="348"/>
    </row>
    <row r="37" spans="1:24" ht="15" customHeight="1" x14ac:dyDescent="0.4">
      <c r="A37" s="1112" t="s">
        <v>296</v>
      </c>
      <c r="B37" s="1112"/>
      <c r="C37" s="1112"/>
      <c r="D37" s="1112"/>
      <c r="E37" s="371">
        <v>1</v>
      </c>
      <c r="F37" s="1119" t="s">
        <v>313</v>
      </c>
      <c r="G37" s="1119"/>
      <c r="H37" s="1119"/>
      <c r="I37" s="1119"/>
      <c r="J37" s="1119"/>
      <c r="K37" s="1119"/>
      <c r="L37" s="1119"/>
      <c r="M37" s="1119"/>
      <c r="N37" s="1119"/>
      <c r="O37" s="1119"/>
      <c r="P37" s="1119"/>
      <c r="Q37" s="1119"/>
      <c r="R37" s="1119"/>
      <c r="S37" s="1119"/>
      <c r="T37" s="1119"/>
      <c r="U37" s="1119"/>
      <c r="V37" s="1119"/>
      <c r="W37" s="1119"/>
      <c r="X37" s="346"/>
    </row>
    <row r="38" spans="1:24" ht="30" customHeight="1" x14ac:dyDescent="0.4">
      <c r="A38" s="1112"/>
      <c r="B38" s="1112"/>
      <c r="C38" s="1112"/>
      <c r="D38" s="1112"/>
      <c r="E38" s="371">
        <v>2</v>
      </c>
      <c r="F38" s="1073" t="s">
        <v>341</v>
      </c>
      <c r="G38" s="1073"/>
      <c r="H38" s="1073"/>
      <c r="I38" s="1073"/>
      <c r="J38" s="1073"/>
      <c r="K38" s="1073"/>
      <c r="L38" s="1073"/>
      <c r="M38" s="1073"/>
      <c r="N38" s="1073"/>
      <c r="O38" s="1073"/>
      <c r="P38" s="1073"/>
      <c r="Q38" s="1073"/>
      <c r="R38" s="1073"/>
      <c r="S38" s="1073"/>
      <c r="T38" s="1073"/>
      <c r="U38" s="1073"/>
      <c r="V38" s="1073"/>
      <c r="W38" s="1073"/>
      <c r="X38" s="344"/>
    </row>
    <row r="39" spans="1:24" ht="15" customHeight="1" x14ac:dyDescent="0.4">
      <c r="A39" s="1112"/>
      <c r="B39" s="1112"/>
      <c r="C39" s="1112"/>
      <c r="D39" s="1112"/>
      <c r="E39" s="371">
        <v>3</v>
      </c>
      <c r="F39" s="1119" t="s">
        <v>294</v>
      </c>
      <c r="G39" s="1119"/>
      <c r="H39" s="1119"/>
      <c r="I39" s="1119"/>
      <c r="J39" s="1119"/>
      <c r="K39" s="1119"/>
      <c r="L39" s="1119"/>
      <c r="M39" s="1119"/>
      <c r="N39" s="1119"/>
      <c r="O39" s="1119"/>
      <c r="P39" s="1119"/>
      <c r="Q39" s="1119"/>
      <c r="R39" s="1119"/>
      <c r="S39" s="1119"/>
      <c r="T39" s="1119"/>
      <c r="U39" s="1119"/>
      <c r="V39" s="1119"/>
      <c r="W39" s="1119"/>
      <c r="X39" s="346"/>
    </row>
    <row r="40" spans="1:24" ht="15" customHeight="1" x14ac:dyDescent="0.4">
      <c r="A40" s="1112"/>
      <c r="B40" s="1112"/>
      <c r="C40" s="1112"/>
      <c r="D40" s="1112"/>
      <c r="E40" s="371">
        <v>4</v>
      </c>
      <c r="F40" s="1119" t="s">
        <v>295</v>
      </c>
      <c r="G40" s="1119"/>
      <c r="H40" s="1119"/>
      <c r="I40" s="1119"/>
      <c r="J40" s="1119"/>
      <c r="K40" s="1119"/>
      <c r="L40" s="1119"/>
      <c r="M40" s="1119"/>
      <c r="N40" s="1119"/>
      <c r="O40" s="1119"/>
      <c r="P40" s="1119"/>
      <c r="Q40" s="1119"/>
      <c r="R40" s="1119"/>
      <c r="S40" s="1119"/>
      <c r="T40" s="1119"/>
      <c r="U40" s="1119"/>
      <c r="V40" s="1119"/>
      <c r="W40" s="1119"/>
      <c r="X40" s="346"/>
    </row>
    <row r="41" spans="1:24" ht="60" customHeight="1" x14ac:dyDescent="0.4">
      <c r="A41" s="1026" t="s">
        <v>297</v>
      </c>
      <c r="B41" s="1027"/>
      <c r="C41" s="1027"/>
      <c r="D41" s="1028"/>
      <c r="E41" s="383">
        <v>1</v>
      </c>
      <c r="F41" s="1023" t="s">
        <v>542</v>
      </c>
      <c r="G41" s="1024"/>
      <c r="H41" s="1024"/>
      <c r="I41" s="1024"/>
      <c r="J41" s="1024"/>
      <c r="K41" s="1024"/>
      <c r="L41" s="1024"/>
      <c r="M41" s="1024"/>
      <c r="N41" s="1024"/>
      <c r="O41" s="1024"/>
      <c r="P41" s="1024"/>
      <c r="Q41" s="1024"/>
      <c r="R41" s="1024"/>
      <c r="S41" s="1024"/>
      <c r="T41" s="1024"/>
      <c r="U41" s="1024"/>
      <c r="V41" s="1024"/>
      <c r="W41" s="1025"/>
      <c r="X41" s="347"/>
    </row>
    <row r="42" spans="1:24" ht="75" customHeight="1" x14ac:dyDescent="0.4">
      <c r="A42" s="1038"/>
      <c r="B42" s="1039"/>
      <c r="C42" s="1039"/>
      <c r="D42" s="1040"/>
      <c r="E42" s="383">
        <v>2</v>
      </c>
      <c r="F42" s="1019" t="s">
        <v>772</v>
      </c>
      <c r="G42" s="1020"/>
      <c r="H42" s="1020"/>
      <c r="I42" s="1020"/>
      <c r="J42" s="1020"/>
      <c r="K42" s="1020"/>
      <c r="L42" s="1020"/>
      <c r="M42" s="1020"/>
      <c r="N42" s="1020"/>
      <c r="O42" s="1020"/>
      <c r="P42" s="1020"/>
      <c r="Q42" s="1020"/>
      <c r="R42" s="1020"/>
      <c r="S42" s="1020"/>
      <c r="T42" s="1020"/>
      <c r="U42" s="1020"/>
      <c r="V42" s="1020"/>
      <c r="W42" s="1021"/>
      <c r="X42" s="347"/>
    </row>
    <row r="43" spans="1:24" ht="30" customHeight="1" x14ac:dyDescent="0.4">
      <c r="A43" s="1038"/>
      <c r="B43" s="1039"/>
      <c r="C43" s="1039"/>
      <c r="D43" s="1040"/>
      <c r="E43" s="383">
        <v>3</v>
      </c>
      <c r="F43" s="1073" t="s">
        <v>322</v>
      </c>
      <c r="G43" s="1073"/>
      <c r="H43" s="1073"/>
      <c r="I43" s="1073"/>
      <c r="J43" s="1073"/>
      <c r="K43" s="1073"/>
      <c r="L43" s="1073"/>
      <c r="M43" s="1073"/>
      <c r="N43" s="1073"/>
      <c r="O43" s="1073"/>
      <c r="P43" s="1073"/>
      <c r="Q43" s="1073"/>
      <c r="R43" s="1073"/>
      <c r="S43" s="1073"/>
      <c r="T43" s="1073"/>
      <c r="U43" s="1073"/>
      <c r="V43" s="1073"/>
      <c r="W43" s="1073"/>
      <c r="X43" s="347"/>
    </row>
    <row r="44" spans="1:24" ht="45" customHeight="1" x14ac:dyDescent="0.4">
      <c r="A44" s="1038"/>
      <c r="B44" s="1039"/>
      <c r="C44" s="1039"/>
      <c r="D44" s="1040"/>
      <c r="E44" s="383">
        <v>4</v>
      </c>
      <c r="F44" s="1073" t="s">
        <v>566</v>
      </c>
      <c r="G44" s="1073"/>
      <c r="H44" s="1073"/>
      <c r="I44" s="1073"/>
      <c r="J44" s="1073"/>
      <c r="K44" s="1073"/>
      <c r="L44" s="1073"/>
      <c r="M44" s="1073"/>
      <c r="N44" s="1073"/>
      <c r="O44" s="1073"/>
      <c r="P44" s="1073"/>
      <c r="Q44" s="1073"/>
      <c r="R44" s="1073"/>
      <c r="S44" s="1073"/>
      <c r="T44" s="1073"/>
      <c r="U44" s="1073"/>
      <c r="V44" s="1073"/>
      <c r="W44" s="1073"/>
      <c r="X44" s="347"/>
    </row>
    <row r="45" spans="1:24" ht="45" customHeight="1" x14ac:dyDescent="0.4">
      <c r="A45" s="1038"/>
      <c r="B45" s="1039"/>
      <c r="C45" s="1039"/>
      <c r="D45" s="1040"/>
      <c r="E45" s="383">
        <v>5</v>
      </c>
      <c r="F45" s="1073" t="s">
        <v>567</v>
      </c>
      <c r="G45" s="1073"/>
      <c r="H45" s="1073"/>
      <c r="I45" s="1073"/>
      <c r="J45" s="1073"/>
      <c r="K45" s="1073"/>
      <c r="L45" s="1073"/>
      <c r="M45" s="1073"/>
      <c r="N45" s="1073"/>
      <c r="O45" s="1073"/>
      <c r="P45" s="1073"/>
      <c r="Q45" s="1073"/>
      <c r="R45" s="1073"/>
      <c r="S45" s="1073"/>
      <c r="T45" s="1073"/>
      <c r="U45" s="1073"/>
      <c r="V45" s="1073"/>
      <c r="W45" s="1073"/>
      <c r="X45" s="348"/>
    </row>
    <row r="46" spans="1:24" ht="30" customHeight="1" x14ac:dyDescent="0.4">
      <c r="A46" s="1038"/>
      <c r="B46" s="1039"/>
      <c r="C46" s="1039"/>
      <c r="D46" s="1040"/>
      <c r="E46" s="383">
        <v>6</v>
      </c>
      <c r="F46" s="1073" t="s">
        <v>720</v>
      </c>
      <c r="G46" s="1119"/>
      <c r="H46" s="1119"/>
      <c r="I46" s="1119"/>
      <c r="J46" s="1119"/>
      <c r="K46" s="1119"/>
      <c r="L46" s="1119"/>
      <c r="M46" s="1119"/>
      <c r="N46" s="1119"/>
      <c r="O46" s="1119"/>
      <c r="P46" s="1119"/>
      <c r="Q46" s="1119"/>
      <c r="R46" s="1119"/>
      <c r="S46" s="1119"/>
      <c r="T46" s="1119"/>
      <c r="U46" s="1119"/>
      <c r="V46" s="1119"/>
      <c r="W46" s="1119"/>
      <c r="X46" s="350"/>
    </row>
    <row r="47" spans="1:24" ht="30" customHeight="1" x14ac:dyDescent="0.4">
      <c r="A47" s="1038"/>
      <c r="B47" s="1039"/>
      <c r="C47" s="1039"/>
      <c r="D47" s="1040"/>
      <c r="E47" s="383">
        <v>7</v>
      </c>
      <c r="F47" s="1073" t="s">
        <v>543</v>
      </c>
      <c r="G47" s="1073"/>
      <c r="H47" s="1073"/>
      <c r="I47" s="1073"/>
      <c r="J47" s="1073"/>
      <c r="K47" s="1073"/>
      <c r="L47" s="1073"/>
      <c r="M47" s="1073"/>
      <c r="N47" s="1073"/>
      <c r="O47" s="1073"/>
      <c r="P47" s="1073"/>
      <c r="Q47" s="1073"/>
      <c r="R47" s="1073"/>
      <c r="S47" s="1073"/>
      <c r="T47" s="1073"/>
      <c r="U47" s="1073"/>
      <c r="V47" s="1073"/>
      <c r="W47" s="1073"/>
      <c r="X47" s="348"/>
    </row>
    <row r="48" spans="1:24" ht="30" customHeight="1" x14ac:dyDescent="0.4">
      <c r="A48" s="1038"/>
      <c r="B48" s="1039"/>
      <c r="C48" s="1039"/>
      <c r="D48" s="1040"/>
      <c r="E48" s="383">
        <v>8</v>
      </c>
      <c r="F48" s="1019" t="s">
        <v>510</v>
      </c>
      <c r="G48" s="1020"/>
      <c r="H48" s="1020"/>
      <c r="I48" s="1020"/>
      <c r="J48" s="1020"/>
      <c r="K48" s="1020"/>
      <c r="L48" s="1020"/>
      <c r="M48" s="1020"/>
      <c r="N48" s="1020"/>
      <c r="O48" s="1020"/>
      <c r="P48" s="1020"/>
      <c r="Q48" s="1020"/>
      <c r="R48" s="1020"/>
      <c r="S48" s="1020"/>
      <c r="T48" s="1020"/>
      <c r="U48" s="1020"/>
      <c r="V48" s="1020"/>
      <c r="W48" s="1021"/>
      <c r="X48" s="348"/>
    </row>
    <row r="49" spans="1:24" ht="15" customHeight="1" x14ac:dyDescent="0.4">
      <c r="A49" s="1032"/>
      <c r="B49" s="1033"/>
      <c r="C49" s="1033"/>
      <c r="D49" s="1034"/>
      <c r="E49" s="383">
        <v>9</v>
      </c>
      <c r="F49" s="1120" t="s">
        <v>299</v>
      </c>
      <c r="G49" s="1120"/>
      <c r="H49" s="1120"/>
      <c r="I49" s="1120"/>
      <c r="J49" s="1120"/>
      <c r="K49" s="1120"/>
      <c r="L49" s="1120"/>
      <c r="M49" s="1120"/>
      <c r="N49" s="1120"/>
      <c r="O49" s="1120"/>
      <c r="P49" s="1120"/>
      <c r="Q49" s="1120"/>
      <c r="R49" s="1120"/>
      <c r="S49" s="1120"/>
      <c r="T49" s="1120"/>
      <c r="U49" s="1120"/>
      <c r="V49" s="1120"/>
      <c r="W49" s="1120"/>
      <c r="X49" s="351"/>
    </row>
    <row r="50" spans="1:24" s="340" customFormat="1" ht="14.25" customHeight="1" x14ac:dyDescent="0.4">
      <c r="A50" s="1062" t="s">
        <v>10</v>
      </c>
      <c r="B50" s="1062"/>
      <c r="C50" s="1062"/>
      <c r="D50" s="1062"/>
      <c r="E50" s="366"/>
      <c r="F50" s="1102" t="s">
        <v>9</v>
      </c>
      <c r="G50" s="1102"/>
      <c r="H50" s="1102"/>
      <c r="I50" s="1102"/>
      <c r="J50" s="1102"/>
      <c r="K50" s="1102"/>
      <c r="L50" s="1102"/>
      <c r="M50" s="1102"/>
      <c r="N50" s="1102"/>
      <c r="O50" s="1102"/>
      <c r="P50" s="1102"/>
      <c r="Q50" s="1102"/>
      <c r="R50" s="1102"/>
      <c r="S50" s="1102"/>
      <c r="T50" s="1102"/>
      <c r="U50" s="1102"/>
      <c r="V50" s="1102"/>
      <c r="W50" s="1102"/>
      <c r="X50" s="339" t="s">
        <v>308</v>
      </c>
    </row>
    <row r="51" spans="1:24" ht="15" customHeight="1" x14ac:dyDescent="0.4">
      <c r="A51" s="1026" t="s">
        <v>298</v>
      </c>
      <c r="B51" s="1027"/>
      <c r="C51" s="1027"/>
      <c r="D51" s="1028"/>
      <c r="E51" s="383">
        <v>1</v>
      </c>
      <c r="F51" s="1073" t="s">
        <v>544</v>
      </c>
      <c r="G51" s="1073"/>
      <c r="H51" s="1073"/>
      <c r="I51" s="1073"/>
      <c r="J51" s="1073"/>
      <c r="K51" s="1073"/>
      <c r="L51" s="1073"/>
      <c r="M51" s="1073"/>
      <c r="N51" s="1073"/>
      <c r="O51" s="1073"/>
      <c r="P51" s="1073"/>
      <c r="Q51" s="1073"/>
      <c r="R51" s="1073"/>
      <c r="S51" s="1073"/>
      <c r="T51" s="1073"/>
      <c r="U51" s="1073"/>
      <c r="V51" s="1073"/>
      <c r="W51" s="1073"/>
      <c r="X51" s="347"/>
    </row>
    <row r="52" spans="1:24" ht="30" customHeight="1" x14ac:dyDescent="0.4">
      <c r="A52" s="1029"/>
      <c r="B52" s="1030"/>
      <c r="C52" s="1030"/>
      <c r="D52" s="1031"/>
      <c r="E52" s="383">
        <v>2</v>
      </c>
      <c r="F52" s="1073" t="s">
        <v>568</v>
      </c>
      <c r="G52" s="1073"/>
      <c r="H52" s="1073"/>
      <c r="I52" s="1073"/>
      <c r="J52" s="1073"/>
      <c r="K52" s="1073"/>
      <c r="L52" s="1073"/>
      <c r="M52" s="1073"/>
      <c r="N52" s="1073"/>
      <c r="O52" s="1073"/>
      <c r="P52" s="1073"/>
      <c r="Q52" s="1073"/>
      <c r="R52" s="1073"/>
      <c r="S52" s="1073"/>
      <c r="T52" s="1073"/>
      <c r="U52" s="1073"/>
      <c r="V52" s="1073"/>
      <c r="W52" s="1073"/>
      <c r="X52" s="347"/>
    </row>
    <row r="53" spans="1:24" ht="30" customHeight="1" x14ac:dyDescent="0.4">
      <c r="A53" s="1029"/>
      <c r="B53" s="1030"/>
      <c r="C53" s="1030"/>
      <c r="D53" s="1031"/>
      <c r="E53" s="383">
        <v>3</v>
      </c>
      <c r="F53" s="1019" t="s">
        <v>511</v>
      </c>
      <c r="G53" s="1020"/>
      <c r="H53" s="1020"/>
      <c r="I53" s="1020"/>
      <c r="J53" s="1020"/>
      <c r="K53" s="1020"/>
      <c r="L53" s="1020"/>
      <c r="M53" s="1020"/>
      <c r="N53" s="1020"/>
      <c r="O53" s="1020"/>
      <c r="P53" s="1020"/>
      <c r="Q53" s="1020"/>
      <c r="R53" s="1020"/>
      <c r="S53" s="1020"/>
      <c r="T53" s="1020"/>
      <c r="U53" s="1020"/>
      <c r="V53" s="1020"/>
      <c r="W53" s="1021"/>
      <c r="X53" s="347"/>
    </row>
    <row r="54" spans="1:24" ht="30" customHeight="1" x14ac:dyDescent="0.4">
      <c r="A54" s="1038"/>
      <c r="B54" s="1039"/>
      <c r="C54" s="1039"/>
      <c r="D54" s="1040"/>
      <c r="E54" s="383">
        <v>4</v>
      </c>
      <c r="F54" s="1073" t="s">
        <v>322</v>
      </c>
      <c r="G54" s="1073"/>
      <c r="H54" s="1073"/>
      <c r="I54" s="1073"/>
      <c r="J54" s="1073"/>
      <c r="K54" s="1073"/>
      <c r="L54" s="1073"/>
      <c r="M54" s="1073"/>
      <c r="N54" s="1073"/>
      <c r="O54" s="1073"/>
      <c r="P54" s="1073"/>
      <c r="Q54" s="1073"/>
      <c r="R54" s="1073"/>
      <c r="S54" s="1073"/>
      <c r="T54" s="1073"/>
      <c r="U54" s="1073"/>
      <c r="V54" s="1073"/>
      <c r="W54" s="1073"/>
      <c r="X54" s="344"/>
    </row>
    <row r="55" spans="1:24" s="338" customFormat="1" ht="45" customHeight="1" x14ac:dyDescent="0.4">
      <c r="A55" s="1038"/>
      <c r="B55" s="1039"/>
      <c r="C55" s="1039"/>
      <c r="D55" s="1040"/>
      <c r="E55" s="383">
        <v>5</v>
      </c>
      <c r="F55" s="1073" t="s">
        <v>323</v>
      </c>
      <c r="G55" s="1073"/>
      <c r="H55" s="1073"/>
      <c r="I55" s="1073"/>
      <c r="J55" s="1073"/>
      <c r="K55" s="1073"/>
      <c r="L55" s="1073"/>
      <c r="M55" s="1073"/>
      <c r="N55" s="1073"/>
      <c r="O55" s="1073"/>
      <c r="P55" s="1073"/>
      <c r="Q55" s="1073"/>
      <c r="R55" s="1073"/>
      <c r="S55" s="1073"/>
      <c r="T55" s="1073"/>
      <c r="U55" s="1073"/>
      <c r="V55" s="1073"/>
      <c r="W55" s="1073"/>
      <c r="X55" s="344"/>
    </row>
    <row r="56" spans="1:24" ht="45" customHeight="1" x14ac:dyDescent="0.4">
      <c r="A56" s="1038"/>
      <c r="B56" s="1039"/>
      <c r="C56" s="1039"/>
      <c r="D56" s="1040"/>
      <c r="E56" s="383">
        <v>6</v>
      </c>
      <c r="F56" s="1073" t="s">
        <v>569</v>
      </c>
      <c r="G56" s="1073"/>
      <c r="H56" s="1073"/>
      <c r="I56" s="1073"/>
      <c r="J56" s="1073"/>
      <c r="K56" s="1073"/>
      <c r="L56" s="1073"/>
      <c r="M56" s="1073"/>
      <c r="N56" s="1073"/>
      <c r="O56" s="1073"/>
      <c r="P56" s="1073"/>
      <c r="Q56" s="1073"/>
      <c r="R56" s="1073"/>
      <c r="S56" s="1073"/>
      <c r="T56" s="1073"/>
      <c r="U56" s="1073"/>
      <c r="V56" s="1073"/>
      <c r="W56" s="1073"/>
      <c r="X56" s="344"/>
    </row>
    <row r="57" spans="1:24" s="338" customFormat="1" ht="30" customHeight="1" x14ac:dyDescent="0.4">
      <c r="A57" s="1038"/>
      <c r="B57" s="1039"/>
      <c r="C57" s="1039"/>
      <c r="D57" s="1040"/>
      <c r="E57" s="383">
        <v>7</v>
      </c>
      <c r="F57" s="1073" t="s">
        <v>721</v>
      </c>
      <c r="G57" s="1073"/>
      <c r="H57" s="1073"/>
      <c r="I57" s="1073"/>
      <c r="J57" s="1073"/>
      <c r="K57" s="1073"/>
      <c r="L57" s="1073"/>
      <c r="M57" s="1073"/>
      <c r="N57" s="1073"/>
      <c r="O57" s="1073"/>
      <c r="P57" s="1073"/>
      <c r="Q57" s="1073"/>
      <c r="R57" s="1073"/>
      <c r="S57" s="1073"/>
      <c r="T57" s="1073"/>
      <c r="U57" s="1073"/>
      <c r="V57" s="1073"/>
      <c r="W57" s="1073"/>
      <c r="X57" s="352"/>
    </row>
    <row r="58" spans="1:24" ht="30" customHeight="1" x14ac:dyDescent="0.4">
      <c r="A58" s="1038"/>
      <c r="B58" s="1039"/>
      <c r="C58" s="1039"/>
      <c r="D58" s="1040"/>
      <c r="E58" s="383">
        <v>8</v>
      </c>
      <c r="F58" s="1073" t="s">
        <v>722</v>
      </c>
      <c r="G58" s="1073"/>
      <c r="H58" s="1073"/>
      <c r="I58" s="1073"/>
      <c r="J58" s="1073"/>
      <c r="K58" s="1073"/>
      <c r="L58" s="1073"/>
      <c r="M58" s="1073"/>
      <c r="N58" s="1073"/>
      <c r="O58" s="1073"/>
      <c r="P58" s="1073"/>
      <c r="Q58" s="1073"/>
      <c r="R58" s="1073"/>
      <c r="S58" s="1073"/>
      <c r="T58" s="1073"/>
      <c r="U58" s="1073"/>
      <c r="V58" s="1073"/>
      <c r="W58" s="1073"/>
      <c r="X58" s="344"/>
    </row>
    <row r="59" spans="1:24" ht="30" customHeight="1" x14ac:dyDescent="0.4">
      <c r="A59" s="1032"/>
      <c r="B59" s="1033"/>
      <c r="C59" s="1033"/>
      <c r="D59" s="1034"/>
      <c r="E59" s="383">
        <v>9</v>
      </c>
      <c r="F59" s="1019" t="s">
        <v>510</v>
      </c>
      <c r="G59" s="1020"/>
      <c r="H59" s="1020"/>
      <c r="I59" s="1020"/>
      <c r="J59" s="1020"/>
      <c r="K59" s="1020"/>
      <c r="L59" s="1020"/>
      <c r="M59" s="1020"/>
      <c r="N59" s="1020"/>
      <c r="O59" s="1020"/>
      <c r="P59" s="1020"/>
      <c r="Q59" s="1020"/>
      <c r="R59" s="1020"/>
      <c r="S59" s="1020"/>
      <c r="T59" s="1020"/>
      <c r="U59" s="1020"/>
      <c r="V59" s="1020"/>
      <c r="W59" s="1021"/>
      <c r="X59" s="348"/>
    </row>
    <row r="60" spans="1:24" ht="15" customHeight="1" x14ac:dyDescent="0.4">
      <c r="A60" s="1044" t="s">
        <v>355</v>
      </c>
      <c r="B60" s="1045"/>
      <c r="C60" s="1045"/>
      <c r="D60" s="1046"/>
      <c r="E60" s="364">
        <v>1</v>
      </c>
      <c r="F60" s="1073" t="s">
        <v>301</v>
      </c>
      <c r="G60" s="1073"/>
      <c r="H60" s="1073"/>
      <c r="I60" s="1073"/>
      <c r="J60" s="1073"/>
      <c r="K60" s="1073"/>
      <c r="L60" s="1073"/>
      <c r="M60" s="1073"/>
      <c r="N60" s="1073"/>
      <c r="O60" s="1073"/>
      <c r="P60" s="1073"/>
      <c r="Q60" s="1073"/>
      <c r="R60" s="1073"/>
      <c r="S60" s="1073"/>
      <c r="T60" s="1073"/>
      <c r="U60" s="1073"/>
      <c r="V60" s="1073"/>
      <c r="W60" s="1073"/>
      <c r="X60" s="347"/>
    </row>
    <row r="61" spans="1:24" ht="45" customHeight="1" x14ac:dyDescent="0.4">
      <c r="A61" s="1047"/>
      <c r="B61" s="1048"/>
      <c r="C61" s="1048"/>
      <c r="D61" s="1049"/>
      <c r="E61" s="364">
        <v>2</v>
      </c>
      <c r="F61" s="1073" t="s">
        <v>546</v>
      </c>
      <c r="G61" s="1073"/>
      <c r="H61" s="1073"/>
      <c r="I61" s="1073"/>
      <c r="J61" s="1073"/>
      <c r="K61" s="1073"/>
      <c r="L61" s="1073"/>
      <c r="M61" s="1073"/>
      <c r="N61" s="1073"/>
      <c r="O61" s="1073"/>
      <c r="P61" s="1073"/>
      <c r="Q61" s="1073"/>
      <c r="R61" s="1073"/>
      <c r="S61" s="1073"/>
      <c r="T61" s="1073"/>
      <c r="U61" s="1073"/>
      <c r="V61" s="1073"/>
      <c r="W61" s="1073"/>
      <c r="X61" s="347"/>
    </row>
    <row r="62" spans="1:24" ht="45" customHeight="1" x14ac:dyDescent="0.4">
      <c r="A62" s="1035"/>
      <c r="B62" s="1036"/>
      <c r="C62" s="1036"/>
      <c r="D62" s="1037"/>
      <c r="E62" s="364">
        <v>3</v>
      </c>
      <c r="F62" s="1073" t="s">
        <v>547</v>
      </c>
      <c r="G62" s="1073"/>
      <c r="H62" s="1073"/>
      <c r="I62" s="1073"/>
      <c r="J62" s="1073"/>
      <c r="K62" s="1073"/>
      <c r="L62" s="1073"/>
      <c r="M62" s="1073"/>
      <c r="N62" s="1073"/>
      <c r="O62" s="1073"/>
      <c r="P62" s="1073"/>
      <c r="Q62" s="1073"/>
      <c r="R62" s="1073"/>
      <c r="S62" s="1073"/>
      <c r="T62" s="1073"/>
      <c r="U62" s="1073"/>
      <c r="V62" s="1073"/>
      <c r="W62" s="1073"/>
      <c r="X62" s="347"/>
    </row>
    <row r="63" spans="1:24" ht="30" customHeight="1" x14ac:dyDescent="0.4">
      <c r="A63" s="1035"/>
      <c r="B63" s="1036"/>
      <c r="C63" s="1036"/>
      <c r="D63" s="1037"/>
      <c r="E63" s="364">
        <v>4</v>
      </c>
      <c r="F63" s="1019" t="s">
        <v>512</v>
      </c>
      <c r="G63" s="1020"/>
      <c r="H63" s="1020"/>
      <c r="I63" s="1020"/>
      <c r="J63" s="1020"/>
      <c r="K63" s="1020"/>
      <c r="L63" s="1020"/>
      <c r="M63" s="1020"/>
      <c r="N63" s="1020"/>
      <c r="O63" s="1020"/>
      <c r="P63" s="1020"/>
      <c r="Q63" s="1020"/>
      <c r="R63" s="1020"/>
      <c r="S63" s="1020"/>
      <c r="T63" s="1020"/>
      <c r="U63" s="1020"/>
      <c r="V63" s="1020"/>
      <c r="W63" s="1021"/>
      <c r="X63" s="347"/>
    </row>
    <row r="64" spans="1:24" ht="30" customHeight="1" x14ac:dyDescent="0.4">
      <c r="A64" s="1035"/>
      <c r="B64" s="1036"/>
      <c r="C64" s="1036"/>
      <c r="D64" s="1037"/>
      <c r="E64" s="364">
        <v>5</v>
      </c>
      <c r="F64" s="1019" t="s">
        <v>513</v>
      </c>
      <c r="G64" s="1020"/>
      <c r="H64" s="1020"/>
      <c r="I64" s="1020"/>
      <c r="J64" s="1020"/>
      <c r="K64" s="1020"/>
      <c r="L64" s="1020"/>
      <c r="M64" s="1020"/>
      <c r="N64" s="1020"/>
      <c r="O64" s="1020"/>
      <c r="P64" s="1020"/>
      <c r="Q64" s="1020"/>
      <c r="R64" s="1020"/>
      <c r="S64" s="1020"/>
      <c r="T64" s="1020"/>
      <c r="U64" s="1020"/>
      <c r="V64" s="1020"/>
      <c r="W64" s="1021"/>
      <c r="X64" s="347"/>
    </row>
    <row r="65" spans="1:24" ht="45" customHeight="1" x14ac:dyDescent="0.4">
      <c r="A65" s="1035"/>
      <c r="B65" s="1036"/>
      <c r="C65" s="1036"/>
      <c r="D65" s="1037"/>
      <c r="E65" s="364">
        <v>6</v>
      </c>
      <c r="F65" s="1073" t="s">
        <v>725</v>
      </c>
      <c r="G65" s="1073"/>
      <c r="H65" s="1073"/>
      <c r="I65" s="1073"/>
      <c r="J65" s="1073"/>
      <c r="K65" s="1073"/>
      <c r="L65" s="1073"/>
      <c r="M65" s="1073"/>
      <c r="N65" s="1073"/>
      <c r="O65" s="1073"/>
      <c r="P65" s="1073"/>
      <c r="Q65" s="1073"/>
      <c r="R65" s="1073"/>
      <c r="S65" s="1073"/>
      <c r="T65" s="1073"/>
      <c r="U65" s="1073"/>
      <c r="V65" s="1073"/>
      <c r="W65" s="1073"/>
      <c r="X65" s="347"/>
    </row>
    <row r="66" spans="1:24" ht="45" customHeight="1" x14ac:dyDescent="0.4">
      <c r="A66" s="1035"/>
      <c r="B66" s="1036"/>
      <c r="C66" s="1036"/>
      <c r="D66" s="1037"/>
      <c r="E66" s="369">
        <v>7</v>
      </c>
      <c r="F66" s="1019" t="s">
        <v>514</v>
      </c>
      <c r="G66" s="1020"/>
      <c r="H66" s="1020"/>
      <c r="I66" s="1020"/>
      <c r="J66" s="1020"/>
      <c r="K66" s="1020"/>
      <c r="L66" s="1020"/>
      <c r="M66" s="1020"/>
      <c r="N66" s="1020"/>
      <c r="O66" s="1020"/>
      <c r="P66" s="1020"/>
      <c r="Q66" s="1020"/>
      <c r="R66" s="1020"/>
      <c r="S66" s="1020"/>
      <c r="T66" s="1020"/>
      <c r="U66" s="1020"/>
      <c r="V66" s="1020"/>
      <c r="W66" s="1021"/>
      <c r="X66" s="347"/>
    </row>
    <row r="67" spans="1:24" ht="15" customHeight="1" x14ac:dyDescent="0.4">
      <c r="A67" s="1035"/>
      <c r="B67" s="1036"/>
      <c r="C67" s="1036"/>
      <c r="D67" s="1037"/>
      <c r="E67" s="369">
        <v>8</v>
      </c>
      <c r="F67" s="1019" t="s">
        <v>515</v>
      </c>
      <c r="G67" s="1020"/>
      <c r="H67" s="1020"/>
      <c r="I67" s="1020"/>
      <c r="J67" s="1020"/>
      <c r="K67" s="1020"/>
      <c r="L67" s="1020"/>
      <c r="M67" s="1020"/>
      <c r="N67" s="1020"/>
      <c r="O67" s="1020"/>
      <c r="P67" s="1020"/>
      <c r="Q67" s="1020"/>
      <c r="R67" s="1020"/>
      <c r="S67" s="1020"/>
      <c r="T67" s="1020"/>
      <c r="U67" s="1020"/>
      <c r="V67" s="1020"/>
      <c r="W67" s="1021"/>
      <c r="X67" s="347"/>
    </row>
    <row r="68" spans="1:24" ht="30" customHeight="1" x14ac:dyDescent="0.4">
      <c r="A68" s="1035"/>
      <c r="B68" s="1036"/>
      <c r="C68" s="1036"/>
      <c r="D68" s="1037"/>
      <c r="E68" s="369">
        <v>9</v>
      </c>
      <c r="F68" s="1019" t="s">
        <v>516</v>
      </c>
      <c r="G68" s="1020"/>
      <c r="H68" s="1020"/>
      <c r="I68" s="1020"/>
      <c r="J68" s="1020"/>
      <c r="K68" s="1020"/>
      <c r="L68" s="1020"/>
      <c r="M68" s="1020"/>
      <c r="N68" s="1020"/>
      <c r="O68" s="1020"/>
      <c r="P68" s="1020"/>
      <c r="Q68" s="1020"/>
      <c r="R68" s="1020"/>
      <c r="S68" s="1020"/>
      <c r="T68" s="1020"/>
      <c r="U68" s="1020"/>
      <c r="V68" s="1020"/>
      <c r="W68" s="1021"/>
      <c r="X68" s="347"/>
    </row>
    <row r="69" spans="1:24" ht="30" customHeight="1" x14ac:dyDescent="0.4">
      <c r="A69" s="1035"/>
      <c r="B69" s="1036"/>
      <c r="C69" s="1036"/>
      <c r="D69" s="1037"/>
      <c r="E69" s="369">
        <v>10</v>
      </c>
      <c r="F69" s="1019" t="s">
        <v>545</v>
      </c>
      <c r="G69" s="1020"/>
      <c r="H69" s="1020"/>
      <c r="I69" s="1020"/>
      <c r="J69" s="1020"/>
      <c r="K69" s="1020"/>
      <c r="L69" s="1020"/>
      <c r="M69" s="1020"/>
      <c r="N69" s="1020"/>
      <c r="O69" s="1020"/>
      <c r="P69" s="1020"/>
      <c r="Q69" s="1020"/>
      <c r="R69" s="1020"/>
      <c r="S69" s="1020"/>
      <c r="T69" s="1020"/>
      <c r="U69" s="1020"/>
      <c r="V69" s="1020"/>
      <c r="W69" s="1021"/>
      <c r="X69" s="347"/>
    </row>
    <row r="70" spans="1:24" ht="45" customHeight="1" x14ac:dyDescent="0.4">
      <c r="A70" s="1035"/>
      <c r="B70" s="1036"/>
      <c r="C70" s="1036"/>
      <c r="D70" s="1037"/>
      <c r="E70" s="369">
        <v>11</v>
      </c>
      <c r="F70" s="1073" t="s">
        <v>548</v>
      </c>
      <c r="G70" s="1073"/>
      <c r="H70" s="1073"/>
      <c r="I70" s="1073"/>
      <c r="J70" s="1073"/>
      <c r="K70" s="1073"/>
      <c r="L70" s="1073"/>
      <c r="M70" s="1073"/>
      <c r="N70" s="1073"/>
      <c r="O70" s="1073"/>
      <c r="P70" s="1073"/>
      <c r="Q70" s="1073"/>
      <c r="R70" s="1073"/>
      <c r="S70" s="1073"/>
      <c r="T70" s="1073"/>
      <c r="U70" s="1073"/>
      <c r="V70" s="1073"/>
      <c r="W70" s="1073"/>
      <c r="X70" s="347"/>
    </row>
    <row r="71" spans="1:24" ht="45" customHeight="1" x14ac:dyDescent="0.4">
      <c r="A71" s="1035"/>
      <c r="B71" s="1036"/>
      <c r="C71" s="1036"/>
      <c r="D71" s="1037"/>
      <c r="E71" s="369">
        <v>12</v>
      </c>
      <c r="F71" s="1019" t="s">
        <v>517</v>
      </c>
      <c r="G71" s="1020"/>
      <c r="H71" s="1020"/>
      <c r="I71" s="1020"/>
      <c r="J71" s="1020"/>
      <c r="K71" s="1020"/>
      <c r="L71" s="1020"/>
      <c r="M71" s="1020"/>
      <c r="N71" s="1020"/>
      <c r="O71" s="1020"/>
      <c r="P71" s="1020"/>
      <c r="Q71" s="1020"/>
      <c r="R71" s="1020"/>
      <c r="S71" s="1020"/>
      <c r="T71" s="1020"/>
      <c r="U71" s="1020"/>
      <c r="V71" s="1020"/>
      <c r="W71" s="1021"/>
      <c r="X71" s="347"/>
    </row>
    <row r="72" spans="1:24" ht="15" customHeight="1" x14ac:dyDescent="0.4">
      <c r="A72" s="1059"/>
      <c r="B72" s="1060"/>
      <c r="C72" s="1060"/>
      <c r="D72" s="1061"/>
      <c r="E72" s="369">
        <v>13</v>
      </c>
      <c r="F72" s="1073" t="s">
        <v>302</v>
      </c>
      <c r="G72" s="1073"/>
      <c r="H72" s="1073"/>
      <c r="I72" s="1073"/>
      <c r="J72" s="1073"/>
      <c r="K72" s="1073"/>
      <c r="L72" s="1073"/>
      <c r="M72" s="1073"/>
      <c r="N72" s="1073"/>
      <c r="O72" s="1073"/>
      <c r="P72" s="1073"/>
      <c r="Q72" s="1073"/>
      <c r="R72" s="1073"/>
      <c r="S72" s="1073"/>
      <c r="T72" s="1073"/>
      <c r="U72" s="1073"/>
      <c r="V72" s="1073"/>
      <c r="W72" s="1073"/>
      <c r="X72" s="347"/>
    </row>
    <row r="73" spans="1:24" s="340" customFormat="1" ht="14.25" customHeight="1" x14ac:dyDescent="0.4">
      <c r="A73" s="1062" t="s">
        <v>10</v>
      </c>
      <c r="B73" s="1062"/>
      <c r="C73" s="1062"/>
      <c r="D73" s="1062"/>
      <c r="E73" s="366"/>
      <c r="F73" s="1102" t="s">
        <v>9</v>
      </c>
      <c r="G73" s="1102"/>
      <c r="H73" s="1102"/>
      <c r="I73" s="1102"/>
      <c r="J73" s="1102"/>
      <c r="K73" s="1102"/>
      <c r="L73" s="1102"/>
      <c r="M73" s="1102"/>
      <c r="N73" s="1102"/>
      <c r="O73" s="1102"/>
      <c r="P73" s="1102"/>
      <c r="Q73" s="1102"/>
      <c r="R73" s="1102"/>
      <c r="S73" s="1102"/>
      <c r="T73" s="1102"/>
      <c r="U73" s="1102"/>
      <c r="V73" s="1102"/>
      <c r="W73" s="1102"/>
      <c r="X73" s="378" t="s">
        <v>308</v>
      </c>
    </row>
    <row r="74" spans="1:24" ht="30" customHeight="1" x14ac:dyDescent="0.4">
      <c r="A74" s="1044" t="s">
        <v>356</v>
      </c>
      <c r="B74" s="1045"/>
      <c r="C74" s="1045"/>
      <c r="D74" s="1046"/>
      <c r="E74" s="364">
        <v>1</v>
      </c>
      <c r="F74" s="1023" t="s">
        <v>724</v>
      </c>
      <c r="G74" s="1024"/>
      <c r="H74" s="1024"/>
      <c r="I74" s="1024"/>
      <c r="J74" s="1024"/>
      <c r="K74" s="1024"/>
      <c r="L74" s="1024"/>
      <c r="M74" s="1024"/>
      <c r="N74" s="1024"/>
      <c r="O74" s="1024"/>
      <c r="P74" s="1024"/>
      <c r="Q74" s="1024"/>
      <c r="R74" s="1024"/>
      <c r="S74" s="1024"/>
      <c r="T74" s="1024"/>
      <c r="U74" s="1024"/>
      <c r="V74" s="1024"/>
      <c r="W74" s="1025"/>
      <c r="X74" s="347"/>
    </row>
    <row r="75" spans="1:24" ht="15" customHeight="1" x14ac:dyDescent="0.4">
      <c r="A75" s="1047"/>
      <c r="B75" s="1048"/>
      <c r="C75" s="1048"/>
      <c r="D75" s="1049"/>
      <c r="E75" s="364">
        <v>2</v>
      </c>
      <c r="F75" s="1023" t="s">
        <v>723</v>
      </c>
      <c r="G75" s="1024"/>
      <c r="H75" s="1024"/>
      <c r="I75" s="1024"/>
      <c r="J75" s="1024"/>
      <c r="K75" s="1024"/>
      <c r="L75" s="1024"/>
      <c r="M75" s="1024"/>
      <c r="N75" s="1024"/>
      <c r="O75" s="1024"/>
      <c r="P75" s="1024"/>
      <c r="Q75" s="1024"/>
      <c r="R75" s="1024"/>
      <c r="S75" s="1024"/>
      <c r="T75" s="1024"/>
      <c r="U75" s="1024"/>
      <c r="V75" s="1024"/>
      <c r="W75" s="1025"/>
      <c r="X75" s="347"/>
    </row>
    <row r="76" spans="1:24" ht="15" customHeight="1" x14ac:dyDescent="0.4">
      <c r="A76" s="1044" t="s">
        <v>300</v>
      </c>
      <c r="B76" s="1045"/>
      <c r="C76" s="1045"/>
      <c r="D76" s="1046"/>
      <c r="E76" s="364">
        <v>1</v>
      </c>
      <c r="F76" s="1073" t="s">
        <v>303</v>
      </c>
      <c r="G76" s="1073"/>
      <c r="H76" s="1073"/>
      <c r="I76" s="1073"/>
      <c r="J76" s="1073"/>
      <c r="K76" s="1073"/>
      <c r="L76" s="1073"/>
      <c r="M76" s="1073"/>
      <c r="N76" s="1073"/>
      <c r="O76" s="1073"/>
      <c r="P76" s="1073"/>
      <c r="Q76" s="1073"/>
      <c r="R76" s="1073"/>
      <c r="S76" s="1073"/>
      <c r="T76" s="1073"/>
      <c r="U76" s="1073"/>
      <c r="V76" s="1073"/>
      <c r="W76" s="1073"/>
      <c r="X76" s="347"/>
    </row>
    <row r="77" spans="1:24" ht="45" customHeight="1" x14ac:dyDescent="0.4">
      <c r="A77" s="1050"/>
      <c r="B77" s="1051"/>
      <c r="C77" s="1051"/>
      <c r="D77" s="1052"/>
      <c r="E77" s="364">
        <v>2</v>
      </c>
      <c r="F77" s="1073" t="s">
        <v>304</v>
      </c>
      <c r="G77" s="1073"/>
      <c r="H77" s="1073"/>
      <c r="I77" s="1073"/>
      <c r="J77" s="1073"/>
      <c r="K77" s="1073"/>
      <c r="L77" s="1073"/>
      <c r="M77" s="1073"/>
      <c r="N77" s="1073"/>
      <c r="O77" s="1073"/>
      <c r="P77" s="1073"/>
      <c r="Q77" s="1073"/>
      <c r="R77" s="1073"/>
      <c r="S77" s="1073"/>
      <c r="T77" s="1073"/>
      <c r="U77" s="1073"/>
      <c r="V77" s="1073"/>
      <c r="W77" s="1073"/>
      <c r="X77" s="347"/>
    </row>
    <row r="78" spans="1:24" ht="15" customHeight="1" x14ac:dyDescent="0.4">
      <c r="A78" s="1044" t="s">
        <v>565</v>
      </c>
      <c r="B78" s="1045"/>
      <c r="C78" s="1045"/>
      <c r="D78" s="1046"/>
      <c r="E78" s="364">
        <v>1</v>
      </c>
      <c r="F78" s="1073" t="s">
        <v>305</v>
      </c>
      <c r="G78" s="1073"/>
      <c r="H78" s="1073"/>
      <c r="I78" s="1073"/>
      <c r="J78" s="1073"/>
      <c r="K78" s="1073"/>
      <c r="L78" s="1073"/>
      <c r="M78" s="1073"/>
      <c r="N78" s="1073"/>
      <c r="O78" s="1073"/>
      <c r="P78" s="1073"/>
      <c r="Q78" s="1073"/>
      <c r="R78" s="1073"/>
      <c r="S78" s="1073"/>
      <c r="T78" s="1073"/>
      <c r="U78" s="1073"/>
      <c r="V78" s="1073"/>
      <c r="W78" s="1073"/>
      <c r="X78" s="347"/>
    </row>
    <row r="79" spans="1:24" ht="45" customHeight="1" x14ac:dyDescent="0.4">
      <c r="A79" s="1047"/>
      <c r="B79" s="1048"/>
      <c r="C79" s="1048"/>
      <c r="D79" s="1049"/>
      <c r="E79" s="364">
        <v>2</v>
      </c>
      <c r="F79" s="1073" t="s">
        <v>306</v>
      </c>
      <c r="G79" s="1073"/>
      <c r="H79" s="1073"/>
      <c r="I79" s="1073"/>
      <c r="J79" s="1073"/>
      <c r="K79" s="1073"/>
      <c r="L79" s="1073"/>
      <c r="M79" s="1073"/>
      <c r="N79" s="1073"/>
      <c r="O79" s="1073"/>
      <c r="P79" s="1073"/>
      <c r="Q79" s="1073"/>
      <c r="R79" s="1073"/>
      <c r="S79" s="1073"/>
      <c r="T79" s="1073"/>
      <c r="U79" s="1073"/>
      <c r="V79" s="1073"/>
      <c r="W79" s="1073"/>
      <c r="X79" s="347"/>
    </row>
    <row r="80" spans="1:24" ht="45" customHeight="1" x14ac:dyDescent="0.4">
      <c r="A80" s="1056"/>
      <c r="B80" s="1057"/>
      <c r="C80" s="1057"/>
      <c r="D80" s="1058"/>
      <c r="E80" s="364">
        <v>3</v>
      </c>
      <c r="F80" s="1073" t="s">
        <v>307</v>
      </c>
      <c r="G80" s="1073"/>
      <c r="H80" s="1073"/>
      <c r="I80" s="1073"/>
      <c r="J80" s="1073"/>
      <c r="K80" s="1073"/>
      <c r="L80" s="1073"/>
      <c r="M80" s="1073"/>
      <c r="N80" s="1073"/>
      <c r="O80" s="1073"/>
      <c r="P80" s="1073"/>
      <c r="Q80" s="1073"/>
      <c r="R80" s="1073"/>
      <c r="S80" s="1073"/>
      <c r="T80" s="1073"/>
      <c r="U80" s="1073"/>
      <c r="V80" s="1073"/>
      <c r="W80" s="1073"/>
      <c r="X80" s="347"/>
    </row>
    <row r="81" spans="1:24" ht="15" customHeight="1" x14ac:dyDescent="0.4">
      <c r="A81" s="1044" t="s">
        <v>357</v>
      </c>
      <c r="B81" s="1045"/>
      <c r="C81" s="1045"/>
      <c r="D81" s="1046"/>
      <c r="E81" s="364">
        <v>1</v>
      </c>
      <c r="F81" s="1073" t="s">
        <v>305</v>
      </c>
      <c r="G81" s="1073"/>
      <c r="H81" s="1073"/>
      <c r="I81" s="1073"/>
      <c r="J81" s="1073"/>
      <c r="K81" s="1073"/>
      <c r="L81" s="1073"/>
      <c r="M81" s="1073"/>
      <c r="N81" s="1073"/>
      <c r="O81" s="1073"/>
      <c r="P81" s="1073"/>
      <c r="Q81" s="1073"/>
      <c r="R81" s="1073"/>
      <c r="S81" s="1073"/>
      <c r="T81" s="1073"/>
      <c r="U81" s="1073"/>
      <c r="V81" s="1073"/>
      <c r="W81" s="1073"/>
      <c r="X81" s="347"/>
    </row>
    <row r="82" spans="1:24" ht="45" customHeight="1" x14ac:dyDescent="0.4">
      <c r="A82" s="1047"/>
      <c r="B82" s="1048"/>
      <c r="C82" s="1048"/>
      <c r="D82" s="1049"/>
      <c r="E82" s="364">
        <v>2</v>
      </c>
      <c r="F82" s="1073" t="s">
        <v>306</v>
      </c>
      <c r="G82" s="1073"/>
      <c r="H82" s="1073"/>
      <c r="I82" s="1073"/>
      <c r="J82" s="1073"/>
      <c r="K82" s="1073"/>
      <c r="L82" s="1073"/>
      <c r="M82" s="1073"/>
      <c r="N82" s="1073"/>
      <c r="O82" s="1073"/>
      <c r="P82" s="1073"/>
      <c r="Q82" s="1073"/>
      <c r="R82" s="1073"/>
      <c r="S82" s="1073"/>
      <c r="T82" s="1073"/>
      <c r="U82" s="1073"/>
      <c r="V82" s="1073"/>
      <c r="W82" s="1073"/>
      <c r="X82" s="347"/>
    </row>
    <row r="83" spans="1:24" ht="45" customHeight="1" x14ac:dyDescent="0.4">
      <c r="A83" s="1056"/>
      <c r="B83" s="1057"/>
      <c r="C83" s="1057"/>
      <c r="D83" s="1058"/>
      <c r="E83" s="364">
        <v>3</v>
      </c>
      <c r="F83" s="1073" t="s">
        <v>804</v>
      </c>
      <c r="G83" s="1073"/>
      <c r="H83" s="1073"/>
      <c r="I83" s="1073"/>
      <c r="J83" s="1073"/>
      <c r="K83" s="1073"/>
      <c r="L83" s="1073"/>
      <c r="M83" s="1073"/>
      <c r="N83" s="1073"/>
      <c r="O83" s="1073"/>
      <c r="P83" s="1073"/>
      <c r="Q83" s="1073"/>
      <c r="R83" s="1073"/>
      <c r="S83" s="1073"/>
      <c r="T83" s="1073"/>
      <c r="U83" s="1073"/>
      <c r="V83" s="1073"/>
      <c r="W83" s="1073"/>
      <c r="X83" s="347"/>
    </row>
    <row r="84" spans="1:24" ht="15" customHeight="1" x14ac:dyDescent="0.4">
      <c r="A84" s="1074" t="s">
        <v>311</v>
      </c>
      <c r="B84" s="1075"/>
      <c r="C84" s="1075"/>
      <c r="D84" s="1076"/>
      <c r="E84" s="376">
        <v>1</v>
      </c>
      <c r="F84" s="1073" t="s">
        <v>314</v>
      </c>
      <c r="G84" s="1073"/>
      <c r="H84" s="1073"/>
      <c r="I84" s="1073"/>
      <c r="J84" s="1073"/>
      <c r="K84" s="1073"/>
      <c r="L84" s="1073"/>
      <c r="M84" s="1073"/>
      <c r="N84" s="1073"/>
      <c r="O84" s="1073"/>
      <c r="P84" s="1073"/>
      <c r="Q84" s="1073"/>
      <c r="R84" s="1073"/>
      <c r="S84" s="1073"/>
      <c r="T84" s="1073"/>
      <c r="U84" s="1073"/>
      <c r="V84" s="1073"/>
      <c r="W84" s="1073"/>
      <c r="X84" s="344"/>
    </row>
    <row r="85" spans="1:24" ht="30" customHeight="1" x14ac:dyDescent="0.4">
      <c r="A85" s="1077"/>
      <c r="B85" s="1078"/>
      <c r="C85" s="1078"/>
      <c r="D85" s="1079"/>
      <c r="E85" s="376">
        <v>2</v>
      </c>
      <c r="F85" s="1073" t="s">
        <v>805</v>
      </c>
      <c r="G85" s="1073"/>
      <c r="H85" s="1073"/>
      <c r="I85" s="1073"/>
      <c r="J85" s="1073"/>
      <c r="K85" s="1073"/>
      <c r="L85" s="1073"/>
      <c r="M85" s="1073"/>
      <c r="N85" s="1073"/>
      <c r="O85" s="1073"/>
      <c r="P85" s="1073"/>
      <c r="Q85" s="1073"/>
      <c r="R85" s="1073"/>
      <c r="S85" s="1073"/>
      <c r="T85" s="1073"/>
      <c r="U85" s="1073"/>
      <c r="V85" s="1073"/>
      <c r="W85" s="1073"/>
      <c r="X85" s="353"/>
    </row>
    <row r="86" spans="1:24" ht="45" customHeight="1" x14ac:dyDescent="0.4">
      <c r="A86" s="1080"/>
      <c r="B86" s="1081"/>
      <c r="C86" s="1081"/>
      <c r="D86" s="1082"/>
      <c r="E86" s="376">
        <v>3</v>
      </c>
      <c r="F86" s="1073" t="s">
        <v>549</v>
      </c>
      <c r="G86" s="1073"/>
      <c r="H86" s="1073"/>
      <c r="I86" s="1073"/>
      <c r="J86" s="1073"/>
      <c r="K86" s="1073"/>
      <c r="L86" s="1073"/>
      <c r="M86" s="1073"/>
      <c r="N86" s="1073"/>
      <c r="O86" s="1073"/>
      <c r="P86" s="1073"/>
      <c r="Q86" s="1073"/>
      <c r="R86" s="1073"/>
      <c r="S86" s="1073"/>
      <c r="T86" s="1073"/>
      <c r="U86" s="1073"/>
      <c r="V86" s="1073"/>
      <c r="W86" s="1073"/>
      <c r="X86" s="353"/>
    </row>
    <row r="87" spans="1:24" ht="15" customHeight="1" x14ac:dyDescent="0.4">
      <c r="A87" s="1083"/>
      <c r="B87" s="1084"/>
      <c r="C87" s="1084"/>
      <c r="D87" s="1085"/>
      <c r="E87" s="376">
        <v>4</v>
      </c>
      <c r="F87" s="1073" t="s">
        <v>315</v>
      </c>
      <c r="G87" s="1073"/>
      <c r="H87" s="1073"/>
      <c r="I87" s="1073"/>
      <c r="J87" s="1073"/>
      <c r="K87" s="1073"/>
      <c r="L87" s="1073"/>
      <c r="M87" s="1073"/>
      <c r="N87" s="1073"/>
      <c r="O87" s="1073"/>
      <c r="P87" s="1073"/>
      <c r="Q87" s="1073"/>
      <c r="R87" s="1073"/>
      <c r="S87" s="1073"/>
      <c r="T87" s="1073"/>
      <c r="U87" s="1073"/>
      <c r="V87" s="1073"/>
      <c r="W87" s="1073"/>
      <c r="X87" s="353"/>
    </row>
    <row r="88" spans="1:24" ht="15" customHeight="1" x14ac:dyDescent="0.4">
      <c r="A88" s="1053" t="s">
        <v>312</v>
      </c>
      <c r="B88" s="1054"/>
      <c r="C88" s="1054"/>
      <c r="D88" s="1055"/>
      <c r="E88" s="384">
        <v>1</v>
      </c>
      <c r="F88" s="1073" t="s">
        <v>316</v>
      </c>
      <c r="G88" s="1073"/>
      <c r="H88" s="1073"/>
      <c r="I88" s="1073"/>
      <c r="J88" s="1073"/>
      <c r="K88" s="1073"/>
      <c r="L88" s="1073"/>
      <c r="M88" s="1073"/>
      <c r="N88" s="1073"/>
      <c r="O88" s="1073"/>
      <c r="P88" s="1073"/>
      <c r="Q88" s="1073"/>
      <c r="R88" s="1073"/>
      <c r="S88" s="1073"/>
      <c r="T88" s="1073"/>
      <c r="U88" s="1073"/>
      <c r="V88" s="1073"/>
      <c r="W88" s="1073"/>
      <c r="X88" s="353"/>
    </row>
    <row r="89" spans="1:24" ht="15" customHeight="1" x14ac:dyDescent="0.4">
      <c r="A89" s="1053"/>
      <c r="B89" s="1054"/>
      <c r="C89" s="1054"/>
      <c r="D89" s="1055"/>
      <c r="E89" s="384">
        <v>2</v>
      </c>
      <c r="F89" s="1073" t="s">
        <v>317</v>
      </c>
      <c r="G89" s="1073"/>
      <c r="H89" s="1073"/>
      <c r="I89" s="1073"/>
      <c r="J89" s="1073"/>
      <c r="K89" s="1073"/>
      <c r="L89" s="1073"/>
      <c r="M89" s="1073"/>
      <c r="N89" s="1073"/>
      <c r="O89" s="1073"/>
      <c r="P89" s="1073"/>
      <c r="Q89" s="1073"/>
      <c r="R89" s="1073"/>
      <c r="S89" s="1073"/>
      <c r="T89" s="1073"/>
      <c r="U89" s="1073"/>
      <c r="V89" s="1073"/>
      <c r="W89" s="1073"/>
      <c r="X89" s="353"/>
    </row>
    <row r="90" spans="1:24" ht="15" customHeight="1" x14ac:dyDescent="0.4">
      <c r="A90" s="1053"/>
      <c r="B90" s="1054"/>
      <c r="C90" s="1054"/>
      <c r="D90" s="1055"/>
      <c r="E90" s="384">
        <v>3</v>
      </c>
      <c r="F90" s="1073" t="s">
        <v>310</v>
      </c>
      <c r="G90" s="1073"/>
      <c r="H90" s="1073"/>
      <c r="I90" s="1073"/>
      <c r="J90" s="1073"/>
      <c r="K90" s="1073"/>
      <c r="L90" s="1073"/>
      <c r="M90" s="1073"/>
      <c r="N90" s="1073"/>
      <c r="O90" s="1073"/>
      <c r="P90" s="1073"/>
      <c r="Q90" s="1073"/>
      <c r="R90" s="1073"/>
      <c r="S90" s="1073"/>
      <c r="T90" s="1073"/>
      <c r="U90" s="1073"/>
      <c r="V90" s="1073"/>
      <c r="W90" s="1073"/>
      <c r="X90" s="353"/>
    </row>
    <row r="91" spans="1:24" ht="15" customHeight="1" x14ac:dyDescent="0.4">
      <c r="A91" s="1026" t="s">
        <v>330</v>
      </c>
      <c r="B91" s="1027"/>
      <c r="C91" s="1027"/>
      <c r="D91" s="1028"/>
      <c r="E91" s="383">
        <v>1</v>
      </c>
      <c r="F91" s="1073" t="s">
        <v>319</v>
      </c>
      <c r="G91" s="1073"/>
      <c r="H91" s="1073"/>
      <c r="I91" s="1073"/>
      <c r="J91" s="1073"/>
      <c r="K91" s="1073"/>
      <c r="L91" s="1073"/>
      <c r="M91" s="1073"/>
      <c r="N91" s="1073"/>
      <c r="O91" s="1073"/>
      <c r="P91" s="1073"/>
      <c r="Q91" s="1073"/>
      <c r="R91" s="1073"/>
      <c r="S91" s="1073"/>
      <c r="T91" s="1073"/>
      <c r="U91" s="1073"/>
      <c r="V91" s="1073"/>
      <c r="W91" s="1073"/>
      <c r="X91" s="353"/>
    </row>
    <row r="92" spans="1:24" ht="30" customHeight="1" x14ac:dyDescent="0.4">
      <c r="A92" s="1029"/>
      <c r="B92" s="1030"/>
      <c r="C92" s="1030"/>
      <c r="D92" s="1031"/>
      <c r="E92" s="383">
        <v>2</v>
      </c>
      <c r="F92" s="1073" t="s">
        <v>550</v>
      </c>
      <c r="G92" s="1073"/>
      <c r="H92" s="1073"/>
      <c r="I92" s="1073"/>
      <c r="J92" s="1073"/>
      <c r="K92" s="1073"/>
      <c r="L92" s="1073"/>
      <c r="M92" s="1073"/>
      <c r="N92" s="1073"/>
      <c r="O92" s="1073"/>
      <c r="P92" s="1073"/>
      <c r="Q92" s="1073"/>
      <c r="R92" s="1073"/>
      <c r="S92" s="1073"/>
      <c r="T92" s="1073"/>
      <c r="U92" s="1073"/>
      <c r="V92" s="1073"/>
      <c r="W92" s="1073"/>
      <c r="X92" s="353"/>
    </row>
    <row r="93" spans="1:24" ht="15" customHeight="1" x14ac:dyDescent="0.4">
      <c r="A93" s="1038"/>
      <c r="B93" s="1039"/>
      <c r="C93" s="1039"/>
      <c r="D93" s="1040"/>
      <c r="E93" s="383">
        <v>3</v>
      </c>
      <c r="F93" s="1073" t="s">
        <v>518</v>
      </c>
      <c r="G93" s="1073"/>
      <c r="H93" s="1073"/>
      <c r="I93" s="1073"/>
      <c r="J93" s="1073"/>
      <c r="K93" s="1073"/>
      <c r="L93" s="1073"/>
      <c r="M93" s="1073"/>
      <c r="N93" s="1073"/>
      <c r="O93" s="1073"/>
      <c r="P93" s="1073"/>
      <c r="Q93" s="1073"/>
      <c r="R93" s="1073"/>
      <c r="S93" s="1073"/>
      <c r="T93" s="1073"/>
      <c r="U93" s="1073"/>
      <c r="V93" s="1073"/>
      <c r="W93" s="1073"/>
      <c r="X93" s="353"/>
    </row>
    <row r="94" spans="1:24" ht="15" customHeight="1" x14ac:dyDescent="0.4">
      <c r="A94" s="1038"/>
      <c r="B94" s="1039"/>
      <c r="C94" s="1039"/>
      <c r="D94" s="1040"/>
      <c r="E94" s="383">
        <v>4</v>
      </c>
      <c r="F94" s="1073" t="s">
        <v>318</v>
      </c>
      <c r="G94" s="1073"/>
      <c r="H94" s="1073"/>
      <c r="I94" s="1073"/>
      <c r="J94" s="1073"/>
      <c r="K94" s="1073"/>
      <c r="L94" s="1073"/>
      <c r="M94" s="1073"/>
      <c r="N94" s="1073"/>
      <c r="O94" s="1073"/>
      <c r="P94" s="1073"/>
      <c r="Q94" s="1073"/>
      <c r="R94" s="1073"/>
      <c r="S94" s="1073"/>
      <c r="T94" s="1073"/>
      <c r="U94" s="1073"/>
      <c r="V94" s="1073"/>
      <c r="W94" s="1073"/>
      <c r="X94" s="353"/>
    </row>
    <row r="95" spans="1:24" ht="30" customHeight="1" x14ac:dyDescent="0.4">
      <c r="A95" s="1038"/>
      <c r="B95" s="1039"/>
      <c r="C95" s="1039"/>
      <c r="D95" s="1040"/>
      <c r="E95" s="383">
        <v>5</v>
      </c>
      <c r="F95" s="1073" t="s">
        <v>320</v>
      </c>
      <c r="G95" s="1073"/>
      <c r="H95" s="1073"/>
      <c r="I95" s="1073"/>
      <c r="J95" s="1073"/>
      <c r="K95" s="1073"/>
      <c r="L95" s="1073"/>
      <c r="M95" s="1073"/>
      <c r="N95" s="1073"/>
      <c r="O95" s="1073"/>
      <c r="P95" s="1073"/>
      <c r="Q95" s="1073"/>
      <c r="R95" s="1073"/>
      <c r="S95" s="1073"/>
      <c r="T95" s="1073"/>
      <c r="U95" s="1073"/>
      <c r="V95" s="1073"/>
      <c r="W95" s="1073"/>
      <c r="X95" s="353"/>
    </row>
    <row r="96" spans="1:24" ht="15" customHeight="1" x14ac:dyDescent="0.4">
      <c r="A96" s="1032"/>
      <c r="B96" s="1033"/>
      <c r="C96" s="1033"/>
      <c r="D96" s="1034"/>
      <c r="E96" s="383">
        <v>6</v>
      </c>
      <c r="F96" s="1073" t="s">
        <v>821</v>
      </c>
      <c r="G96" s="1073"/>
      <c r="H96" s="1073"/>
      <c r="I96" s="1073"/>
      <c r="J96" s="1073"/>
      <c r="K96" s="1073"/>
      <c r="L96" s="1073"/>
      <c r="M96" s="1073"/>
      <c r="N96" s="1073"/>
      <c r="O96" s="1073"/>
      <c r="P96" s="1073"/>
      <c r="Q96" s="1073"/>
      <c r="R96" s="1073"/>
      <c r="S96" s="1073"/>
      <c r="T96" s="1073"/>
      <c r="U96" s="1073"/>
      <c r="V96" s="1073"/>
      <c r="W96" s="1073"/>
      <c r="X96" s="353"/>
    </row>
    <row r="97" spans="1:24" ht="15" customHeight="1" x14ac:dyDescent="0.4">
      <c r="A97" s="1089" t="s">
        <v>331</v>
      </c>
      <c r="B97" s="1090"/>
      <c r="C97" s="1090"/>
      <c r="D97" s="1091"/>
      <c r="E97" s="383">
        <v>1</v>
      </c>
      <c r="F97" s="1073" t="s">
        <v>564</v>
      </c>
      <c r="G97" s="1073"/>
      <c r="H97" s="1073"/>
      <c r="I97" s="1073"/>
      <c r="J97" s="1073"/>
      <c r="K97" s="1073"/>
      <c r="L97" s="1073"/>
      <c r="M97" s="1073"/>
      <c r="N97" s="1073"/>
      <c r="O97" s="1073"/>
      <c r="P97" s="1073"/>
      <c r="Q97" s="1073"/>
      <c r="R97" s="1073"/>
      <c r="S97" s="1073"/>
      <c r="T97" s="1073"/>
      <c r="U97" s="1073"/>
      <c r="V97" s="1073"/>
      <c r="W97" s="1073"/>
      <c r="X97" s="353"/>
    </row>
    <row r="98" spans="1:24" ht="30" customHeight="1" x14ac:dyDescent="0.4">
      <c r="A98" s="1053"/>
      <c r="B98" s="1054"/>
      <c r="C98" s="1054"/>
      <c r="D98" s="1055"/>
      <c r="E98" s="383">
        <v>2</v>
      </c>
      <c r="F98" s="1073" t="s">
        <v>726</v>
      </c>
      <c r="G98" s="1073"/>
      <c r="H98" s="1073"/>
      <c r="I98" s="1073"/>
      <c r="J98" s="1073"/>
      <c r="K98" s="1073"/>
      <c r="L98" s="1073"/>
      <c r="M98" s="1073"/>
      <c r="N98" s="1073"/>
      <c r="O98" s="1073"/>
      <c r="P98" s="1073"/>
      <c r="Q98" s="1073"/>
      <c r="R98" s="1073"/>
      <c r="S98" s="1073"/>
      <c r="T98" s="1073"/>
      <c r="U98" s="1073"/>
      <c r="V98" s="1073"/>
      <c r="W98" s="1073"/>
      <c r="X98" s="353"/>
    </row>
    <row r="99" spans="1:24" ht="15" customHeight="1" x14ac:dyDescent="0.4">
      <c r="A99" s="1086"/>
      <c r="B99" s="1087"/>
      <c r="C99" s="1087"/>
      <c r="D99" s="1088"/>
      <c r="E99" s="372">
        <v>3</v>
      </c>
      <c r="F99" s="1019" t="s">
        <v>823</v>
      </c>
      <c r="G99" s="1020"/>
      <c r="H99" s="1020"/>
      <c r="I99" s="1020"/>
      <c r="J99" s="1020"/>
      <c r="K99" s="1020"/>
      <c r="L99" s="1020"/>
      <c r="M99" s="1020"/>
      <c r="N99" s="1020"/>
      <c r="O99" s="1020"/>
      <c r="P99" s="1020"/>
      <c r="Q99" s="1020"/>
      <c r="R99" s="1020"/>
      <c r="S99" s="1020"/>
      <c r="T99" s="1020"/>
      <c r="U99" s="1020"/>
      <c r="V99" s="1020"/>
      <c r="W99" s="1021"/>
      <c r="X99" s="379"/>
    </row>
    <row r="100" spans="1:24" ht="30" customHeight="1" x14ac:dyDescent="0.4">
      <c r="A100" s="1086"/>
      <c r="B100" s="1087"/>
      <c r="C100" s="1087"/>
      <c r="D100" s="1088"/>
      <c r="E100" s="372">
        <v>4</v>
      </c>
      <c r="F100" s="1073" t="s">
        <v>321</v>
      </c>
      <c r="G100" s="1073"/>
      <c r="H100" s="1073"/>
      <c r="I100" s="1073"/>
      <c r="J100" s="1073"/>
      <c r="K100" s="1073"/>
      <c r="L100" s="1073"/>
      <c r="M100" s="1073"/>
      <c r="N100" s="1073"/>
      <c r="O100" s="1073"/>
      <c r="P100" s="1073"/>
      <c r="Q100" s="1073"/>
      <c r="R100" s="1073"/>
      <c r="S100" s="1073"/>
      <c r="T100" s="1073"/>
      <c r="U100" s="1073"/>
      <c r="V100" s="1073"/>
      <c r="W100" s="1073"/>
      <c r="X100" s="353"/>
    </row>
    <row r="101" spans="1:24" ht="15" customHeight="1" x14ac:dyDescent="0.4">
      <c r="A101" s="1086"/>
      <c r="B101" s="1087"/>
      <c r="C101" s="1087"/>
      <c r="D101" s="1088"/>
      <c r="E101" s="371">
        <v>5</v>
      </c>
      <c r="F101" s="1073" t="s">
        <v>806</v>
      </c>
      <c r="G101" s="1073"/>
      <c r="H101" s="1073"/>
      <c r="I101" s="1073"/>
      <c r="J101" s="1073"/>
      <c r="K101" s="1073"/>
      <c r="L101" s="1073"/>
      <c r="M101" s="1073"/>
      <c r="N101" s="1073"/>
      <c r="O101" s="1073"/>
      <c r="P101" s="1073"/>
      <c r="Q101" s="1073"/>
      <c r="R101" s="1073"/>
      <c r="S101" s="1073"/>
      <c r="T101" s="1073"/>
      <c r="U101" s="1073"/>
      <c r="V101" s="1073"/>
      <c r="W101" s="1073"/>
      <c r="X101" s="353"/>
    </row>
    <row r="102" spans="1:24" ht="15" customHeight="1" x14ac:dyDescent="0.4">
      <c r="A102" s="1086"/>
      <c r="B102" s="1087"/>
      <c r="C102" s="1087"/>
      <c r="D102" s="1088"/>
      <c r="E102" s="371">
        <v>6</v>
      </c>
      <c r="F102" s="1122" t="s">
        <v>302</v>
      </c>
      <c r="G102" s="1122"/>
      <c r="H102" s="1122"/>
      <c r="I102" s="1122"/>
      <c r="J102" s="1122"/>
      <c r="K102" s="1122"/>
      <c r="L102" s="1122"/>
      <c r="M102" s="1122"/>
      <c r="N102" s="1122"/>
      <c r="O102" s="1122"/>
      <c r="P102" s="1122"/>
      <c r="Q102" s="1122"/>
      <c r="R102" s="1122"/>
      <c r="S102" s="1122"/>
      <c r="T102" s="1122"/>
      <c r="U102" s="1122"/>
      <c r="V102" s="1122"/>
      <c r="W102" s="1122"/>
      <c r="X102" s="353"/>
    </row>
    <row r="103" spans="1:24" ht="15" customHeight="1" x14ac:dyDescent="0.4">
      <c r="A103" s="1092"/>
      <c r="B103" s="1093"/>
      <c r="C103" s="1093"/>
      <c r="D103" s="1094"/>
      <c r="E103" s="371">
        <v>7</v>
      </c>
      <c r="F103" s="1122" t="s">
        <v>324</v>
      </c>
      <c r="G103" s="1122"/>
      <c r="H103" s="1122"/>
      <c r="I103" s="1122"/>
      <c r="J103" s="1122"/>
      <c r="K103" s="1122"/>
      <c r="L103" s="1122"/>
      <c r="M103" s="1122"/>
      <c r="N103" s="1122"/>
      <c r="O103" s="1122"/>
      <c r="P103" s="1122"/>
      <c r="Q103" s="1122"/>
      <c r="R103" s="1122"/>
      <c r="S103" s="1122"/>
      <c r="T103" s="1122"/>
      <c r="U103" s="1122"/>
      <c r="V103" s="1122"/>
      <c r="W103" s="1122"/>
      <c r="X103" s="353"/>
    </row>
    <row r="104" spans="1:24" s="340" customFormat="1" ht="14.25" customHeight="1" x14ac:dyDescent="0.4">
      <c r="A104" s="1062" t="s">
        <v>10</v>
      </c>
      <c r="B104" s="1062"/>
      <c r="C104" s="1062"/>
      <c r="D104" s="1062"/>
      <c r="E104" s="366"/>
      <c r="F104" s="1102" t="s">
        <v>9</v>
      </c>
      <c r="G104" s="1102"/>
      <c r="H104" s="1102"/>
      <c r="I104" s="1102"/>
      <c r="J104" s="1102"/>
      <c r="K104" s="1102"/>
      <c r="L104" s="1102"/>
      <c r="M104" s="1102"/>
      <c r="N104" s="1102"/>
      <c r="O104" s="1102"/>
      <c r="P104" s="1102"/>
      <c r="Q104" s="1102"/>
      <c r="R104" s="1102"/>
      <c r="S104" s="1102"/>
      <c r="T104" s="1102"/>
      <c r="U104" s="1102"/>
      <c r="V104" s="1102"/>
      <c r="W104" s="1102"/>
      <c r="X104" s="339" t="s">
        <v>308</v>
      </c>
    </row>
    <row r="105" spans="1:24" ht="30" customHeight="1" x14ac:dyDescent="0.4">
      <c r="A105" s="1026" t="s">
        <v>332</v>
      </c>
      <c r="B105" s="1027"/>
      <c r="C105" s="1027"/>
      <c r="D105" s="1028"/>
      <c r="E105" s="383">
        <v>1</v>
      </c>
      <c r="F105" s="1073" t="s">
        <v>352</v>
      </c>
      <c r="G105" s="1073"/>
      <c r="H105" s="1073"/>
      <c r="I105" s="1073"/>
      <c r="J105" s="1073"/>
      <c r="K105" s="1073"/>
      <c r="L105" s="1073"/>
      <c r="M105" s="1073"/>
      <c r="N105" s="1073"/>
      <c r="O105" s="1073"/>
      <c r="P105" s="1073"/>
      <c r="Q105" s="1073"/>
      <c r="R105" s="1073"/>
      <c r="S105" s="1073"/>
      <c r="T105" s="1073"/>
      <c r="U105" s="1073"/>
      <c r="V105" s="1073"/>
      <c r="W105" s="1073"/>
      <c r="X105" s="353"/>
    </row>
    <row r="106" spans="1:24" ht="30" customHeight="1" x14ac:dyDescent="0.4">
      <c r="A106" s="1029"/>
      <c r="B106" s="1030"/>
      <c r="C106" s="1030"/>
      <c r="D106" s="1031"/>
      <c r="E106" s="383">
        <v>2</v>
      </c>
      <c r="F106" s="1073" t="s">
        <v>353</v>
      </c>
      <c r="G106" s="1073"/>
      <c r="H106" s="1073"/>
      <c r="I106" s="1073"/>
      <c r="J106" s="1073"/>
      <c r="K106" s="1073"/>
      <c r="L106" s="1073"/>
      <c r="M106" s="1073"/>
      <c r="N106" s="1073"/>
      <c r="O106" s="1073"/>
      <c r="P106" s="1073"/>
      <c r="Q106" s="1073"/>
      <c r="R106" s="1073"/>
      <c r="S106" s="1073"/>
      <c r="T106" s="1073"/>
      <c r="U106" s="1073"/>
      <c r="V106" s="1073"/>
      <c r="W106" s="1073"/>
      <c r="X106" s="353"/>
    </row>
    <row r="107" spans="1:24" ht="84.95" customHeight="1" x14ac:dyDescent="0.4">
      <c r="A107" s="1038"/>
      <c r="B107" s="1039"/>
      <c r="C107" s="1039"/>
      <c r="D107" s="1040"/>
      <c r="E107" s="383">
        <v>3</v>
      </c>
      <c r="F107" s="1073" t="s">
        <v>325</v>
      </c>
      <c r="G107" s="1073"/>
      <c r="H107" s="1073"/>
      <c r="I107" s="1073"/>
      <c r="J107" s="1073"/>
      <c r="K107" s="1073"/>
      <c r="L107" s="1073"/>
      <c r="M107" s="1073"/>
      <c r="N107" s="1073"/>
      <c r="O107" s="1073"/>
      <c r="P107" s="1073"/>
      <c r="Q107" s="1073"/>
      <c r="R107" s="1073"/>
      <c r="S107" s="1073"/>
      <c r="T107" s="1073"/>
      <c r="U107" s="1073"/>
      <c r="V107" s="1073"/>
      <c r="W107" s="1073"/>
      <c r="X107" s="353"/>
    </row>
    <row r="108" spans="1:24" ht="15" customHeight="1" x14ac:dyDescent="0.4">
      <c r="A108" s="1038"/>
      <c r="B108" s="1039"/>
      <c r="C108" s="1039"/>
      <c r="D108" s="1040"/>
      <c r="E108" s="383">
        <v>4</v>
      </c>
      <c r="F108" s="1073" t="s">
        <v>350</v>
      </c>
      <c r="G108" s="1073"/>
      <c r="H108" s="1073"/>
      <c r="I108" s="1073"/>
      <c r="J108" s="1073"/>
      <c r="K108" s="1073"/>
      <c r="L108" s="1073"/>
      <c r="M108" s="1073"/>
      <c r="N108" s="1073"/>
      <c r="O108" s="1073"/>
      <c r="P108" s="1073"/>
      <c r="Q108" s="1073"/>
      <c r="R108" s="1073"/>
      <c r="S108" s="1073"/>
      <c r="T108" s="1073"/>
      <c r="U108" s="1073"/>
      <c r="V108" s="1073"/>
      <c r="W108" s="1073"/>
      <c r="X108" s="353"/>
    </row>
    <row r="109" spans="1:24" ht="15" customHeight="1" x14ac:dyDescent="0.4">
      <c r="A109" s="1032"/>
      <c r="B109" s="1033"/>
      <c r="C109" s="1033"/>
      <c r="D109" s="1034"/>
      <c r="E109" s="383">
        <v>5</v>
      </c>
      <c r="F109" s="1073" t="s">
        <v>824</v>
      </c>
      <c r="G109" s="1073"/>
      <c r="H109" s="1073"/>
      <c r="I109" s="1073"/>
      <c r="J109" s="1073"/>
      <c r="K109" s="1073"/>
      <c r="L109" s="1073"/>
      <c r="M109" s="1073"/>
      <c r="N109" s="1073"/>
      <c r="O109" s="1073"/>
      <c r="P109" s="1073"/>
      <c r="Q109" s="1073"/>
      <c r="R109" s="1073"/>
      <c r="S109" s="1073"/>
      <c r="T109" s="1073"/>
      <c r="U109" s="1073"/>
      <c r="V109" s="1073"/>
      <c r="W109" s="1073"/>
      <c r="X109" s="354"/>
    </row>
    <row r="110" spans="1:24" ht="15.95" customHeight="1" x14ac:dyDescent="0.4">
      <c r="A110" s="1026" t="s">
        <v>333</v>
      </c>
      <c r="B110" s="1027"/>
      <c r="C110" s="1027"/>
      <c r="D110" s="1028"/>
      <c r="E110" s="372"/>
      <c r="F110" s="1123" t="s">
        <v>557</v>
      </c>
      <c r="G110" s="1124"/>
      <c r="H110" s="1124"/>
      <c r="I110" s="1124"/>
      <c r="J110" s="1124"/>
      <c r="K110" s="1124"/>
      <c r="L110" s="1124"/>
      <c r="M110" s="1124"/>
      <c r="N110" s="1124"/>
      <c r="O110" s="1124"/>
      <c r="P110" s="1124"/>
      <c r="Q110" s="1124"/>
      <c r="R110" s="1124"/>
      <c r="S110" s="1124"/>
      <c r="T110" s="1124"/>
      <c r="U110" s="1124"/>
      <c r="V110" s="1124"/>
      <c r="W110" s="1125"/>
      <c r="X110" s="355"/>
    </row>
    <row r="111" spans="1:24" ht="30" customHeight="1" x14ac:dyDescent="0.4">
      <c r="A111" s="1029"/>
      <c r="B111" s="1030"/>
      <c r="C111" s="1030"/>
      <c r="D111" s="1031"/>
      <c r="E111" s="385">
        <v>1</v>
      </c>
      <c r="F111" s="1072" t="s">
        <v>558</v>
      </c>
      <c r="G111" s="1072"/>
      <c r="H111" s="1072"/>
      <c r="I111" s="1072"/>
      <c r="J111" s="1072"/>
      <c r="K111" s="1072"/>
      <c r="L111" s="1072"/>
      <c r="M111" s="1072"/>
      <c r="N111" s="1072"/>
      <c r="O111" s="1072"/>
      <c r="P111" s="1072"/>
      <c r="Q111" s="1072"/>
      <c r="R111" s="1072"/>
      <c r="S111" s="1072"/>
      <c r="T111" s="1072"/>
      <c r="U111" s="1072"/>
      <c r="V111" s="1072"/>
      <c r="W111" s="1072"/>
      <c r="X111" s="356"/>
    </row>
    <row r="112" spans="1:24" ht="30" customHeight="1" x14ac:dyDescent="0.4">
      <c r="A112" s="1029"/>
      <c r="B112" s="1030"/>
      <c r="C112" s="1030"/>
      <c r="D112" s="1031"/>
      <c r="E112" s="386"/>
      <c r="F112" s="1126" t="s">
        <v>559</v>
      </c>
      <c r="G112" s="1126"/>
      <c r="H112" s="1126"/>
      <c r="I112" s="1126"/>
      <c r="J112" s="1126"/>
      <c r="K112" s="1126"/>
      <c r="L112" s="1126"/>
      <c r="M112" s="1126"/>
      <c r="N112" s="1126"/>
      <c r="O112" s="1126"/>
      <c r="P112" s="1126"/>
      <c r="Q112" s="1126"/>
      <c r="R112" s="1126"/>
      <c r="S112" s="1126"/>
      <c r="T112" s="1126"/>
      <c r="U112" s="1126"/>
      <c r="V112" s="1126"/>
      <c r="W112" s="1126"/>
      <c r="X112" s="357"/>
    </row>
    <row r="113" spans="1:24" ht="114.95" customHeight="1" x14ac:dyDescent="0.4">
      <c r="A113" s="1038"/>
      <c r="B113" s="1039"/>
      <c r="C113" s="1039"/>
      <c r="D113" s="1040"/>
      <c r="E113" s="387"/>
      <c r="F113" s="1121" t="s">
        <v>560</v>
      </c>
      <c r="G113" s="1121"/>
      <c r="H113" s="1121"/>
      <c r="I113" s="1121"/>
      <c r="J113" s="1121"/>
      <c r="K113" s="1121"/>
      <c r="L113" s="1121"/>
      <c r="M113" s="1121"/>
      <c r="N113" s="1121"/>
      <c r="O113" s="1121"/>
      <c r="P113" s="1121"/>
      <c r="Q113" s="1121"/>
      <c r="R113" s="1121"/>
      <c r="S113" s="1121"/>
      <c r="T113" s="1121"/>
      <c r="U113" s="1121"/>
      <c r="V113" s="1121"/>
      <c r="W113" s="1121"/>
      <c r="X113" s="358"/>
    </row>
    <row r="114" spans="1:24" ht="15" customHeight="1" x14ac:dyDescent="0.4">
      <c r="A114" s="1038"/>
      <c r="B114" s="1039"/>
      <c r="C114" s="1039"/>
      <c r="D114" s="1040"/>
      <c r="E114" s="1144">
        <v>2</v>
      </c>
      <c r="F114" s="1116" t="s">
        <v>561</v>
      </c>
      <c r="G114" s="1117"/>
      <c r="H114" s="1117"/>
      <c r="I114" s="1117"/>
      <c r="J114" s="1117"/>
      <c r="K114" s="1117"/>
      <c r="L114" s="1117"/>
      <c r="M114" s="1117"/>
      <c r="N114" s="1117"/>
      <c r="O114" s="1117"/>
      <c r="P114" s="1117"/>
      <c r="Q114" s="1117"/>
      <c r="R114" s="1117"/>
      <c r="S114" s="1117"/>
      <c r="T114" s="1117"/>
      <c r="U114" s="1117"/>
      <c r="V114" s="1117"/>
      <c r="W114" s="1118"/>
      <c r="X114" s="359"/>
    </row>
    <row r="115" spans="1:24" ht="30" customHeight="1" x14ac:dyDescent="0.4">
      <c r="A115" s="1038"/>
      <c r="B115" s="1039"/>
      <c r="C115" s="1039"/>
      <c r="D115" s="1040"/>
      <c r="E115" s="1145"/>
      <c r="F115" s="1113" t="s">
        <v>562</v>
      </c>
      <c r="G115" s="1114"/>
      <c r="H115" s="1114"/>
      <c r="I115" s="1114"/>
      <c r="J115" s="1114"/>
      <c r="K115" s="1114"/>
      <c r="L115" s="1114"/>
      <c r="M115" s="1114"/>
      <c r="N115" s="1114"/>
      <c r="O115" s="1114"/>
      <c r="P115" s="1114"/>
      <c r="Q115" s="1114"/>
      <c r="R115" s="1114"/>
      <c r="S115" s="1114"/>
      <c r="T115" s="1114"/>
      <c r="U115" s="1114"/>
      <c r="V115" s="1114"/>
      <c r="W115" s="1115"/>
      <c r="X115" s="360"/>
    </row>
    <row r="116" spans="1:24" ht="114.95" customHeight="1" x14ac:dyDescent="0.4">
      <c r="A116" s="1038"/>
      <c r="B116" s="1039"/>
      <c r="C116" s="1039"/>
      <c r="D116" s="1040"/>
      <c r="E116" s="1146"/>
      <c r="F116" s="1103" t="s">
        <v>563</v>
      </c>
      <c r="G116" s="1103"/>
      <c r="H116" s="1103"/>
      <c r="I116" s="1103"/>
      <c r="J116" s="1103"/>
      <c r="K116" s="1103"/>
      <c r="L116" s="1103"/>
      <c r="M116" s="1103"/>
      <c r="N116" s="1103"/>
      <c r="O116" s="1103"/>
      <c r="P116" s="1103"/>
      <c r="Q116" s="1103"/>
      <c r="R116" s="1103"/>
      <c r="S116" s="1103"/>
      <c r="T116" s="1103"/>
      <c r="U116" s="1103"/>
      <c r="V116" s="1103"/>
      <c r="W116" s="1103"/>
      <c r="X116" s="361"/>
    </row>
    <row r="117" spans="1:24" ht="30" customHeight="1" x14ac:dyDescent="0.4">
      <c r="A117" s="1038"/>
      <c r="B117" s="1039"/>
      <c r="C117" s="1039"/>
      <c r="D117" s="1040"/>
      <c r="E117" s="372">
        <v>3</v>
      </c>
      <c r="F117" s="1073" t="s">
        <v>809</v>
      </c>
      <c r="G117" s="1073"/>
      <c r="H117" s="1073"/>
      <c r="I117" s="1073"/>
      <c r="J117" s="1073"/>
      <c r="K117" s="1073"/>
      <c r="L117" s="1073"/>
      <c r="M117" s="1073"/>
      <c r="N117" s="1073"/>
      <c r="O117" s="1073"/>
      <c r="P117" s="1073"/>
      <c r="Q117" s="1073"/>
      <c r="R117" s="1073"/>
      <c r="S117" s="1073"/>
      <c r="T117" s="1073"/>
      <c r="U117" s="1073"/>
      <c r="V117" s="1073"/>
      <c r="W117" s="1073"/>
      <c r="X117" s="362"/>
    </row>
    <row r="118" spans="1:24" ht="15" customHeight="1" x14ac:dyDescent="0.4">
      <c r="A118" s="1032"/>
      <c r="B118" s="1033"/>
      <c r="C118" s="1033"/>
      <c r="D118" s="1034"/>
      <c r="E118" s="372">
        <v>4</v>
      </c>
      <c r="F118" s="1073" t="s">
        <v>822</v>
      </c>
      <c r="G118" s="1073"/>
      <c r="H118" s="1073"/>
      <c r="I118" s="1073"/>
      <c r="J118" s="1073"/>
      <c r="K118" s="1073"/>
      <c r="L118" s="1073"/>
      <c r="M118" s="1073"/>
      <c r="N118" s="1073"/>
      <c r="O118" s="1073"/>
      <c r="P118" s="1073"/>
      <c r="Q118" s="1073"/>
      <c r="R118" s="1073"/>
      <c r="S118" s="1073"/>
      <c r="T118" s="1073"/>
      <c r="U118" s="1073"/>
      <c r="V118" s="1073"/>
      <c r="W118" s="1073"/>
      <c r="X118" s="362"/>
    </row>
    <row r="119" spans="1:24" ht="15" customHeight="1" x14ac:dyDescent="0.4">
      <c r="A119" s="1026" t="s">
        <v>334</v>
      </c>
      <c r="B119" s="1027"/>
      <c r="C119" s="1027"/>
      <c r="D119" s="1028"/>
      <c r="E119" s="383">
        <v>1</v>
      </c>
      <c r="F119" s="1073" t="s">
        <v>351</v>
      </c>
      <c r="G119" s="1073"/>
      <c r="H119" s="1073"/>
      <c r="I119" s="1073"/>
      <c r="J119" s="1073"/>
      <c r="K119" s="1073"/>
      <c r="L119" s="1073"/>
      <c r="M119" s="1073"/>
      <c r="N119" s="1073"/>
      <c r="O119" s="1073"/>
      <c r="P119" s="1073"/>
      <c r="Q119" s="1073"/>
      <c r="R119" s="1073"/>
      <c r="S119" s="1073"/>
      <c r="T119" s="1073"/>
      <c r="U119" s="1073"/>
      <c r="V119" s="1073"/>
      <c r="W119" s="1073"/>
      <c r="X119" s="353"/>
    </row>
    <row r="120" spans="1:24" ht="45" customHeight="1" x14ac:dyDescent="0.4">
      <c r="A120" s="1029"/>
      <c r="B120" s="1030"/>
      <c r="C120" s="1030"/>
      <c r="D120" s="1031"/>
      <c r="E120" s="383">
        <v>2</v>
      </c>
      <c r="F120" s="1073" t="s">
        <v>807</v>
      </c>
      <c r="G120" s="1073"/>
      <c r="H120" s="1073"/>
      <c r="I120" s="1073"/>
      <c r="J120" s="1073"/>
      <c r="K120" s="1073"/>
      <c r="L120" s="1073"/>
      <c r="M120" s="1073"/>
      <c r="N120" s="1073"/>
      <c r="O120" s="1073"/>
      <c r="P120" s="1073"/>
      <c r="Q120" s="1073"/>
      <c r="R120" s="1073"/>
      <c r="S120" s="1073"/>
      <c r="T120" s="1073"/>
      <c r="U120" s="1073"/>
      <c r="V120" s="1073"/>
      <c r="W120" s="1073"/>
      <c r="X120" s="353"/>
    </row>
    <row r="121" spans="1:24" ht="30" customHeight="1" x14ac:dyDescent="0.4">
      <c r="A121" s="1038"/>
      <c r="B121" s="1039"/>
      <c r="C121" s="1039"/>
      <c r="D121" s="1040"/>
      <c r="E121" s="383">
        <v>3</v>
      </c>
      <c r="F121" s="1073" t="s">
        <v>808</v>
      </c>
      <c r="G121" s="1073"/>
      <c r="H121" s="1073"/>
      <c r="I121" s="1073"/>
      <c r="J121" s="1073"/>
      <c r="K121" s="1073"/>
      <c r="L121" s="1073"/>
      <c r="M121" s="1073"/>
      <c r="N121" s="1073"/>
      <c r="O121" s="1073"/>
      <c r="P121" s="1073"/>
      <c r="Q121" s="1073"/>
      <c r="R121" s="1073"/>
      <c r="S121" s="1073"/>
      <c r="T121" s="1073"/>
      <c r="U121" s="1073"/>
      <c r="V121" s="1073"/>
      <c r="W121" s="1073"/>
      <c r="X121" s="353"/>
    </row>
    <row r="122" spans="1:24" ht="30" customHeight="1" x14ac:dyDescent="0.4">
      <c r="A122" s="1038"/>
      <c r="B122" s="1039"/>
      <c r="C122" s="1039"/>
      <c r="D122" s="1040"/>
      <c r="E122" s="383">
        <v>4</v>
      </c>
      <c r="F122" s="1073" t="s">
        <v>551</v>
      </c>
      <c r="G122" s="1073"/>
      <c r="H122" s="1073"/>
      <c r="I122" s="1073"/>
      <c r="J122" s="1073"/>
      <c r="K122" s="1073"/>
      <c r="L122" s="1073"/>
      <c r="M122" s="1073"/>
      <c r="N122" s="1073"/>
      <c r="O122" s="1073"/>
      <c r="P122" s="1073"/>
      <c r="Q122" s="1073"/>
      <c r="R122" s="1073"/>
      <c r="S122" s="1073"/>
      <c r="T122" s="1073"/>
      <c r="U122" s="1073"/>
      <c r="V122" s="1073"/>
      <c r="W122" s="1073"/>
      <c r="X122" s="353"/>
    </row>
    <row r="123" spans="1:24" ht="15" customHeight="1" x14ac:dyDescent="0.4">
      <c r="A123" s="1038"/>
      <c r="B123" s="1039"/>
      <c r="C123" s="1039"/>
      <c r="D123" s="1040"/>
      <c r="E123" s="383">
        <v>5</v>
      </c>
      <c r="F123" s="1073" t="s">
        <v>302</v>
      </c>
      <c r="G123" s="1073"/>
      <c r="H123" s="1073"/>
      <c r="I123" s="1073"/>
      <c r="J123" s="1073"/>
      <c r="K123" s="1073"/>
      <c r="L123" s="1073"/>
      <c r="M123" s="1073"/>
      <c r="N123" s="1073"/>
      <c r="O123" s="1073"/>
      <c r="P123" s="1073"/>
      <c r="Q123" s="1073"/>
      <c r="R123" s="1073"/>
      <c r="S123" s="1073"/>
      <c r="T123" s="1073"/>
      <c r="U123" s="1073"/>
      <c r="V123" s="1073"/>
      <c r="W123" s="1073"/>
      <c r="X123" s="353"/>
    </row>
    <row r="124" spans="1:24" ht="15" customHeight="1" x14ac:dyDescent="0.4">
      <c r="A124" s="1032"/>
      <c r="B124" s="1033"/>
      <c r="C124" s="1033"/>
      <c r="D124" s="1034"/>
      <c r="E124" s="383">
        <v>6</v>
      </c>
      <c r="F124" s="1073" t="s">
        <v>324</v>
      </c>
      <c r="G124" s="1073"/>
      <c r="H124" s="1073"/>
      <c r="I124" s="1073"/>
      <c r="J124" s="1073"/>
      <c r="K124" s="1073"/>
      <c r="L124" s="1073"/>
      <c r="M124" s="1073"/>
      <c r="N124" s="1073"/>
      <c r="O124" s="1073"/>
      <c r="P124" s="1073"/>
      <c r="Q124" s="1073"/>
      <c r="R124" s="1073"/>
      <c r="S124" s="1073"/>
      <c r="T124" s="1073"/>
      <c r="U124" s="1073"/>
      <c r="V124" s="1073"/>
      <c r="W124" s="1073"/>
      <c r="X124" s="353"/>
    </row>
    <row r="125" spans="1:24" s="340" customFormat="1" ht="14.25" customHeight="1" x14ac:dyDescent="0.4">
      <c r="A125" s="1062" t="s">
        <v>10</v>
      </c>
      <c r="B125" s="1062"/>
      <c r="C125" s="1062"/>
      <c r="D125" s="1062"/>
      <c r="E125" s="366"/>
      <c r="F125" s="1102" t="s">
        <v>9</v>
      </c>
      <c r="G125" s="1102"/>
      <c r="H125" s="1102"/>
      <c r="I125" s="1102"/>
      <c r="J125" s="1102"/>
      <c r="K125" s="1102"/>
      <c r="L125" s="1102"/>
      <c r="M125" s="1102"/>
      <c r="N125" s="1102"/>
      <c r="O125" s="1102"/>
      <c r="P125" s="1102"/>
      <c r="Q125" s="1102"/>
      <c r="R125" s="1102"/>
      <c r="S125" s="1102"/>
      <c r="T125" s="1102"/>
      <c r="U125" s="1102"/>
      <c r="V125" s="1102"/>
      <c r="W125" s="1102"/>
      <c r="X125" s="380" t="s">
        <v>308</v>
      </c>
    </row>
    <row r="126" spans="1:24" ht="15.95" customHeight="1" x14ac:dyDescent="0.4">
      <c r="A126" s="1026" t="s">
        <v>335</v>
      </c>
      <c r="B126" s="1027"/>
      <c r="C126" s="1027"/>
      <c r="D126" s="1028"/>
      <c r="E126" s="383">
        <v>1</v>
      </c>
      <c r="F126" s="1073" t="s">
        <v>351</v>
      </c>
      <c r="G126" s="1073"/>
      <c r="H126" s="1073"/>
      <c r="I126" s="1073"/>
      <c r="J126" s="1073"/>
      <c r="K126" s="1073"/>
      <c r="L126" s="1073"/>
      <c r="M126" s="1073"/>
      <c r="N126" s="1073"/>
      <c r="O126" s="1073"/>
      <c r="P126" s="1073"/>
      <c r="Q126" s="1073"/>
      <c r="R126" s="1073"/>
      <c r="S126" s="1073"/>
      <c r="T126" s="1073"/>
      <c r="U126" s="1073"/>
      <c r="V126" s="1073"/>
      <c r="W126" s="1073"/>
      <c r="X126" s="353"/>
    </row>
    <row r="127" spans="1:24" ht="45" customHeight="1" x14ac:dyDescent="0.4">
      <c r="A127" s="1029"/>
      <c r="B127" s="1030"/>
      <c r="C127" s="1030"/>
      <c r="D127" s="1031"/>
      <c r="E127" s="383">
        <v>2</v>
      </c>
      <c r="F127" s="1073" t="s">
        <v>807</v>
      </c>
      <c r="G127" s="1073"/>
      <c r="H127" s="1073"/>
      <c r="I127" s="1073"/>
      <c r="J127" s="1073"/>
      <c r="K127" s="1073"/>
      <c r="L127" s="1073"/>
      <c r="M127" s="1073"/>
      <c r="N127" s="1073"/>
      <c r="O127" s="1073"/>
      <c r="P127" s="1073"/>
      <c r="Q127" s="1073"/>
      <c r="R127" s="1073"/>
      <c r="S127" s="1073"/>
      <c r="T127" s="1073"/>
      <c r="U127" s="1073"/>
      <c r="V127" s="1073"/>
      <c r="W127" s="1073"/>
      <c r="X127" s="353"/>
    </row>
    <row r="128" spans="1:24" ht="30" customHeight="1" x14ac:dyDescent="0.4">
      <c r="A128" s="1038"/>
      <c r="B128" s="1039"/>
      <c r="C128" s="1039"/>
      <c r="D128" s="1040"/>
      <c r="E128" s="383">
        <v>3</v>
      </c>
      <c r="F128" s="1073" t="s">
        <v>808</v>
      </c>
      <c r="G128" s="1073"/>
      <c r="H128" s="1073"/>
      <c r="I128" s="1073"/>
      <c r="J128" s="1073"/>
      <c r="K128" s="1073"/>
      <c r="L128" s="1073"/>
      <c r="M128" s="1073"/>
      <c r="N128" s="1073"/>
      <c r="O128" s="1073"/>
      <c r="P128" s="1073"/>
      <c r="Q128" s="1073"/>
      <c r="R128" s="1073"/>
      <c r="S128" s="1073"/>
      <c r="T128" s="1073"/>
      <c r="U128" s="1073"/>
      <c r="V128" s="1073"/>
      <c r="W128" s="1073"/>
      <c r="X128" s="353"/>
    </row>
    <row r="129" spans="1:24" ht="30" customHeight="1" x14ac:dyDescent="0.4">
      <c r="A129" s="1038"/>
      <c r="B129" s="1039"/>
      <c r="C129" s="1039"/>
      <c r="D129" s="1040"/>
      <c r="E129" s="383">
        <v>4</v>
      </c>
      <c r="F129" s="1073" t="s">
        <v>552</v>
      </c>
      <c r="G129" s="1073"/>
      <c r="H129" s="1073"/>
      <c r="I129" s="1073"/>
      <c r="J129" s="1073"/>
      <c r="K129" s="1073"/>
      <c r="L129" s="1073"/>
      <c r="M129" s="1073"/>
      <c r="N129" s="1073"/>
      <c r="O129" s="1073"/>
      <c r="P129" s="1073"/>
      <c r="Q129" s="1073"/>
      <c r="R129" s="1073"/>
      <c r="S129" s="1073"/>
      <c r="T129" s="1073"/>
      <c r="U129" s="1073"/>
      <c r="V129" s="1073"/>
      <c r="W129" s="1073"/>
      <c r="X129" s="353"/>
    </row>
    <row r="130" spans="1:24" ht="15.95" customHeight="1" x14ac:dyDescent="0.4">
      <c r="A130" s="1038"/>
      <c r="B130" s="1039"/>
      <c r="C130" s="1039"/>
      <c r="D130" s="1040"/>
      <c r="E130" s="383">
        <v>5</v>
      </c>
      <c r="F130" s="1073" t="s">
        <v>302</v>
      </c>
      <c r="G130" s="1073"/>
      <c r="H130" s="1073"/>
      <c r="I130" s="1073"/>
      <c r="J130" s="1073"/>
      <c r="K130" s="1073"/>
      <c r="L130" s="1073"/>
      <c r="M130" s="1073"/>
      <c r="N130" s="1073"/>
      <c r="O130" s="1073"/>
      <c r="P130" s="1073"/>
      <c r="Q130" s="1073"/>
      <c r="R130" s="1073"/>
      <c r="S130" s="1073"/>
      <c r="T130" s="1073"/>
      <c r="U130" s="1073"/>
      <c r="V130" s="1073"/>
      <c r="W130" s="1073"/>
      <c r="X130" s="353"/>
    </row>
    <row r="131" spans="1:24" ht="15.95" customHeight="1" x14ac:dyDescent="0.4">
      <c r="A131" s="1038"/>
      <c r="B131" s="1039"/>
      <c r="C131" s="1039"/>
      <c r="D131" s="1040"/>
      <c r="E131" s="383">
        <v>6</v>
      </c>
      <c r="F131" s="1073" t="s">
        <v>324</v>
      </c>
      <c r="G131" s="1073"/>
      <c r="H131" s="1073"/>
      <c r="I131" s="1073"/>
      <c r="J131" s="1073"/>
      <c r="K131" s="1073"/>
      <c r="L131" s="1073"/>
      <c r="M131" s="1073"/>
      <c r="N131" s="1073"/>
      <c r="O131" s="1073"/>
      <c r="P131" s="1073"/>
      <c r="Q131" s="1073"/>
      <c r="R131" s="1073"/>
      <c r="S131" s="1073"/>
      <c r="T131" s="1073"/>
      <c r="U131" s="1073"/>
      <c r="V131" s="1073"/>
      <c r="W131" s="1073"/>
      <c r="X131" s="353"/>
    </row>
    <row r="132" spans="1:24" ht="45" customHeight="1" x14ac:dyDescent="0.4">
      <c r="A132" s="1032"/>
      <c r="B132" s="1033"/>
      <c r="C132" s="1033"/>
      <c r="D132" s="1034"/>
      <c r="E132" s="383">
        <v>7</v>
      </c>
      <c r="F132" s="1073" t="s">
        <v>326</v>
      </c>
      <c r="G132" s="1073"/>
      <c r="H132" s="1073"/>
      <c r="I132" s="1073"/>
      <c r="J132" s="1073"/>
      <c r="K132" s="1073"/>
      <c r="L132" s="1073"/>
      <c r="M132" s="1073"/>
      <c r="N132" s="1073"/>
      <c r="O132" s="1073"/>
      <c r="P132" s="1073"/>
      <c r="Q132" s="1073"/>
      <c r="R132" s="1073"/>
      <c r="S132" s="1073"/>
      <c r="T132" s="1073"/>
      <c r="U132" s="1073"/>
      <c r="V132" s="1073"/>
      <c r="W132" s="1073"/>
      <c r="X132" s="353"/>
    </row>
    <row r="133" spans="1:24" s="349" customFormat="1" ht="30" customHeight="1" x14ac:dyDescent="0.4">
      <c r="A133" s="1026" t="s">
        <v>336</v>
      </c>
      <c r="B133" s="1027"/>
      <c r="C133" s="1027"/>
      <c r="D133" s="1028"/>
      <c r="E133" s="383">
        <v>1</v>
      </c>
      <c r="F133" s="1073" t="s">
        <v>329</v>
      </c>
      <c r="G133" s="1073"/>
      <c r="H133" s="1073"/>
      <c r="I133" s="1073"/>
      <c r="J133" s="1073"/>
      <c r="K133" s="1073"/>
      <c r="L133" s="1073"/>
      <c r="M133" s="1073"/>
      <c r="N133" s="1073"/>
      <c r="O133" s="1073"/>
      <c r="P133" s="1073"/>
      <c r="Q133" s="1073"/>
      <c r="R133" s="1073"/>
      <c r="S133" s="1073"/>
      <c r="T133" s="1073"/>
      <c r="U133" s="1073"/>
      <c r="V133" s="1073"/>
      <c r="W133" s="1073"/>
      <c r="X133" s="362"/>
    </row>
    <row r="134" spans="1:24" s="349" customFormat="1" ht="45" customHeight="1" x14ac:dyDescent="0.4">
      <c r="A134" s="1029"/>
      <c r="B134" s="1030"/>
      <c r="C134" s="1030"/>
      <c r="D134" s="1031"/>
      <c r="E134" s="383">
        <v>2</v>
      </c>
      <c r="F134" s="1073" t="s">
        <v>727</v>
      </c>
      <c r="G134" s="1073"/>
      <c r="H134" s="1073"/>
      <c r="I134" s="1073"/>
      <c r="J134" s="1073"/>
      <c r="K134" s="1073"/>
      <c r="L134" s="1073"/>
      <c r="M134" s="1073"/>
      <c r="N134" s="1073"/>
      <c r="O134" s="1073"/>
      <c r="P134" s="1073"/>
      <c r="Q134" s="1073"/>
      <c r="R134" s="1073"/>
      <c r="S134" s="1073"/>
      <c r="T134" s="1073"/>
      <c r="U134" s="1073"/>
      <c r="V134" s="1073"/>
      <c r="W134" s="1073"/>
      <c r="X134" s="353"/>
    </row>
    <row r="135" spans="1:24" s="349" customFormat="1" ht="15" customHeight="1" x14ac:dyDescent="0.4">
      <c r="A135" s="1038"/>
      <c r="B135" s="1039"/>
      <c r="C135" s="1039"/>
      <c r="D135" s="1040"/>
      <c r="E135" s="383">
        <v>3</v>
      </c>
      <c r="F135" s="1073" t="s">
        <v>327</v>
      </c>
      <c r="G135" s="1073"/>
      <c r="H135" s="1073"/>
      <c r="I135" s="1073"/>
      <c r="J135" s="1073"/>
      <c r="K135" s="1073"/>
      <c r="L135" s="1073"/>
      <c r="M135" s="1073"/>
      <c r="N135" s="1073"/>
      <c r="O135" s="1073"/>
      <c r="P135" s="1073"/>
      <c r="Q135" s="1073"/>
      <c r="R135" s="1073"/>
      <c r="S135" s="1073"/>
      <c r="T135" s="1073"/>
      <c r="U135" s="1073"/>
      <c r="V135" s="1073"/>
      <c r="W135" s="1073"/>
      <c r="X135" s="353"/>
    </row>
    <row r="136" spans="1:24" s="349" customFormat="1" ht="15" customHeight="1" x14ac:dyDescent="0.4">
      <c r="A136" s="1038"/>
      <c r="B136" s="1039"/>
      <c r="C136" s="1039"/>
      <c r="D136" s="1040"/>
      <c r="E136" s="383">
        <v>4</v>
      </c>
      <c r="F136" s="1073" t="s">
        <v>328</v>
      </c>
      <c r="G136" s="1073"/>
      <c r="H136" s="1073"/>
      <c r="I136" s="1073"/>
      <c r="J136" s="1073"/>
      <c r="K136" s="1073"/>
      <c r="L136" s="1073"/>
      <c r="M136" s="1073"/>
      <c r="N136" s="1073"/>
      <c r="O136" s="1073"/>
      <c r="P136" s="1073"/>
      <c r="Q136" s="1073"/>
      <c r="R136" s="1073"/>
      <c r="S136" s="1073"/>
      <c r="T136" s="1073"/>
      <c r="U136" s="1073"/>
      <c r="V136" s="1073"/>
      <c r="W136" s="1073"/>
      <c r="X136" s="353"/>
    </row>
    <row r="137" spans="1:24" s="349" customFormat="1" ht="30" customHeight="1" x14ac:dyDescent="0.4">
      <c r="A137" s="1038"/>
      <c r="B137" s="1039"/>
      <c r="C137" s="1039"/>
      <c r="D137" s="1040"/>
      <c r="E137" s="383">
        <v>5</v>
      </c>
      <c r="F137" s="1073" t="s">
        <v>553</v>
      </c>
      <c r="G137" s="1073"/>
      <c r="H137" s="1073"/>
      <c r="I137" s="1073"/>
      <c r="J137" s="1073"/>
      <c r="K137" s="1073"/>
      <c r="L137" s="1073"/>
      <c r="M137" s="1073"/>
      <c r="N137" s="1073"/>
      <c r="O137" s="1073"/>
      <c r="P137" s="1073"/>
      <c r="Q137" s="1073"/>
      <c r="R137" s="1073"/>
      <c r="S137" s="1073"/>
      <c r="T137" s="1073"/>
      <c r="U137" s="1073"/>
      <c r="V137" s="1073"/>
      <c r="W137" s="1073"/>
      <c r="X137" s="353"/>
    </row>
    <row r="138" spans="1:24" s="349" customFormat="1" ht="30" customHeight="1" x14ac:dyDescent="0.4">
      <c r="A138" s="1032"/>
      <c r="B138" s="1033"/>
      <c r="C138" s="1033"/>
      <c r="D138" s="1034"/>
      <c r="E138" s="383">
        <v>6</v>
      </c>
      <c r="F138" s="1073" t="s">
        <v>554</v>
      </c>
      <c r="G138" s="1073"/>
      <c r="H138" s="1073"/>
      <c r="I138" s="1073"/>
      <c r="J138" s="1073"/>
      <c r="K138" s="1073"/>
      <c r="L138" s="1073"/>
      <c r="M138" s="1073"/>
      <c r="N138" s="1073"/>
      <c r="O138" s="1073"/>
      <c r="P138" s="1073"/>
      <c r="Q138" s="1073"/>
      <c r="R138" s="1073"/>
      <c r="S138" s="1073"/>
      <c r="T138" s="1073"/>
      <c r="U138" s="1073"/>
      <c r="V138" s="1073"/>
      <c r="W138" s="1073"/>
      <c r="X138" s="353"/>
    </row>
    <row r="139" spans="1:24" ht="30" customHeight="1" x14ac:dyDescent="0.4">
      <c r="A139" s="1070" t="s">
        <v>337</v>
      </c>
      <c r="B139" s="1070"/>
      <c r="C139" s="1070"/>
      <c r="D139" s="1070"/>
      <c r="E139" s="370"/>
      <c r="F139" s="1073" t="s">
        <v>338</v>
      </c>
      <c r="G139" s="1073"/>
      <c r="H139" s="1073"/>
      <c r="I139" s="1073"/>
      <c r="J139" s="1073"/>
      <c r="K139" s="1073"/>
      <c r="L139" s="1073"/>
      <c r="M139" s="1073"/>
      <c r="N139" s="1073"/>
      <c r="O139" s="1073"/>
      <c r="P139" s="1073"/>
      <c r="Q139" s="1073"/>
      <c r="R139" s="1073"/>
      <c r="S139" s="1073"/>
      <c r="T139" s="1073"/>
      <c r="U139" s="1073"/>
      <c r="V139" s="1073"/>
      <c r="W139" s="1073"/>
      <c r="X139" s="353"/>
    </row>
    <row r="140" spans="1:24" ht="30" customHeight="1" x14ac:dyDescent="0.4">
      <c r="A140" s="1070"/>
      <c r="B140" s="1070"/>
      <c r="C140" s="1070"/>
      <c r="D140" s="1070"/>
      <c r="E140" s="376">
        <v>1</v>
      </c>
      <c r="F140" s="1073" t="s">
        <v>825</v>
      </c>
      <c r="G140" s="1073"/>
      <c r="H140" s="1073"/>
      <c r="I140" s="1073"/>
      <c r="J140" s="1073"/>
      <c r="K140" s="1073"/>
      <c r="L140" s="1073"/>
      <c r="M140" s="1073"/>
      <c r="N140" s="1073"/>
      <c r="O140" s="1073"/>
      <c r="P140" s="1073"/>
      <c r="Q140" s="1073"/>
      <c r="R140" s="1073"/>
      <c r="S140" s="1073"/>
      <c r="T140" s="1073"/>
      <c r="U140" s="1073"/>
      <c r="V140" s="1073"/>
      <c r="W140" s="1073"/>
      <c r="X140" s="353"/>
    </row>
    <row r="141" spans="1:24" ht="30" customHeight="1" x14ac:dyDescent="0.4">
      <c r="A141" s="1071"/>
      <c r="B141" s="1071"/>
      <c r="C141" s="1071"/>
      <c r="D141" s="1071"/>
      <c r="E141" s="376">
        <v>2</v>
      </c>
      <c r="F141" s="1073" t="s">
        <v>826</v>
      </c>
      <c r="G141" s="1073"/>
      <c r="H141" s="1073"/>
      <c r="I141" s="1073"/>
      <c r="J141" s="1073"/>
      <c r="K141" s="1073"/>
      <c r="L141" s="1073"/>
      <c r="M141" s="1073"/>
      <c r="N141" s="1073"/>
      <c r="O141" s="1073"/>
      <c r="P141" s="1073"/>
      <c r="Q141" s="1073"/>
      <c r="R141" s="1073"/>
      <c r="S141" s="1073"/>
      <c r="T141" s="1073"/>
      <c r="U141" s="1073"/>
      <c r="V141" s="1073"/>
      <c r="W141" s="1073"/>
      <c r="X141" s="479"/>
    </row>
    <row r="142" spans="1:24" ht="30" customHeight="1" x14ac:dyDescent="0.4">
      <c r="A142" s="1067" t="s">
        <v>339</v>
      </c>
      <c r="B142" s="1068"/>
      <c r="C142" s="1068"/>
      <c r="D142" s="1069"/>
      <c r="E142" s="370"/>
      <c r="F142" s="1073" t="s">
        <v>810</v>
      </c>
      <c r="G142" s="1073"/>
      <c r="H142" s="1073"/>
      <c r="I142" s="1073"/>
      <c r="J142" s="1073"/>
      <c r="K142" s="1073"/>
      <c r="L142" s="1073"/>
      <c r="M142" s="1073"/>
      <c r="N142" s="1073"/>
      <c r="O142" s="1073"/>
      <c r="P142" s="1073"/>
      <c r="Q142" s="1073"/>
      <c r="R142" s="1073"/>
      <c r="S142" s="1073"/>
      <c r="T142" s="1073"/>
      <c r="U142" s="1073"/>
      <c r="V142" s="1073"/>
      <c r="W142" s="1073"/>
      <c r="X142" s="479"/>
    </row>
    <row r="143" spans="1:24" s="343" customFormat="1" ht="77.25" customHeight="1" x14ac:dyDescent="0.4">
      <c r="A143" s="1041" t="s">
        <v>483</v>
      </c>
      <c r="B143" s="1042"/>
      <c r="C143" s="1042"/>
      <c r="D143" s="1043"/>
      <c r="E143" s="374"/>
      <c r="F143" s="1022" t="s">
        <v>555</v>
      </c>
      <c r="G143" s="1022"/>
      <c r="H143" s="1022"/>
      <c r="I143" s="1022"/>
      <c r="J143" s="1022"/>
      <c r="K143" s="1022"/>
      <c r="L143" s="1022"/>
      <c r="M143" s="1022"/>
      <c r="N143" s="1022"/>
      <c r="O143" s="1022"/>
      <c r="P143" s="1022"/>
      <c r="Q143" s="1022"/>
      <c r="R143" s="1022"/>
      <c r="S143" s="1022"/>
      <c r="T143" s="1022"/>
      <c r="U143" s="1022"/>
      <c r="V143" s="1022"/>
      <c r="W143" s="1022"/>
      <c r="X143" s="1022"/>
    </row>
    <row r="144" spans="1:24" s="343" customFormat="1" ht="15" customHeight="1" x14ac:dyDescent="0.4">
      <c r="A144" s="1026" t="s">
        <v>340</v>
      </c>
      <c r="B144" s="1027"/>
      <c r="C144" s="1027"/>
      <c r="D144" s="1028"/>
      <c r="E144" s="373">
        <v>1</v>
      </c>
      <c r="F144" s="1019" t="s">
        <v>728</v>
      </c>
      <c r="G144" s="1020"/>
      <c r="H144" s="1020"/>
      <c r="I144" s="1020"/>
      <c r="J144" s="1020"/>
      <c r="K144" s="1020"/>
      <c r="L144" s="1020"/>
      <c r="M144" s="1020"/>
      <c r="N144" s="1020"/>
      <c r="O144" s="1020"/>
      <c r="P144" s="1020"/>
      <c r="Q144" s="1020"/>
      <c r="R144" s="1020"/>
      <c r="S144" s="1020"/>
      <c r="T144" s="1020"/>
      <c r="U144" s="1020"/>
      <c r="V144" s="1020"/>
      <c r="W144" s="1021"/>
      <c r="X144" s="390"/>
    </row>
    <row r="145" spans="1:24" ht="15" customHeight="1" x14ac:dyDescent="0.4">
      <c r="A145" s="1029"/>
      <c r="B145" s="1030"/>
      <c r="C145" s="1030"/>
      <c r="D145" s="1031"/>
      <c r="E145" s="389" t="s">
        <v>344</v>
      </c>
      <c r="F145" s="1148" t="s">
        <v>730</v>
      </c>
      <c r="G145" s="1149"/>
      <c r="H145" s="1149"/>
      <c r="I145" s="1149"/>
      <c r="J145" s="1149"/>
      <c r="K145" s="1149"/>
      <c r="L145" s="1149"/>
      <c r="M145" s="1149"/>
      <c r="N145" s="1149"/>
      <c r="O145" s="1149"/>
      <c r="P145" s="1149"/>
      <c r="Q145" s="1149"/>
      <c r="R145" s="1149"/>
      <c r="S145" s="1149"/>
      <c r="T145" s="1149"/>
      <c r="U145" s="1149"/>
      <c r="V145" s="1149"/>
      <c r="W145" s="1150"/>
      <c r="X145" s="388"/>
    </row>
    <row r="146" spans="1:24" ht="15" customHeight="1" x14ac:dyDescent="0.4">
      <c r="A146" s="1029"/>
      <c r="B146" s="1030"/>
      <c r="C146" s="1030"/>
      <c r="D146" s="1031"/>
      <c r="E146" s="382" t="s">
        <v>729</v>
      </c>
      <c r="F146" s="1103" t="s">
        <v>519</v>
      </c>
      <c r="G146" s="1103"/>
      <c r="H146" s="1103"/>
      <c r="I146" s="1103"/>
      <c r="J146" s="1103"/>
      <c r="K146" s="1103"/>
      <c r="L146" s="1103"/>
      <c r="M146" s="1103"/>
      <c r="N146" s="1103"/>
      <c r="O146" s="1103"/>
      <c r="P146" s="1103"/>
      <c r="Q146" s="1103"/>
      <c r="R146" s="1103"/>
      <c r="S146" s="1103"/>
      <c r="T146" s="1103"/>
      <c r="U146" s="1103"/>
      <c r="V146" s="1103"/>
      <c r="W146" s="1103"/>
      <c r="X146" s="481"/>
    </row>
    <row r="147" spans="1:24" s="349" customFormat="1" ht="15" customHeight="1" x14ac:dyDescent="0.4">
      <c r="A147" s="1064"/>
      <c r="B147" s="1065"/>
      <c r="C147" s="1065"/>
      <c r="D147" s="1066"/>
      <c r="E147" s="391">
        <v>2</v>
      </c>
      <c r="F147" s="1073" t="s">
        <v>302</v>
      </c>
      <c r="G147" s="1073"/>
      <c r="H147" s="1073"/>
      <c r="I147" s="1073"/>
      <c r="J147" s="1073"/>
      <c r="K147" s="1073"/>
      <c r="L147" s="1073"/>
      <c r="M147" s="1073"/>
      <c r="N147" s="1073"/>
      <c r="O147" s="1073"/>
      <c r="P147" s="1073"/>
      <c r="Q147" s="1073"/>
      <c r="R147" s="1073"/>
      <c r="S147" s="1073"/>
      <c r="T147" s="1073"/>
      <c r="U147" s="1073"/>
      <c r="V147" s="1073"/>
      <c r="W147" s="1073"/>
      <c r="X147" s="479"/>
    </row>
    <row r="148" spans="1:24" s="349" customFormat="1" ht="15" customHeight="1" x14ac:dyDescent="0.4">
      <c r="A148" s="1026" t="s">
        <v>342</v>
      </c>
      <c r="B148" s="1027"/>
      <c r="C148" s="1027"/>
      <c r="D148" s="1028"/>
      <c r="E148" s="391">
        <v>1</v>
      </c>
      <c r="F148" s="1073" t="s">
        <v>348</v>
      </c>
      <c r="G148" s="1073"/>
      <c r="H148" s="1073"/>
      <c r="I148" s="1073"/>
      <c r="J148" s="1073"/>
      <c r="K148" s="1073"/>
      <c r="L148" s="1073"/>
      <c r="M148" s="1073"/>
      <c r="N148" s="1073"/>
      <c r="O148" s="1073"/>
      <c r="P148" s="1073"/>
      <c r="Q148" s="1073"/>
      <c r="R148" s="1073"/>
      <c r="S148" s="1073"/>
      <c r="T148" s="1073"/>
      <c r="U148" s="1073"/>
      <c r="V148" s="1073"/>
      <c r="W148" s="1073"/>
      <c r="X148" s="479"/>
    </row>
    <row r="149" spans="1:24" s="349" customFormat="1" ht="15" customHeight="1" x14ac:dyDescent="0.4">
      <c r="A149" s="1064"/>
      <c r="B149" s="1065"/>
      <c r="C149" s="1065"/>
      <c r="D149" s="1066"/>
      <c r="E149" s="391">
        <v>2</v>
      </c>
      <c r="F149" s="1073" t="s">
        <v>302</v>
      </c>
      <c r="G149" s="1073"/>
      <c r="H149" s="1073"/>
      <c r="I149" s="1073"/>
      <c r="J149" s="1073"/>
      <c r="K149" s="1073"/>
      <c r="L149" s="1073"/>
      <c r="M149" s="1073"/>
      <c r="N149" s="1073"/>
      <c r="O149" s="1073"/>
      <c r="P149" s="1073"/>
      <c r="Q149" s="1073"/>
      <c r="R149" s="1073"/>
      <c r="S149" s="1073"/>
      <c r="T149" s="1073"/>
      <c r="U149" s="1073"/>
      <c r="V149" s="1073"/>
      <c r="W149" s="1073"/>
      <c r="X149" s="479"/>
    </row>
    <row r="150" spans="1:24" s="349" customFormat="1" ht="15" customHeight="1" x14ac:dyDescent="0.4">
      <c r="A150" s="1026" t="s">
        <v>343</v>
      </c>
      <c r="B150" s="1027"/>
      <c r="C150" s="1027"/>
      <c r="D150" s="1028"/>
      <c r="E150" s="373">
        <v>1</v>
      </c>
      <c r="F150" s="1019" t="s">
        <v>728</v>
      </c>
      <c r="G150" s="1020"/>
      <c r="H150" s="1020"/>
      <c r="I150" s="1020"/>
      <c r="J150" s="1020"/>
      <c r="K150" s="1020"/>
      <c r="L150" s="1020"/>
      <c r="M150" s="1020"/>
      <c r="N150" s="1020"/>
      <c r="O150" s="1020"/>
      <c r="P150" s="1020"/>
      <c r="Q150" s="1020"/>
      <c r="R150" s="1020"/>
      <c r="S150" s="1020"/>
      <c r="T150" s="1020"/>
      <c r="U150" s="1020"/>
      <c r="V150" s="1020"/>
      <c r="W150" s="1021"/>
      <c r="X150" s="390"/>
    </row>
    <row r="151" spans="1:24" ht="15" customHeight="1" x14ac:dyDescent="0.4">
      <c r="A151" s="1029"/>
      <c r="B151" s="1030"/>
      <c r="C151" s="1030"/>
      <c r="D151" s="1031"/>
      <c r="E151" s="483" t="s">
        <v>345</v>
      </c>
      <c r="F151" s="1147" t="s">
        <v>731</v>
      </c>
      <c r="G151" s="1147"/>
      <c r="H151" s="1147"/>
      <c r="I151" s="1147"/>
      <c r="J151" s="1147"/>
      <c r="K151" s="1147"/>
      <c r="L151" s="1147"/>
      <c r="M151" s="1147"/>
      <c r="N151" s="1147"/>
      <c r="O151" s="1147"/>
      <c r="P151" s="1147"/>
      <c r="Q151" s="1147"/>
      <c r="R151" s="1147"/>
      <c r="S151" s="1147"/>
      <c r="T151" s="1147"/>
      <c r="U151" s="1147"/>
      <c r="V151" s="1147"/>
      <c r="W151" s="1147"/>
      <c r="X151" s="388"/>
    </row>
    <row r="152" spans="1:24" ht="30" customHeight="1" x14ac:dyDescent="0.4">
      <c r="A152" s="1029"/>
      <c r="B152" s="1030"/>
      <c r="C152" s="1030"/>
      <c r="D152" s="1031"/>
      <c r="E152" s="484" t="s">
        <v>346</v>
      </c>
      <c r="F152" s="1121" t="s">
        <v>520</v>
      </c>
      <c r="G152" s="1121"/>
      <c r="H152" s="1121"/>
      <c r="I152" s="1121"/>
      <c r="J152" s="1121"/>
      <c r="K152" s="1121"/>
      <c r="L152" s="1121"/>
      <c r="M152" s="1121"/>
      <c r="N152" s="1121"/>
      <c r="O152" s="1121"/>
      <c r="P152" s="1121"/>
      <c r="Q152" s="1121"/>
      <c r="R152" s="1121"/>
      <c r="S152" s="1121"/>
      <c r="T152" s="1121"/>
      <c r="U152" s="1121"/>
      <c r="V152" s="1121"/>
      <c r="W152" s="1121"/>
      <c r="X152" s="485"/>
    </row>
    <row r="153" spans="1:24" s="349" customFormat="1" ht="15" customHeight="1" x14ac:dyDescent="0.4">
      <c r="A153" s="1064"/>
      <c r="B153" s="1065"/>
      <c r="C153" s="1065"/>
      <c r="D153" s="1066"/>
      <c r="E153" s="372" t="s">
        <v>347</v>
      </c>
      <c r="F153" s="1073" t="s">
        <v>302</v>
      </c>
      <c r="G153" s="1073"/>
      <c r="H153" s="1073"/>
      <c r="I153" s="1073"/>
      <c r="J153" s="1073"/>
      <c r="K153" s="1073"/>
      <c r="L153" s="1073"/>
      <c r="M153" s="1073"/>
      <c r="N153" s="1073"/>
      <c r="O153" s="1073"/>
      <c r="P153" s="1073"/>
      <c r="Q153" s="1073"/>
      <c r="R153" s="1073"/>
      <c r="S153" s="1073"/>
      <c r="T153" s="1073"/>
      <c r="U153" s="1073"/>
      <c r="V153" s="1073"/>
      <c r="W153" s="1073"/>
      <c r="X153" s="381"/>
    </row>
    <row r="154" spans="1:24" s="340" customFormat="1" ht="14.25" customHeight="1" x14ac:dyDescent="0.4">
      <c r="A154" s="1062" t="s">
        <v>10</v>
      </c>
      <c r="B154" s="1062"/>
      <c r="C154" s="1062"/>
      <c r="D154" s="1062"/>
      <c r="E154" s="366"/>
      <c r="F154" s="1102" t="s">
        <v>9</v>
      </c>
      <c r="G154" s="1102"/>
      <c r="H154" s="1102"/>
      <c r="I154" s="1102"/>
      <c r="J154" s="1102"/>
      <c r="K154" s="1102"/>
      <c r="L154" s="1102"/>
      <c r="M154" s="1102"/>
      <c r="N154" s="1102"/>
      <c r="O154" s="1102"/>
      <c r="P154" s="1102"/>
      <c r="Q154" s="1102"/>
      <c r="R154" s="1102"/>
      <c r="S154" s="1102"/>
      <c r="T154" s="1102"/>
      <c r="U154" s="1102"/>
      <c r="V154" s="1102"/>
      <c r="W154" s="1102"/>
      <c r="X154" s="380" t="s">
        <v>308</v>
      </c>
    </row>
    <row r="155" spans="1:24" s="340" customFormat="1" ht="45" customHeight="1" x14ac:dyDescent="0.4">
      <c r="A155" s="1044" t="s">
        <v>811</v>
      </c>
      <c r="B155" s="1045"/>
      <c r="C155" s="1045"/>
      <c r="D155" s="1046"/>
      <c r="E155" s="480"/>
      <c r="F155" s="1019" t="s">
        <v>740</v>
      </c>
      <c r="G155" s="1020"/>
      <c r="H155" s="1020"/>
      <c r="I155" s="1020"/>
      <c r="J155" s="1020"/>
      <c r="K155" s="1020"/>
      <c r="L155" s="1020"/>
      <c r="M155" s="1020"/>
      <c r="N155" s="1020"/>
      <c r="O155" s="1020"/>
      <c r="P155" s="1020"/>
      <c r="Q155" s="1020"/>
      <c r="R155" s="1020"/>
      <c r="S155" s="1020"/>
      <c r="T155" s="1020"/>
      <c r="U155" s="1020"/>
      <c r="V155" s="1020"/>
      <c r="W155" s="1021"/>
      <c r="X155" s="392"/>
    </row>
    <row r="156" spans="1:24" s="340" customFormat="1" ht="30" customHeight="1" x14ac:dyDescent="0.4">
      <c r="A156" s="1047"/>
      <c r="B156" s="1048"/>
      <c r="C156" s="1048"/>
      <c r="D156" s="1049"/>
      <c r="E156" s="369">
        <v>1</v>
      </c>
      <c r="F156" s="1019" t="s">
        <v>732</v>
      </c>
      <c r="G156" s="1020"/>
      <c r="H156" s="1020"/>
      <c r="I156" s="1020"/>
      <c r="J156" s="1020"/>
      <c r="K156" s="1020"/>
      <c r="L156" s="1020"/>
      <c r="M156" s="1020"/>
      <c r="N156" s="1020"/>
      <c r="O156" s="1020"/>
      <c r="P156" s="1020"/>
      <c r="Q156" s="1020"/>
      <c r="R156" s="1020"/>
      <c r="S156" s="1020"/>
      <c r="T156" s="1020"/>
      <c r="U156" s="1020"/>
      <c r="V156" s="1020"/>
      <c r="W156" s="1021"/>
      <c r="X156" s="380"/>
    </row>
    <row r="157" spans="1:24" s="340" customFormat="1" ht="30" customHeight="1" x14ac:dyDescent="0.4">
      <c r="A157" s="1047"/>
      <c r="B157" s="1048"/>
      <c r="C157" s="1048"/>
      <c r="D157" s="1049"/>
      <c r="E157" s="369">
        <v>2</v>
      </c>
      <c r="F157" s="1019" t="s">
        <v>733</v>
      </c>
      <c r="G157" s="1020"/>
      <c r="H157" s="1020"/>
      <c r="I157" s="1020"/>
      <c r="J157" s="1020"/>
      <c r="K157" s="1020"/>
      <c r="L157" s="1020"/>
      <c r="M157" s="1020"/>
      <c r="N157" s="1020"/>
      <c r="O157" s="1020"/>
      <c r="P157" s="1020"/>
      <c r="Q157" s="1020"/>
      <c r="R157" s="1020"/>
      <c r="S157" s="1020"/>
      <c r="T157" s="1020"/>
      <c r="U157" s="1020"/>
      <c r="V157" s="1020"/>
      <c r="W157" s="1021"/>
      <c r="X157" s="380"/>
    </row>
    <row r="158" spans="1:24" s="340" customFormat="1" ht="15" customHeight="1" x14ac:dyDescent="0.4">
      <c r="A158" s="1047"/>
      <c r="B158" s="1048"/>
      <c r="C158" s="1048"/>
      <c r="D158" s="1049"/>
      <c r="E158" s="369">
        <v>3</v>
      </c>
      <c r="F158" s="1019" t="s">
        <v>734</v>
      </c>
      <c r="G158" s="1020"/>
      <c r="H158" s="1020"/>
      <c r="I158" s="1020"/>
      <c r="J158" s="1020"/>
      <c r="K158" s="1020"/>
      <c r="L158" s="1020"/>
      <c r="M158" s="1020"/>
      <c r="N158" s="1020"/>
      <c r="O158" s="1020"/>
      <c r="P158" s="1020"/>
      <c r="Q158" s="1020"/>
      <c r="R158" s="1020"/>
      <c r="S158" s="1020"/>
      <c r="T158" s="1020"/>
      <c r="U158" s="1020"/>
      <c r="V158" s="1020"/>
      <c r="W158" s="1021"/>
      <c r="X158" s="380"/>
    </row>
    <row r="159" spans="1:24" s="340" customFormat="1" ht="15" customHeight="1" x14ac:dyDescent="0.4">
      <c r="A159" s="1047"/>
      <c r="B159" s="1048"/>
      <c r="C159" s="1048"/>
      <c r="D159" s="1049"/>
      <c r="E159" s="369">
        <v>4</v>
      </c>
      <c r="F159" s="1019" t="s">
        <v>735</v>
      </c>
      <c r="G159" s="1020"/>
      <c r="H159" s="1020"/>
      <c r="I159" s="1020"/>
      <c r="J159" s="1020"/>
      <c r="K159" s="1020"/>
      <c r="L159" s="1020"/>
      <c r="M159" s="1020"/>
      <c r="N159" s="1020"/>
      <c r="O159" s="1020"/>
      <c r="P159" s="1020"/>
      <c r="Q159" s="1020"/>
      <c r="R159" s="1020"/>
      <c r="S159" s="1020"/>
      <c r="T159" s="1020"/>
      <c r="U159" s="1020"/>
      <c r="V159" s="1020"/>
      <c r="W159" s="1021"/>
      <c r="X159" s="380"/>
    </row>
    <row r="160" spans="1:24" s="340" customFormat="1" ht="45" customHeight="1" x14ac:dyDescent="0.4">
      <c r="A160" s="1047"/>
      <c r="B160" s="1048"/>
      <c r="C160" s="1048"/>
      <c r="D160" s="1049"/>
      <c r="E160" s="369">
        <v>5</v>
      </c>
      <c r="F160" s="1019" t="s">
        <v>736</v>
      </c>
      <c r="G160" s="1020"/>
      <c r="H160" s="1020"/>
      <c r="I160" s="1020"/>
      <c r="J160" s="1020"/>
      <c r="K160" s="1020"/>
      <c r="L160" s="1020"/>
      <c r="M160" s="1020"/>
      <c r="N160" s="1020"/>
      <c r="O160" s="1020"/>
      <c r="P160" s="1020"/>
      <c r="Q160" s="1020"/>
      <c r="R160" s="1020"/>
      <c r="S160" s="1020"/>
      <c r="T160" s="1020"/>
      <c r="U160" s="1020"/>
      <c r="V160" s="1020"/>
      <c r="W160" s="1021"/>
      <c r="X160" s="380"/>
    </row>
    <row r="161" spans="1:24" s="340" customFormat="1" ht="15" customHeight="1" x14ac:dyDescent="0.4">
      <c r="A161" s="1047"/>
      <c r="B161" s="1048"/>
      <c r="C161" s="1048"/>
      <c r="D161" s="1049"/>
      <c r="E161" s="369">
        <v>6</v>
      </c>
      <c r="F161" s="1019" t="s">
        <v>737</v>
      </c>
      <c r="G161" s="1020"/>
      <c r="H161" s="1020"/>
      <c r="I161" s="1020"/>
      <c r="J161" s="1020"/>
      <c r="K161" s="1020"/>
      <c r="L161" s="1020"/>
      <c r="M161" s="1020"/>
      <c r="N161" s="1020"/>
      <c r="O161" s="1020"/>
      <c r="P161" s="1020"/>
      <c r="Q161" s="1020"/>
      <c r="R161" s="1020"/>
      <c r="S161" s="1020"/>
      <c r="T161" s="1020"/>
      <c r="U161" s="1020"/>
      <c r="V161" s="1020"/>
      <c r="W161" s="1021"/>
      <c r="X161" s="380"/>
    </row>
    <row r="162" spans="1:24" s="340" customFormat="1" ht="30" customHeight="1" x14ac:dyDescent="0.4">
      <c r="A162" s="1047"/>
      <c r="B162" s="1048"/>
      <c r="C162" s="1048"/>
      <c r="D162" s="1049"/>
      <c r="E162" s="369">
        <v>7</v>
      </c>
      <c r="F162" s="1019" t="s">
        <v>738</v>
      </c>
      <c r="G162" s="1020"/>
      <c r="H162" s="1020"/>
      <c r="I162" s="1020"/>
      <c r="J162" s="1020"/>
      <c r="K162" s="1020"/>
      <c r="L162" s="1020"/>
      <c r="M162" s="1020"/>
      <c r="N162" s="1020"/>
      <c r="O162" s="1020"/>
      <c r="P162" s="1020"/>
      <c r="Q162" s="1020"/>
      <c r="R162" s="1020"/>
      <c r="S162" s="1020"/>
      <c r="T162" s="1020"/>
      <c r="U162" s="1020"/>
      <c r="V162" s="1020"/>
      <c r="W162" s="1021"/>
      <c r="X162" s="380"/>
    </row>
    <row r="163" spans="1:24" s="340" customFormat="1" ht="30" customHeight="1" x14ac:dyDescent="0.4">
      <c r="A163" s="1047"/>
      <c r="B163" s="1048"/>
      <c r="C163" s="1048"/>
      <c r="D163" s="1049"/>
      <c r="E163" s="369">
        <v>8</v>
      </c>
      <c r="F163" s="1019" t="s">
        <v>812</v>
      </c>
      <c r="G163" s="1020"/>
      <c r="H163" s="1020"/>
      <c r="I163" s="1020"/>
      <c r="J163" s="1020"/>
      <c r="K163" s="1020"/>
      <c r="L163" s="1020"/>
      <c r="M163" s="1020"/>
      <c r="N163" s="1020"/>
      <c r="O163" s="1020"/>
      <c r="P163" s="1020"/>
      <c r="Q163" s="1020"/>
      <c r="R163" s="1020"/>
      <c r="S163" s="1020"/>
      <c r="T163" s="1020"/>
      <c r="U163" s="1020"/>
      <c r="V163" s="1020"/>
      <c r="W163" s="1021"/>
      <c r="X163" s="380"/>
    </row>
    <row r="164" spans="1:24" s="340" customFormat="1" ht="30" customHeight="1" x14ac:dyDescent="0.4">
      <c r="A164" s="1047"/>
      <c r="B164" s="1048"/>
      <c r="C164" s="1048"/>
      <c r="D164" s="1049"/>
      <c r="E164" s="369">
        <v>9</v>
      </c>
      <c r="F164" s="1019" t="s">
        <v>739</v>
      </c>
      <c r="G164" s="1020"/>
      <c r="H164" s="1020"/>
      <c r="I164" s="1020"/>
      <c r="J164" s="1020"/>
      <c r="K164" s="1020"/>
      <c r="L164" s="1020"/>
      <c r="M164" s="1020"/>
      <c r="N164" s="1020"/>
      <c r="O164" s="1020"/>
      <c r="P164" s="1020"/>
      <c r="Q164" s="1020"/>
      <c r="R164" s="1020"/>
      <c r="S164" s="1020"/>
      <c r="T164" s="1020"/>
      <c r="U164" s="1020"/>
      <c r="V164" s="1020"/>
      <c r="W164" s="1021"/>
      <c r="X164" s="380"/>
    </row>
    <row r="165" spans="1:24" ht="30" customHeight="1" x14ac:dyDescent="0.4">
      <c r="A165" s="1050"/>
      <c r="B165" s="1051"/>
      <c r="C165" s="1051"/>
      <c r="D165" s="1052"/>
      <c r="E165" s="372">
        <v>10</v>
      </c>
      <c r="F165" s="1073" t="s">
        <v>349</v>
      </c>
      <c r="G165" s="1073"/>
      <c r="H165" s="1073"/>
      <c r="I165" s="1073"/>
      <c r="J165" s="1073"/>
      <c r="K165" s="1073"/>
      <c r="L165" s="1073"/>
      <c r="M165" s="1073"/>
      <c r="N165" s="1073"/>
      <c r="O165" s="1073"/>
      <c r="P165" s="1073"/>
      <c r="Q165" s="1073"/>
      <c r="R165" s="1073"/>
      <c r="S165" s="1073"/>
      <c r="T165" s="1073"/>
      <c r="U165" s="1073"/>
      <c r="V165" s="1073"/>
      <c r="W165" s="1073"/>
      <c r="X165" s="344"/>
    </row>
    <row r="166" spans="1:24" ht="30" customHeight="1" x14ac:dyDescent="0.4">
      <c r="A166" s="1026" t="s">
        <v>813</v>
      </c>
      <c r="B166" s="1027"/>
      <c r="C166" s="1027"/>
      <c r="D166" s="1028"/>
      <c r="E166" s="372"/>
      <c r="F166" s="1019" t="s">
        <v>741</v>
      </c>
      <c r="G166" s="1020"/>
      <c r="H166" s="1020"/>
      <c r="I166" s="1020"/>
      <c r="J166" s="1020"/>
      <c r="K166" s="1020"/>
      <c r="L166" s="1020"/>
      <c r="M166" s="1020"/>
      <c r="N166" s="1020"/>
      <c r="O166" s="1020"/>
      <c r="P166" s="1020"/>
      <c r="Q166" s="1020"/>
      <c r="R166" s="1020"/>
      <c r="S166" s="1020"/>
      <c r="T166" s="1020"/>
      <c r="U166" s="1020"/>
      <c r="V166" s="1020"/>
      <c r="W166" s="1021"/>
      <c r="X166" s="345"/>
    </row>
    <row r="167" spans="1:24" s="343" customFormat="1" ht="30" customHeight="1" x14ac:dyDescent="0.4">
      <c r="A167" s="1029"/>
      <c r="B167" s="1030"/>
      <c r="C167" s="1030"/>
      <c r="D167" s="1031"/>
      <c r="E167" s="375">
        <v>1</v>
      </c>
      <c r="F167" s="1022" t="s">
        <v>484</v>
      </c>
      <c r="G167" s="1022"/>
      <c r="H167" s="1022"/>
      <c r="I167" s="1022"/>
      <c r="J167" s="1022"/>
      <c r="K167" s="1022"/>
      <c r="L167" s="1022"/>
      <c r="M167" s="1022"/>
      <c r="N167" s="1022"/>
      <c r="O167" s="1022"/>
      <c r="P167" s="1022"/>
      <c r="Q167" s="1022"/>
      <c r="R167" s="1022"/>
      <c r="S167" s="1022"/>
      <c r="T167" s="1022"/>
      <c r="U167" s="1022"/>
      <c r="V167" s="1022"/>
      <c r="W167" s="1022"/>
      <c r="X167" s="363"/>
    </row>
    <row r="168" spans="1:24" s="343" customFormat="1" ht="30" customHeight="1" x14ac:dyDescent="0.4">
      <c r="A168" s="1029"/>
      <c r="B168" s="1030"/>
      <c r="C168" s="1030"/>
      <c r="D168" s="1031"/>
      <c r="E168" s="375">
        <v>2</v>
      </c>
      <c r="F168" s="1019" t="s">
        <v>521</v>
      </c>
      <c r="G168" s="1020"/>
      <c r="H168" s="1020"/>
      <c r="I168" s="1020"/>
      <c r="J168" s="1020"/>
      <c r="K168" s="1020"/>
      <c r="L168" s="1020"/>
      <c r="M168" s="1020"/>
      <c r="N168" s="1020"/>
      <c r="O168" s="1020"/>
      <c r="P168" s="1020"/>
      <c r="Q168" s="1020"/>
      <c r="R168" s="1020"/>
      <c r="S168" s="1020"/>
      <c r="T168" s="1020"/>
      <c r="U168" s="1020"/>
      <c r="V168" s="1020"/>
      <c r="W168" s="1021"/>
      <c r="X168" s="363"/>
    </row>
    <row r="169" spans="1:24" s="343" customFormat="1" ht="30" customHeight="1" x14ac:dyDescent="0.4">
      <c r="A169" s="1029"/>
      <c r="B169" s="1030"/>
      <c r="C169" s="1030"/>
      <c r="D169" s="1031"/>
      <c r="E169" s="375">
        <v>3</v>
      </c>
      <c r="F169" s="1019" t="s">
        <v>522</v>
      </c>
      <c r="G169" s="1020"/>
      <c r="H169" s="1020"/>
      <c r="I169" s="1020"/>
      <c r="J169" s="1020"/>
      <c r="K169" s="1020"/>
      <c r="L169" s="1020"/>
      <c r="M169" s="1020"/>
      <c r="N169" s="1020"/>
      <c r="O169" s="1020"/>
      <c r="P169" s="1020"/>
      <c r="Q169" s="1020"/>
      <c r="R169" s="1020"/>
      <c r="S169" s="1020"/>
      <c r="T169" s="1020"/>
      <c r="U169" s="1020"/>
      <c r="V169" s="1020"/>
      <c r="W169" s="1021"/>
      <c r="X169" s="363"/>
    </row>
    <row r="170" spans="1:24" s="343" customFormat="1" ht="30" customHeight="1" x14ac:dyDescent="0.4">
      <c r="A170" s="1029"/>
      <c r="B170" s="1030"/>
      <c r="C170" s="1030"/>
      <c r="D170" s="1031"/>
      <c r="E170" s="375">
        <v>4</v>
      </c>
      <c r="F170" s="1019" t="s">
        <v>523</v>
      </c>
      <c r="G170" s="1020"/>
      <c r="H170" s="1020"/>
      <c r="I170" s="1020"/>
      <c r="J170" s="1020"/>
      <c r="K170" s="1020"/>
      <c r="L170" s="1020"/>
      <c r="M170" s="1020"/>
      <c r="N170" s="1020"/>
      <c r="O170" s="1020"/>
      <c r="P170" s="1020"/>
      <c r="Q170" s="1020"/>
      <c r="R170" s="1020"/>
      <c r="S170" s="1020"/>
      <c r="T170" s="1020"/>
      <c r="U170" s="1020"/>
      <c r="V170" s="1020"/>
      <c r="W170" s="1021"/>
      <c r="X170" s="363"/>
    </row>
    <row r="171" spans="1:24" s="343" customFormat="1" ht="15" customHeight="1" x14ac:dyDescent="0.4">
      <c r="A171" s="1029"/>
      <c r="B171" s="1030"/>
      <c r="C171" s="1030"/>
      <c r="D171" s="1031"/>
      <c r="E171" s="375">
        <v>5</v>
      </c>
      <c r="F171" s="1019" t="s">
        <v>524</v>
      </c>
      <c r="G171" s="1020"/>
      <c r="H171" s="1020"/>
      <c r="I171" s="1020"/>
      <c r="J171" s="1020"/>
      <c r="K171" s="1020"/>
      <c r="L171" s="1020"/>
      <c r="M171" s="1020"/>
      <c r="N171" s="1020"/>
      <c r="O171" s="1020"/>
      <c r="P171" s="1020"/>
      <c r="Q171" s="1020"/>
      <c r="R171" s="1020"/>
      <c r="S171" s="1020"/>
      <c r="T171" s="1020"/>
      <c r="U171" s="1020"/>
      <c r="V171" s="1020"/>
      <c r="W171" s="1021"/>
      <c r="X171" s="363"/>
    </row>
    <row r="172" spans="1:24" s="343" customFormat="1" ht="30" customHeight="1" x14ac:dyDescent="0.4">
      <c r="A172" s="1029"/>
      <c r="B172" s="1030"/>
      <c r="C172" s="1030"/>
      <c r="D172" s="1031"/>
      <c r="E172" s="375">
        <v>6</v>
      </c>
      <c r="F172" s="1022" t="s">
        <v>525</v>
      </c>
      <c r="G172" s="1022"/>
      <c r="H172" s="1022"/>
      <c r="I172" s="1022"/>
      <c r="J172" s="1022"/>
      <c r="K172" s="1022"/>
      <c r="L172" s="1022"/>
      <c r="M172" s="1022"/>
      <c r="N172" s="1022"/>
      <c r="O172" s="1022"/>
      <c r="P172" s="1022"/>
      <c r="Q172" s="1022"/>
      <c r="R172" s="1022"/>
      <c r="S172" s="1022"/>
      <c r="T172" s="1022"/>
      <c r="U172" s="1022"/>
      <c r="V172" s="1022"/>
      <c r="W172" s="1022"/>
      <c r="X172" s="363"/>
    </row>
    <row r="173" spans="1:24" s="343" customFormat="1" ht="15" customHeight="1" x14ac:dyDescent="0.4">
      <c r="A173" s="1029"/>
      <c r="B173" s="1030"/>
      <c r="C173" s="1030"/>
      <c r="D173" s="1031"/>
      <c r="E173" s="375">
        <v>7</v>
      </c>
      <c r="F173" s="1022" t="s">
        <v>485</v>
      </c>
      <c r="G173" s="1022"/>
      <c r="H173" s="1022"/>
      <c r="I173" s="1022"/>
      <c r="J173" s="1022"/>
      <c r="K173" s="1022"/>
      <c r="L173" s="1022"/>
      <c r="M173" s="1022"/>
      <c r="N173" s="1022"/>
      <c r="O173" s="1022"/>
      <c r="P173" s="1022"/>
      <c r="Q173" s="1022"/>
      <c r="R173" s="1022"/>
      <c r="S173" s="1022"/>
      <c r="T173" s="1022"/>
      <c r="U173" s="1022"/>
      <c r="V173" s="1022"/>
      <c r="W173" s="1022"/>
      <c r="X173" s="363"/>
    </row>
    <row r="174" spans="1:24" s="343" customFormat="1" ht="15" customHeight="1" x14ac:dyDescent="0.4">
      <c r="A174" s="1029"/>
      <c r="B174" s="1030"/>
      <c r="C174" s="1030"/>
      <c r="D174" s="1031"/>
      <c r="E174" s="375">
        <v>8</v>
      </c>
      <c r="F174" s="1022" t="s">
        <v>486</v>
      </c>
      <c r="G174" s="1022"/>
      <c r="H174" s="1022"/>
      <c r="I174" s="1022"/>
      <c r="J174" s="1022"/>
      <c r="K174" s="1022"/>
      <c r="L174" s="1022"/>
      <c r="M174" s="1022"/>
      <c r="N174" s="1022"/>
      <c r="O174" s="1022"/>
      <c r="P174" s="1022"/>
      <c r="Q174" s="1022"/>
      <c r="R174" s="1022"/>
      <c r="S174" s="1022"/>
      <c r="T174" s="1022"/>
      <c r="U174" s="1022"/>
      <c r="V174" s="1022"/>
      <c r="W174" s="1022"/>
      <c r="X174" s="363"/>
    </row>
    <row r="175" spans="1:24" s="343" customFormat="1" ht="30" customHeight="1" x14ac:dyDescent="0.4">
      <c r="A175" s="1029"/>
      <c r="B175" s="1030"/>
      <c r="C175" s="1030"/>
      <c r="D175" s="1031"/>
      <c r="E175" s="375">
        <v>9</v>
      </c>
      <c r="F175" s="1022" t="s">
        <v>743</v>
      </c>
      <c r="G175" s="1022"/>
      <c r="H175" s="1022"/>
      <c r="I175" s="1022"/>
      <c r="J175" s="1022"/>
      <c r="K175" s="1022"/>
      <c r="L175" s="1022"/>
      <c r="M175" s="1022"/>
      <c r="N175" s="1022"/>
      <c r="O175" s="1022"/>
      <c r="P175" s="1022"/>
      <c r="Q175" s="1022"/>
      <c r="R175" s="1022"/>
      <c r="S175" s="1022"/>
      <c r="T175" s="1022"/>
      <c r="U175" s="1022"/>
      <c r="V175" s="1022"/>
      <c r="W175" s="1022"/>
      <c r="X175" s="363"/>
    </row>
    <row r="176" spans="1:24" s="343" customFormat="1" ht="15" customHeight="1" x14ac:dyDescent="0.4">
      <c r="A176" s="1029"/>
      <c r="B176" s="1030"/>
      <c r="C176" s="1030"/>
      <c r="D176" s="1031"/>
      <c r="E176" s="375">
        <v>10</v>
      </c>
      <c r="F176" s="1063" t="s">
        <v>487</v>
      </c>
      <c r="G176" s="1063"/>
      <c r="H176" s="1063"/>
      <c r="I176" s="1063"/>
      <c r="J176" s="1063"/>
      <c r="K176" s="1063"/>
      <c r="L176" s="1063"/>
      <c r="M176" s="1063"/>
      <c r="N176" s="1063"/>
      <c r="O176" s="1063"/>
      <c r="P176" s="1063"/>
      <c r="Q176" s="1063"/>
      <c r="R176" s="1063"/>
      <c r="S176" s="1063"/>
      <c r="T176" s="1063"/>
      <c r="U176" s="1063"/>
      <c r="V176" s="1063"/>
      <c r="W176" s="1063"/>
      <c r="X176" s="363"/>
    </row>
    <row r="177" spans="1:24" s="343" customFormat="1" ht="15" customHeight="1" x14ac:dyDescent="0.4">
      <c r="A177" s="1064"/>
      <c r="B177" s="1065"/>
      <c r="C177" s="1065"/>
      <c r="D177" s="1066"/>
      <c r="E177" s="375">
        <v>11</v>
      </c>
      <c r="F177" s="1022" t="s">
        <v>742</v>
      </c>
      <c r="G177" s="1022"/>
      <c r="H177" s="1022"/>
      <c r="I177" s="1022"/>
      <c r="J177" s="1022"/>
      <c r="K177" s="1022"/>
      <c r="L177" s="1022"/>
      <c r="M177" s="1022"/>
      <c r="N177" s="1022"/>
      <c r="O177" s="1022"/>
      <c r="P177" s="1022"/>
      <c r="Q177" s="1022"/>
      <c r="R177" s="1022"/>
      <c r="S177" s="1022"/>
      <c r="T177" s="1022"/>
      <c r="U177" s="1022"/>
      <c r="V177" s="1022"/>
      <c r="W177" s="1022"/>
      <c r="X177" s="363"/>
    </row>
    <row r="178" spans="1:24" ht="30" customHeight="1" x14ac:dyDescent="0.4">
      <c r="A178" s="1022" t="s">
        <v>814</v>
      </c>
      <c r="B178" s="1022"/>
      <c r="C178" s="1022"/>
      <c r="D178" s="1022"/>
      <c r="E178" s="370" t="s">
        <v>529</v>
      </c>
      <c r="F178" s="1022" t="s">
        <v>526</v>
      </c>
      <c r="G178" s="1022"/>
      <c r="H178" s="1022"/>
      <c r="I178" s="1022"/>
      <c r="J178" s="1022"/>
      <c r="K178" s="1022"/>
      <c r="L178" s="1022"/>
      <c r="M178" s="1022"/>
      <c r="N178" s="1022"/>
      <c r="O178" s="1022"/>
      <c r="P178" s="1022"/>
      <c r="Q178" s="1022"/>
      <c r="R178" s="1022"/>
      <c r="S178" s="1022"/>
      <c r="T178" s="1022"/>
      <c r="U178" s="1022"/>
      <c r="V178" s="1022"/>
      <c r="W178" s="1022"/>
      <c r="X178" s="346"/>
    </row>
    <row r="179" spans="1:24" ht="30" customHeight="1" x14ac:dyDescent="0.4">
      <c r="A179" s="1022"/>
      <c r="B179" s="1022"/>
      <c r="C179" s="1022"/>
      <c r="D179" s="1022"/>
      <c r="E179" s="370" t="s">
        <v>530</v>
      </c>
      <c r="F179" s="1022" t="s">
        <v>527</v>
      </c>
      <c r="G179" s="1022"/>
      <c r="H179" s="1022"/>
      <c r="I179" s="1022"/>
      <c r="J179" s="1022"/>
      <c r="K179" s="1022"/>
      <c r="L179" s="1022"/>
      <c r="M179" s="1022"/>
      <c r="N179" s="1022"/>
      <c r="O179" s="1022"/>
      <c r="P179" s="1022"/>
      <c r="Q179" s="1022"/>
      <c r="R179" s="1022"/>
      <c r="S179" s="1022"/>
      <c r="T179" s="1022"/>
      <c r="U179" s="1022"/>
      <c r="V179" s="1022"/>
      <c r="W179" s="1022"/>
      <c r="X179" s="346"/>
    </row>
    <row r="180" spans="1:24" ht="30" customHeight="1" x14ac:dyDescent="0.4">
      <c r="A180" s="1022"/>
      <c r="B180" s="1022"/>
      <c r="C180" s="1022"/>
      <c r="D180" s="1022"/>
      <c r="E180" s="370" t="s">
        <v>531</v>
      </c>
      <c r="F180" s="1022" t="s">
        <v>534</v>
      </c>
      <c r="G180" s="1022"/>
      <c r="H180" s="1022"/>
      <c r="I180" s="1022"/>
      <c r="J180" s="1022"/>
      <c r="K180" s="1022"/>
      <c r="L180" s="1022"/>
      <c r="M180" s="1022"/>
      <c r="N180" s="1022"/>
      <c r="O180" s="1022"/>
      <c r="P180" s="1022"/>
      <c r="Q180" s="1022"/>
      <c r="R180" s="1022"/>
      <c r="S180" s="1022"/>
      <c r="T180" s="1022"/>
      <c r="U180" s="1022"/>
      <c r="V180" s="1022"/>
      <c r="W180" s="1022"/>
      <c r="X180" s="346"/>
    </row>
    <row r="181" spans="1:24" ht="15" customHeight="1" x14ac:dyDescent="0.4">
      <c r="A181" s="1022"/>
      <c r="B181" s="1022"/>
      <c r="C181" s="1022"/>
      <c r="D181" s="1022"/>
      <c r="E181" s="370" t="s">
        <v>532</v>
      </c>
      <c r="F181" s="1022" t="s">
        <v>528</v>
      </c>
      <c r="G181" s="1022"/>
      <c r="H181" s="1022"/>
      <c r="I181" s="1022"/>
      <c r="J181" s="1022"/>
      <c r="K181" s="1022"/>
      <c r="L181" s="1022"/>
      <c r="M181" s="1022"/>
      <c r="N181" s="1022"/>
      <c r="O181" s="1022"/>
      <c r="P181" s="1022"/>
      <c r="Q181" s="1022"/>
      <c r="R181" s="1022"/>
      <c r="S181" s="1022"/>
      <c r="T181" s="1022"/>
      <c r="U181" s="1022"/>
      <c r="V181" s="1022"/>
      <c r="W181" s="1022"/>
      <c r="X181" s="346"/>
    </row>
    <row r="182" spans="1:24" ht="15" customHeight="1" x14ac:dyDescent="0.4">
      <c r="A182" s="1022"/>
      <c r="B182" s="1022"/>
      <c r="C182" s="1022"/>
      <c r="D182" s="1022"/>
      <c r="E182" s="370" t="s">
        <v>533</v>
      </c>
      <c r="F182" s="1019" t="s">
        <v>535</v>
      </c>
      <c r="G182" s="1020"/>
      <c r="H182" s="1020"/>
      <c r="I182" s="1020"/>
      <c r="J182" s="1020"/>
      <c r="K182" s="1020"/>
      <c r="L182" s="1020"/>
      <c r="M182" s="1020"/>
      <c r="N182" s="1020"/>
      <c r="O182" s="1020"/>
      <c r="P182" s="1020"/>
      <c r="Q182" s="1020"/>
      <c r="R182" s="1020"/>
      <c r="S182" s="1020"/>
      <c r="T182" s="1020"/>
      <c r="U182" s="1020"/>
      <c r="V182" s="1020"/>
      <c r="W182" s="1021"/>
      <c r="X182" s="346"/>
    </row>
    <row r="183" spans="1:24" s="340" customFormat="1" ht="14.25" customHeight="1" x14ac:dyDescent="0.4">
      <c r="A183" s="1062" t="s">
        <v>10</v>
      </c>
      <c r="B183" s="1062"/>
      <c r="C183" s="1062"/>
      <c r="D183" s="1062"/>
      <c r="E183" s="366"/>
      <c r="F183" s="1102" t="s">
        <v>9</v>
      </c>
      <c r="G183" s="1102"/>
      <c r="H183" s="1102"/>
      <c r="I183" s="1102"/>
      <c r="J183" s="1102"/>
      <c r="K183" s="1102"/>
      <c r="L183" s="1102"/>
      <c r="M183" s="1102"/>
      <c r="N183" s="1102"/>
      <c r="O183" s="1102"/>
      <c r="P183" s="1102"/>
      <c r="Q183" s="1102"/>
      <c r="R183" s="1102"/>
      <c r="S183" s="1102"/>
      <c r="T183" s="1102"/>
      <c r="U183" s="1102"/>
      <c r="V183" s="1102"/>
      <c r="W183" s="1102"/>
      <c r="X183" s="380" t="s">
        <v>308</v>
      </c>
    </row>
    <row r="184" spans="1:24" s="340" customFormat="1" ht="60" customHeight="1" x14ac:dyDescent="0.4">
      <c r="A184" s="1044" t="s">
        <v>748</v>
      </c>
      <c r="B184" s="1045"/>
      <c r="C184" s="1045"/>
      <c r="D184" s="1046"/>
      <c r="E184" s="366"/>
      <c r="F184" s="1019" t="s">
        <v>752</v>
      </c>
      <c r="G184" s="1135"/>
      <c r="H184" s="1135"/>
      <c r="I184" s="1135"/>
      <c r="J184" s="1135"/>
      <c r="K184" s="1135"/>
      <c r="L184" s="1135"/>
      <c r="M184" s="1135"/>
      <c r="N184" s="1135"/>
      <c r="O184" s="1135"/>
      <c r="P184" s="1135"/>
      <c r="Q184" s="1135"/>
      <c r="R184" s="1135"/>
      <c r="S184" s="1135"/>
      <c r="T184" s="1135"/>
      <c r="U184" s="1135"/>
      <c r="V184" s="1135"/>
      <c r="W184" s="1136"/>
      <c r="X184" s="393"/>
    </row>
    <row r="185" spans="1:24" ht="30" customHeight="1" x14ac:dyDescent="0.4">
      <c r="A185" s="1047"/>
      <c r="B185" s="1048"/>
      <c r="C185" s="1048"/>
      <c r="D185" s="1049"/>
      <c r="E185" s="369">
        <v>1</v>
      </c>
      <c r="F185" s="1022" t="s">
        <v>744</v>
      </c>
      <c r="G185" s="1022"/>
      <c r="H185" s="1022"/>
      <c r="I185" s="1022"/>
      <c r="J185" s="1022"/>
      <c r="K185" s="1022"/>
      <c r="L185" s="1022"/>
      <c r="M185" s="1022"/>
      <c r="N185" s="1022"/>
      <c r="O185" s="1022"/>
      <c r="P185" s="1022"/>
      <c r="Q185" s="1022"/>
      <c r="R185" s="1022"/>
      <c r="S185" s="1022"/>
      <c r="T185" s="1022"/>
      <c r="U185" s="1022"/>
      <c r="V185" s="1022"/>
      <c r="W185" s="1022"/>
      <c r="X185" s="346"/>
    </row>
    <row r="186" spans="1:24" ht="30" customHeight="1" x14ac:dyDescent="0.4">
      <c r="A186" s="1047"/>
      <c r="B186" s="1048"/>
      <c r="C186" s="1048"/>
      <c r="D186" s="1049"/>
      <c r="E186" s="369">
        <v>2</v>
      </c>
      <c r="F186" s="1022" t="s">
        <v>745</v>
      </c>
      <c r="G186" s="1022"/>
      <c r="H186" s="1022"/>
      <c r="I186" s="1022"/>
      <c r="J186" s="1022"/>
      <c r="K186" s="1022"/>
      <c r="L186" s="1022"/>
      <c r="M186" s="1022"/>
      <c r="N186" s="1022"/>
      <c r="O186" s="1022"/>
      <c r="P186" s="1022"/>
      <c r="Q186" s="1022"/>
      <c r="R186" s="1022"/>
      <c r="S186" s="1022"/>
      <c r="T186" s="1022"/>
      <c r="U186" s="1022"/>
      <c r="V186" s="1022"/>
      <c r="W186" s="1022"/>
      <c r="X186" s="346"/>
    </row>
    <row r="187" spans="1:24" ht="45" customHeight="1" x14ac:dyDescent="0.4">
      <c r="A187" s="1047"/>
      <c r="B187" s="1048"/>
      <c r="C187" s="1048"/>
      <c r="D187" s="1049"/>
      <c r="E187" s="369">
        <v>3</v>
      </c>
      <c r="F187" s="1022" t="s">
        <v>746</v>
      </c>
      <c r="G187" s="1022"/>
      <c r="H187" s="1022"/>
      <c r="I187" s="1022"/>
      <c r="J187" s="1022"/>
      <c r="K187" s="1022"/>
      <c r="L187" s="1022"/>
      <c r="M187" s="1022"/>
      <c r="N187" s="1022"/>
      <c r="O187" s="1022"/>
      <c r="P187" s="1022"/>
      <c r="Q187" s="1022"/>
      <c r="R187" s="1022"/>
      <c r="S187" s="1022"/>
      <c r="T187" s="1022"/>
      <c r="U187" s="1022"/>
      <c r="V187" s="1022"/>
      <c r="W187" s="1022"/>
      <c r="X187" s="346"/>
    </row>
    <row r="188" spans="1:24" ht="45" customHeight="1" x14ac:dyDescent="0.4">
      <c r="A188" s="1047"/>
      <c r="B188" s="1048"/>
      <c r="C188" s="1048"/>
      <c r="D188" s="1049"/>
      <c r="E188" s="369">
        <v>4</v>
      </c>
      <c r="F188" s="1022" t="s">
        <v>753</v>
      </c>
      <c r="G188" s="1022"/>
      <c r="H188" s="1022"/>
      <c r="I188" s="1022"/>
      <c r="J188" s="1022"/>
      <c r="K188" s="1022"/>
      <c r="L188" s="1022"/>
      <c r="M188" s="1022"/>
      <c r="N188" s="1022"/>
      <c r="O188" s="1022"/>
      <c r="P188" s="1022"/>
      <c r="Q188" s="1022"/>
      <c r="R188" s="1022"/>
      <c r="S188" s="1022"/>
      <c r="T188" s="1022"/>
      <c r="U188" s="1022"/>
      <c r="V188" s="1022"/>
      <c r="W188" s="1022"/>
      <c r="X188" s="346"/>
    </row>
    <row r="189" spans="1:24" ht="45" customHeight="1" x14ac:dyDescent="0.4">
      <c r="A189" s="1047"/>
      <c r="B189" s="1048"/>
      <c r="C189" s="1048"/>
      <c r="D189" s="1049"/>
      <c r="E189" s="369">
        <v>5</v>
      </c>
      <c r="F189" s="1022" t="s">
        <v>749</v>
      </c>
      <c r="G189" s="1022"/>
      <c r="H189" s="1022"/>
      <c r="I189" s="1022"/>
      <c r="J189" s="1022"/>
      <c r="K189" s="1022"/>
      <c r="L189" s="1022"/>
      <c r="M189" s="1022"/>
      <c r="N189" s="1022"/>
      <c r="O189" s="1022"/>
      <c r="P189" s="1022"/>
      <c r="Q189" s="1022"/>
      <c r="R189" s="1022"/>
      <c r="S189" s="1022"/>
      <c r="T189" s="1022"/>
      <c r="U189" s="1022"/>
      <c r="V189" s="1022"/>
      <c r="W189" s="1022"/>
      <c r="X189" s="346"/>
    </row>
    <row r="190" spans="1:24" ht="45" customHeight="1" x14ac:dyDescent="0.4">
      <c r="A190" s="1047"/>
      <c r="B190" s="1048"/>
      <c r="C190" s="1048"/>
      <c r="D190" s="1049"/>
      <c r="E190" s="369">
        <v>6</v>
      </c>
      <c r="F190" s="1022" t="s">
        <v>754</v>
      </c>
      <c r="G190" s="1022"/>
      <c r="H190" s="1022"/>
      <c r="I190" s="1022"/>
      <c r="J190" s="1022"/>
      <c r="K190" s="1022"/>
      <c r="L190" s="1022"/>
      <c r="M190" s="1022"/>
      <c r="N190" s="1022"/>
      <c r="O190" s="1022"/>
      <c r="P190" s="1022"/>
      <c r="Q190" s="1022"/>
      <c r="R190" s="1022"/>
      <c r="S190" s="1022"/>
      <c r="T190" s="1022"/>
      <c r="U190" s="1022"/>
      <c r="V190" s="1022"/>
      <c r="W190" s="1022"/>
      <c r="X190" s="346"/>
    </row>
    <row r="191" spans="1:24" ht="45" customHeight="1" x14ac:dyDescent="0.4">
      <c r="A191" s="1047"/>
      <c r="B191" s="1048"/>
      <c r="C191" s="1048"/>
      <c r="D191" s="1049"/>
      <c r="E191" s="369">
        <v>7</v>
      </c>
      <c r="F191" s="1022" t="s">
        <v>755</v>
      </c>
      <c r="G191" s="1022"/>
      <c r="H191" s="1022"/>
      <c r="I191" s="1022"/>
      <c r="J191" s="1022"/>
      <c r="K191" s="1022"/>
      <c r="L191" s="1022"/>
      <c r="M191" s="1022"/>
      <c r="N191" s="1022"/>
      <c r="O191" s="1022"/>
      <c r="P191" s="1022"/>
      <c r="Q191" s="1022"/>
      <c r="R191" s="1022"/>
      <c r="S191" s="1022"/>
      <c r="T191" s="1022"/>
      <c r="U191" s="1022"/>
      <c r="V191" s="1022"/>
      <c r="W191" s="1022"/>
      <c r="X191" s="346"/>
    </row>
    <row r="192" spans="1:24" ht="45" customHeight="1" x14ac:dyDescent="0.4">
      <c r="A192" s="1047"/>
      <c r="B192" s="1048"/>
      <c r="C192" s="1048"/>
      <c r="D192" s="1049"/>
      <c r="E192" s="369">
        <v>8</v>
      </c>
      <c r="F192" s="1073" t="s">
        <v>756</v>
      </c>
      <c r="G192" s="1073"/>
      <c r="H192" s="1073"/>
      <c r="I192" s="1073"/>
      <c r="J192" s="1073"/>
      <c r="K192" s="1073"/>
      <c r="L192" s="1073"/>
      <c r="M192" s="1073"/>
      <c r="N192" s="1073"/>
      <c r="O192" s="1073"/>
      <c r="P192" s="1073"/>
      <c r="Q192" s="1073"/>
      <c r="R192" s="1073"/>
      <c r="S192" s="1073"/>
      <c r="T192" s="1073"/>
      <c r="U192" s="1073"/>
      <c r="V192" s="1073"/>
      <c r="W192" s="1073"/>
      <c r="X192" s="346"/>
    </row>
    <row r="193" spans="1:24" ht="30" customHeight="1" x14ac:dyDescent="0.4">
      <c r="A193" s="1047"/>
      <c r="B193" s="1048"/>
      <c r="C193" s="1048"/>
      <c r="D193" s="1049"/>
      <c r="E193" s="369">
        <v>9</v>
      </c>
      <c r="F193" s="1022" t="s">
        <v>750</v>
      </c>
      <c r="G193" s="1022"/>
      <c r="H193" s="1022"/>
      <c r="I193" s="1022"/>
      <c r="J193" s="1022"/>
      <c r="K193" s="1022"/>
      <c r="L193" s="1022"/>
      <c r="M193" s="1022"/>
      <c r="N193" s="1022"/>
      <c r="O193" s="1022"/>
      <c r="P193" s="1022"/>
      <c r="Q193" s="1022"/>
      <c r="R193" s="1022"/>
      <c r="S193" s="1022"/>
      <c r="T193" s="1022"/>
      <c r="U193" s="1022"/>
      <c r="V193" s="1022"/>
      <c r="W193" s="1022"/>
      <c r="X193" s="346"/>
    </row>
    <row r="194" spans="1:24" ht="15" customHeight="1" x14ac:dyDescent="0.4">
      <c r="A194" s="1047"/>
      <c r="B194" s="1048"/>
      <c r="C194" s="1048"/>
      <c r="D194" s="1049"/>
      <c r="E194" s="369">
        <v>10</v>
      </c>
      <c r="F194" s="1022" t="s">
        <v>751</v>
      </c>
      <c r="G194" s="1022"/>
      <c r="H194" s="1022"/>
      <c r="I194" s="1022"/>
      <c r="J194" s="1022"/>
      <c r="K194" s="1022"/>
      <c r="L194" s="1022"/>
      <c r="M194" s="1022"/>
      <c r="N194" s="1022"/>
      <c r="O194" s="1022"/>
      <c r="P194" s="1022"/>
      <c r="Q194" s="1022"/>
      <c r="R194" s="1022"/>
      <c r="S194" s="1022"/>
      <c r="T194" s="1022"/>
      <c r="U194" s="1022"/>
      <c r="V194" s="1022"/>
      <c r="W194" s="1022"/>
      <c r="X194" s="346"/>
    </row>
    <row r="195" spans="1:24" ht="15" customHeight="1" x14ac:dyDescent="0.4">
      <c r="A195" s="1047"/>
      <c r="B195" s="1048"/>
      <c r="C195" s="1048"/>
      <c r="D195" s="1049"/>
      <c r="E195" s="369">
        <v>11</v>
      </c>
      <c r="F195" s="1022" t="s">
        <v>747</v>
      </c>
      <c r="G195" s="1022"/>
      <c r="H195" s="1022"/>
      <c r="I195" s="1022"/>
      <c r="J195" s="1022"/>
      <c r="K195" s="1022"/>
      <c r="L195" s="1022"/>
      <c r="M195" s="1022"/>
      <c r="N195" s="1022"/>
      <c r="O195" s="1022"/>
      <c r="P195" s="1022"/>
      <c r="Q195" s="1022"/>
      <c r="R195" s="1022"/>
      <c r="S195" s="1022"/>
      <c r="T195" s="1022"/>
      <c r="U195" s="1022"/>
      <c r="V195" s="1022"/>
      <c r="W195" s="1022"/>
      <c r="X195" s="346"/>
    </row>
    <row r="196" spans="1:24" ht="30" customHeight="1" x14ac:dyDescent="0.4">
      <c r="A196" s="1047"/>
      <c r="B196" s="1048"/>
      <c r="C196" s="1048"/>
      <c r="D196" s="1049"/>
      <c r="E196" s="369">
        <v>12</v>
      </c>
      <c r="F196" s="1022" t="s">
        <v>743</v>
      </c>
      <c r="G196" s="1022"/>
      <c r="H196" s="1022"/>
      <c r="I196" s="1022"/>
      <c r="J196" s="1022"/>
      <c r="K196" s="1022"/>
      <c r="L196" s="1022"/>
      <c r="M196" s="1022"/>
      <c r="N196" s="1022"/>
      <c r="O196" s="1022"/>
      <c r="P196" s="1022"/>
      <c r="Q196" s="1022"/>
      <c r="R196" s="1022"/>
      <c r="S196" s="1022"/>
      <c r="T196" s="1022"/>
      <c r="U196" s="1022"/>
      <c r="V196" s="1022"/>
      <c r="W196" s="1022"/>
      <c r="X196" s="346"/>
    </row>
    <row r="197" spans="1:24" ht="30" customHeight="1" x14ac:dyDescent="0.4">
      <c r="A197" s="1047"/>
      <c r="B197" s="1048"/>
      <c r="C197" s="1048"/>
      <c r="D197" s="1049"/>
      <c r="E197" s="369">
        <v>13</v>
      </c>
      <c r="F197" s="1022" t="s">
        <v>525</v>
      </c>
      <c r="G197" s="1022"/>
      <c r="H197" s="1022"/>
      <c r="I197" s="1022"/>
      <c r="J197" s="1022"/>
      <c r="K197" s="1022"/>
      <c r="L197" s="1022"/>
      <c r="M197" s="1022"/>
      <c r="N197" s="1022"/>
      <c r="O197" s="1022"/>
      <c r="P197" s="1022"/>
      <c r="Q197" s="1022"/>
      <c r="R197" s="1022"/>
      <c r="S197" s="1022"/>
      <c r="T197" s="1022"/>
      <c r="U197" s="1022"/>
      <c r="V197" s="1022"/>
      <c r="W197" s="1022"/>
      <c r="X197" s="346"/>
    </row>
    <row r="198" spans="1:24" ht="30" customHeight="1" x14ac:dyDescent="0.4">
      <c r="A198" s="1047"/>
      <c r="B198" s="1048"/>
      <c r="C198" s="1048"/>
      <c r="D198" s="1049"/>
      <c r="E198" s="369">
        <v>14</v>
      </c>
      <c r="F198" s="1022" t="s">
        <v>738</v>
      </c>
      <c r="G198" s="1022"/>
      <c r="H198" s="1022"/>
      <c r="I198" s="1022"/>
      <c r="J198" s="1022"/>
      <c r="K198" s="1022"/>
      <c r="L198" s="1022"/>
      <c r="M198" s="1022"/>
      <c r="N198" s="1022"/>
      <c r="O198" s="1022"/>
      <c r="P198" s="1022"/>
      <c r="Q198" s="1022"/>
      <c r="R198" s="1022"/>
      <c r="S198" s="1022"/>
      <c r="T198" s="1022"/>
      <c r="U198" s="1022"/>
      <c r="V198" s="1022"/>
      <c r="W198" s="1022"/>
      <c r="X198" s="346"/>
    </row>
    <row r="199" spans="1:24" ht="45" customHeight="1" x14ac:dyDescent="0.4">
      <c r="A199" s="1047"/>
      <c r="B199" s="1048"/>
      <c r="C199" s="1048"/>
      <c r="D199" s="1049"/>
      <c r="E199" s="369">
        <v>15</v>
      </c>
      <c r="F199" s="1022" t="s">
        <v>736</v>
      </c>
      <c r="G199" s="1022"/>
      <c r="H199" s="1022"/>
      <c r="I199" s="1022"/>
      <c r="J199" s="1022"/>
      <c r="K199" s="1022"/>
      <c r="L199" s="1022"/>
      <c r="M199" s="1022"/>
      <c r="N199" s="1022"/>
      <c r="O199" s="1022"/>
      <c r="P199" s="1022"/>
      <c r="Q199" s="1022"/>
      <c r="R199" s="1022"/>
      <c r="S199" s="1022"/>
      <c r="T199" s="1022"/>
      <c r="U199" s="1022"/>
      <c r="V199" s="1022"/>
      <c r="W199" s="1022"/>
      <c r="X199" s="346"/>
    </row>
    <row r="200" spans="1:24" ht="15" customHeight="1" x14ac:dyDescent="0.4">
      <c r="A200" s="1050"/>
      <c r="B200" s="1051"/>
      <c r="C200" s="1051"/>
      <c r="D200" s="1052"/>
      <c r="E200" s="369">
        <v>16</v>
      </c>
      <c r="F200" s="1022" t="s">
        <v>737</v>
      </c>
      <c r="G200" s="1022"/>
      <c r="H200" s="1022"/>
      <c r="I200" s="1022"/>
      <c r="J200" s="1022"/>
      <c r="K200" s="1022"/>
      <c r="L200" s="1022"/>
      <c r="M200" s="1022"/>
      <c r="N200" s="1022"/>
      <c r="O200" s="1022"/>
      <c r="P200" s="1022"/>
      <c r="Q200" s="1022"/>
      <c r="R200" s="1022"/>
      <c r="S200" s="1022"/>
      <c r="T200" s="1022"/>
      <c r="U200" s="1022"/>
      <c r="V200" s="1022"/>
      <c r="W200" s="1022"/>
      <c r="X200" s="346"/>
    </row>
    <row r="201" spans="1:24" ht="18.75" customHeight="1" x14ac:dyDescent="0.4">
      <c r="F201" s="1151"/>
      <c r="G201" s="1151"/>
      <c r="H201" s="1151"/>
      <c r="I201" s="1151"/>
      <c r="J201" s="1151"/>
      <c r="K201" s="1151"/>
      <c r="L201" s="1151"/>
      <c r="M201" s="1151"/>
      <c r="N201" s="1151"/>
      <c r="O201" s="1151"/>
      <c r="P201" s="1151"/>
      <c r="Q201" s="1151"/>
      <c r="R201" s="1151"/>
      <c r="S201" s="1151"/>
      <c r="T201" s="1151"/>
      <c r="U201" s="1151"/>
      <c r="V201" s="1151"/>
      <c r="W201" s="1151"/>
    </row>
    <row r="202" spans="1:24" ht="18.75" customHeight="1" x14ac:dyDescent="0.4">
      <c r="F202" s="1151"/>
      <c r="G202" s="1151"/>
      <c r="H202" s="1151"/>
      <c r="I202" s="1151"/>
      <c r="J202" s="1151"/>
      <c r="K202" s="1151"/>
      <c r="L202" s="1151"/>
      <c r="M202" s="1151"/>
      <c r="N202" s="1151"/>
      <c r="O202" s="1151"/>
      <c r="P202" s="1151"/>
      <c r="Q202" s="1151"/>
      <c r="R202" s="1151"/>
      <c r="S202" s="1151"/>
      <c r="T202" s="1151"/>
      <c r="U202" s="1151"/>
      <c r="V202" s="1151"/>
      <c r="W202" s="1151"/>
    </row>
    <row r="203" spans="1:24" ht="18.75" customHeight="1" x14ac:dyDescent="0.4">
      <c r="F203" s="1151"/>
      <c r="G203" s="1151"/>
      <c r="H203" s="1151"/>
      <c r="I203" s="1151"/>
      <c r="J203" s="1151"/>
      <c r="K203" s="1151"/>
      <c r="L203" s="1151"/>
      <c r="M203" s="1151"/>
      <c r="N203" s="1151"/>
      <c r="O203" s="1151"/>
      <c r="P203" s="1151"/>
      <c r="Q203" s="1151"/>
      <c r="R203" s="1151"/>
      <c r="S203" s="1151"/>
      <c r="T203" s="1151"/>
      <c r="U203" s="1151"/>
      <c r="V203" s="1151"/>
      <c r="W203" s="1151"/>
    </row>
  </sheetData>
  <dataConsolidate/>
  <mergeCells count="314">
    <mergeCell ref="F203:W203"/>
    <mergeCell ref="F202:W202"/>
    <mergeCell ref="F201:W201"/>
    <mergeCell ref="F200:W200"/>
    <mergeCell ref="F199:W199"/>
    <mergeCell ref="F198:W198"/>
    <mergeCell ref="F196:W196"/>
    <mergeCell ref="F194:W194"/>
    <mergeCell ref="F197:W197"/>
    <mergeCell ref="F195:W195"/>
    <mergeCell ref="A155:D165"/>
    <mergeCell ref="A166:D177"/>
    <mergeCell ref="F193:W193"/>
    <mergeCell ref="F192:W192"/>
    <mergeCell ref="F188:W188"/>
    <mergeCell ref="F185:W185"/>
    <mergeCell ref="F186:W186"/>
    <mergeCell ref="F187:W187"/>
    <mergeCell ref="F189:W189"/>
    <mergeCell ref="A183:D183"/>
    <mergeCell ref="F183:W183"/>
    <mergeCell ref="F184:W184"/>
    <mergeCell ref="A184:D200"/>
    <mergeCell ref="F160:W160"/>
    <mergeCell ref="F159:W159"/>
    <mergeCell ref="F158:W158"/>
    <mergeCell ref="F157:W157"/>
    <mergeCell ref="F156:W156"/>
    <mergeCell ref="F161:W161"/>
    <mergeCell ref="F166:W166"/>
    <mergeCell ref="F162:W162"/>
    <mergeCell ref="F165:W165"/>
    <mergeCell ref="F179:W179"/>
    <mergeCell ref="A178:D182"/>
    <mergeCell ref="E114:E116"/>
    <mergeCell ref="A125:D125"/>
    <mergeCell ref="F125:W125"/>
    <mergeCell ref="A154:D154"/>
    <mergeCell ref="F154:W154"/>
    <mergeCell ref="F144:W144"/>
    <mergeCell ref="A144:D147"/>
    <mergeCell ref="F150:W150"/>
    <mergeCell ref="A150:D153"/>
    <mergeCell ref="F136:W136"/>
    <mergeCell ref="F135:W135"/>
    <mergeCell ref="F134:W134"/>
    <mergeCell ref="F130:W130"/>
    <mergeCell ref="F153:W153"/>
    <mergeCell ref="F152:W152"/>
    <mergeCell ref="F151:W151"/>
    <mergeCell ref="F141:W141"/>
    <mergeCell ref="F142:W142"/>
    <mergeCell ref="F145:W145"/>
    <mergeCell ref="F147:W147"/>
    <mergeCell ref="F131:W131"/>
    <mergeCell ref="F140:W140"/>
    <mergeCell ref="F146:W146"/>
    <mergeCell ref="F148:W148"/>
    <mergeCell ref="F10:W10"/>
    <mergeCell ref="A11:D11"/>
    <mergeCell ref="A10:D10"/>
    <mergeCell ref="A22:D23"/>
    <mergeCell ref="F23:W23"/>
    <mergeCell ref="F27:W27"/>
    <mergeCell ref="A24:D27"/>
    <mergeCell ref="F31:W31"/>
    <mergeCell ref="A31:D31"/>
    <mergeCell ref="A28:D28"/>
    <mergeCell ref="F25:W25"/>
    <mergeCell ref="F26:W26"/>
    <mergeCell ref="A29:D30"/>
    <mergeCell ref="F28:W28"/>
    <mergeCell ref="F29:W29"/>
    <mergeCell ref="F13:W13"/>
    <mergeCell ref="F11:W11"/>
    <mergeCell ref="F143:X143"/>
    <mergeCell ref="F139:W139"/>
    <mergeCell ref="F138:W138"/>
    <mergeCell ref="F137:W137"/>
    <mergeCell ref="F164:W164"/>
    <mergeCell ref="F163:W163"/>
    <mergeCell ref="F149:W149"/>
    <mergeCell ref="F132:W132"/>
    <mergeCell ref="F94:W94"/>
    <mergeCell ref="F129:W129"/>
    <mergeCell ref="F128:W128"/>
    <mergeCell ref="F120:W120"/>
    <mergeCell ref="F123:W123"/>
    <mergeCell ref="F127:W127"/>
    <mergeCell ref="F126:W126"/>
    <mergeCell ref="F119:W119"/>
    <mergeCell ref="F133:W133"/>
    <mergeCell ref="F122:W122"/>
    <mergeCell ref="F124:W124"/>
    <mergeCell ref="F155:W155"/>
    <mergeCell ref="F82:W82"/>
    <mergeCell ref="F118:W118"/>
    <mergeCell ref="F113:W113"/>
    <mergeCell ref="F104:W104"/>
    <mergeCell ref="F105:W105"/>
    <mergeCell ref="F102:W102"/>
    <mergeCell ref="F103:W103"/>
    <mergeCell ref="F88:W88"/>
    <mergeCell ref="F89:W89"/>
    <mergeCell ref="F110:W110"/>
    <mergeCell ref="F112:W112"/>
    <mergeCell ref="F90:W90"/>
    <mergeCell ref="F98:W98"/>
    <mergeCell ref="F97:W97"/>
    <mergeCell ref="F92:W92"/>
    <mergeCell ref="F95:W95"/>
    <mergeCell ref="F59:W59"/>
    <mergeCell ref="F63:W63"/>
    <mergeCell ref="F55:W55"/>
    <mergeCell ref="F47:W47"/>
    <mergeCell ref="F52:W52"/>
    <mergeCell ref="F56:W56"/>
    <mergeCell ref="F36:W36"/>
    <mergeCell ref="F30:W30"/>
    <mergeCell ref="F54:W54"/>
    <mergeCell ref="F53:W53"/>
    <mergeCell ref="F37:W37"/>
    <mergeCell ref="F42:W42"/>
    <mergeCell ref="F49:W49"/>
    <mergeCell ref="F34:W34"/>
    <mergeCell ref="F33:W33"/>
    <mergeCell ref="F46:W46"/>
    <mergeCell ref="F44:W44"/>
    <mergeCell ref="F51:W51"/>
    <mergeCell ref="F57:W57"/>
    <mergeCell ref="F43:W43"/>
    <mergeCell ref="F48:W48"/>
    <mergeCell ref="F50:W50"/>
    <mergeCell ref="F73:W73"/>
    <mergeCell ref="F116:W116"/>
    <mergeCell ref="F115:W115"/>
    <mergeCell ref="F114:W114"/>
    <mergeCell ref="F45:W45"/>
    <mergeCell ref="F35:W35"/>
    <mergeCell ref="F64:W64"/>
    <mergeCell ref="F121:W121"/>
    <mergeCell ref="F22:W22"/>
    <mergeCell ref="F24:W24"/>
    <mergeCell ref="F39:W39"/>
    <mergeCell ref="F40:W40"/>
    <mergeCell ref="F41:W41"/>
    <mergeCell ref="F65:W65"/>
    <mergeCell ref="F61:W61"/>
    <mergeCell ref="F58:W58"/>
    <mergeCell ref="F38:W38"/>
    <mergeCell ref="F32:W32"/>
    <mergeCell ref="F72:W72"/>
    <mergeCell ref="F91:W91"/>
    <mergeCell ref="F109:W109"/>
    <mergeCell ref="F79:W79"/>
    <mergeCell ref="F86:W86"/>
    <mergeCell ref="F87:W87"/>
    <mergeCell ref="F76:W76"/>
    <mergeCell ref="F77:W77"/>
    <mergeCell ref="F81:W81"/>
    <mergeCell ref="F99:W99"/>
    <mergeCell ref="F100:W100"/>
    <mergeCell ref="F107:W107"/>
    <mergeCell ref="F108:W108"/>
    <mergeCell ref="A50:D50"/>
    <mergeCell ref="A48:D48"/>
    <mergeCell ref="A65:D65"/>
    <mergeCell ref="A58:D58"/>
    <mergeCell ref="F60:W60"/>
    <mergeCell ref="F62:W62"/>
    <mergeCell ref="F74:W74"/>
    <mergeCell ref="F78:W78"/>
    <mergeCell ref="F96:W96"/>
    <mergeCell ref="F85:W85"/>
    <mergeCell ref="F93:W93"/>
    <mergeCell ref="F80:W80"/>
    <mergeCell ref="F106:W106"/>
    <mergeCell ref="F84:W84"/>
    <mergeCell ref="F83:W83"/>
    <mergeCell ref="F101:W101"/>
    <mergeCell ref="F70:W70"/>
    <mergeCell ref="A35:D35"/>
    <mergeCell ref="A36:D36"/>
    <mergeCell ref="A56:D56"/>
    <mergeCell ref="A57:D57"/>
    <mergeCell ref="A54:D54"/>
    <mergeCell ref="A55:D55"/>
    <mergeCell ref="A41:D41"/>
    <mergeCell ref="A43:D43"/>
    <mergeCell ref="A44:D44"/>
    <mergeCell ref="A45:D45"/>
    <mergeCell ref="A46:D46"/>
    <mergeCell ref="A47:D47"/>
    <mergeCell ref="A49:D49"/>
    <mergeCell ref="A103:D103"/>
    <mergeCell ref="A1:X1"/>
    <mergeCell ref="F16:W16"/>
    <mergeCell ref="F17:W17"/>
    <mergeCell ref="F18:W18"/>
    <mergeCell ref="F19:W19"/>
    <mergeCell ref="A16:D21"/>
    <mergeCell ref="A7:D7"/>
    <mergeCell ref="F7:W7"/>
    <mergeCell ref="F20:W20"/>
    <mergeCell ref="F21:W21"/>
    <mergeCell ref="F14:W14"/>
    <mergeCell ref="F15:W15"/>
    <mergeCell ref="A14:D15"/>
    <mergeCell ref="F9:W9"/>
    <mergeCell ref="F8:W8"/>
    <mergeCell ref="A8:D9"/>
    <mergeCell ref="A5:X5"/>
    <mergeCell ref="A12:D13"/>
    <mergeCell ref="F12:W12"/>
    <mergeCell ref="A3:W3"/>
    <mergeCell ref="A2:X2"/>
    <mergeCell ref="A4:X4"/>
    <mergeCell ref="A37:D40"/>
    <mergeCell ref="F180:W180"/>
    <mergeCell ref="F66:W66"/>
    <mergeCell ref="F67:W67"/>
    <mergeCell ref="F68:W68"/>
    <mergeCell ref="F69:W69"/>
    <mergeCell ref="F111:W111"/>
    <mergeCell ref="F117:W117"/>
    <mergeCell ref="A118:D118"/>
    <mergeCell ref="A105:D106"/>
    <mergeCell ref="A107:D107"/>
    <mergeCell ref="A108:D108"/>
    <mergeCell ref="A95:D95"/>
    <mergeCell ref="A96:D96"/>
    <mergeCell ref="A84:D85"/>
    <mergeCell ref="A86:D86"/>
    <mergeCell ref="A87:D87"/>
    <mergeCell ref="A94:D94"/>
    <mergeCell ref="A99:D99"/>
    <mergeCell ref="A115:D115"/>
    <mergeCell ref="A97:D98"/>
    <mergeCell ref="A100:D100"/>
    <mergeCell ref="A101:D101"/>
    <mergeCell ref="A130:D130"/>
    <mergeCell ref="A102:D102"/>
    <mergeCell ref="A123:D123"/>
    <mergeCell ref="A132:D132"/>
    <mergeCell ref="A114:D114"/>
    <mergeCell ref="F190:W190"/>
    <mergeCell ref="F191:W191"/>
    <mergeCell ref="F175:W175"/>
    <mergeCell ref="F176:W176"/>
    <mergeCell ref="F177:W177"/>
    <mergeCell ref="A133:D134"/>
    <mergeCell ref="A135:D135"/>
    <mergeCell ref="A148:D149"/>
    <mergeCell ref="A142:D142"/>
    <mergeCell ref="A121:D121"/>
    <mergeCell ref="A122:D122"/>
    <mergeCell ref="F174:W174"/>
    <mergeCell ref="F167:W167"/>
    <mergeCell ref="F172:W172"/>
    <mergeCell ref="A139:D141"/>
    <mergeCell ref="A124:D124"/>
    <mergeCell ref="A126:D127"/>
    <mergeCell ref="A138:D138"/>
    <mergeCell ref="F182:W182"/>
    <mergeCell ref="F178:W178"/>
    <mergeCell ref="F181:W181"/>
    <mergeCell ref="A32:D32"/>
    <mergeCell ref="A34:D34"/>
    <mergeCell ref="A33:D33"/>
    <mergeCell ref="A71:D71"/>
    <mergeCell ref="A42:D42"/>
    <mergeCell ref="A91:D92"/>
    <mergeCell ref="A93:D93"/>
    <mergeCell ref="A110:D112"/>
    <mergeCell ref="A74:D75"/>
    <mergeCell ref="A68:D68"/>
    <mergeCell ref="A60:D61"/>
    <mergeCell ref="A62:D62"/>
    <mergeCell ref="A76:D77"/>
    <mergeCell ref="A88:D90"/>
    <mergeCell ref="A78:D79"/>
    <mergeCell ref="A80:D80"/>
    <mergeCell ref="A66:D66"/>
    <mergeCell ref="A81:D82"/>
    <mergeCell ref="A83:D83"/>
    <mergeCell ref="A70:D70"/>
    <mergeCell ref="A72:D72"/>
    <mergeCell ref="A73:D73"/>
    <mergeCell ref="A104:D104"/>
    <mergeCell ref="A109:D109"/>
    <mergeCell ref="F168:W168"/>
    <mergeCell ref="F169:W169"/>
    <mergeCell ref="F170:W170"/>
    <mergeCell ref="F171:W171"/>
    <mergeCell ref="F173:W173"/>
    <mergeCell ref="F75:W75"/>
    <mergeCell ref="F71:W71"/>
    <mergeCell ref="A51:D52"/>
    <mergeCell ref="A59:D59"/>
    <mergeCell ref="A63:D63"/>
    <mergeCell ref="A64:D64"/>
    <mergeCell ref="A67:D67"/>
    <mergeCell ref="A69:D69"/>
    <mergeCell ref="A53:D53"/>
    <mergeCell ref="A136:D136"/>
    <mergeCell ref="A113:D113"/>
    <mergeCell ref="A116:D116"/>
    <mergeCell ref="A117:D117"/>
    <mergeCell ref="A119:D120"/>
    <mergeCell ref="A137:D137"/>
    <mergeCell ref="A143:D143"/>
    <mergeCell ref="A128:D128"/>
    <mergeCell ref="A129:D129"/>
    <mergeCell ref="A131:D131"/>
  </mergeCells>
  <phoneticPr fontId="2"/>
  <printOptions horizontalCentered="1"/>
  <pageMargins left="0.25" right="0.25" top="0.75" bottom="0.75" header="0.3" footer="0.3"/>
  <pageSetup paperSize="9" fitToHeight="0" orientation="portrait" r:id="rId1"/>
  <headerFooter alignWithMargins="0">
    <oddFooter>&amp;R&amp;10&amp;A（&amp;P/&amp;N）</oddFooter>
  </headerFooter>
  <rowBreaks count="7" manualBreakCount="7">
    <brk id="27" max="23" man="1"/>
    <brk id="49" max="23" man="1"/>
    <brk id="72" max="23" man="1"/>
    <brk id="103" max="23" man="1"/>
    <brk id="124" max="23" man="1"/>
    <brk id="153" max="23" man="1"/>
    <brk id="182"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24</xdr:col>
                    <xdr:colOff>0</xdr:colOff>
                    <xdr:row>15</xdr:row>
                    <xdr:rowOff>19050</xdr:rowOff>
                  </from>
                  <to>
                    <xdr:col>24</xdr:col>
                    <xdr:colOff>219075</xdr:colOff>
                    <xdr:row>15</xdr:row>
                    <xdr:rowOff>200025</xdr:rowOff>
                  </to>
                </anchor>
              </controlPr>
            </control>
          </mc:Choice>
        </mc:AlternateContent>
        <mc:AlternateContent xmlns:mc="http://schemas.openxmlformats.org/markup-compatibility/2006">
          <mc:Choice Requires="x14">
            <control shapeId="3092" r:id="rId5" name="Check Box 20">
              <controlPr defaultSize="0" autoFill="0" autoLine="0" autoPict="0">
                <anchor moveWithCells="1">
                  <from>
                    <xdr:col>24</xdr:col>
                    <xdr:colOff>0</xdr:colOff>
                    <xdr:row>55</xdr:row>
                    <xdr:rowOff>76200</xdr:rowOff>
                  </from>
                  <to>
                    <xdr:col>24</xdr:col>
                    <xdr:colOff>171450</xdr:colOff>
                    <xdr:row>55</xdr:row>
                    <xdr:rowOff>504825</xdr:rowOff>
                  </to>
                </anchor>
              </controlPr>
            </control>
          </mc:Choice>
        </mc:AlternateContent>
        <mc:AlternateContent xmlns:mc="http://schemas.openxmlformats.org/markup-compatibility/2006">
          <mc:Choice Requires="x14">
            <control shapeId="3129" r:id="rId6" name="Check Box 57">
              <controlPr defaultSize="0" autoFill="0" autoLine="0" autoPict="0">
                <anchor moveWithCells="1">
                  <from>
                    <xdr:col>24</xdr:col>
                    <xdr:colOff>0</xdr:colOff>
                    <xdr:row>85</xdr:row>
                    <xdr:rowOff>600075</xdr:rowOff>
                  </from>
                  <to>
                    <xdr:col>24</xdr:col>
                    <xdr:colOff>209550</xdr:colOff>
                    <xdr:row>87</xdr:row>
                    <xdr:rowOff>9525</xdr:rowOff>
                  </to>
                </anchor>
              </controlPr>
            </control>
          </mc:Choice>
        </mc:AlternateContent>
        <mc:AlternateContent xmlns:mc="http://schemas.openxmlformats.org/markup-compatibility/2006">
          <mc:Choice Requires="x14">
            <control shapeId="3130" r:id="rId7" name="Check Box 58">
              <controlPr defaultSize="0" autoFill="0" autoLine="0" autoPict="0">
                <anchor moveWithCells="1">
                  <from>
                    <xdr:col>24</xdr:col>
                    <xdr:colOff>0</xdr:colOff>
                    <xdr:row>86</xdr:row>
                    <xdr:rowOff>171450</xdr:rowOff>
                  </from>
                  <to>
                    <xdr:col>24</xdr:col>
                    <xdr:colOff>209550</xdr:colOff>
                    <xdr:row>88</xdr:row>
                    <xdr:rowOff>47625</xdr:rowOff>
                  </to>
                </anchor>
              </controlPr>
            </control>
          </mc:Choice>
        </mc:AlternateContent>
        <mc:AlternateContent xmlns:mc="http://schemas.openxmlformats.org/markup-compatibility/2006">
          <mc:Choice Requires="x14">
            <control shapeId="3167" r:id="rId8" name="Check Box 95">
              <controlPr defaultSize="0" autoFill="0" autoLine="0" autoPict="0">
                <anchor moveWithCells="1">
                  <from>
                    <xdr:col>24</xdr:col>
                    <xdr:colOff>0</xdr:colOff>
                    <xdr:row>140</xdr:row>
                    <xdr:rowOff>57150</xdr:rowOff>
                  </from>
                  <to>
                    <xdr:col>24</xdr:col>
                    <xdr:colOff>180975</xdr:colOff>
                    <xdr:row>140</xdr:row>
                    <xdr:rowOff>257175</xdr:rowOff>
                  </to>
                </anchor>
              </controlPr>
            </control>
          </mc:Choice>
        </mc:AlternateContent>
        <mc:AlternateContent xmlns:mc="http://schemas.openxmlformats.org/markup-compatibility/2006">
          <mc:Choice Requires="x14">
            <control shapeId="3170" r:id="rId9" name="Check Box 98">
              <controlPr defaultSize="0" autoFill="0" autoLine="0" autoPict="0">
                <anchor moveWithCells="1">
                  <from>
                    <xdr:col>24</xdr:col>
                    <xdr:colOff>0</xdr:colOff>
                    <xdr:row>138</xdr:row>
                    <xdr:rowOff>47625</xdr:rowOff>
                  </from>
                  <to>
                    <xdr:col>24</xdr:col>
                    <xdr:colOff>190500</xdr:colOff>
                    <xdr:row>138</xdr:row>
                    <xdr:rowOff>266700</xdr:rowOff>
                  </to>
                </anchor>
              </controlPr>
            </control>
          </mc:Choice>
        </mc:AlternateContent>
        <mc:AlternateContent xmlns:mc="http://schemas.openxmlformats.org/markup-compatibility/2006">
          <mc:Choice Requires="x14">
            <control shapeId="3203" r:id="rId10" name="Check Box 131">
              <controlPr defaultSize="0" autoFill="0" autoLine="0" autoPict="0">
                <anchor moveWithCells="1">
                  <from>
                    <xdr:col>24</xdr:col>
                    <xdr:colOff>0</xdr:colOff>
                    <xdr:row>166</xdr:row>
                    <xdr:rowOff>0</xdr:rowOff>
                  </from>
                  <to>
                    <xdr:col>24</xdr:col>
                    <xdr:colOff>219075</xdr:colOff>
                    <xdr:row>166</xdr:row>
                    <xdr:rowOff>247650</xdr:rowOff>
                  </to>
                </anchor>
              </controlPr>
            </control>
          </mc:Choice>
        </mc:AlternateContent>
        <mc:AlternateContent xmlns:mc="http://schemas.openxmlformats.org/markup-compatibility/2006">
          <mc:Choice Requires="x14">
            <control shapeId="3232" r:id="rId11" name="Check Box 160">
              <controlPr defaultSize="0" autoFill="0" autoLine="0" autoPict="0">
                <anchor moveWithCells="1">
                  <from>
                    <xdr:col>24</xdr:col>
                    <xdr:colOff>0</xdr:colOff>
                    <xdr:row>33</xdr:row>
                    <xdr:rowOff>266700</xdr:rowOff>
                  </from>
                  <to>
                    <xdr:col>24</xdr:col>
                    <xdr:colOff>257175</xdr:colOff>
                    <xdr:row>33</xdr:row>
                    <xdr:rowOff>542925</xdr:rowOff>
                  </to>
                </anchor>
              </controlPr>
            </control>
          </mc:Choice>
        </mc:AlternateContent>
        <mc:AlternateContent xmlns:mc="http://schemas.openxmlformats.org/markup-compatibility/2006">
          <mc:Choice Requires="x14">
            <control shapeId="3233" r:id="rId12" name="Check Box 161">
              <controlPr defaultSize="0" autoFill="0" autoLine="0" autoPict="0">
                <anchor moveWithCells="1">
                  <from>
                    <xdr:col>24</xdr:col>
                    <xdr:colOff>0</xdr:colOff>
                    <xdr:row>34</xdr:row>
                    <xdr:rowOff>304800</xdr:rowOff>
                  </from>
                  <to>
                    <xdr:col>24</xdr:col>
                    <xdr:colOff>257175</xdr:colOff>
                    <xdr:row>35</xdr:row>
                    <xdr:rowOff>9525</xdr:rowOff>
                  </to>
                </anchor>
              </controlPr>
            </control>
          </mc:Choice>
        </mc:AlternateContent>
        <mc:AlternateContent xmlns:mc="http://schemas.openxmlformats.org/markup-compatibility/2006">
          <mc:Choice Requires="x14">
            <control shapeId="3237" r:id="rId13" name="Check Box 165">
              <controlPr defaultSize="0" autoFill="0" autoLine="0" autoPict="0">
                <anchor moveWithCells="1">
                  <from>
                    <xdr:col>24</xdr:col>
                    <xdr:colOff>0</xdr:colOff>
                    <xdr:row>40</xdr:row>
                    <xdr:rowOff>381000</xdr:rowOff>
                  </from>
                  <to>
                    <xdr:col>24</xdr:col>
                    <xdr:colOff>314325</xdr:colOff>
                    <xdr:row>41</xdr:row>
                    <xdr:rowOff>28575</xdr:rowOff>
                  </to>
                </anchor>
              </controlPr>
            </control>
          </mc:Choice>
        </mc:AlternateContent>
        <mc:AlternateContent xmlns:mc="http://schemas.openxmlformats.org/markup-compatibility/2006">
          <mc:Choice Requires="x14">
            <control shapeId="3244" r:id="rId14" name="Check Box 172">
              <controlPr defaultSize="0" autoFill="0" autoLine="0" autoPict="0">
                <anchor moveWithCells="1">
                  <from>
                    <xdr:col>24</xdr:col>
                    <xdr:colOff>0</xdr:colOff>
                    <xdr:row>48</xdr:row>
                    <xdr:rowOff>0</xdr:rowOff>
                  </from>
                  <to>
                    <xdr:col>24</xdr:col>
                    <xdr:colOff>314325</xdr:colOff>
                    <xdr:row>50</xdr:row>
                    <xdr:rowOff>38100</xdr:rowOff>
                  </to>
                </anchor>
              </controlPr>
            </control>
          </mc:Choice>
        </mc:AlternateContent>
        <mc:AlternateContent xmlns:mc="http://schemas.openxmlformats.org/markup-compatibility/2006">
          <mc:Choice Requires="x14">
            <control shapeId="3245" r:id="rId15" name="Check Box 173">
              <controlPr defaultSize="0" autoFill="0" autoLine="0" autoPict="0">
                <anchor moveWithCells="1">
                  <from>
                    <xdr:col>24</xdr:col>
                    <xdr:colOff>0</xdr:colOff>
                    <xdr:row>48</xdr:row>
                    <xdr:rowOff>0</xdr:rowOff>
                  </from>
                  <to>
                    <xdr:col>24</xdr:col>
                    <xdr:colOff>209550</xdr:colOff>
                    <xdr:row>49</xdr:row>
                    <xdr:rowOff>0</xdr:rowOff>
                  </to>
                </anchor>
              </controlPr>
            </control>
          </mc:Choice>
        </mc:AlternateContent>
        <mc:AlternateContent xmlns:mc="http://schemas.openxmlformats.org/markup-compatibility/2006">
          <mc:Choice Requires="x14">
            <control shapeId="3272" r:id="rId16" name="Check Box 200">
              <controlPr defaultSize="0" autoFill="0" autoLine="0" autoPict="0">
                <anchor moveWithCells="1">
                  <from>
                    <xdr:col>24</xdr:col>
                    <xdr:colOff>0</xdr:colOff>
                    <xdr:row>83</xdr:row>
                    <xdr:rowOff>0</xdr:rowOff>
                  </from>
                  <to>
                    <xdr:col>24</xdr:col>
                    <xdr:colOff>171450</xdr:colOff>
                    <xdr:row>84</xdr:row>
                    <xdr:rowOff>238125</xdr:rowOff>
                  </to>
                </anchor>
              </controlPr>
            </control>
          </mc:Choice>
        </mc:AlternateContent>
        <mc:AlternateContent xmlns:mc="http://schemas.openxmlformats.org/markup-compatibility/2006">
          <mc:Choice Requires="x14">
            <control shapeId="3305" r:id="rId17" name="Check Box 233">
              <controlPr defaultSize="0" autoFill="0" autoLine="0" autoPict="0">
                <anchor moveWithCells="1">
                  <from>
                    <xdr:col>24</xdr:col>
                    <xdr:colOff>0</xdr:colOff>
                    <xdr:row>16</xdr:row>
                    <xdr:rowOff>19050</xdr:rowOff>
                  </from>
                  <to>
                    <xdr:col>24</xdr:col>
                    <xdr:colOff>219075</xdr:colOff>
                    <xdr:row>17</xdr:row>
                    <xdr:rowOff>9525</xdr:rowOff>
                  </to>
                </anchor>
              </controlPr>
            </control>
          </mc:Choice>
        </mc:AlternateContent>
        <mc:AlternateContent xmlns:mc="http://schemas.openxmlformats.org/markup-compatibility/2006">
          <mc:Choice Requires="x14">
            <control shapeId="3307" r:id="rId18" name="Check Box 235">
              <controlPr defaultSize="0" autoFill="0" autoLine="0" autoPict="0">
                <anchor moveWithCells="1">
                  <from>
                    <xdr:col>24</xdr:col>
                    <xdr:colOff>0</xdr:colOff>
                    <xdr:row>17</xdr:row>
                    <xdr:rowOff>19050</xdr:rowOff>
                  </from>
                  <to>
                    <xdr:col>24</xdr:col>
                    <xdr:colOff>219075</xdr:colOff>
                    <xdr:row>18</xdr:row>
                    <xdr:rowOff>9525</xdr:rowOff>
                  </to>
                </anchor>
              </controlPr>
            </control>
          </mc:Choice>
        </mc:AlternateContent>
        <mc:AlternateContent xmlns:mc="http://schemas.openxmlformats.org/markup-compatibility/2006">
          <mc:Choice Requires="x14">
            <control shapeId="3308" r:id="rId19" name="Check Box 236">
              <controlPr defaultSize="0" autoFill="0" autoLine="0" autoPict="0">
                <anchor moveWithCells="1">
                  <from>
                    <xdr:col>24</xdr:col>
                    <xdr:colOff>0</xdr:colOff>
                    <xdr:row>18</xdr:row>
                    <xdr:rowOff>19050</xdr:rowOff>
                  </from>
                  <to>
                    <xdr:col>24</xdr:col>
                    <xdr:colOff>219075</xdr:colOff>
                    <xdr:row>19</xdr:row>
                    <xdr:rowOff>9525</xdr:rowOff>
                  </to>
                </anchor>
              </controlPr>
            </control>
          </mc:Choice>
        </mc:AlternateContent>
        <mc:AlternateContent xmlns:mc="http://schemas.openxmlformats.org/markup-compatibility/2006">
          <mc:Choice Requires="x14">
            <control shapeId="3309" r:id="rId20" name="Check Box 237">
              <controlPr defaultSize="0" autoFill="0" autoLine="0" autoPict="0">
                <anchor moveWithCells="1">
                  <from>
                    <xdr:col>24</xdr:col>
                    <xdr:colOff>0</xdr:colOff>
                    <xdr:row>19</xdr:row>
                    <xdr:rowOff>19050</xdr:rowOff>
                  </from>
                  <to>
                    <xdr:col>24</xdr:col>
                    <xdr:colOff>219075</xdr:colOff>
                    <xdr:row>20</xdr:row>
                    <xdr:rowOff>9525</xdr:rowOff>
                  </to>
                </anchor>
              </controlPr>
            </control>
          </mc:Choice>
        </mc:AlternateContent>
        <mc:AlternateContent xmlns:mc="http://schemas.openxmlformats.org/markup-compatibility/2006">
          <mc:Choice Requires="x14">
            <control shapeId="3310" r:id="rId21" name="Check Box 238">
              <controlPr defaultSize="0" autoFill="0" autoLine="0" autoPict="0">
                <anchor moveWithCells="1">
                  <from>
                    <xdr:col>24</xdr:col>
                    <xdr:colOff>0</xdr:colOff>
                    <xdr:row>20</xdr:row>
                    <xdr:rowOff>19050</xdr:rowOff>
                  </from>
                  <to>
                    <xdr:col>24</xdr:col>
                    <xdr:colOff>219075</xdr:colOff>
                    <xdr:row>21</xdr:row>
                    <xdr:rowOff>9525</xdr:rowOff>
                  </to>
                </anchor>
              </controlPr>
            </control>
          </mc:Choice>
        </mc:AlternateContent>
        <mc:AlternateContent xmlns:mc="http://schemas.openxmlformats.org/markup-compatibility/2006">
          <mc:Choice Requires="x14">
            <control shapeId="3311" r:id="rId22" name="Check Box 239">
              <controlPr defaultSize="0" autoFill="0" autoLine="0" autoPict="0">
                <anchor moveWithCells="1">
                  <from>
                    <xdr:col>24</xdr:col>
                    <xdr:colOff>0</xdr:colOff>
                    <xdr:row>21</xdr:row>
                    <xdr:rowOff>0</xdr:rowOff>
                  </from>
                  <to>
                    <xdr:col>24</xdr:col>
                    <xdr:colOff>219075</xdr:colOff>
                    <xdr:row>21</xdr:row>
                    <xdr:rowOff>180975</xdr:rowOff>
                  </to>
                </anchor>
              </controlPr>
            </control>
          </mc:Choice>
        </mc:AlternateContent>
        <mc:AlternateContent xmlns:mc="http://schemas.openxmlformats.org/markup-compatibility/2006">
          <mc:Choice Requires="x14">
            <control shapeId="3312" r:id="rId23" name="Check Box 240">
              <controlPr defaultSize="0" autoFill="0" autoLine="0" autoPict="0">
                <anchor moveWithCells="1">
                  <from>
                    <xdr:col>24</xdr:col>
                    <xdr:colOff>0</xdr:colOff>
                    <xdr:row>23</xdr:row>
                    <xdr:rowOff>0</xdr:rowOff>
                  </from>
                  <to>
                    <xdr:col>24</xdr:col>
                    <xdr:colOff>219075</xdr:colOff>
                    <xdr:row>24</xdr:row>
                    <xdr:rowOff>0</xdr:rowOff>
                  </to>
                </anchor>
              </controlPr>
            </control>
          </mc:Choice>
        </mc:AlternateContent>
        <mc:AlternateContent xmlns:mc="http://schemas.openxmlformats.org/markup-compatibility/2006">
          <mc:Choice Requires="x14">
            <control shapeId="3313" r:id="rId24" name="Check Box 241">
              <controlPr defaultSize="0" autoFill="0" autoLine="0" autoPict="0">
                <anchor moveWithCells="1">
                  <from>
                    <xdr:col>24</xdr:col>
                    <xdr:colOff>0</xdr:colOff>
                    <xdr:row>24</xdr:row>
                    <xdr:rowOff>19050</xdr:rowOff>
                  </from>
                  <to>
                    <xdr:col>24</xdr:col>
                    <xdr:colOff>219075</xdr:colOff>
                    <xdr:row>25</xdr:row>
                    <xdr:rowOff>9525</xdr:rowOff>
                  </to>
                </anchor>
              </controlPr>
            </control>
          </mc:Choice>
        </mc:AlternateContent>
        <mc:AlternateContent xmlns:mc="http://schemas.openxmlformats.org/markup-compatibility/2006">
          <mc:Choice Requires="x14">
            <control shapeId="3315" r:id="rId25" name="Check Box 243">
              <controlPr defaultSize="0" autoFill="0" autoLine="0" autoPict="0">
                <anchor moveWithCells="1">
                  <from>
                    <xdr:col>24</xdr:col>
                    <xdr:colOff>0</xdr:colOff>
                    <xdr:row>25</xdr:row>
                    <xdr:rowOff>19050</xdr:rowOff>
                  </from>
                  <to>
                    <xdr:col>24</xdr:col>
                    <xdr:colOff>219075</xdr:colOff>
                    <xdr:row>26</xdr:row>
                    <xdr:rowOff>9525</xdr:rowOff>
                  </to>
                </anchor>
              </controlPr>
            </control>
          </mc:Choice>
        </mc:AlternateContent>
        <mc:AlternateContent xmlns:mc="http://schemas.openxmlformats.org/markup-compatibility/2006">
          <mc:Choice Requires="x14">
            <control shapeId="3316" r:id="rId26" name="Check Box 244">
              <controlPr defaultSize="0" autoFill="0" autoLine="0" autoPict="0">
                <anchor moveWithCells="1">
                  <from>
                    <xdr:col>24</xdr:col>
                    <xdr:colOff>0</xdr:colOff>
                    <xdr:row>28</xdr:row>
                    <xdr:rowOff>19050</xdr:rowOff>
                  </from>
                  <to>
                    <xdr:col>24</xdr:col>
                    <xdr:colOff>219075</xdr:colOff>
                    <xdr:row>29</xdr:row>
                    <xdr:rowOff>9525</xdr:rowOff>
                  </to>
                </anchor>
              </controlPr>
            </control>
          </mc:Choice>
        </mc:AlternateContent>
        <mc:AlternateContent xmlns:mc="http://schemas.openxmlformats.org/markup-compatibility/2006">
          <mc:Choice Requires="x14">
            <control shapeId="3318" r:id="rId27" name="Check Box 246">
              <controlPr defaultSize="0" autoFill="0" autoLine="0" autoPict="0">
                <anchor moveWithCells="1">
                  <from>
                    <xdr:col>24</xdr:col>
                    <xdr:colOff>0</xdr:colOff>
                    <xdr:row>29</xdr:row>
                    <xdr:rowOff>19050</xdr:rowOff>
                  </from>
                  <to>
                    <xdr:col>24</xdr:col>
                    <xdr:colOff>219075</xdr:colOff>
                    <xdr:row>30</xdr:row>
                    <xdr:rowOff>9525</xdr:rowOff>
                  </to>
                </anchor>
              </controlPr>
            </control>
          </mc:Choice>
        </mc:AlternateContent>
        <mc:AlternateContent xmlns:mc="http://schemas.openxmlformats.org/markup-compatibility/2006">
          <mc:Choice Requires="x14">
            <control shapeId="3319" r:id="rId28" name="Check Box 247">
              <controlPr defaultSize="0" autoFill="0" autoLine="0" autoPict="0">
                <anchor moveWithCells="1">
                  <from>
                    <xdr:col>24</xdr:col>
                    <xdr:colOff>0</xdr:colOff>
                    <xdr:row>31</xdr:row>
                    <xdr:rowOff>0</xdr:rowOff>
                  </from>
                  <to>
                    <xdr:col>24</xdr:col>
                    <xdr:colOff>219075</xdr:colOff>
                    <xdr:row>31</xdr:row>
                    <xdr:rowOff>180975</xdr:rowOff>
                  </to>
                </anchor>
              </controlPr>
            </control>
          </mc:Choice>
        </mc:AlternateContent>
        <mc:AlternateContent xmlns:mc="http://schemas.openxmlformats.org/markup-compatibility/2006">
          <mc:Choice Requires="x14">
            <control shapeId="3320" r:id="rId29" name="Check Box 248">
              <controlPr defaultSize="0" autoFill="0" autoLine="0" autoPict="0">
                <anchor moveWithCells="1">
                  <from>
                    <xdr:col>24</xdr:col>
                    <xdr:colOff>0</xdr:colOff>
                    <xdr:row>40</xdr:row>
                    <xdr:rowOff>0</xdr:rowOff>
                  </from>
                  <to>
                    <xdr:col>24</xdr:col>
                    <xdr:colOff>219075</xdr:colOff>
                    <xdr:row>40</xdr:row>
                    <xdr:rowOff>180975</xdr:rowOff>
                  </to>
                </anchor>
              </controlPr>
            </control>
          </mc:Choice>
        </mc:AlternateContent>
        <mc:AlternateContent xmlns:mc="http://schemas.openxmlformats.org/markup-compatibility/2006">
          <mc:Choice Requires="x14">
            <control shapeId="3321" r:id="rId30" name="Check Box 249">
              <controlPr defaultSize="0" autoFill="0" autoLine="0" autoPict="0">
                <anchor moveWithCells="1">
                  <from>
                    <xdr:col>24</xdr:col>
                    <xdr:colOff>0</xdr:colOff>
                    <xdr:row>40</xdr:row>
                    <xdr:rowOff>0</xdr:rowOff>
                  </from>
                  <to>
                    <xdr:col>24</xdr:col>
                    <xdr:colOff>219075</xdr:colOff>
                    <xdr:row>40</xdr:row>
                    <xdr:rowOff>180975</xdr:rowOff>
                  </to>
                </anchor>
              </controlPr>
            </control>
          </mc:Choice>
        </mc:AlternateContent>
        <mc:AlternateContent xmlns:mc="http://schemas.openxmlformats.org/markup-compatibility/2006">
          <mc:Choice Requires="x14">
            <control shapeId="3322" r:id="rId31" name="Check Box 250">
              <controlPr defaultSize="0" autoFill="0" autoLine="0" autoPict="0">
                <anchor moveWithCells="1">
                  <from>
                    <xdr:col>24</xdr:col>
                    <xdr:colOff>0</xdr:colOff>
                    <xdr:row>40</xdr:row>
                    <xdr:rowOff>0</xdr:rowOff>
                  </from>
                  <to>
                    <xdr:col>24</xdr:col>
                    <xdr:colOff>219075</xdr:colOff>
                    <xdr:row>40</xdr:row>
                    <xdr:rowOff>180975</xdr:rowOff>
                  </to>
                </anchor>
              </controlPr>
            </control>
          </mc:Choice>
        </mc:AlternateContent>
        <mc:AlternateContent xmlns:mc="http://schemas.openxmlformats.org/markup-compatibility/2006">
          <mc:Choice Requires="x14">
            <control shapeId="3323" r:id="rId32" name="Check Box 251">
              <controlPr defaultSize="0" autoFill="0" autoLine="0" autoPict="0">
                <anchor moveWithCells="1">
                  <from>
                    <xdr:col>24</xdr:col>
                    <xdr:colOff>0</xdr:colOff>
                    <xdr:row>40</xdr:row>
                    <xdr:rowOff>0</xdr:rowOff>
                  </from>
                  <to>
                    <xdr:col>24</xdr:col>
                    <xdr:colOff>219075</xdr:colOff>
                    <xdr:row>40</xdr:row>
                    <xdr:rowOff>180975</xdr:rowOff>
                  </to>
                </anchor>
              </controlPr>
            </control>
          </mc:Choice>
        </mc:AlternateContent>
        <mc:AlternateContent xmlns:mc="http://schemas.openxmlformats.org/markup-compatibility/2006">
          <mc:Choice Requires="x14">
            <control shapeId="3324" r:id="rId33" name="Check Box 252">
              <controlPr defaultSize="0" autoFill="0" autoLine="0" autoPict="0">
                <anchor moveWithCells="1">
                  <from>
                    <xdr:col>24</xdr:col>
                    <xdr:colOff>0</xdr:colOff>
                    <xdr:row>69</xdr:row>
                    <xdr:rowOff>0</xdr:rowOff>
                  </from>
                  <to>
                    <xdr:col>24</xdr:col>
                    <xdr:colOff>219075</xdr:colOff>
                    <xdr:row>69</xdr:row>
                    <xdr:rowOff>180975</xdr:rowOff>
                  </to>
                </anchor>
              </controlPr>
            </control>
          </mc:Choice>
        </mc:AlternateContent>
        <mc:AlternateContent xmlns:mc="http://schemas.openxmlformats.org/markup-compatibility/2006">
          <mc:Choice Requires="x14">
            <control shapeId="3326" r:id="rId34" name="Check Box 254">
              <controlPr defaultSize="0" autoFill="0" autoLine="0" autoPict="0">
                <anchor moveWithCells="1">
                  <from>
                    <xdr:col>24</xdr:col>
                    <xdr:colOff>0</xdr:colOff>
                    <xdr:row>71</xdr:row>
                    <xdr:rowOff>0</xdr:rowOff>
                  </from>
                  <to>
                    <xdr:col>24</xdr:col>
                    <xdr:colOff>219075</xdr:colOff>
                    <xdr:row>71</xdr:row>
                    <xdr:rowOff>180975</xdr:rowOff>
                  </to>
                </anchor>
              </controlPr>
            </control>
          </mc:Choice>
        </mc:AlternateContent>
        <mc:AlternateContent xmlns:mc="http://schemas.openxmlformats.org/markup-compatibility/2006">
          <mc:Choice Requires="x14">
            <control shapeId="3327" r:id="rId35" name="Check Box 255">
              <controlPr defaultSize="0" autoFill="0" autoLine="0" autoPict="0">
                <anchor moveWithCells="1">
                  <from>
                    <xdr:col>24</xdr:col>
                    <xdr:colOff>0</xdr:colOff>
                    <xdr:row>59</xdr:row>
                    <xdr:rowOff>0</xdr:rowOff>
                  </from>
                  <to>
                    <xdr:col>24</xdr:col>
                    <xdr:colOff>219075</xdr:colOff>
                    <xdr:row>59</xdr:row>
                    <xdr:rowOff>180975</xdr:rowOff>
                  </to>
                </anchor>
              </controlPr>
            </control>
          </mc:Choice>
        </mc:AlternateContent>
        <mc:AlternateContent xmlns:mc="http://schemas.openxmlformats.org/markup-compatibility/2006">
          <mc:Choice Requires="x14">
            <control shapeId="3329" r:id="rId36" name="Check Box 257">
              <controlPr defaultSize="0" autoFill="0" autoLine="0" autoPict="0">
                <anchor moveWithCells="1">
                  <from>
                    <xdr:col>24</xdr:col>
                    <xdr:colOff>0</xdr:colOff>
                    <xdr:row>71</xdr:row>
                    <xdr:rowOff>0</xdr:rowOff>
                  </from>
                  <to>
                    <xdr:col>24</xdr:col>
                    <xdr:colOff>219075</xdr:colOff>
                    <xdr:row>71</xdr:row>
                    <xdr:rowOff>180975</xdr:rowOff>
                  </to>
                </anchor>
              </controlPr>
            </control>
          </mc:Choice>
        </mc:AlternateContent>
        <mc:AlternateContent xmlns:mc="http://schemas.openxmlformats.org/markup-compatibility/2006">
          <mc:Choice Requires="x14">
            <control shapeId="3330" r:id="rId37" name="Check Box 258">
              <controlPr defaultSize="0" autoFill="0" autoLine="0" autoPict="0">
                <anchor moveWithCells="1">
                  <from>
                    <xdr:col>24</xdr:col>
                    <xdr:colOff>0</xdr:colOff>
                    <xdr:row>71</xdr:row>
                    <xdr:rowOff>0</xdr:rowOff>
                  </from>
                  <to>
                    <xdr:col>24</xdr:col>
                    <xdr:colOff>219075</xdr:colOff>
                    <xdr:row>71</xdr:row>
                    <xdr:rowOff>180975</xdr:rowOff>
                  </to>
                </anchor>
              </controlPr>
            </control>
          </mc:Choice>
        </mc:AlternateContent>
        <mc:AlternateContent xmlns:mc="http://schemas.openxmlformats.org/markup-compatibility/2006">
          <mc:Choice Requires="x14">
            <control shapeId="3331" r:id="rId38" name="Check Box 259">
              <controlPr defaultSize="0" autoFill="0" autoLine="0" autoPict="0">
                <anchor moveWithCells="1">
                  <from>
                    <xdr:col>24</xdr:col>
                    <xdr:colOff>0</xdr:colOff>
                    <xdr:row>71</xdr:row>
                    <xdr:rowOff>19050</xdr:rowOff>
                  </from>
                  <to>
                    <xdr:col>24</xdr:col>
                    <xdr:colOff>219075</xdr:colOff>
                    <xdr:row>72</xdr:row>
                    <xdr:rowOff>9525</xdr:rowOff>
                  </to>
                </anchor>
              </controlPr>
            </control>
          </mc:Choice>
        </mc:AlternateContent>
        <mc:AlternateContent xmlns:mc="http://schemas.openxmlformats.org/markup-compatibility/2006">
          <mc:Choice Requires="x14">
            <control shapeId="3333" r:id="rId39" name="Check Box 261">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334" r:id="rId40" name="Check Box 262">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335" r:id="rId41" name="Check Box 263">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336" r:id="rId42" name="Check Box 264">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337" r:id="rId43" name="Check Box 265">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338" r:id="rId44" name="Check Box 266">
              <controlPr defaultSize="0" autoFill="0" autoLine="0" autoPict="0">
                <anchor moveWithCells="1">
                  <from>
                    <xdr:col>24</xdr:col>
                    <xdr:colOff>0</xdr:colOff>
                    <xdr:row>75</xdr:row>
                    <xdr:rowOff>19050</xdr:rowOff>
                  </from>
                  <to>
                    <xdr:col>24</xdr:col>
                    <xdr:colOff>219075</xdr:colOff>
                    <xdr:row>76</xdr:row>
                    <xdr:rowOff>9525</xdr:rowOff>
                  </to>
                </anchor>
              </controlPr>
            </control>
          </mc:Choice>
        </mc:AlternateContent>
        <mc:AlternateContent xmlns:mc="http://schemas.openxmlformats.org/markup-compatibility/2006">
          <mc:Choice Requires="x14">
            <control shapeId="3339" r:id="rId45" name="Check Box 267">
              <controlPr defaultSize="0" autoFill="0" autoLine="0" autoPict="0">
                <anchor moveWithCells="1">
                  <from>
                    <xdr:col>24</xdr:col>
                    <xdr:colOff>0</xdr:colOff>
                    <xdr:row>77</xdr:row>
                    <xdr:rowOff>19050</xdr:rowOff>
                  </from>
                  <to>
                    <xdr:col>24</xdr:col>
                    <xdr:colOff>219075</xdr:colOff>
                    <xdr:row>78</xdr:row>
                    <xdr:rowOff>9525</xdr:rowOff>
                  </to>
                </anchor>
              </controlPr>
            </control>
          </mc:Choice>
        </mc:AlternateContent>
        <mc:AlternateContent xmlns:mc="http://schemas.openxmlformats.org/markup-compatibility/2006">
          <mc:Choice Requires="x14">
            <control shapeId="3340" r:id="rId46" name="Check Box 268">
              <controlPr defaultSize="0" autoFill="0" autoLine="0" autoPict="0">
                <anchor moveWithCells="1">
                  <from>
                    <xdr:col>24</xdr:col>
                    <xdr:colOff>0</xdr:colOff>
                    <xdr:row>80</xdr:row>
                    <xdr:rowOff>19050</xdr:rowOff>
                  </from>
                  <to>
                    <xdr:col>24</xdr:col>
                    <xdr:colOff>219075</xdr:colOff>
                    <xdr:row>81</xdr:row>
                    <xdr:rowOff>9525</xdr:rowOff>
                  </to>
                </anchor>
              </controlPr>
            </control>
          </mc:Choice>
        </mc:AlternateContent>
        <mc:AlternateContent xmlns:mc="http://schemas.openxmlformats.org/markup-compatibility/2006">
          <mc:Choice Requires="x14">
            <control shapeId="3342" r:id="rId47" name="Check Box 270">
              <controlPr defaultSize="0" autoFill="0" autoLine="0" autoPict="0">
                <anchor moveWithCells="1">
                  <from>
                    <xdr:col>24</xdr:col>
                    <xdr:colOff>0</xdr:colOff>
                    <xdr:row>83</xdr:row>
                    <xdr:rowOff>19050</xdr:rowOff>
                  </from>
                  <to>
                    <xdr:col>24</xdr:col>
                    <xdr:colOff>219075</xdr:colOff>
                    <xdr:row>84</xdr:row>
                    <xdr:rowOff>9525</xdr:rowOff>
                  </to>
                </anchor>
              </controlPr>
            </control>
          </mc:Choice>
        </mc:AlternateContent>
        <mc:AlternateContent xmlns:mc="http://schemas.openxmlformats.org/markup-compatibility/2006">
          <mc:Choice Requires="x14">
            <control shapeId="3343" r:id="rId48" name="Check Box 271">
              <controlPr defaultSize="0" autoFill="0" autoLine="0" autoPict="0">
                <anchor moveWithCells="1">
                  <from>
                    <xdr:col>24</xdr:col>
                    <xdr:colOff>0</xdr:colOff>
                    <xdr:row>92</xdr:row>
                    <xdr:rowOff>19050</xdr:rowOff>
                  </from>
                  <to>
                    <xdr:col>24</xdr:col>
                    <xdr:colOff>219075</xdr:colOff>
                    <xdr:row>93</xdr:row>
                    <xdr:rowOff>9525</xdr:rowOff>
                  </to>
                </anchor>
              </controlPr>
            </control>
          </mc:Choice>
        </mc:AlternateContent>
        <mc:AlternateContent xmlns:mc="http://schemas.openxmlformats.org/markup-compatibility/2006">
          <mc:Choice Requires="x14">
            <control shapeId="3344" r:id="rId49" name="Check Box 272">
              <controlPr defaultSize="0" autoFill="0" autoLine="0" autoPict="0">
                <anchor moveWithCells="1">
                  <from>
                    <xdr:col>24</xdr:col>
                    <xdr:colOff>0</xdr:colOff>
                    <xdr:row>93</xdr:row>
                    <xdr:rowOff>19050</xdr:rowOff>
                  </from>
                  <to>
                    <xdr:col>24</xdr:col>
                    <xdr:colOff>219075</xdr:colOff>
                    <xdr:row>94</xdr:row>
                    <xdr:rowOff>9525</xdr:rowOff>
                  </to>
                </anchor>
              </controlPr>
            </control>
          </mc:Choice>
        </mc:AlternateContent>
        <mc:AlternateContent xmlns:mc="http://schemas.openxmlformats.org/markup-compatibility/2006">
          <mc:Choice Requires="x14">
            <control shapeId="3345" r:id="rId50" name="Check Box 273">
              <controlPr defaultSize="0" autoFill="0" autoLine="0" autoPict="0">
                <anchor moveWithCells="1">
                  <from>
                    <xdr:col>24</xdr:col>
                    <xdr:colOff>0</xdr:colOff>
                    <xdr:row>95</xdr:row>
                    <xdr:rowOff>19050</xdr:rowOff>
                  </from>
                  <to>
                    <xdr:col>24</xdr:col>
                    <xdr:colOff>219075</xdr:colOff>
                    <xdr:row>96</xdr:row>
                    <xdr:rowOff>9525</xdr:rowOff>
                  </to>
                </anchor>
              </controlPr>
            </control>
          </mc:Choice>
        </mc:AlternateContent>
        <mc:AlternateContent xmlns:mc="http://schemas.openxmlformats.org/markup-compatibility/2006">
          <mc:Choice Requires="x14">
            <control shapeId="3347" r:id="rId51" name="Check Box 275">
              <controlPr defaultSize="0" autoFill="0" autoLine="0" autoPict="0">
                <anchor moveWithCells="1">
                  <from>
                    <xdr:col>24</xdr:col>
                    <xdr:colOff>0</xdr:colOff>
                    <xdr:row>99</xdr:row>
                    <xdr:rowOff>0</xdr:rowOff>
                  </from>
                  <to>
                    <xdr:col>24</xdr:col>
                    <xdr:colOff>219075</xdr:colOff>
                    <xdr:row>99</xdr:row>
                    <xdr:rowOff>180975</xdr:rowOff>
                  </to>
                </anchor>
              </controlPr>
            </control>
          </mc:Choice>
        </mc:AlternateContent>
        <mc:AlternateContent xmlns:mc="http://schemas.openxmlformats.org/markup-compatibility/2006">
          <mc:Choice Requires="x14">
            <control shapeId="3348" r:id="rId52" name="Check Box 276">
              <controlPr defaultSize="0" autoFill="0" autoLine="0" autoPict="0">
                <anchor moveWithCells="1">
                  <from>
                    <xdr:col>24</xdr:col>
                    <xdr:colOff>0</xdr:colOff>
                    <xdr:row>100</xdr:row>
                    <xdr:rowOff>0</xdr:rowOff>
                  </from>
                  <to>
                    <xdr:col>24</xdr:col>
                    <xdr:colOff>219075</xdr:colOff>
                    <xdr:row>100</xdr:row>
                    <xdr:rowOff>180975</xdr:rowOff>
                  </to>
                </anchor>
              </controlPr>
            </control>
          </mc:Choice>
        </mc:AlternateContent>
        <mc:AlternateContent xmlns:mc="http://schemas.openxmlformats.org/markup-compatibility/2006">
          <mc:Choice Requires="x14">
            <control shapeId="3349" r:id="rId53" name="Check Box 277">
              <controlPr defaultSize="0" autoFill="0" autoLine="0" autoPict="0">
                <anchor moveWithCells="1">
                  <from>
                    <xdr:col>24</xdr:col>
                    <xdr:colOff>0</xdr:colOff>
                    <xdr:row>100</xdr:row>
                    <xdr:rowOff>19050</xdr:rowOff>
                  </from>
                  <to>
                    <xdr:col>24</xdr:col>
                    <xdr:colOff>219075</xdr:colOff>
                    <xdr:row>101</xdr:row>
                    <xdr:rowOff>9525</xdr:rowOff>
                  </to>
                </anchor>
              </controlPr>
            </control>
          </mc:Choice>
        </mc:AlternateContent>
        <mc:AlternateContent xmlns:mc="http://schemas.openxmlformats.org/markup-compatibility/2006">
          <mc:Choice Requires="x14">
            <control shapeId="3350" r:id="rId54" name="Check Box 278">
              <controlPr defaultSize="0" autoFill="0" autoLine="0" autoPict="0">
                <anchor moveWithCells="1">
                  <from>
                    <xdr:col>24</xdr:col>
                    <xdr:colOff>0</xdr:colOff>
                    <xdr:row>101</xdr:row>
                    <xdr:rowOff>19050</xdr:rowOff>
                  </from>
                  <to>
                    <xdr:col>24</xdr:col>
                    <xdr:colOff>219075</xdr:colOff>
                    <xdr:row>102</xdr:row>
                    <xdr:rowOff>9525</xdr:rowOff>
                  </to>
                </anchor>
              </controlPr>
            </control>
          </mc:Choice>
        </mc:AlternateContent>
        <mc:AlternateContent xmlns:mc="http://schemas.openxmlformats.org/markup-compatibility/2006">
          <mc:Choice Requires="x14">
            <control shapeId="3351" r:id="rId55" name="Check Box 279">
              <controlPr defaultSize="0" autoFill="0" autoLine="0" autoPict="0">
                <anchor moveWithCells="1">
                  <from>
                    <xdr:col>24</xdr:col>
                    <xdr:colOff>0</xdr:colOff>
                    <xdr:row>102</xdr:row>
                    <xdr:rowOff>19050</xdr:rowOff>
                  </from>
                  <to>
                    <xdr:col>24</xdr:col>
                    <xdr:colOff>219075</xdr:colOff>
                    <xdr:row>103</xdr:row>
                    <xdr:rowOff>9525</xdr:rowOff>
                  </to>
                </anchor>
              </controlPr>
            </control>
          </mc:Choice>
        </mc:AlternateContent>
        <mc:AlternateContent xmlns:mc="http://schemas.openxmlformats.org/markup-compatibility/2006">
          <mc:Choice Requires="x14">
            <control shapeId="3353" r:id="rId56" name="Check Box 281">
              <controlPr defaultSize="0" autoFill="0" autoLine="0" autoPict="0">
                <anchor moveWithCells="1">
                  <from>
                    <xdr:col>24</xdr:col>
                    <xdr:colOff>0</xdr:colOff>
                    <xdr:row>104</xdr:row>
                    <xdr:rowOff>0</xdr:rowOff>
                  </from>
                  <to>
                    <xdr:col>24</xdr:col>
                    <xdr:colOff>219075</xdr:colOff>
                    <xdr:row>104</xdr:row>
                    <xdr:rowOff>180975</xdr:rowOff>
                  </to>
                </anchor>
              </controlPr>
            </control>
          </mc:Choice>
        </mc:AlternateContent>
        <mc:AlternateContent xmlns:mc="http://schemas.openxmlformats.org/markup-compatibility/2006">
          <mc:Choice Requires="x14">
            <control shapeId="3354" r:id="rId57" name="Check Box 282">
              <controlPr defaultSize="0" autoFill="0" autoLine="0" autoPict="0">
                <anchor moveWithCells="1">
                  <from>
                    <xdr:col>24</xdr:col>
                    <xdr:colOff>0</xdr:colOff>
                    <xdr:row>108</xdr:row>
                    <xdr:rowOff>19050</xdr:rowOff>
                  </from>
                  <to>
                    <xdr:col>24</xdr:col>
                    <xdr:colOff>219075</xdr:colOff>
                    <xdr:row>109</xdr:row>
                    <xdr:rowOff>9525</xdr:rowOff>
                  </to>
                </anchor>
              </controlPr>
            </control>
          </mc:Choice>
        </mc:AlternateContent>
        <mc:AlternateContent xmlns:mc="http://schemas.openxmlformats.org/markup-compatibility/2006">
          <mc:Choice Requires="x14">
            <control shapeId="3355" r:id="rId58" name="Check Box 283">
              <controlPr defaultSize="0" autoFill="0" autoLine="0" autoPict="0">
                <anchor moveWithCells="1">
                  <from>
                    <xdr:col>24</xdr:col>
                    <xdr:colOff>0</xdr:colOff>
                    <xdr:row>117</xdr:row>
                    <xdr:rowOff>19050</xdr:rowOff>
                  </from>
                  <to>
                    <xdr:col>24</xdr:col>
                    <xdr:colOff>219075</xdr:colOff>
                    <xdr:row>118</xdr:row>
                    <xdr:rowOff>9525</xdr:rowOff>
                  </to>
                </anchor>
              </controlPr>
            </control>
          </mc:Choice>
        </mc:AlternateContent>
        <mc:AlternateContent xmlns:mc="http://schemas.openxmlformats.org/markup-compatibility/2006">
          <mc:Choice Requires="x14">
            <control shapeId="3356" r:id="rId59" name="Check Box 284">
              <controlPr defaultSize="0" autoFill="0" autoLine="0" autoPict="0">
                <anchor moveWithCells="1">
                  <from>
                    <xdr:col>24</xdr:col>
                    <xdr:colOff>0</xdr:colOff>
                    <xdr:row>118</xdr:row>
                    <xdr:rowOff>19050</xdr:rowOff>
                  </from>
                  <to>
                    <xdr:col>24</xdr:col>
                    <xdr:colOff>219075</xdr:colOff>
                    <xdr:row>119</xdr:row>
                    <xdr:rowOff>9525</xdr:rowOff>
                  </to>
                </anchor>
              </controlPr>
            </control>
          </mc:Choice>
        </mc:AlternateContent>
        <mc:AlternateContent xmlns:mc="http://schemas.openxmlformats.org/markup-compatibility/2006">
          <mc:Choice Requires="x14">
            <control shapeId="3358" r:id="rId60" name="Check Box 286">
              <controlPr defaultSize="0" autoFill="0" autoLine="0" autoPict="0">
                <anchor moveWithCells="1">
                  <from>
                    <xdr:col>24</xdr:col>
                    <xdr:colOff>0</xdr:colOff>
                    <xdr:row>120</xdr:row>
                    <xdr:rowOff>0</xdr:rowOff>
                  </from>
                  <to>
                    <xdr:col>24</xdr:col>
                    <xdr:colOff>219075</xdr:colOff>
                    <xdr:row>120</xdr:row>
                    <xdr:rowOff>180975</xdr:rowOff>
                  </to>
                </anchor>
              </controlPr>
            </control>
          </mc:Choice>
        </mc:AlternateContent>
        <mc:AlternateContent xmlns:mc="http://schemas.openxmlformats.org/markup-compatibility/2006">
          <mc:Choice Requires="x14">
            <control shapeId="3363" r:id="rId61" name="Check Box 291">
              <controlPr defaultSize="0" autoFill="0" autoLine="0" autoPict="0">
                <anchor moveWithCells="1">
                  <from>
                    <xdr:col>24</xdr:col>
                    <xdr:colOff>0</xdr:colOff>
                    <xdr:row>123</xdr:row>
                    <xdr:rowOff>19050</xdr:rowOff>
                  </from>
                  <to>
                    <xdr:col>24</xdr:col>
                    <xdr:colOff>219075</xdr:colOff>
                    <xdr:row>124</xdr:row>
                    <xdr:rowOff>9525</xdr:rowOff>
                  </to>
                </anchor>
              </controlPr>
            </control>
          </mc:Choice>
        </mc:AlternateContent>
        <mc:AlternateContent xmlns:mc="http://schemas.openxmlformats.org/markup-compatibility/2006">
          <mc:Choice Requires="x14">
            <control shapeId="3364" r:id="rId62" name="Check Box 292">
              <controlPr defaultSize="0" autoFill="0" autoLine="0" autoPict="0">
                <anchor moveWithCells="1">
                  <from>
                    <xdr:col>24</xdr:col>
                    <xdr:colOff>0</xdr:colOff>
                    <xdr:row>125</xdr:row>
                    <xdr:rowOff>19050</xdr:rowOff>
                  </from>
                  <to>
                    <xdr:col>24</xdr:col>
                    <xdr:colOff>219075</xdr:colOff>
                    <xdr:row>126</xdr:row>
                    <xdr:rowOff>0</xdr:rowOff>
                  </to>
                </anchor>
              </controlPr>
            </control>
          </mc:Choice>
        </mc:AlternateContent>
        <mc:AlternateContent xmlns:mc="http://schemas.openxmlformats.org/markup-compatibility/2006">
          <mc:Choice Requires="x14">
            <control shapeId="3365" r:id="rId63" name="Check Box 293">
              <controlPr defaultSize="0" autoFill="0" autoLine="0" autoPict="0">
                <anchor moveWithCells="1">
                  <from>
                    <xdr:col>24</xdr:col>
                    <xdr:colOff>0</xdr:colOff>
                    <xdr:row>129</xdr:row>
                    <xdr:rowOff>19050</xdr:rowOff>
                  </from>
                  <to>
                    <xdr:col>24</xdr:col>
                    <xdr:colOff>219075</xdr:colOff>
                    <xdr:row>130</xdr:row>
                    <xdr:rowOff>0</xdr:rowOff>
                  </to>
                </anchor>
              </controlPr>
            </control>
          </mc:Choice>
        </mc:AlternateContent>
        <mc:AlternateContent xmlns:mc="http://schemas.openxmlformats.org/markup-compatibility/2006">
          <mc:Choice Requires="x14">
            <control shapeId="3366" r:id="rId64" name="Check Box 294">
              <controlPr defaultSize="0" autoFill="0" autoLine="0" autoPict="0">
                <anchor moveWithCells="1">
                  <from>
                    <xdr:col>24</xdr:col>
                    <xdr:colOff>0</xdr:colOff>
                    <xdr:row>131</xdr:row>
                    <xdr:rowOff>0</xdr:rowOff>
                  </from>
                  <to>
                    <xdr:col>24</xdr:col>
                    <xdr:colOff>219075</xdr:colOff>
                    <xdr:row>131</xdr:row>
                    <xdr:rowOff>180975</xdr:rowOff>
                  </to>
                </anchor>
              </controlPr>
            </control>
          </mc:Choice>
        </mc:AlternateContent>
        <mc:AlternateContent xmlns:mc="http://schemas.openxmlformats.org/markup-compatibility/2006">
          <mc:Choice Requires="x14">
            <control shapeId="3367" r:id="rId65" name="Check Box 295">
              <controlPr defaultSize="0" autoFill="0" autoLine="0" autoPict="0">
                <anchor moveWithCells="1">
                  <from>
                    <xdr:col>24</xdr:col>
                    <xdr:colOff>0</xdr:colOff>
                    <xdr:row>131</xdr:row>
                    <xdr:rowOff>0</xdr:rowOff>
                  </from>
                  <to>
                    <xdr:col>24</xdr:col>
                    <xdr:colOff>219075</xdr:colOff>
                    <xdr:row>131</xdr:row>
                    <xdr:rowOff>180975</xdr:rowOff>
                  </to>
                </anchor>
              </controlPr>
            </control>
          </mc:Choice>
        </mc:AlternateContent>
        <mc:AlternateContent xmlns:mc="http://schemas.openxmlformats.org/markup-compatibility/2006">
          <mc:Choice Requires="x14">
            <control shapeId="3368" r:id="rId66" name="Check Box 296">
              <controlPr defaultSize="0" autoFill="0" autoLine="0" autoPict="0">
                <anchor moveWithCells="1">
                  <from>
                    <xdr:col>24</xdr:col>
                    <xdr:colOff>0</xdr:colOff>
                    <xdr:row>131</xdr:row>
                    <xdr:rowOff>0</xdr:rowOff>
                  </from>
                  <to>
                    <xdr:col>24</xdr:col>
                    <xdr:colOff>219075</xdr:colOff>
                    <xdr:row>131</xdr:row>
                    <xdr:rowOff>180975</xdr:rowOff>
                  </to>
                </anchor>
              </controlPr>
            </control>
          </mc:Choice>
        </mc:AlternateContent>
        <mc:AlternateContent xmlns:mc="http://schemas.openxmlformats.org/markup-compatibility/2006">
          <mc:Choice Requires="x14">
            <control shapeId="3369" r:id="rId67" name="Check Box 297">
              <controlPr defaultSize="0" autoFill="0" autoLine="0" autoPict="0">
                <anchor moveWithCells="1">
                  <from>
                    <xdr:col>24</xdr:col>
                    <xdr:colOff>0</xdr:colOff>
                    <xdr:row>144</xdr:row>
                    <xdr:rowOff>19050</xdr:rowOff>
                  </from>
                  <to>
                    <xdr:col>24</xdr:col>
                    <xdr:colOff>219075</xdr:colOff>
                    <xdr:row>145</xdr:row>
                    <xdr:rowOff>9525</xdr:rowOff>
                  </to>
                </anchor>
              </controlPr>
            </control>
          </mc:Choice>
        </mc:AlternateContent>
        <mc:AlternateContent xmlns:mc="http://schemas.openxmlformats.org/markup-compatibility/2006">
          <mc:Choice Requires="x14">
            <control shapeId="3370" r:id="rId68" name="Check Box 298">
              <controlPr defaultSize="0" autoFill="0" autoLine="0" autoPict="0">
                <anchor moveWithCells="1">
                  <from>
                    <xdr:col>24</xdr:col>
                    <xdr:colOff>0</xdr:colOff>
                    <xdr:row>145</xdr:row>
                    <xdr:rowOff>19050</xdr:rowOff>
                  </from>
                  <to>
                    <xdr:col>24</xdr:col>
                    <xdr:colOff>219075</xdr:colOff>
                    <xdr:row>146</xdr:row>
                    <xdr:rowOff>9525</xdr:rowOff>
                  </to>
                </anchor>
              </controlPr>
            </control>
          </mc:Choice>
        </mc:AlternateContent>
        <mc:AlternateContent xmlns:mc="http://schemas.openxmlformats.org/markup-compatibility/2006">
          <mc:Choice Requires="x14">
            <control shapeId="3372" r:id="rId69" name="Check Box 300">
              <controlPr defaultSize="0" autoFill="0" autoLine="0" autoPict="0">
                <anchor moveWithCells="1">
                  <from>
                    <xdr:col>24</xdr:col>
                    <xdr:colOff>0</xdr:colOff>
                    <xdr:row>146</xdr:row>
                    <xdr:rowOff>19050</xdr:rowOff>
                  </from>
                  <to>
                    <xdr:col>24</xdr:col>
                    <xdr:colOff>219075</xdr:colOff>
                    <xdr:row>147</xdr:row>
                    <xdr:rowOff>9525</xdr:rowOff>
                  </to>
                </anchor>
              </controlPr>
            </control>
          </mc:Choice>
        </mc:AlternateContent>
        <mc:AlternateContent xmlns:mc="http://schemas.openxmlformats.org/markup-compatibility/2006">
          <mc:Choice Requires="x14">
            <control shapeId="3373" r:id="rId70" name="Check Box 301">
              <controlPr defaultSize="0" autoFill="0" autoLine="0" autoPict="0">
                <anchor moveWithCells="1">
                  <from>
                    <xdr:col>24</xdr:col>
                    <xdr:colOff>0</xdr:colOff>
                    <xdr:row>147</xdr:row>
                    <xdr:rowOff>19050</xdr:rowOff>
                  </from>
                  <to>
                    <xdr:col>24</xdr:col>
                    <xdr:colOff>219075</xdr:colOff>
                    <xdr:row>148</xdr:row>
                    <xdr:rowOff>9525</xdr:rowOff>
                  </to>
                </anchor>
              </controlPr>
            </control>
          </mc:Choice>
        </mc:AlternateContent>
        <mc:AlternateContent xmlns:mc="http://schemas.openxmlformats.org/markup-compatibility/2006">
          <mc:Choice Requires="x14">
            <control shapeId="3375" r:id="rId71" name="Check Box 303">
              <controlPr defaultSize="0" autoFill="0" autoLine="0" autoPict="0">
                <anchor moveWithCells="1">
                  <from>
                    <xdr:col>24</xdr:col>
                    <xdr:colOff>0</xdr:colOff>
                    <xdr:row>148</xdr:row>
                    <xdr:rowOff>19050</xdr:rowOff>
                  </from>
                  <to>
                    <xdr:col>24</xdr:col>
                    <xdr:colOff>219075</xdr:colOff>
                    <xdr:row>149</xdr:row>
                    <xdr:rowOff>9525</xdr:rowOff>
                  </to>
                </anchor>
              </controlPr>
            </control>
          </mc:Choice>
        </mc:AlternateContent>
        <mc:AlternateContent xmlns:mc="http://schemas.openxmlformats.org/markup-compatibility/2006">
          <mc:Choice Requires="x14">
            <control shapeId="3376" r:id="rId72" name="Check Box 304">
              <controlPr defaultSize="0" autoFill="0" autoLine="0" autoPict="0">
                <anchor moveWithCells="1">
                  <from>
                    <xdr:col>24</xdr:col>
                    <xdr:colOff>0</xdr:colOff>
                    <xdr:row>150</xdr:row>
                    <xdr:rowOff>19050</xdr:rowOff>
                  </from>
                  <to>
                    <xdr:col>24</xdr:col>
                    <xdr:colOff>219075</xdr:colOff>
                    <xdr:row>151</xdr:row>
                    <xdr:rowOff>9525</xdr:rowOff>
                  </to>
                </anchor>
              </controlPr>
            </control>
          </mc:Choice>
        </mc:AlternateContent>
        <mc:AlternateContent xmlns:mc="http://schemas.openxmlformats.org/markup-compatibility/2006">
          <mc:Choice Requires="x14">
            <control shapeId="3377" r:id="rId73" name="Check Box 305">
              <controlPr defaultSize="0" autoFill="0" autoLine="0" autoPict="0">
                <anchor moveWithCells="1">
                  <from>
                    <xdr:col>24</xdr:col>
                    <xdr:colOff>0</xdr:colOff>
                    <xdr:row>151</xdr:row>
                    <xdr:rowOff>19050</xdr:rowOff>
                  </from>
                  <to>
                    <xdr:col>24</xdr:col>
                    <xdr:colOff>219075</xdr:colOff>
                    <xdr:row>151</xdr:row>
                    <xdr:rowOff>200025</xdr:rowOff>
                  </to>
                </anchor>
              </controlPr>
            </control>
          </mc:Choice>
        </mc:AlternateContent>
        <mc:AlternateContent xmlns:mc="http://schemas.openxmlformats.org/markup-compatibility/2006">
          <mc:Choice Requires="x14">
            <control shapeId="3378" r:id="rId74" name="Check Box 306">
              <controlPr defaultSize="0" autoFill="0" autoLine="0" autoPict="0">
                <anchor moveWithCells="1">
                  <from>
                    <xdr:col>24</xdr:col>
                    <xdr:colOff>0</xdr:colOff>
                    <xdr:row>152</xdr:row>
                    <xdr:rowOff>19050</xdr:rowOff>
                  </from>
                  <to>
                    <xdr:col>24</xdr:col>
                    <xdr:colOff>219075</xdr:colOff>
                    <xdr:row>153</xdr:row>
                    <xdr:rowOff>9525</xdr:rowOff>
                  </to>
                </anchor>
              </controlPr>
            </control>
          </mc:Choice>
        </mc:AlternateContent>
        <mc:AlternateContent xmlns:mc="http://schemas.openxmlformats.org/markup-compatibility/2006">
          <mc:Choice Requires="x14">
            <control shapeId="3379" r:id="rId75" name="Check Box 307">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380" r:id="rId76" name="Check Box 308">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382" r:id="rId77" name="Check Box 310">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383" r:id="rId78" name="Check Box 311">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385" r:id="rId79" name="Check Box 313">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387" r:id="rId80" name="Check Box 315">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388" r:id="rId81" name="Check Box 316">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390" r:id="rId82" name="Check Box 318">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391" r:id="rId83" name="Check Box 319">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392" r:id="rId84" name="Check Box 320">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393" r:id="rId85" name="Check Box 321">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394" r:id="rId86" name="Check Box 322">
              <controlPr defaultSize="0" autoFill="0" autoLine="0" autoPict="0">
                <anchor moveWithCells="1">
                  <from>
                    <xdr:col>24</xdr:col>
                    <xdr:colOff>0</xdr:colOff>
                    <xdr:row>21</xdr:row>
                    <xdr:rowOff>0</xdr:rowOff>
                  </from>
                  <to>
                    <xdr:col>24</xdr:col>
                    <xdr:colOff>219075</xdr:colOff>
                    <xdr:row>21</xdr:row>
                    <xdr:rowOff>180975</xdr:rowOff>
                  </to>
                </anchor>
              </controlPr>
            </control>
          </mc:Choice>
        </mc:AlternateContent>
        <mc:AlternateContent xmlns:mc="http://schemas.openxmlformats.org/markup-compatibility/2006">
          <mc:Choice Requires="x14">
            <control shapeId="3395" r:id="rId87" name="Check Box 323">
              <controlPr defaultSize="0" autoFill="0" autoLine="0" autoPict="0">
                <anchor moveWithCells="1">
                  <from>
                    <xdr:col>24</xdr:col>
                    <xdr:colOff>0</xdr:colOff>
                    <xdr:row>21</xdr:row>
                    <xdr:rowOff>28575</xdr:rowOff>
                  </from>
                  <to>
                    <xdr:col>24</xdr:col>
                    <xdr:colOff>238125</xdr:colOff>
                    <xdr:row>23</xdr:row>
                    <xdr:rowOff>38100</xdr:rowOff>
                  </to>
                </anchor>
              </controlPr>
            </control>
          </mc:Choice>
        </mc:AlternateContent>
        <mc:AlternateContent xmlns:mc="http://schemas.openxmlformats.org/markup-compatibility/2006">
          <mc:Choice Requires="x14">
            <control shapeId="3396" r:id="rId88" name="Check Box 324">
              <controlPr defaultSize="0" autoFill="0" autoLine="0" autoPict="0">
                <anchor moveWithCells="1">
                  <from>
                    <xdr:col>24</xdr:col>
                    <xdr:colOff>0</xdr:colOff>
                    <xdr:row>31</xdr:row>
                    <xdr:rowOff>28575</xdr:rowOff>
                  </from>
                  <to>
                    <xdr:col>24</xdr:col>
                    <xdr:colOff>209550</xdr:colOff>
                    <xdr:row>31</xdr:row>
                    <xdr:rowOff>695325</xdr:rowOff>
                  </to>
                </anchor>
              </controlPr>
            </control>
          </mc:Choice>
        </mc:AlternateContent>
        <mc:AlternateContent xmlns:mc="http://schemas.openxmlformats.org/markup-compatibility/2006">
          <mc:Choice Requires="x14">
            <control shapeId="3397" r:id="rId89" name="Check Box 325">
              <controlPr defaultSize="0" autoFill="0" autoLine="0" autoPict="0">
                <anchor moveWithCells="1">
                  <from>
                    <xdr:col>24</xdr:col>
                    <xdr:colOff>0</xdr:colOff>
                    <xdr:row>35</xdr:row>
                    <xdr:rowOff>114300</xdr:rowOff>
                  </from>
                  <to>
                    <xdr:col>24</xdr:col>
                    <xdr:colOff>219075</xdr:colOff>
                    <xdr:row>35</xdr:row>
                    <xdr:rowOff>295275</xdr:rowOff>
                  </to>
                </anchor>
              </controlPr>
            </control>
          </mc:Choice>
        </mc:AlternateContent>
        <mc:AlternateContent xmlns:mc="http://schemas.openxmlformats.org/markup-compatibility/2006">
          <mc:Choice Requires="x14">
            <control shapeId="3398" r:id="rId90" name="Check Box 326">
              <controlPr defaultSize="0" autoFill="0" autoLine="0" autoPict="0">
                <anchor moveWithCells="1">
                  <from>
                    <xdr:col>24</xdr:col>
                    <xdr:colOff>0</xdr:colOff>
                    <xdr:row>40</xdr:row>
                    <xdr:rowOff>0</xdr:rowOff>
                  </from>
                  <to>
                    <xdr:col>24</xdr:col>
                    <xdr:colOff>219075</xdr:colOff>
                    <xdr:row>40</xdr:row>
                    <xdr:rowOff>180975</xdr:rowOff>
                  </to>
                </anchor>
              </controlPr>
            </control>
          </mc:Choice>
        </mc:AlternateContent>
        <mc:AlternateContent xmlns:mc="http://schemas.openxmlformats.org/markup-compatibility/2006">
          <mc:Choice Requires="x14">
            <control shapeId="3399" r:id="rId91" name="Check Box 327">
              <controlPr defaultSize="0" autoFill="0" autoLine="0" autoPict="0">
                <anchor moveWithCells="1">
                  <from>
                    <xdr:col>24</xdr:col>
                    <xdr:colOff>0</xdr:colOff>
                    <xdr:row>42</xdr:row>
                    <xdr:rowOff>114300</xdr:rowOff>
                  </from>
                  <to>
                    <xdr:col>24</xdr:col>
                    <xdr:colOff>219075</xdr:colOff>
                    <xdr:row>42</xdr:row>
                    <xdr:rowOff>295275</xdr:rowOff>
                  </to>
                </anchor>
              </controlPr>
            </control>
          </mc:Choice>
        </mc:AlternateContent>
        <mc:AlternateContent xmlns:mc="http://schemas.openxmlformats.org/markup-compatibility/2006">
          <mc:Choice Requires="x14">
            <control shapeId="3400" r:id="rId92" name="Check Box 328">
              <controlPr defaultSize="0" autoFill="0" autoLine="0" autoPict="0">
                <anchor moveWithCells="1">
                  <from>
                    <xdr:col>24</xdr:col>
                    <xdr:colOff>0</xdr:colOff>
                    <xdr:row>45</xdr:row>
                    <xdr:rowOff>114300</xdr:rowOff>
                  </from>
                  <to>
                    <xdr:col>24</xdr:col>
                    <xdr:colOff>219075</xdr:colOff>
                    <xdr:row>45</xdr:row>
                    <xdr:rowOff>295275</xdr:rowOff>
                  </to>
                </anchor>
              </controlPr>
            </control>
          </mc:Choice>
        </mc:AlternateContent>
        <mc:AlternateContent xmlns:mc="http://schemas.openxmlformats.org/markup-compatibility/2006">
          <mc:Choice Requires="x14">
            <control shapeId="3401" r:id="rId93" name="Check Box 329">
              <controlPr defaultSize="0" autoFill="0" autoLine="0" autoPict="0">
                <anchor moveWithCells="1">
                  <from>
                    <xdr:col>24</xdr:col>
                    <xdr:colOff>0</xdr:colOff>
                    <xdr:row>46</xdr:row>
                    <xdr:rowOff>114300</xdr:rowOff>
                  </from>
                  <to>
                    <xdr:col>24</xdr:col>
                    <xdr:colOff>219075</xdr:colOff>
                    <xdr:row>46</xdr:row>
                    <xdr:rowOff>295275</xdr:rowOff>
                  </to>
                </anchor>
              </controlPr>
            </control>
          </mc:Choice>
        </mc:AlternateContent>
        <mc:AlternateContent xmlns:mc="http://schemas.openxmlformats.org/markup-compatibility/2006">
          <mc:Choice Requires="x14">
            <control shapeId="3402" r:id="rId94" name="Check Box 330">
              <controlPr defaultSize="0" autoFill="0" autoLine="0" autoPict="0">
                <anchor moveWithCells="1">
                  <from>
                    <xdr:col>24</xdr:col>
                    <xdr:colOff>0</xdr:colOff>
                    <xdr:row>50</xdr:row>
                    <xdr:rowOff>114300</xdr:rowOff>
                  </from>
                  <to>
                    <xdr:col>24</xdr:col>
                    <xdr:colOff>219075</xdr:colOff>
                    <xdr:row>51</xdr:row>
                    <xdr:rowOff>104775</xdr:rowOff>
                  </to>
                </anchor>
              </controlPr>
            </control>
          </mc:Choice>
        </mc:AlternateContent>
        <mc:AlternateContent xmlns:mc="http://schemas.openxmlformats.org/markup-compatibility/2006">
          <mc:Choice Requires="x14">
            <control shapeId="3403" r:id="rId95" name="Check Box 331">
              <controlPr defaultSize="0" autoFill="0" autoLine="0" autoPict="0">
                <anchor moveWithCells="1">
                  <from>
                    <xdr:col>24</xdr:col>
                    <xdr:colOff>0</xdr:colOff>
                    <xdr:row>51</xdr:row>
                    <xdr:rowOff>114300</xdr:rowOff>
                  </from>
                  <to>
                    <xdr:col>24</xdr:col>
                    <xdr:colOff>219075</xdr:colOff>
                    <xdr:row>51</xdr:row>
                    <xdr:rowOff>295275</xdr:rowOff>
                  </to>
                </anchor>
              </controlPr>
            </control>
          </mc:Choice>
        </mc:AlternateContent>
        <mc:AlternateContent xmlns:mc="http://schemas.openxmlformats.org/markup-compatibility/2006">
          <mc:Choice Requires="x14">
            <control shapeId="3405" r:id="rId96" name="Check Box 333">
              <controlPr defaultSize="0" autoFill="0" autoLine="0" autoPict="0">
                <anchor moveWithCells="1">
                  <from>
                    <xdr:col>24</xdr:col>
                    <xdr:colOff>0</xdr:colOff>
                    <xdr:row>53</xdr:row>
                    <xdr:rowOff>114300</xdr:rowOff>
                  </from>
                  <to>
                    <xdr:col>24</xdr:col>
                    <xdr:colOff>219075</xdr:colOff>
                    <xdr:row>53</xdr:row>
                    <xdr:rowOff>295275</xdr:rowOff>
                  </to>
                </anchor>
              </controlPr>
            </control>
          </mc:Choice>
        </mc:AlternateContent>
        <mc:AlternateContent xmlns:mc="http://schemas.openxmlformats.org/markup-compatibility/2006">
          <mc:Choice Requires="x14">
            <control shapeId="3406" r:id="rId97" name="Check Box 334">
              <controlPr defaultSize="0" autoFill="0" autoLine="0" autoPict="0">
                <anchor moveWithCells="1">
                  <from>
                    <xdr:col>24</xdr:col>
                    <xdr:colOff>0</xdr:colOff>
                    <xdr:row>56</xdr:row>
                    <xdr:rowOff>114300</xdr:rowOff>
                  </from>
                  <to>
                    <xdr:col>24</xdr:col>
                    <xdr:colOff>219075</xdr:colOff>
                    <xdr:row>56</xdr:row>
                    <xdr:rowOff>295275</xdr:rowOff>
                  </to>
                </anchor>
              </controlPr>
            </control>
          </mc:Choice>
        </mc:AlternateContent>
        <mc:AlternateContent xmlns:mc="http://schemas.openxmlformats.org/markup-compatibility/2006">
          <mc:Choice Requires="x14">
            <control shapeId="3408" r:id="rId98" name="Check Box 336">
              <controlPr defaultSize="0" autoFill="0" autoLine="0" autoPict="0">
                <anchor moveWithCells="1">
                  <from>
                    <xdr:col>24</xdr:col>
                    <xdr:colOff>0</xdr:colOff>
                    <xdr:row>60</xdr:row>
                    <xdr:rowOff>114300</xdr:rowOff>
                  </from>
                  <to>
                    <xdr:col>24</xdr:col>
                    <xdr:colOff>219075</xdr:colOff>
                    <xdr:row>60</xdr:row>
                    <xdr:rowOff>295275</xdr:rowOff>
                  </to>
                </anchor>
              </controlPr>
            </control>
          </mc:Choice>
        </mc:AlternateContent>
        <mc:AlternateContent xmlns:mc="http://schemas.openxmlformats.org/markup-compatibility/2006">
          <mc:Choice Requires="x14">
            <control shapeId="3410" r:id="rId99" name="Check Box 338">
              <controlPr defaultSize="0" autoFill="0" autoLine="0" autoPict="0">
                <anchor moveWithCells="1">
                  <from>
                    <xdr:col>24</xdr:col>
                    <xdr:colOff>0</xdr:colOff>
                    <xdr:row>64</xdr:row>
                    <xdr:rowOff>114300</xdr:rowOff>
                  </from>
                  <to>
                    <xdr:col>24</xdr:col>
                    <xdr:colOff>219075</xdr:colOff>
                    <xdr:row>64</xdr:row>
                    <xdr:rowOff>295275</xdr:rowOff>
                  </to>
                </anchor>
              </controlPr>
            </control>
          </mc:Choice>
        </mc:AlternateContent>
        <mc:AlternateContent xmlns:mc="http://schemas.openxmlformats.org/markup-compatibility/2006">
          <mc:Choice Requires="x14">
            <control shapeId="3411" r:id="rId100" name="Check Box 339">
              <controlPr defaultSize="0" autoFill="0" autoLine="0" autoPict="0">
                <anchor moveWithCells="1">
                  <from>
                    <xdr:col>24</xdr:col>
                    <xdr:colOff>0</xdr:colOff>
                    <xdr:row>71</xdr:row>
                    <xdr:rowOff>0</xdr:rowOff>
                  </from>
                  <to>
                    <xdr:col>24</xdr:col>
                    <xdr:colOff>219075</xdr:colOff>
                    <xdr:row>71</xdr:row>
                    <xdr:rowOff>180975</xdr:rowOff>
                  </to>
                </anchor>
              </controlPr>
            </control>
          </mc:Choice>
        </mc:AlternateContent>
        <mc:AlternateContent xmlns:mc="http://schemas.openxmlformats.org/markup-compatibility/2006">
          <mc:Choice Requires="x14">
            <control shapeId="3412" r:id="rId101" name="Check Box 340">
              <controlPr defaultSize="0" autoFill="0" autoLine="0" autoPict="0">
                <anchor moveWithCells="1">
                  <from>
                    <xdr:col>24</xdr:col>
                    <xdr:colOff>0</xdr:colOff>
                    <xdr:row>74</xdr:row>
                    <xdr:rowOff>114300</xdr:rowOff>
                  </from>
                  <to>
                    <xdr:col>24</xdr:col>
                    <xdr:colOff>219075</xdr:colOff>
                    <xdr:row>75</xdr:row>
                    <xdr:rowOff>104775</xdr:rowOff>
                  </to>
                </anchor>
              </controlPr>
            </control>
          </mc:Choice>
        </mc:AlternateContent>
        <mc:AlternateContent xmlns:mc="http://schemas.openxmlformats.org/markup-compatibility/2006">
          <mc:Choice Requires="x14">
            <control shapeId="3413" r:id="rId102" name="Check Box 341">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414" r:id="rId103" name="Check Box 342">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415" r:id="rId104" name="Check Box 343">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416" r:id="rId105" name="Check Box 344">
              <controlPr defaultSize="0" autoFill="0" autoLine="0" autoPict="0">
                <anchor moveWithCells="1">
                  <from>
                    <xdr:col>24</xdr:col>
                    <xdr:colOff>0</xdr:colOff>
                    <xdr:row>83</xdr:row>
                    <xdr:rowOff>0</xdr:rowOff>
                  </from>
                  <to>
                    <xdr:col>24</xdr:col>
                    <xdr:colOff>219075</xdr:colOff>
                    <xdr:row>83</xdr:row>
                    <xdr:rowOff>180975</xdr:rowOff>
                  </to>
                </anchor>
              </controlPr>
            </control>
          </mc:Choice>
        </mc:AlternateContent>
        <mc:AlternateContent xmlns:mc="http://schemas.openxmlformats.org/markup-compatibility/2006">
          <mc:Choice Requires="x14">
            <control shapeId="3418" r:id="rId106" name="Check Box 346">
              <controlPr defaultSize="0" autoFill="0" autoLine="0" autoPict="0">
                <anchor moveWithCells="1">
                  <from>
                    <xdr:col>24</xdr:col>
                    <xdr:colOff>0</xdr:colOff>
                    <xdr:row>83</xdr:row>
                    <xdr:rowOff>0</xdr:rowOff>
                  </from>
                  <to>
                    <xdr:col>24</xdr:col>
                    <xdr:colOff>219075</xdr:colOff>
                    <xdr:row>83</xdr:row>
                    <xdr:rowOff>180975</xdr:rowOff>
                  </to>
                </anchor>
              </controlPr>
            </control>
          </mc:Choice>
        </mc:AlternateContent>
        <mc:AlternateContent xmlns:mc="http://schemas.openxmlformats.org/markup-compatibility/2006">
          <mc:Choice Requires="x14">
            <control shapeId="3419" r:id="rId107" name="Check Box 347">
              <controlPr defaultSize="0" autoFill="0" autoLine="0" autoPict="0">
                <anchor moveWithCells="1">
                  <from>
                    <xdr:col>24</xdr:col>
                    <xdr:colOff>0</xdr:colOff>
                    <xdr:row>84</xdr:row>
                    <xdr:rowOff>114300</xdr:rowOff>
                  </from>
                  <to>
                    <xdr:col>24</xdr:col>
                    <xdr:colOff>219075</xdr:colOff>
                    <xdr:row>84</xdr:row>
                    <xdr:rowOff>295275</xdr:rowOff>
                  </to>
                </anchor>
              </controlPr>
            </control>
          </mc:Choice>
        </mc:AlternateContent>
        <mc:AlternateContent xmlns:mc="http://schemas.openxmlformats.org/markup-compatibility/2006">
          <mc:Choice Requires="x14">
            <control shapeId="3420" r:id="rId108" name="Check Box 348">
              <controlPr defaultSize="0" autoFill="0" autoLine="0" autoPict="0">
                <anchor moveWithCells="1">
                  <from>
                    <xdr:col>24</xdr:col>
                    <xdr:colOff>0</xdr:colOff>
                    <xdr:row>91</xdr:row>
                    <xdr:rowOff>114300</xdr:rowOff>
                  </from>
                  <to>
                    <xdr:col>24</xdr:col>
                    <xdr:colOff>219075</xdr:colOff>
                    <xdr:row>91</xdr:row>
                    <xdr:rowOff>295275</xdr:rowOff>
                  </to>
                </anchor>
              </controlPr>
            </control>
          </mc:Choice>
        </mc:AlternateContent>
        <mc:AlternateContent xmlns:mc="http://schemas.openxmlformats.org/markup-compatibility/2006">
          <mc:Choice Requires="x14">
            <control shapeId="3421" r:id="rId109" name="Check Box 349">
              <controlPr defaultSize="0" autoFill="0" autoLine="0" autoPict="0">
                <anchor moveWithCells="1">
                  <from>
                    <xdr:col>24</xdr:col>
                    <xdr:colOff>0</xdr:colOff>
                    <xdr:row>90</xdr:row>
                    <xdr:rowOff>114300</xdr:rowOff>
                  </from>
                  <to>
                    <xdr:col>24</xdr:col>
                    <xdr:colOff>219075</xdr:colOff>
                    <xdr:row>91</xdr:row>
                    <xdr:rowOff>104775</xdr:rowOff>
                  </to>
                </anchor>
              </controlPr>
            </control>
          </mc:Choice>
        </mc:AlternateContent>
        <mc:AlternateContent xmlns:mc="http://schemas.openxmlformats.org/markup-compatibility/2006">
          <mc:Choice Requires="x14">
            <control shapeId="3423" r:id="rId110" name="Check Box 351">
              <controlPr defaultSize="0" autoFill="0" autoLine="0" autoPict="0">
                <anchor moveWithCells="1">
                  <from>
                    <xdr:col>24</xdr:col>
                    <xdr:colOff>0</xdr:colOff>
                    <xdr:row>96</xdr:row>
                    <xdr:rowOff>114300</xdr:rowOff>
                  </from>
                  <to>
                    <xdr:col>24</xdr:col>
                    <xdr:colOff>219075</xdr:colOff>
                    <xdr:row>97</xdr:row>
                    <xdr:rowOff>104775</xdr:rowOff>
                  </to>
                </anchor>
              </controlPr>
            </control>
          </mc:Choice>
        </mc:AlternateContent>
        <mc:AlternateContent xmlns:mc="http://schemas.openxmlformats.org/markup-compatibility/2006">
          <mc:Choice Requires="x14">
            <control shapeId="3424" r:id="rId111" name="Check Box 352">
              <controlPr defaultSize="0" autoFill="0" autoLine="0" autoPict="0">
                <anchor moveWithCells="1">
                  <from>
                    <xdr:col>24</xdr:col>
                    <xdr:colOff>0</xdr:colOff>
                    <xdr:row>97</xdr:row>
                    <xdr:rowOff>114300</xdr:rowOff>
                  </from>
                  <to>
                    <xdr:col>24</xdr:col>
                    <xdr:colOff>219075</xdr:colOff>
                    <xdr:row>97</xdr:row>
                    <xdr:rowOff>295275</xdr:rowOff>
                  </to>
                </anchor>
              </controlPr>
            </control>
          </mc:Choice>
        </mc:AlternateContent>
        <mc:AlternateContent xmlns:mc="http://schemas.openxmlformats.org/markup-compatibility/2006">
          <mc:Choice Requires="x14">
            <control shapeId="3425" r:id="rId112" name="Check Box 353">
              <controlPr defaultSize="0" autoFill="0" autoLine="0" autoPict="0">
                <anchor moveWithCells="1">
                  <from>
                    <xdr:col>24</xdr:col>
                    <xdr:colOff>0</xdr:colOff>
                    <xdr:row>104</xdr:row>
                    <xdr:rowOff>0</xdr:rowOff>
                  </from>
                  <to>
                    <xdr:col>24</xdr:col>
                    <xdr:colOff>219075</xdr:colOff>
                    <xdr:row>104</xdr:row>
                    <xdr:rowOff>180975</xdr:rowOff>
                  </to>
                </anchor>
              </controlPr>
            </control>
          </mc:Choice>
        </mc:AlternateContent>
        <mc:AlternateContent xmlns:mc="http://schemas.openxmlformats.org/markup-compatibility/2006">
          <mc:Choice Requires="x14">
            <control shapeId="3426" r:id="rId113" name="Check Box 354">
              <controlPr defaultSize="0" autoFill="0" autoLine="0" autoPict="0">
                <anchor moveWithCells="1">
                  <from>
                    <xdr:col>24</xdr:col>
                    <xdr:colOff>0</xdr:colOff>
                    <xdr:row>104</xdr:row>
                    <xdr:rowOff>114300</xdr:rowOff>
                  </from>
                  <to>
                    <xdr:col>24</xdr:col>
                    <xdr:colOff>219075</xdr:colOff>
                    <xdr:row>104</xdr:row>
                    <xdr:rowOff>295275</xdr:rowOff>
                  </to>
                </anchor>
              </controlPr>
            </control>
          </mc:Choice>
        </mc:AlternateContent>
        <mc:AlternateContent xmlns:mc="http://schemas.openxmlformats.org/markup-compatibility/2006">
          <mc:Choice Requires="x14">
            <control shapeId="3427" r:id="rId114" name="Check Box 355">
              <controlPr defaultSize="0" autoFill="0" autoLine="0" autoPict="0">
                <anchor moveWithCells="1">
                  <from>
                    <xdr:col>24</xdr:col>
                    <xdr:colOff>0</xdr:colOff>
                    <xdr:row>105</xdr:row>
                    <xdr:rowOff>114300</xdr:rowOff>
                  </from>
                  <to>
                    <xdr:col>24</xdr:col>
                    <xdr:colOff>219075</xdr:colOff>
                    <xdr:row>105</xdr:row>
                    <xdr:rowOff>295275</xdr:rowOff>
                  </to>
                </anchor>
              </controlPr>
            </control>
          </mc:Choice>
        </mc:AlternateContent>
        <mc:AlternateContent xmlns:mc="http://schemas.openxmlformats.org/markup-compatibility/2006">
          <mc:Choice Requires="x14">
            <control shapeId="3428" r:id="rId115" name="Check Box 356">
              <controlPr defaultSize="0" autoFill="0" autoLine="0" autoPict="0">
                <anchor moveWithCells="1">
                  <from>
                    <xdr:col>24</xdr:col>
                    <xdr:colOff>0</xdr:colOff>
                    <xdr:row>107</xdr:row>
                    <xdr:rowOff>0</xdr:rowOff>
                  </from>
                  <to>
                    <xdr:col>24</xdr:col>
                    <xdr:colOff>219075</xdr:colOff>
                    <xdr:row>107</xdr:row>
                    <xdr:rowOff>180975</xdr:rowOff>
                  </to>
                </anchor>
              </controlPr>
            </control>
          </mc:Choice>
        </mc:AlternateContent>
        <mc:AlternateContent xmlns:mc="http://schemas.openxmlformats.org/markup-compatibility/2006">
          <mc:Choice Requires="x14">
            <control shapeId="3429" r:id="rId116" name="Check Box 357">
              <controlPr defaultSize="0" autoFill="0" autoLine="0" autoPict="0">
                <anchor moveWithCells="1">
                  <from>
                    <xdr:col>24</xdr:col>
                    <xdr:colOff>0</xdr:colOff>
                    <xdr:row>107</xdr:row>
                    <xdr:rowOff>114300</xdr:rowOff>
                  </from>
                  <to>
                    <xdr:col>24</xdr:col>
                    <xdr:colOff>219075</xdr:colOff>
                    <xdr:row>108</xdr:row>
                    <xdr:rowOff>104775</xdr:rowOff>
                  </to>
                </anchor>
              </controlPr>
            </control>
          </mc:Choice>
        </mc:AlternateContent>
        <mc:AlternateContent xmlns:mc="http://schemas.openxmlformats.org/markup-compatibility/2006">
          <mc:Choice Requires="x14">
            <control shapeId="3430" r:id="rId117" name="Check Box 358">
              <controlPr defaultSize="0" autoFill="0" autoLine="0" autoPict="0">
                <anchor moveWithCells="1">
                  <from>
                    <xdr:col>24</xdr:col>
                    <xdr:colOff>0</xdr:colOff>
                    <xdr:row>110</xdr:row>
                    <xdr:rowOff>114300</xdr:rowOff>
                  </from>
                  <to>
                    <xdr:col>24</xdr:col>
                    <xdr:colOff>219075</xdr:colOff>
                    <xdr:row>110</xdr:row>
                    <xdr:rowOff>295275</xdr:rowOff>
                  </to>
                </anchor>
              </controlPr>
            </control>
          </mc:Choice>
        </mc:AlternateContent>
        <mc:AlternateContent xmlns:mc="http://schemas.openxmlformats.org/markup-compatibility/2006">
          <mc:Choice Requires="x14">
            <control shapeId="3431" r:id="rId118" name="Check Box 359">
              <controlPr defaultSize="0" autoFill="0" autoLine="0" autoPict="0">
                <anchor moveWithCells="1">
                  <from>
                    <xdr:col>24</xdr:col>
                    <xdr:colOff>0</xdr:colOff>
                    <xdr:row>111</xdr:row>
                    <xdr:rowOff>114300</xdr:rowOff>
                  </from>
                  <to>
                    <xdr:col>24</xdr:col>
                    <xdr:colOff>219075</xdr:colOff>
                    <xdr:row>111</xdr:row>
                    <xdr:rowOff>295275</xdr:rowOff>
                  </to>
                </anchor>
              </controlPr>
            </control>
          </mc:Choice>
        </mc:AlternateContent>
        <mc:AlternateContent xmlns:mc="http://schemas.openxmlformats.org/markup-compatibility/2006">
          <mc:Choice Requires="x14">
            <control shapeId="3432" r:id="rId119" name="Check Box 360">
              <controlPr defaultSize="0" autoFill="0" autoLine="0" autoPict="0">
                <anchor moveWithCells="1">
                  <from>
                    <xdr:col>24</xdr:col>
                    <xdr:colOff>0</xdr:colOff>
                    <xdr:row>116</xdr:row>
                    <xdr:rowOff>0</xdr:rowOff>
                  </from>
                  <to>
                    <xdr:col>24</xdr:col>
                    <xdr:colOff>219075</xdr:colOff>
                    <xdr:row>116</xdr:row>
                    <xdr:rowOff>180975</xdr:rowOff>
                  </to>
                </anchor>
              </controlPr>
            </control>
          </mc:Choice>
        </mc:AlternateContent>
        <mc:AlternateContent xmlns:mc="http://schemas.openxmlformats.org/markup-compatibility/2006">
          <mc:Choice Requires="x14">
            <control shapeId="3434" r:id="rId120" name="Check Box 362">
              <controlPr defaultSize="0" autoFill="0" autoLine="0" autoPict="0">
                <anchor moveWithCells="1">
                  <from>
                    <xdr:col>24</xdr:col>
                    <xdr:colOff>0</xdr:colOff>
                    <xdr:row>116</xdr:row>
                    <xdr:rowOff>114300</xdr:rowOff>
                  </from>
                  <to>
                    <xdr:col>24</xdr:col>
                    <xdr:colOff>219075</xdr:colOff>
                    <xdr:row>116</xdr:row>
                    <xdr:rowOff>295275</xdr:rowOff>
                  </to>
                </anchor>
              </controlPr>
            </control>
          </mc:Choice>
        </mc:AlternateContent>
        <mc:AlternateContent xmlns:mc="http://schemas.openxmlformats.org/markup-compatibility/2006">
          <mc:Choice Requires="x14">
            <control shapeId="3435" r:id="rId121" name="Check Box 363">
              <controlPr defaultSize="0" autoFill="0" autoLine="0" autoPict="0">
                <anchor moveWithCells="1">
                  <from>
                    <xdr:col>24</xdr:col>
                    <xdr:colOff>0</xdr:colOff>
                    <xdr:row>119</xdr:row>
                    <xdr:rowOff>114300</xdr:rowOff>
                  </from>
                  <to>
                    <xdr:col>24</xdr:col>
                    <xdr:colOff>219075</xdr:colOff>
                    <xdr:row>119</xdr:row>
                    <xdr:rowOff>295275</xdr:rowOff>
                  </to>
                </anchor>
              </controlPr>
            </control>
          </mc:Choice>
        </mc:AlternateContent>
        <mc:AlternateContent xmlns:mc="http://schemas.openxmlformats.org/markup-compatibility/2006">
          <mc:Choice Requires="x14">
            <control shapeId="3436" r:id="rId122" name="Check Box 364">
              <controlPr defaultSize="0" autoFill="0" autoLine="0" autoPict="0">
                <anchor moveWithCells="1">
                  <from>
                    <xdr:col>24</xdr:col>
                    <xdr:colOff>0</xdr:colOff>
                    <xdr:row>120</xdr:row>
                    <xdr:rowOff>114300</xdr:rowOff>
                  </from>
                  <to>
                    <xdr:col>24</xdr:col>
                    <xdr:colOff>219075</xdr:colOff>
                    <xdr:row>120</xdr:row>
                    <xdr:rowOff>295275</xdr:rowOff>
                  </to>
                </anchor>
              </controlPr>
            </control>
          </mc:Choice>
        </mc:AlternateContent>
        <mc:AlternateContent xmlns:mc="http://schemas.openxmlformats.org/markup-compatibility/2006">
          <mc:Choice Requires="x14">
            <control shapeId="3437" r:id="rId123" name="Check Box 365">
              <controlPr defaultSize="0" autoFill="0" autoLine="0" autoPict="0">
                <anchor moveWithCells="1">
                  <from>
                    <xdr:col>24</xdr:col>
                    <xdr:colOff>0</xdr:colOff>
                    <xdr:row>126</xdr:row>
                    <xdr:rowOff>114300</xdr:rowOff>
                  </from>
                  <to>
                    <xdr:col>24</xdr:col>
                    <xdr:colOff>219075</xdr:colOff>
                    <xdr:row>126</xdr:row>
                    <xdr:rowOff>295275</xdr:rowOff>
                  </to>
                </anchor>
              </controlPr>
            </control>
          </mc:Choice>
        </mc:AlternateContent>
        <mc:AlternateContent xmlns:mc="http://schemas.openxmlformats.org/markup-compatibility/2006">
          <mc:Choice Requires="x14">
            <control shapeId="3438" r:id="rId124" name="Check Box 366">
              <controlPr defaultSize="0" autoFill="0" autoLine="0" autoPict="0">
                <anchor moveWithCells="1">
                  <from>
                    <xdr:col>24</xdr:col>
                    <xdr:colOff>0</xdr:colOff>
                    <xdr:row>131</xdr:row>
                    <xdr:rowOff>0</xdr:rowOff>
                  </from>
                  <to>
                    <xdr:col>24</xdr:col>
                    <xdr:colOff>219075</xdr:colOff>
                    <xdr:row>131</xdr:row>
                    <xdr:rowOff>180975</xdr:rowOff>
                  </to>
                </anchor>
              </controlPr>
            </control>
          </mc:Choice>
        </mc:AlternateContent>
        <mc:AlternateContent xmlns:mc="http://schemas.openxmlformats.org/markup-compatibility/2006">
          <mc:Choice Requires="x14">
            <control shapeId="3439" r:id="rId125" name="Check Box 367">
              <controlPr defaultSize="0" autoFill="0" autoLine="0" autoPict="0">
                <anchor moveWithCells="1">
                  <from>
                    <xdr:col>24</xdr:col>
                    <xdr:colOff>0</xdr:colOff>
                    <xdr:row>141</xdr:row>
                    <xdr:rowOff>114300</xdr:rowOff>
                  </from>
                  <to>
                    <xdr:col>24</xdr:col>
                    <xdr:colOff>219075</xdr:colOff>
                    <xdr:row>141</xdr:row>
                    <xdr:rowOff>295275</xdr:rowOff>
                  </to>
                </anchor>
              </controlPr>
            </control>
          </mc:Choice>
        </mc:AlternateContent>
        <mc:AlternateContent xmlns:mc="http://schemas.openxmlformats.org/markup-compatibility/2006">
          <mc:Choice Requires="x14">
            <control shapeId="3440" r:id="rId126" name="Check Box 368">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441" r:id="rId127" name="Check Box 369">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442" r:id="rId128" name="Check Box 370">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443" r:id="rId129" name="Check Box 371">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444" r:id="rId130" name="Check Box 372">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446" r:id="rId131" name="Check Box 374">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448" r:id="rId132" name="Check Box 376">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449" r:id="rId133" name="Check Box 377">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451" r:id="rId134" name="Check Box 379">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452" r:id="rId135" name="Check Box 380">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453" r:id="rId136" name="Check Box 381">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454" r:id="rId137" name="Check Box 382">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455" r:id="rId138" name="Check Box 383">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456" r:id="rId139" name="Check Box 384">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457" r:id="rId140" name="Check Box 385">
              <controlPr defaultSize="0" autoFill="0" autoLine="0" autoPict="0">
                <anchor moveWithCells="1">
                  <from>
                    <xdr:col>24</xdr:col>
                    <xdr:colOff>0</xdr:colOff>
                    <xdr:row>43</xdr:row>
                    <xdr:rowOff>219075</xdr:rowOff>
                  </from>
                  <to>
                    <xdr:col>24</xdr:col>
                    <xdr:colOff>219075</xdr:colOff>
                    <xdr:row>43</xdr:row>
                    <xdr:rowOff>400050</xdr:rowOff>
                  </to>
                </anchor>
              </controlPr>
            </control>
          </mc:Choice>
        </mc:AlternateContent>
        <mc:AlternateContent xmlns:mc="http://schemas.openxmlformats.org/markup-compatibility/2006">
          <mc:Choice Requires="x14">
            <control shapeId="3458" r:id="rId141" name="Check Box 386">
              <controlPr defaultSize="0" autoFill="0" autoLine="0" autoPict="0">
                <anchor moveWithCells="1">
                  <from>
                    <xdr:col>24</xdr:col>
                    <xdr:colOff>0</xdr:colOff>
                    <xdr:row>44</xdr:row>
                    <xdr:rowOff>219075</xdr:rowOff>
                  </from>
                  <to>
                    <xdr:col>24</xdr:col>
                    <xdr:colOff>219075</xdr:colOff>
                    <xdr:row>44</xdr:row>
                    <xdr:rowOff>400050</xdr:rowOff>
                  </to>
                </anchor>
              </controlPr>
            </control>
          </mc:Choice>
        </mc:AlternateContent>
        <mc:AlternateContent xmlns:mc="http://schemas.openxmlformats.org/markup-compatibility/2006">
          <mc:Choice Requires="x14">
            <control shapeId="3459" r:id="rId142" name="Check Box 387">
              <controlPr defaultSize="0" autoFill="0" autoLine="0" autoPict="0">
                <anchor moveWithCells="1">
                  <from>
                    <xdr:col>24</xdr:col>
                    <xdr:colOff>0</xdr:colOff>
                    <xdr:row>48</xdr:row>
                    <xdr:rowOff>0</xdr:rowOff>
                  </from>
                  <to>
                    <xdr:col>24</xdr:col>
                    <xdr:colOff>219075</xdr:colOff>
                    <xdr:row>48</xdr:row>
                    <xdr:rowOff>180975</xdr:rowOff>
                  </to>
                </anchor>
              </controlPr>
            </control>
          </mc:Choice>
        </mc:AlternateContent>
        <mc:AlternateContent xmlns:mc="http://schemas.openxmlformats.org/markup-compatibility/2006">
          <mc:Choice Requires="x14">
            <control shapeId="3461" r:id="rId143" name="Check Box 389">
              <controlPr defaultSize="0" autoFill="0" autoLine="0" autoPict="0">
                <anchor moveWithCells="1">
                  <from>
                    <xdr:col>24</xdr:col>
                    <xdr:colOff>0</xdr:colOff>
                    <xdr:row>54</xdr:row>
                    <xdr:rowOff>219075</xdr:rowOff>
                  </from>
                  <to>
                    <xdr:col>24</xdr:col>
                    <xdr:colOff>219075</xdr:colOff>
                    <xdr:row>54</xdr:row>
                    <xdr:rowOff>400050</xdr:rowOff>
                  </to>
                </anchor>
              </controlPr>
            </control>
          </mc:Choice>
        </mc:AlternateContent>
        <mc:AlternateContent xmlns:mc="http://schemas.openxmlformats.org/markup-compatibility/2006">
          <mc:Choice Requires="x14">
            <control shapeId="3463" r:id="rId144" name="Check Box 391">
              <controlPr defaultSize="0" autoFill="0" autoLine="0" autoPict="0">
                <anchor moveWithCells="1">
                  <from>
                    <xdr:col>24</xdr:col>
                    <xdr:colOff>0</xdr:colOff>
                    <xdr:row>57</xdr:row>
                    <xdr:rowOff>219075</xdr:rowOff>
                  </from>
                  <to>
                    <xdr:col>24</xdr:col>
                    <xdr:colOff>219075</xdr:colOff>
                    <xdr:row>58</xdr:row>
                    <xdr:rowOff>19050</xdr:rowOff>
                  </to>
                </anchor>
              </controlPr>
            </control>
          </mc:Choice>
        </mc:AlternateContent>
        <mc:AlternateContent xmlns:mc="http://schemas.openxmlformats.org/markup-compatibility/2006">
          <mc:Choice Requires="x14">
            <control shapeId="3464" r:id="rId145" name="Check Box 392">
              <controlPr defaultSize="0" autoFill="0" autoLine="0" autoPict="0">
                <anchor moveWithCells="1">
                  <from>
                    <xdr:col>24</xdr:col>
                    <xdr:colOff>0</xdr:colOff>
                    <xdr:row>59</xdr:row>
                    <xdr:rowOff>0</xdr:rowOff>
                  </from>
                  <to>
                    <xdr:col>24</xdr:col>
                    <xdr:colOff>219075</xdr:colOff>
                    <xdr:row>59</xdr:row>
                    <xdr:rowOff>180975</xdr:rowOff>
                  </to>
                </anchor>
              </controlPr>
            </control>
          </mc:Choice>
        </mc:AlternateContent>
        <mc:AlternateContent xmlns:mc="http://schemas.openxmlformats.org/markup-compatibility/2006">
          <mc:Choice Requires="x14">
            <control shapeId="3465" r:id="rId146" name="Check Box 393">
              <controlPr defaultSize="0" autoFill="0" autoLine="0" autoPict="0">
                <anchor moveWithCells="1">
                  <from>
                    <xdr:col>24</xdr:col>
                    <xdr:colOff>0</xdr:colOff>
                    <xdr:row>59</xdr:row>
                    <xdr:rowOff>219075</xdr:rowOff>
                  </from>
                  <to>
                    <xdr:col>24</xdr:col>
                    <xdr:colOff>219075</xdr:colOff>
                    <xdr:row>60</xdr:row>
                    <xdr:rowOff>180975</xdr:rowOff>
                  </to>
                </anchor>
              </controlPr>
            </control>
          </mc:Choice>
        </mc:AlternateContent>
        <mc:AlternateContent xmlns:mc="http://schemas.openxmlformats.org/markup-compatibility/2006">
          <mc:Choice Requires="x14">
            <control shapeId="3466" r:id="rId147" name="Check Box 394">
              <controlPr defaultSize="0" autoFill="0" autoLine="0" autoPict="0">
                <anchor moveWithCells="1">
                  <from>
                    <xdr:col>24</xdr:col>
                    <xdr:colOff>0</xdr:colOff>
                    <xdr:row>65</xdr:row>
                    <xdr:rowOff>0</xdr:rowOff>
                  </from>
                  <to>
                    <xdr:col>24</xdr:col>
                    <xdr:colOff>219075</xdr:colOff>
                    <xdr:row>65</xdr:row>
                    <xdr:rowOff>180975</xdr:rowOff>
                  </to>
                </anchor>
              </controlPr>
            </control>
          </mc:Choice>
        </mc:AlternateContent>
        <mc:AlternateContent xmlns:mc="http://schemas.openxmlformats.org/markup-compatibility/2006">
          <mc:Choice Requires="x14">
            <control shapeId="3467" r:id="rId148" name="Check Box 395">
              <controlPr defaultSize="0" autoFill="0" autoLine="0" autoPict="0">
                <anchor moveWithCells="1">
                  <from>
                    <xdr:col>24</xdr:col>
                    <xdr:colOff>0</xdr:colOff>
                    <xdr:row>69</xdr:row>
                    <xdr:rowOff>219075</xdr:rowOff>
                  </from>
                  <to>
                    <xdr:col>24</xdr:col>
                    <xdr:colOff>219075</xdr:colOff>
                    <xdr:row>69</xdr:row>
                    <xdr:rowOff>400050</xdr:rowOff>
                  </to>
                </anchor>
              </controlPr>
            </control>
          </mc:Choice>
        </mc:AlternateContent>
        <mc:AlternateContent xmlns:mc="http://schemas.openxmlformats.org/markup-compatibility/2006">
          <mc:Choice Requires="x14">
            <control shapeId="3469" r:id="rId149" name="Check Box 397">
              <controlPr defaultSize="0" autoFill="0" autoLine="0" autoPict="0">
                <anchor moveWithCells="1">
                  <from>
                    <xdr:col>24</xdr:col>
                    <xdr:colOff>0</xdr:colOff>
                    <xdr:row>71</xdr:row>
                    <xdr:rowOff>0</xdr:rowOff>
                  </from>
                  <to>
                    <xdr:col>24</xdr:col>
                    <xdr:colOff>219075</xdr:colOff>
                    <xdr:row>71</xdr:row>
                    <xdr:rowOff>180975</xdr:rowOff>
                  </to>
                </anchor>
              </controlPr>
            </control>
          </mc:Choice>
        </mc:AlternateContent>
        <mc:AlternateContent xmlns:mc="http://schemas.openxmlformats.org/markup-compatibility/2006">
          <mc:Choice Requires="x14">
            <control shapeId="3470" r:id="rId150" name="Check Box 398">
              <controlPr defaultSize="0" autoFill="0" autoLine="0" autoPict="0">
                <anchor moveWithCells="1">
                  <from>
                    <xdr:col>24</xdr:col>
                    <xdr:colOff>0</xdr:colOff>
                    <xdr:row>71</xdr:row>
                    <xdr:rowOff>0</xdr:rowOff>
                  </from>
                  <to>
                    <xdr:col>24</xdr:col>
                    <xdr:colOff>219075</xdr:colOff>
                    <xdr:row>71</xdr:row>
                    <xdr:rowOff>180975</xdr:rowOff>
                  </to>
                </anchor>
              </controlPr>
            </control>
          </mc:Choice>
        </mc:AlternateContent>
        <mc:AlternateContent xmlns:mc="http://schemas.openxmlformats.org/markup-compatibility/2006">
          <mc:Choice Requires="x14">
            <control shapeId="3471" r:id="rId151" name="Check Box 399">
              <controlPr defaultSize="0" autoFill="0" autoLine="0" autoPict="0">
                <anchor moveWithCells="1">
                  <from>
                    <xdr:col>24</xdr:col>
                    <xdr:colOff>0</xdr:colOff>
                    <xdr:row>73</xdr:row>
                    <xdr:rowOff>219075</xdr:rowOff>
                  </from>
                  <to>
                    <xdr:col>24</xdr:col>
                    <xdr:colOff>219075</xdr:colOff>
                    <xdr:row>74</xdr:row>
                    <xdr:rowOff>19050</xdr:rowOff>
                  </to>
                </anchor>
              </controlPr>
            </control>
          </mc:Choice>
        </mc:AlternateContent>
        <mc:AlternateContent xmlns:mc="http://schemas.openxmlformats.org/markup-compatibility/2006">
          <mc:Choice Requires="x14">
            <control shapeId="3472" r:id="rId152" name="Check Box 400">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473" r:id="rId153" name="Check Box 401">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475" r:id="rId154" name="Check Box 403">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476" r:id="rId155" name="Check Box 404">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477" r:id="rId156" name="Check Box 405">
              <controlPr defaultSize="0" autoFill="0" autoLine="0" autoPict="0">
                <anchor moveWithCells="1">
                  <from>
                    <xdr:col>24</xdr:col>
                    <xdr:colOff>0</xdr:colOff>
                    <xdr:row>76</xdr:row>
                    <xdr:rowOff>219075</xdr:rowOff>
                  </from>
                  <to>
                    <xdr:col>24</xdr:col>
                    <xdr:colOff>219075</xdr:colOff>
                    <xdr:row>76</xdr:row>
                    <xdr:rowOff>400050</xdr:rowOff>
                  </to>
                </anchor>
              </controlPr>
            </control>
          </mc:Choice>
        </mc:AlternateContent>
        <mc:AlternateContent xmlns:mc="http://schemas.openxmlformats.org/markup-compatibility/2006">
          <mc:Choice Requires="x14">
            <control shapeId="3479" r:id="rId157" name="Check Box 407">
              <controlPr defaultSize="0" autoFill="0" autoLine="0" autoPict="0">
                <anchor moveWithCells="1">
                  <from>
                    <xdr:col>24</xdr:col>
                    <xdr:colOff>0</xdr:colOff>
                    <xdr:row>78</xdr:row>
                    <xdr:rowOff>219075</xdr:rowOff>
                  </from>
                  <to>
                    <xdr:col>24</xdr:col>
                    <xdr:colOff>219075</xdr:colOff>
                    <xdr:row>78</xdr:row>
                    <xdr:rowOff>400050</xdr:rowOff>
                  </to>
                </anchor>
              </controlPr>
            </control>
          </mc:Choice>
        </mc:AlternateContent>
        <mc:AlternateContent xmlns:mc="http://schemas.openxmlformats.org/markup-compatibility/2006">
          <mc:Choice Requires="x14">
            <control shapeId="3480" r:id="rId158" name="Check Box 408">
              <controlPr defaultSize="0" autoFill="0" autoLine="0" autoPict="0">
                <anchor moveWithCells="1">
                  <from>
                    <xdr:col>24</xdr:col>
                    <xdr:colOff>0</xdr:colOff>
                    <xdr:row>79</xdr:row>
                    <xdr:rowOff>219075</xdr:rowOff>
                  </from>
                  <to>
                    <xdr:col>24</xdr:col>
                    <xdr:colOff>219075</xdr:colOff>
                    <xdr:row>79</xdr:row>
                    <xdr:rowOff>400050</xdr:rowOff>
                  </to>
                </anchor>
              </controlPr>
            </control>
          </mc:Choice>
        </mc:AlternateContent>
        <mc:AlternateContent xmlns:mc="http://schemas.openxmlformats.org/markup-compatibility/2006">
          <mc:Choice Requires="x14">
            <control shapeId="3481" r:id="rId159" name="Check Box 409">
              <controlPr defaultSize="0" autoFill="0" autoLine="0" autoPict="0">
                <anchor moveWithCells="1">
                  <from>
                    <xdr:col>24</xdr:col>
                    <xdr:colOff>0</xdr:colOff>
                    <xdr:row>81</xdr:row>
                    <xdr:rowOff>219075</xdr:rowOff>
                  </from>
                  <to>
                    <xdr:col>24</xdr:col>
                    <xdr:colOff>219075</xdr:colOff>
                    <xdr:row>81</xdr:row>
                    <xdr:rowOff>400050</xdr:rowOff>
                  </to>
                </anchor>
              </controlPr>
            </control>
          </mc:Choice>
        </mc:AlternateContent>
        <mc:AlternateContent xmlns:mc="http://schemas.openxmlformats.org/markup-compatibility/2006">
          <mc:Choice Requires="x14">
            <control shapeId="3482" r:id="rId160" name="Check Box 410">
              <controlPr defaultSize="0" autoFill="0" autoLine="0" autoPict="0">
                <anchor moveWithCells="1">
                  <from>
                    <xdr:col>24</xdr:col>
                    <xdr:colOff>0</xdr:colOff>
                    <xdr:row>82</xdr:row>
                    <xdr:rowOff>219075</xdr:rowOff>
                  </from>
                  <to>
                    <xdr:col>24</xdr:col>
                    <xdr:colOff>219075</xdr:colOff>
                    <xdr:row>82</xdr:row>
                    <xdr:rowOff>400050</xdr:rowOff>
                  </to>
                </anchor>
              </controlPr>
            </control>
          </mc:Choice>
        </mc:AlternateContent>
        <mc:AlternateContent xmlns:mc="http://schemas.openxmlformats.org/markup-compatibility/2006">
          <mc:Choice Requires="x14">
            <control shapeId="3483" r:id="rId161" name="Check Box 411">
              <controlPr defaultSize="0" autoFill="0" autoLine="0" autoPict="0">
                <anchor moveWithCells="1">
                  <from>
                    <xdr:col>24</xdr:col>
                    <xdr:colOff>0</xdr:colOff>
                    <xdr:row>83</xdr:row>
                    <xdr:rowOff>0</xdr:rowOff>
                  </from>
                  <to>
                    <xdr:col>24</xdr:col>
                    <xdr:colOff>219075</xdr:colOff>
                    <xdr:row>83</xdr:row>
                    <xdr:rowOff>180975</xdr:rowOff>
                  </to>
                </anchor>
              </controlPr>
            </control>
          </mc:Choice>
        </mc:AlternateContent>
        <mc:AlternateContent xmlns:mc="http://schemas.openxmlformats.org/markup-compatibility/2006">
          <mc:Choice Requires="x14">
            <control shapeId="3484" r:id="rId162" name="Check Box 412">
              <controlPr defaultSize="0" autoFill="0" autoLine="0" autoPict="0">
                <anchor moveWithCells="1">
                  <from>
                    <xdr:col>24</xdr:col>
                    <xdr:colOff>0</xdr:colOff>
                    <xdr:row>85</xdr:row>
                    <xdr:rowOff>219075</xdr:rowOff>
                  </from>
                  <to>
                    <xdr:col>24</xdr:col>
                    <xdr:colOff>219075</xdr:colOff>
                    <xdr:row>85</xdr:row>
                    <xdr:rowOff>400050</xdr:rowOff>
                  </to>
                </anchor>
              </controlPr>
            </control>
          </mc:Choice>
        </mc:AlternateContent>
        <mc:AlternateContent xmlns:mc="http://schemas.openxmlformats.org/markup-compatibility/2006">
          <mc:Choice Requires="x14">
            <control shapeId="3485" r:id="rId163" name="Check Box 413">
              <controlPr defaultSize="0" autoFill="0" autoLine="0" autoPict="0">
                <anchor moveWithCells="1">
                  <from>
                    <xdr:col>24</xdr:col>
                    <xdr:colOff>0</xdr:colOff>
                    <xdr:row>94</xdr:row>
                    <xdr:rowOff>219075</xdr:rowOff>
                  </from>
                  <to>
                    <xdr:col>24</xdr:col>
                    <xdr:colOff>219075</xdr:colOff>
                    <xdr:row>95</xdr:row>
                    <xdr:rowOff>19050</xdr:rowOff>
                  </to>
                </anchor>
              </controlPr>
            </control>
          </mc:Choice>
        </mc:AlternateContent>
        <mc:AlternateContent xmlns:mc="http://schemas.openxmlformats.org/markup-compatibility/2006">
          <mc:Choice Requires="x14">
            <control shapeId="3486" r:id="rId164" name="Check Box 414">
              <controlPr defaultSize="0" autoFill="0" autoLine="0" autoPict="0">
                <anchor moveWithCells="1">
                  <from>
                    <xdr:col>24</xdr:col>
                    <xdr:colOff>0</xdr:colOff>
                    <xdr:row>99</xdr:row>
                    <xdr:rowOff>219075</xdr:rowOff>
                  </from>
                  <to>
                    <xdr:col>24</xdr:col>
                    <xdr:colOff>219075</xdr:colOff>
                    <xdr:row>100</xdr:row>
                    <xdr:rowOff>19050</xdr:rowOff>
                  </to>
                </anchor>
              </controlPr>
            </control>
          </mc:Choice>
        </mc:AlternateContent>
        <mc:AlternateContent xmlns:mc="http://schemas.openxmlformats.org/markup-compatibility/2006">
          <mc:Choice Requires="x14">
            <control shapeId="3487" r:id="rId165" name="Check Box 415">
              <controlPr defaultSize="0" autoFill="0" autoLine="0" autoPict="0">
                <anchor moveWithCells="1">
                  <from>
                    <xdr:col>24</xdr:col>
                    <xdr:colOff>0</xdr:colOff>
                    <xdr:row>106</xdr:row>
                    <xdr:rowOff>219075</xdr:rowOff>
                  </from>
                  <to>
                    <xdr:col>24</xdr:col>
                    <xdr:colOff>219075</xdr:colOff>
                    <xdr:row>106</xdr:row>
                    <xdr:rowOff>400050</xdr:rowOff>
                  </to>
                </anchor>
              </controlPr>
            </control>
          </mc:Choice>
        </mc:AlternateContent>
        <mc:AlternateContent xmlns:mc="http://schemas.openxmlformats.org/markup-compatibility/2006">
          <mc:Choice Requires="x14">
            <control shapeId="3488" r:id="rId166" name="Check Box 416">
              <controlPr defaultSize="0" autoFill="0" autoLine="0" autoPict="0">
                <anchor moveWithCells="1">
                  <from>
                    <xdr:col>24</xdr:col>
                    <xdr:colOff>0</xdr:colOff>
                    <xdr:row>112</xdr:row>
                    <xdr:rowOff>219075</xdr:rowOff>
                  </from>
                  <to>
                    <xdr:col>24</xdr:col>
                    <xdr:colOff>219075</xdr:colOff>
                    <xdr:row>112</xdr:row>
                    <xdr:rowOff>400050</xdr:rowOff>
                  </to>
                </anchor>
              </controlPr>
            </control>
          </mc:Choice>
        </mc:AlternateContent>
        <mc:AlternateContent xmlns:mc="http://schemas.openxmlformats.org/markup-compatibility/2006">
          <mc:Choice Requires="x14">
            <control shapeId="3489" r:id="rId167" name="Check Box 417">
              <controlPr defaultSize="0" autoFill="0" autoLine="0" autoPict="0">
                <anchor moveWithCells="1">
                  <from>
                    <xdr:col>24</xdr:col>
                    <xdr:colOff>0</xdr:colOff>
                    <xdr:row>120</xdr:row>
                    <xdr:rowOff>0</xdr:rowOff>
                  </from>
                  <to>
                    <xdr:col>24</xdr:col>
                    <xdr:colOff>219075</xdr:colOff>
                    <xdr:row>120</xdr:row>
                    <xdr:rowOff>180975</xdr:rowOff>
                  </to>
                </anchor>
              </controlPr>
            </control>
          </mc:Choice>
        </mc:AlternateContent>
        <mc:AlternateContent xmlns:mc="http://schemas.openxmlformats.org/markup-compatibility/2006">
          <mc:Choice Requires="x14">
            <control shapeId="3491" r:id="rId168" name="Check Box 419">
              <controlPr defaultSize="0" autoFill="0" autoLine="0" autoPict="0">
                <anchor moveWithCells="1">
                  <from>
                    <xdr:col>24</xdr:col>
                    <xdr:colOff>0</xdr:colOff>
                    <xdr:row>128</xdr:row>
                    <xdr:rowOff>219075</xdr:rowOff>
                  </from>
                  <to>
                    <xdr:col>24</xdr:col>
                    <xdr:colOff>219075</xdr:colOff>
                    <xdr:row>129</xdr:row>
                    <xdr:rowOff>19050</xdr:rowOff>
                  </to>
                </anchor>
              </controlPr>
            </control>
          </mc:Choice>
        </mc:AlternateContent>
        <mc:AlternateContent xmlns:mc="http://schemas.openxmlformats.org/markup-compatibility/2006">
          <mc:Choice Requires="x14">
            <control shapeId="3492" r:id="rId169" name="Check Box 420">
              <controlPr defaultSize="0" autoFill="0" autoLine="0" autoPict="0">
                <anchor moveWithCells="1">
                  <from>
                    <xdr:col>24</xdr:col>
                    <xdr:colOff>0</xdr:colOff>
                    <xdr:row>131</xdr:row>
                    <xdr:rowOff>219075</xdr:rowOff>
                  </from>
                  <to>
                    <xdr:col>24</xdr:col>
                    <xdr:colOff>219075</xdr:colOff>
                    <xdr:row>131</xdr:row>
                    <xdr:rowOff>400050</xdr:rowOff>
                  </to>
                </anchor>
              </controlPr>
            </control>
          </mc:Choice>
        </mc:AlternateContent>
        <mc:AlternateContent xmlns:mc="http://schemas.openxmlformats.org/markup-compatibility/2006">
          <mc:Choice Requires="x14">
            <control shapeId="3493" r:id="rId170" name="Check Box 421">
              <controlPr defaultSize="0" autoFill="0" autoLine="0" autoPict="0">
                <anchor moveWithCells="1">
                  <from>
                    <xdr:col>24</xdr:col>
                    <xdr:colOff>0</xdr:colOff>
                    <xdr:row>164</xdr:row>
                    <xdr:rowOff>0</xdr:rowOff>
                  </from>
                  <to>
                    <xdr:col>24</xdr:col>
                    <xdr:colOff>219075</xdr:colOff>
                    <xdr:row>164</xdr:row>
                    <xdr:rowOff>180975</xdr:rowOff>
                  </to>
                </anchor>
              </controlPr>
            </control>
          </mc:Choice>
        </mc:AlternateContent>
        <mc:AlternateContent xmlns:mc="http://schemas.openxmlformats.org/markup-compatibility/2006">
          <mc:Choice Requires="x14">
            <control shapeId="3495" r:id="rId171" name="Check Box 423">
              <controlPr defaultSize="0" autoFill="0" autoLine="0" autoPict="0">
                <anchor moveWithCells="1">
                  <from>
                    <xdr:col>24</xdr:col>
                    <xdr:colOff>0</xdr:colOff>
                    <xdr:row>164</xdr:row>
                    <xdr:rowOff>219075</xdr:rowOff>
                  </from>
                  <to>
                    <xdr:col>24</xdr:col>
                    <xdr:colOff>219075</xdr:colOff>
                    <xdr:row>165</xdr:row>
                    <xdr:rowOff>19050</xdr:rowOff>
                  </to>
                </anchor>
              </controlPr>
            </control>
          </mc:Choice>
        </mc:AlternateContent>
        <mc:AlternateContent xmlns:mc="http://schemas.openxmlformats.org/markup-compatibility/2006">
          <mc:Choice Requires="x14">
            <control shapeId="3496" r:id="rId172" name="Check Box 424">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497" r:id="rId173" name="Check Box 425">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498" r:id="rId174" name="Check Box 426">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499" r:id="rId175" name="Check Box 427">
              <controlPr defaultSize="0" autoFill="0" autoLine="0" autoPict="0">
                <anchor moveWithCells="1">
                  <from>
                    <xdr:col>24</xdr:col>
                    <xdr:colOff>0</xdr:colOff>
                    <xdr:row>166</xdr:row>
                    <xdr:rowOff>0</xdr:rowOff>
                  </from>
                  <to>
                    <xdr:col>24</xdr:col>
                    <xdr:colOff>219075</xdr:colOff>
                    <xdr:row>166</xdr:row>
                    <xdr:rowOff>180975</xdr:rowOff>
                  </to>
                </anchor>
              </controlPr>
            </control>
          </mc:Choice>
        </mc:AlternateContent>
        <mc:AlternateContent xmlns:mc="http://schemas.openxmlformats.org/markup-compatibility/2006">
          <mc:Choice Requires="x14">
            <control shapeId="3501" r:id="rId176" name="Check Box 429">
              <controlPr defaultSize="0" autoFill="0" autoLine="0" autoPict="0">
                <anchor moveWithCells="1">
                  <from>
                    <xdr:col>24</xdr:col>
                    <xdr:colOff>0</xdr:colOff>
                    <xdr:row>87</xdr:row>
                    <xdr:rowOff>171450</xdr:rowOff>
                  </from>
                  <to>
                    <xdr:col>24</xdr:col>
                    <xdr:colOff>209550</xdr:colOff>
                    <xdr:row>89</xdr:row>
                    <xdr:rowOff>47625</xdr:rowOff>
                  </to>
                </anchor>
              </controlPr>
            </control>
          </mc:Choice>
        </mc:AlternateContent>
        <mc:AlternateContent xmlns:mc="http://schemas.openxmlformats.org/markup-compatibility/2006">
          <mc:Choice Requires="x14">
            <control shapeId="3503" r:id="rId177" name="Check Box 431">
              <controlPr defaultSize="0" autoFill="0" autoLine="0" autoPict="0">
                <anchor moveWithCells="1">
                  <from>
                    <xdr:col>24</xdr:col>
                    <xdr:colOff>0</xdr:colOff>
                    <xdr:row>87</xdr:row>
                    <xdr:rowOff>0</xdr:rowOff>
                  </from>
                  <to>
                    <xdr:col>24</xdr:col>
                    <xdr:colOff>209550</xdr:colOff>
                    <xdr:row>88</xdr:row>
                    <xdr:rowOff>9525</xdr:rowOff>
                  </to>
                </anchor>
              </controlPr>
            </control>
          </mc:Choice>
        </mc:AlternateContent>
        <mc:AlternateContent xmlns:mc="http://schemas.openxmlformats.org/markup-compatibility/2006">
          <mc:Choice Requires="x14">
            <control shapeId="3504" r:id="rId178" name="Check Box 432">
              <controlPr defaultSize="0" autoFill="0" autoLine="0" autoPict="0">
                <anchor moveWithCells="1">
                  <from>
                    <xdr:col>24</xdr:col>
                    <xdr:colOff>0</xdr:colOff>
                    <xdr:row>89</xdr:row>
                    <xdr:rowOff>9525</xdr:rowOff>
                  </from>
                  <to>
                    <xdr:col>24</xdr:col>
                    <xdr:colOff>209550</xdr:colOff>
                    <xdr:row>90</xdr:row>
                    <xdr:rowOff>19050</xdr:rowOff>
                  </to>
                </anchor>
              </controlPr>
            </control>
          </mc:Choice>
        </mc:AlternateContent>
        <mc:AlternateContent xmlns:mc="http://schemas.openxmlformats.org/markup-compatibility/2006">
          <mc:Choice Requires="x14">
            <control shapeId="3506" r:id="rId179" name="Check Box 434">
              <controlPr defaultSize="0" autoFill="0" autoLine="0" autoPict="0">
                <anchor moveWithCells="1">
                  <from>
                    <xdr:col>24</xdr:col>
                    <xdr:colOff>0</xdr:colOff>
                    <xdr:row>61</xdr:row>
                    <xdr:rowOff>266700</xdr:rowOff>
                  </from>
                  <to>
                    <xdr:col>24</xdr:col>
                    <xdr:colOff>257175</xdr:colOff>
                    <xdr:row>61</xdr:row>
                    <xdr:rowOff>542925</xdr:rowOff>
                  </to>
                </anchor>
              </controlPr>
            </control>
          </mc:Choice>
        </mc:AlternateContent>
        <mc:AlternateContent xmlns:mc="http://schemas.openxmlformats.org/markup-compatibility/2006">
          <mc:Choice Requires="x14">
            <control shapeId="3507" r:id="rId180" name="Check Box 435">
              <controlPr defaultSize="0" autoFill="0" autoLine="0" autoPict="0">
                <anchor moveWithCells="1">
                  <from>
                    <xdr:col>24</xdr:col>
                    <xdr:colOff>0</xdr:colOff>
                    <xdr:row>75</xdr:row>
                    <xdr:rowOff>0</xdr:rowOff>
                  </from>
                  <to>
                    <xdr:col>24</xdr:col>
                    <xdr:colOff>257175</xdr:colOff>
                    <xdr:row>76</xdr:row>
                    <xdr:rowOff>85725</xdr:rowOff>
                  </to>
                </anchor>
              </controlPr>
            </control>
          </mc:Choice>
        </mc:AlternateContent>
        <mc:AlternateContent xmlns:mc="http://schemas.openxmlformats.org/markup-compatibility/2006">
          <mc:Choice Requires="x14">
            <control shapeId="3509" r:id="rId181" name="Check Box 437">
              <controlPr defaultSize="0" autoFill="0" autoLine="0" autoPict="0">
                <anchor moveWithCells="1">
                  <from>
                    <xdr:col>24</xdr:col>
                    <xdr:colOff>0</xdr:colOff>
                    <xdr:row>83</xdr:row>
                    <xdr:rowOff>0</xdr:rowOff>
                  </from>
                  <to>
                    <xdr:col>24</xdr:col>
                    <xdr:colOff>257175</xdr:colOff>
                    <xdr:row>84</xdr:row>
                    <xdr:rowOff>85725</xdr:rowOff>
                  </to>
                </anchor>
              </controlPr>
            </control>
          </mc:Choice>
        </mc:AlternateContent>
        <mc:AlternateContent xmlns:mc="http://schemas.openxmlformats.org/markup-compatibility/2006">
          <mc:Choice Requires="x14">
            <control shapeId="3510" r:id="rId182" name="Check Box 438">
              <controlPr defaultSize="0" autoFill="0" autoLine="0" autoPict="0">
                <anchor moveWithCells="1">
                  <from>
                    <xdr:col>24</xdr:col>
                    <xdr:colOff>0</xdr:colOff>
                    <xdr:row>120</xdr:row>
                    <xdr:rowOff>0</xdr:rowOff>
                  </from>
                  <to>
                    <xdr:col>24</xdr:col>
                    <xdr:colOff>257175</xdr:colOff>
                    <xdr:row>120</xdr:row>
                    <xdr:rowOff>276225</xdr:rowOff>
                  </to>
                </anchor>
              </controlPr>
            </control>
          </mc:Choice>
        </mc:AlternateContent>
        <mc:AlternateContent xmlns:mc="http://schemas.openxmlformats.org/markup-compatibility/2006">
          <mc:Choice Requires="x14">
            <control shapeId="3511" r:id="rId183" name="Check Box 439">
              <controlPr defaultSize="0" autoFill="0" autoLine="0" autoPict="0">
                <anchor moveWithCells="1">
                  <from>
                    <xdr:col>24</xdr:col>
                    <xdr:colOff>0</xdr:colOff>
                    <xdr:row>127</xdr:row>
                    <xdr:rowOff>266700</xdr:rowOff>
                  </from>
                  <to>
                    <xdr:col>24</xdr:col>
                    <xdr:colOff>257175</xdr:colOff>
                    <xdr:row>128</xdr:row>
                    <xdr:rowOff>161925</xdr:rowOff>
                  </to>
                </anchor>
              </controlPr>
            </control>
          </mc:Choice>
        </mc:AlternateContent>
        <mc:AlternateContent xmlns:mc="http://schemas.openxmlformats.org/markup-compatibility/2006">
          <mc:Choice Requires="x14">
            <control shapeId="3512" r:id="rId184" name="Check Box 440">
              <controlPr defaultSize="0" autoFill="0" autoLine="0" autoPict="0">
                <anchor moveWithCells="1">
                  <from>
                    <xdr:col>24</xdr:col>
                    <xdr:colOff>0</xdr:colOff>
                    <xdr:row>132</xdr:row>
                    <xdr:rowOff>266700</xdr:rowOff>
                  </from>
                  <to>
                    <xdr:col>24</xdr:col>
                    <xdr:colOff>257175</xdr:colOff>
                    <xdr:row>133</xdr:row>
                    <xdr:rowOff>161925</xdr:rowOff>
                  </to>
                </anchor>
              </controlPr>
            </control>
          </mc:Choice>
        </mc:AlternateContent>
        <mc:AlternateContent xmlns:mc="http://schemas.openxmlformats.org/markup-compatibility/2006">
          <mc:Choice Requires="x14">
            <control shapeId="3514" r:id="rId185" name="Check Box 442">
              <controlPr defaultSize="0" autoFill="0" autoLine="0" autoPict="0">
                <anchor moveWithCells="1">
                  <from>
                    <xdr:col>24</xdr:col>
                    <xdr:colOff>0</xdr:colOff>
                    <xdr:row>121</xdr:row>
                    <xdr:rowOff>19050</xdr:rowOff>
                  </from>
                  <to>
                    <xdr:col>24</xdr:col>
                    <xdr:colOff>219075</xdr:colOff>
                    <xdr:row>121</xdr:row>
                    <xdr:rowOff>200025</xdr:rowOff>
                  </to>
                </anchor>
              </controlPr>
            </control>
          </mc:Choice>
        </mc:AlternateContent>
        <mc:AlternateContent xmlns:mc="http://schemas.openxmlformats.org/markup-compatibility/2006">
          <mc:Choice Requires="x14">
            <control shapeId="3515" r:id="rId186" name="Check Box 443">
              <controlPr defaultSize="0" autoFill="0" autoLine="0" autoPict="0">
                <anchor moveWithCells="1">
                  <from>
                    <xdr:col>24</xdr:col>
                    <xdr:colOff>0</xdr:colOff>
                    <xdr:row>122</xdr:row>
                    <xdr:rowOff>19050</xdr:rowOff>
                  </from>
                  <to>
                    <xdr:col>24</xdr:col>
                    <xdr:colOff>219075</xdr:colOff>
                    <xdr:row>123</xdr:row>
                    <xdr:rowOff>9525</xdr:rowOff>
                  </to>
                </anchor>
              </controlPr>
            </control>
          </mc:Choice>
        </mc:AlternateContent>
        <mc:AlternateContent xmlns:mc="http://schemas.openxmlformats.org/markup-compatibility/2006">
          <mc:Choice Requires="x14">
            <control shapeId="3516" r:id="rId187" name="Check Box 444">
              <controlPr defaultSize="0" autoFill="0" autoLine="0" autoPict="0">
                <anchor moveWithCells="1">
                  <from>
                    <xdr:col>24</xdr:col>
                    <xdr:colOff>0</xdr:colOff>
                    <xdr:row>133</xdr:row>
                    <xdr:rowOff>266700</xdr:rowOff>
                  </from>
                  <to>
                    <xdr:col>24</xdr:col>
                    <xdr:colOff>257175</xdr:colOff>
                    <xdr:row>133</xdr:row>
                    <xdr:rowOff>542925</xdr:rowOff>
                  </to>
                </anchor>
              </controlPr>
            </control>
          </mc:Choice>
        </mc:AlternateContent>
        <mc:AlternateContent xmlns:mc="http://schemas.openxmlformats.org/markup-compatibility/2006">
          <mc:Choice Requires="x14">
            <control shapeId="3517" r:id="rId188" name="Check Box 445">
              <controlPr defaultSize="0" autoFill="0" autoLine="0" autoPict="0">
                <anchor moveWithCells="1">
                  <from>
                    <xdr:col>24</xdr:col>
                    <xdr:colOff>0</xdr:colOff>
                    <xdr:row>134</xdr:row>
                    <xdr:rowOff>114300</xdr:rowOff>
                  </from>
                  <to>
                    <xdr:col>24</xdr:col>
                    <xdr:colOff>219075</xdr:colOff>
                    <xdr:row>135</xdr:row>
                    <xdr:rowOff>104775</xdr:rowOff>
                  </to>
                </anchor>
              </controlPr>
            </control>
          </mc:Choice>
        </mc:AlternateContent>
        <mc:AlternateContent xmlns:mc="http://schemas.openxmlformats.org/markup-compatibility/2006">
          <mc:Choice Requires="x14">
            <control shapeId="3518" r:id="rId189" name="Check Box 446">
              <controlPr defaultSize="0" autoFill="0" autoLine="0" autoPict="0">
                <anchor moveWithCells="1">
                  <from>
                    <xdr:col>24</xdr:col>
                    <xdr:colOff>0</xdr:colOff>
                    <xdr:row>135</xdr:row>
                    <xdr:rowOff>114300</xdr:rowOff>
                  </from>
                  <to>
                    <xdr:col>24</xdr:col>
                    <xdr:colOff>219075</xdr:colOff>
                    <xdr:row>136</xdr:row>
                    <xdr:rowOff>104775</xdr:rowOff>
                  </to>
                </anchor>
              </controlPr>
            </control>
          </mc:Choice>
        </mc:AlternateContent>
        <mc:AlternateContent xmlns:mc="http://schemas.openxmlformats.org/markup-compatibility/2006">
          <mc:Choice Requires="x14">
            <control shapeId="3519" r:id="rId190" name="Check Box 447">
              <controlPr defaultSize="0" autoFill="0" autoLine="0" autoPict="0">
                <anchor moveWithCells="1">
                  <from>
                    <xdr:col>24</xdr:col>
                    <xdr:colOff>0</xdr:colOff>
                    <xdr:row>136</xdr:row>
                    <xdr:rowOff>114300</xdr:rowOff>
                  </from>
                  <to>
                    <xdr:col>24</xdr:col>
                    <xdr:colOff>219075</xdr:colOff>
                    <xdr:row>136</xdr:row>
                    <xdr:rowOff>295275</xdr:rowOff>
                  </to>
                </anchor>
              </controlPr>
            </control>
          </mc:Choice>
        </mc:AlternateContent>
        <mc:AlternateContent xmlns:mc="http://schemas.openxmlformats.org/markup-compatibility/2006">
          <mc:Choice Requires="x14">
            <control shapeId="3520" r:id="rId191" name="Check Box 448">
              <controlPr defaultSize="0" autoFill="0" autoLine="0" autoPict="0">
                <anchor moveWithCells="1">
                  <from>
                    <xdr:col>24</xdr:col>
                    <xdr:colOff>0</xdr:colOff>
                    <xdr:row>137</xdr:row>
                    <xdr:rowOff>114300</xdr:rowOff>
                  </from>
                  <to>
                    <xdr:col>24</xdr:col>
                    <xdr:colOff>219075</xdr:colOff>
                    <xdr:row>137</xdr:row>
                    <xdr:rowOff>295275</xdr:rowOff>
                  </to>
                </anchor>
              </controlPr>
            </control>
          </mc:Choice>
        </mc:AlternateContent>
        <mc:AlternateContent xmlns:mc="http://schemas.openxmlformats.org/markup-compatibility/2006">
          <mc:Choice Requires="x14">
            <control shapeId="3521" r:id="rId192" name="Check Box 449">
              <controlPr defaultSize="0" autoFill="0" autoLine="0" autoPict="0">
                <anchor moveWithCells="1">
                  <from>
                    <xdr:col>24</xdr:col>
                    <xdr:colOff>0</xdr:colOff>
                    <xdr:row>13</xdr:row>
                    <xdr:rowOff>19050</xdr:rowOff>
                  </from>
                  <to>
                    <xdr:col>24</xdr:col>
                    <xdr:colOff>209550</xdr:colOff>
                    <xdr:row>13</xdr:row>
                    <xdr:rowOff>419100</xdr:rowOff>
                  </to>
                </anchor>
              </controlPr>
            </control>
          </mc:Choice>
        </mc:AlternateContent>
        <mc:AlternateContent xmlns:mc="http://schemas.openxmlformats.org/markup-compatibility/2006">
          <mc:Choice Requires="x14">
            <control shapeId="3522" r:id="rId193" name="Check Box 450">
              <controlPr defaultSize="0" autoFill="0" autoLine="0" autoPict="0">
                <anchor moveWithCells="1">
                  <from>
                    <xdr:col>24</xdr:col>
                    <xdr:colOff>0</xdr:colOff>
                    <xdr:row>14</xdr:row>
                    <xdr:rowOff>19050</xdr:rowOff>
                  </from>
                  <to>
                    <xdr:col>24</xdr:col>
                    <xdr:colOff>209550</xdr:colOff>
                    <xdr:row>14</xdr:row>
                    <xdr:rowOff>419100</xdr:rowOff>
                  </to>
                </anchor>
              </controlPr>
            </control>
          </mc:Choice>
        </mc:AlternateContent>
        <mc:AlternateContent xmlns:mc="http://schemas.openxmlformats.org/markup-compatibility/2006">
          <mc:Choice Requires="x14">
            <control shapeId="3523" r:id="rId194" name="Check Box 451">
              <controlPr defaultSize="0" autoFill="0" autoLine="0" autoPict="0">
                <anchor moveWithCells="1">
                  <from>
                    <xdr:col>24</xdr:col>
                    <xdr:colOff>0</xdr:colOff>
                    <xdr:row>7</xdr:row>
                    <xdr:rowOff>19050</xdr:rowOff>
                  </from>
                  <to>
                    <xdr:col>24</xdr:col>
                    <xdr:colOff>209550</xdr:colOff>
                    <xdr:row>8</xdr:row>
                    <xdr:rowOff>66675</xdr:rowOff>
                  </to>
                </anchor>
              </controlPr>
            </control>
          </mc:Choice>
        </mc:AlternateContent>
        <mc:AlternateContent xmlns:mc="http://schemas.openxmlformats.org/markup-compatibility/2006">
          <mc:Choice Requires="x14">
            <control shapeId="3524" r:id="rId195" name="Check Box 452">
              <controlPr defaultSize="0" autoFill="0" autoLine="0" autoPict="0">
                <anchor moveWithCells="1">
                  <from>
                    <xdr:col>24</xdr:col>
                    <xdr:colOff>0</xdr:colOff>
                    <xdr:row>8</xdr:row>
                    <xdr:rowOff>19050</xdr:rowOff>
                  </from>
                  <to>
                    <xdr:col>24</xdr:col>
                    <xdr:colOff>209550</xdr:colOff>
                    <xdr:row>9</xdr:row>
                    <xdr:rowOff>257175</xdr:rowOff>
                  </to>
                </anchor>
              </controlPr>
            </control>
          </mc:Choice>
        </mc:AlternateContent>
        <mc:AlternateContent xmlns:mc="http://schemas.openxmlformats.org/markup-compatibility/2006">
          <mc:Choice Requires="x14">
            <control shapeId="3525" r:id="rId196" name="Check Box 453">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526" r:id="rId197" name="Check Box 454">
              <controlPr defaultSize="0" autoFill="0" autoLine="0" autoPict="0">
                <anchor moveWithCells="1">
                  <from>
                    <xdr:col>24</xdr:col>
                    <xdr:colOff>0</xdr:colOff>
                    <xdr:row>74</xdr:row>
                    <xdr:rowOff>219075</xdr:rowOff>
                  </from>
                  <to>
                    <xdr:col>24</xdr:col>
                    <xdr:colOff>219075</xdr:colOff>
                    <xdr:row>75</xdr:row>
                    <xdr:rowOff>180975</xdr:rowOff>
                  </to>
                </anchor>
              </controlPr>
            </control>
          </mc:Choice>
        </mc:AlternateContent>
        <mc:AlternateContent xmlns:mc="http://schemas.openxmlformats.org/markup-compatibility/2006">
          <mc:Choice Requires="x14">
            <control shapeId="3527" r:id="rId198" name="Check Box 455">
              <controlPr defaultSize="0" autoFill="0" autoLine="0" autoPict="0">
                <anchor moveWithCells="1">
                  <from>
                    <xdr:col>22</xdr:col>
                    <xdr:colOff>0</xdr:colOff>
                    <xdr:row>166</xdr:row>
                    <xdr:rowOff>0</xdr:rowOff>
                  </from>
                  <to>
                    <xdr:col>22</xdr:col>
                    <xdr:colOff>171450</xdr:colOff>
                    <xdr:row>166</xdr:row>
                    <xdr:rowOff>161925</xdr:rowOff>
                  </to>
                </anchor>
              </controlPr>
            </control>
          </mc:Choice>
        </mc:AlternateContent>
        <mc:AlternateContent xmlns:mc="http://schemas.openxmlformats.org/markup-compatibility/2006">
          <mc:Choice Requires="x14">
            <control shapeId="3528" r:id="rId199" name="Check Box 456">
              <controlPr defaultSize="0" autoFill="0" autoLine="0" autoPict="0">
                <anchor moveWithCells="1">
                  <from>
                    <xdr:col>22</xdr:col>
                    <xdr:colOff>0</xdr:colOff>
                    <xdr:row>166</xdr:row>
                    <xdr:rowOff>0</xdr:rowOff>
                  </from>
                  <to>
                    <xdr:col>22</xdr:col>
                    <xdr:colOff>171450</xdr:colOff>
                    <xdr:row>166</xdr:row>
                    <xdr:rowOff>161925</xdr:rowOff>
                  </to>
                </anchor>
              </controlPr>
            </control>
          </mc:Choice>
        </mc:AlternateContent>
        <mc:AlternateContent xmlns:mc="http://schemas.openxmlformats.org/markup-compatibility/2006">
          <mc:Choice Requires="x14">
            <control shapeId="3529" r:id="rId200" name="Check Box 457">
              <controlPr defaultSize="0" autoFill="0" autoLine="0" autoPict="0">
                <anchor moveWithCells="1">
                  <from>
                    <xdr:col>22</xdr:col>
                    <xdr:colOff>0</xdr:colOff>
                    <xdr:row>166</xdr:row>
                    <xdr:rowOff>0</xdr:rowOff>
                  </from>
                  <to>
                    <xdr:col>22</xdr:col>
                    <xdr:colOff>171450</xdr:colOff>
                    <xdr:row>166</xdr:row>
                    <xdr:rowOff>161925</xdr:rowOff>
                  </to>
                </anchor>
              </controlPr>
            </control>
          </mc:Choice>
        </mc:AlternateContent>
        <mc:AlternateContent xmlns:mc="http://schemas.openxmlformats.org/markup-compatibility/2006">
          <mc:Choice Requires="x14">
            <control shapeId="3530" r:id="rId201" name="Check Box 458">
              <controlPr defaultSize="0" autoFill="0" autoLine="0" autoPict="0">
                <anchor moveWithCells="1">
                  <from>
                    <xdr:col>22</xdr:col>
                    <xdr:colOff>0</xdr:colOff>
                    <xdr:row>166</xdr:row>
                    <xdr:rowOff>0</xdr:rowOff>
                  </from>
                  <to>
                    <xdr:col>22</xdr:col>
                    <xdr:colOff>171450</xdr:colOff>
                    <xdr:row>166</xdr:row>
                    <xdr:rowOff>161925</xdr:rowOff>
                  </to>
                </anchor>
              </controlPr>
            </control>
          </mc:Choice>
        </mc:AlternateContent>
        <mc:AlternateContent xmlns:mc="http://schemas.openxmlformats.org/markup-compatibility/2006">
          <mc:Choice Requires="x14">
            <control shapeId="3531" r:id="rId202" name="Check Box 459">
              <controlPr defaultSize="0" autoFill="0" autoLine="0" autoPict="0">
                <anchor moveWithCells="1">
                  <from>
                    <xdr:col>22</xdr:col>
                    <xdr:colOff>0</xdr:colOff>
                    <xdr:row>166</xdr:row>
                    <xdr:rowOff>0</xdr:rowOff>
                  </from>
                  <to>
                    <xdr:col>22</xdr:col>
                    <xdr:colOff>171450</xdr:colOff>
                    <xdr:row>166</xdr:row>
                    <xdr:rowOff>161925</xdr:rowOff>
                  </to>
                </anchor>
              </controlPr>
            </control>
          </mc:Choice>
        </mc:AlternateContent>
        <mc:AlternateContent xmlns:mc="http://schemas.openxmlformats.org/markup-compatibility/2006">
          <mc:Choice Requires="x14">
            <control shapeId="3532" r:id="rId203" name="Check Box 460">
              <controlPr defaultSize="0" autoFill="0" autoLine="0" autoPict="0">
                <anchor moveWithCells="1">
                  <from>
                    <xdr:col>22</xdr:col>
                    <xdr:colOff>0</xdr:colOff>
                    <xdr:row>166</xdr:row>
                    <xdr:rowOff>0</xdr:rowOff>
                  </from>
                  <to>
                    <xdr:col>22</xdr:col>
                    <xdr:colOff>171450</xdr:colOff>
                    <xdr:row>166</xdr:row>
                    <xdr:rowOff>161925</xdr:rowOff>
                  </to>
                </anchor>
              </controlPr>
            </control>
          </mc:Choice>
        </mc:AlternateContent>
        <mc:AlternateContent xmlns:mc="http://schemas.openxmlformats.org/markup-compatibility/2006">
          <mc:Choice Requires="x14">
            <control shapeId="3533" r:id="rId204" name="Check Box 461">
              <controlPr defaultSize="0" autoFill="0" autoLine="0" autoPict="0">
                <anchor moveWithCells="1">
                  <from>
                    <xdr:col>22</xdr:col>
                    <xdr:colOff>0</xdr:colOff>
                    <xdr:row>173</xdr:row>
                    <xdr:rowOff>19050</xdr:rowOff>
                  </from>
                  <to>
                    <xdr:col>22</xdr:col>
                    <xdr:colOff>171450</xdr:colOff>
                    <xdr:row>173</xdr:row>
                    <xdr:rowOff>180975</xdr:rowOff>
                  </to>
                </anchor>
              </controlPr>
            </control>
          </mc:Choice>
        </mc:AlternateContent>
        <mc:AlternateContent xmlns:mc="http://schemas.openxmlformats.org/markup-compatibility/2006">
          <mc:Choice Requires="x14">
            <control shapeId="3534" r:id="rId205" name="Check Box 462">
              <controlPr defaultSize="0" autoFill="0" autoLine="0" autoPict="0">
                <anchor moveWithCells="1">
                  <from>
                    <xdr:col>22</xdr:col>
                    <xdr:colOff>0</xdr:colOff>
                    <xdr:row>174</xdr:row>
                    <xdr:rowOff>19050</xdr:rowOff>
                  </from>
                  <to>
                    <xdr:col>22</xdr:col>
                    <xdr:colOff>171450</xdr:colOff>
                    <xdr:row>174</xdr:row>
                    <xdr:rowOff>180975</xdr:rowOff>
                  </to>
                </anchor>
              </controlPr>
            </control>
          </mc:Choice>
        </mc:AlternateContent>
        <mc:AlternateContent xmlns:mc="http://schemas.openxmlformats.org/markup-compatibility/2006">
          <mc:Choice Requires="x14">
            <control shapeId="3535" r:id="rId206" name="Check Box 463">
              <controlPr defaultSize="0" autoFill="0" autoLine="0" autoPict="0">
                <anchor moveWithCells="1">
                  <from>
                    <xdr:col>22</xdr:col>
                    <xdr:colOff>0</xdr:colOff>
                    <xdr:row>175</xdr:row>
                    <xdr:rowOff>19050</xdr:rowOff>
                  </from>
                  <to>
                    <xdr:col>22</xdr:col>
                    <xdr:colOff>171450</xdr:colOff>
                    <xdr:row>175</xdr:row>
                    <xdr:rowOff>180975</xdr:rowOff>
                  </to>
                </anchor>
              </controlPr>
            </control>
          </mc:Choice>
        </mc:AlternateContent>
        <mc:AlternateContent xmlns:mc="http://schemas.openxmlformats.org/markup-compatibility/2006">
          <mc:Choice Requires="x14">
            <control shapeId="3536" r:id="rId207" name="Check Box 464">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37" r:id="rId208" name="Check Box 465">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38" r:id="rId209" name="Check Box 466">
              <controlPr defaultSize="0" autoFill="0" autoLine="0" autoPict="0">
                <anchor moveWithCells="1">
                  <from>
                    <xdr:col>22</xdr:col>
                    <xdr:colOff>0</xdr:colOff>
                    <xdr:row>166</xdr:row>
                    <xdr:rowOff>0</xdr:rowOff>
                  </from>
                  <to>
                    <xdr:col>22</xdr:col>
                    <xdr:colOff>180975</xdr:colOff>
                    <xdr:row>166</xdr:row>
                    <xdr:rowOff>314325</xdr:rowOff>
                  </to>
                </anchor>
              </controlPr>
            </control>
          </mc:Choice>
        </mc:AlternateContent>
        <mc:AlternateContent xmlns:mc="http://schemas.openxmlformats.org/markup-compatibility/2006">
          <mc:Choice Requires="x14">
            <control shapeId="3539" r:id="rId210" name="Check Box 467">
              <controlPr defaultSize="0" autoFill="0" autoLine="0" autoPict="0">
                <anchor moveWithCells="1">
                  <from>
                    <xdr:col>22</xdr:col>
                    <xdr:colOff>0</xdr:colOff>
                    <xdr:row>166</xdr:row>
                    <xdr:rowOff>0</xdr:rowOff>
                  </from>
                  <to>
                    <xdr:col>22</xdr:col>
                    <xdr:colOff>180975</xdr:colOff>
                    <xdr:row>166</xdr:row>
                    <xdr:rowOff>314325</xdr:rowOff>
                  </to>
                </anchor>
              </controlPr>
            </control>
          </mc:Choice>
        </mc:AlternateContent>
        <mc:AlternateContent xmlns:mc="http://schemas.openxmlformats.org/markup-compatibility/2006">
          <mc:Choice Requires="x14">
            <control shapeId="3540" r:id="rId211" name="Check Box 468">
              <controlPr defaultSize="0" autoFill="0" autoLine="0" autoPict="0">
                <anchor moveWithCells="1">
                  <from>
                    <xdr:col>22</xdr:col>
                    <xdr:colOff>0</xdr:colOff>
                    <xdr:row>166</xdr:row>
                    <xdr:rowOff>0</xdr:rowOff>
                  </from>
                  <to>
                    <xdr:col>22</xdr:col>
                    <xdr:colOff>180975</xdr:colOff>
                    <xdr:row>166</xdr:row>
                    <xdr:rowOff>314325</xdr:rowOff>
                  </to>
                </anchor>
              </controlPr>
            </control>
          </mc:Choice>
        </mc:AlternateContent>
        <mc:AlternateContent xmlns:mc="http://schemas.openxmlformats.org/markup-compatibility/2006">
          <mc:Choice Requires="x14">
            <control shapeId="3541" r:id="rId212" name="Check Box 469">
              <controlPr defaultSize="0" autoFill="0" autoLine="0" autoPict="0">
                <anchor moveWithCells="1">
                  <from>
                    <xdr:col>22</xdr:col>
                    <xdr:colOff>0</xdr:colOff>
                    <xdr:row>166</xdr:row>
                    <xdr:rowOff>0</xdr:rowOff>
                  </from>
                  <to>
                    <xdr:col>22</xdr:col>
                    <xdr:colOff>180975</xdr:colOff>
                    <xdr:row>166</xdr:row>
                    <xdr:rowOff>314325</xdr:rowOff>
                  </to>
                </anchor>
              </controlPr>
            </control>
          </mc:Choice>
        </mc:AlternateContent>
        <mc:AlternateContent xmlns:mc="http://schemas.openxmlformats.org/markup-compatibility/2006">
          <mc:Choice Requires="x14">
            <control shapeId="3542" r:id="rId213" name="Check Box 470">
              <controlPr defaultSize="0" autoFill="0" autoLine="0" autoPict="0">
                <anchor moveWithCells="1">
                  <from>
                    <xdr:col>22</xdr:col>
                    <xdr:colOff>0</xdr:colOff>
                    <xdr:row>166</xdr:row>
                    <xdr:rowOff>0</xdr:rowOff>
                  </from>
                  <to>
                    <xdr:col>22</xdr:col>
                    <xdr:colOff>180975</xdr:colOff>
                    <xdr:row>166</xdr:row>
                    <xdr:rowOff>314325</xdr:rowOff>
                  </to>
                </anchor>
              </controlPr>
            </control>
          </mc:Choice>
        </mc:AlternateContent>
        <mc:AlternateContent xmlns:mc="http://schemas.openxmlformats.org/markup-compatibility/2006">
          <mc:Choice Requires="x14">
            <control shapeId="3543" r:id="rId214" name="Check Box 471">
              <controlPr defaultSize="0" autoFill="0" autoLine="0" autoPict="0">
                <anchor moveWithCells="1">
                  <from>
                    <xdr:col>22</xdr:col>
                    <xdr:colOff>0</xdr:colOff>
                    <xdr:row>166</xdr:row>
                    <xdr:rowOff>0</xdr:rowOff>
                  </from>
                  <to>
                    <xdr:col>22</xdr:col>
                    <xdr:colOff>180975</xdr:colOff>
                    <xdr:row>166</xdr:row>
                    <xdr:rowOff>314325</xdr:rowOff>
                  </to>
                </anchor>
              </controlPr>
            </control>
          </mc:Choice>
        </mc:AlternateContent>
        <mc:AlternateContent xmlns:mc="http://schemas.openxmlformats.org/markup-compatibility/2006">
          <mc:Choice Requires="x14">
            <control shapeId="3544" r:id="rId215" name="Check Box 472">
              <controlPr defaultSize="0" autoFill="0" autoLine="0" autoPict="0">
                <anchor moveWithCells="1">
                  <from>
                    <xdr:col>22</xdr:col>
                    <xdr:colOff>0</xdr:colOff>
                    <xdr:row>166</xdr:row>
                    <xdr:rowOff>0</xdr:rowOff>
                  </from>
                  <to>
                    <xdr:col>22</xdr:col>
                    <xdr:colOff>180975</xdr:colOff>
                    <xdr:row>166</xdr:row>
                    <xdr:rowOff>314325</xdr:rowOff>
                  </to>
                </anchor>
              </controlPr>
            </control>
          </mc:Choice>
        </mc:AlternateContent>
        <mc:AlternateContent xmlns:mc="http://schemas.openxmlformats.org/markup-compatibility/2006">
          <mc:Choice Requires="x14">
            <control shapeId="3545" r:id="rId216" name="Check Box 473">
              <controlPr defaultSize="0" autoFill="0" autoLine="0" autoPict="0">
                <anchor moveWithCells="1">
                  <from>
                    <xdr:col>22</xdr:col>
                    <xdr:colOff>0</xdr:colOff>
                    <xdr:row>166</xdr:row>
                    <xdr:rowOff>0</xdr:rowOff>
                  </from>
                  <to>
                    <xdr:col>22</xdr:col>
                    <xdr:colOff>180975</xdr:colOff>
                    <xdr:row>166</xdr:row>
                    <xdr:rowOff>314325</xdr:rowOff>
                  </to>
                </anchor>
              </controlPr>
            </control>
          </mc:Choice>
        </mc:AlternateContent>
        <mc:AlternateContent xmlns:mc="http://schemas.openxmlformats.org/markup-compatibility/2006">
          <mc:Choice Requires="x14">
            <control shapeId="3546" r:id="rId217" name="Check Box 474">
              <controlPr defaultSize="0" autoFill="0" autoLine="0" autoPict="0">
                <anchor moveWithCells="1">
                  <from>
                    <xdr:col>22</xdr:col>
                    <xdr:colOff>0</xdr:colOff>
                    <xdr:row>166</xdr:row>
                    <xdr:rowOff>38100</xdr:rowOff>
                  </from>
                  <to>
                    <xdr:col>22</xdr:col>
                    <xdr:colOff>180975</xdr:colOff>
                    <xdr:row>166</xdr:row>
                    <xdr:rowOff>352425</xdr:rowOff>
                  </to>
                </anchor>
              </controlPr>
            </control>
          </mc:Choice>
        </mc:AlternateContent>
        <mc:AlternateContent xmlns:mc="http://schemas.openxmlformats.org/markup-compatibility/2006">
          <mc:Choice Requires="x14">
            <control shapeId="3547" r:id="rId218" name="Check Box 475">
              <controlPr defaultSize="0" autoFill="0" autoLine="0" autoPict="0">
                <anchor moveWithCells="1">
                  <from>
                    <xdr:col>22</xdr:col>
                    <xdr:colOff>0</xdr:colOff>
                    <xdr:row>171</xdr:row>
                    <xdr:rowOff>38100</xdr:rowOff>
                  </from>
                  <to>
                    <xdr:col>22</xdr:col>
                    <xdr:colOff>180975</xdr:colOff>
                    <xdr:row>171</xdr:row>
                    <xdr:rowOff>352425</xdr:rowOff>
                  </to>
                </anchor>
              </controlPr>
            </control>
          </mc:Choice>
        </mc:AlternateContent>
        <mc:AlternateContent xmlns:mc="http://schemas.openxmlformats.org/markup-compatibility/2006">
          <mc:Choice Requires="x14">
            <control shapeId="3548" r:id="rId219" name="Check Box 476">
              <controlPr defaultSize="0" autoFill="0" autoLine="0" autoPict="0">
                <anchor moveWithCells="1">
                  <from>
                    <xdr:col>22</xdr:col>
                    <xdr:colOff>0</xdr:colOff>
                    <xdr:row>172</xdr:row>
                    <xdr:rowOff>38100</xdr:rowOff>
                  </from>
                  <to>
                    <xdr:col>22</xdr:col>
                    <xdr:colOff>180975</xdr:colOff>
                    <xdr:row>173</xdr:row>
                    <xdr:rowOff>161925</xdr:rowOff>
                  </to>
                </anchor>
              </controlPr>
            </control>
          </mc:Choice>
        </mc:AlternateContent>
        <mc:AlternateContent xmlns:mc="http://schemas.openxmlformats.org/markup-compatibility/2006">
          <mc:Choice Requires="x14">
            <control shapeId="3549" r:id="rId220" name="Check Box 477">
              <controlPr defaultSize="0" autoFill="0" autoLine="0" autoPict="0">
                <anchor moveWithCells="1">
                  <from>
                    <xdr:col>22</xdr:col>
                    <xdr:colOff>0</xdr:colOff>
                    <xdr:row>176</xdr:row>
                    <xdr:rowOff>0</xdr:rowOff>
                  </from>
                  <to>
                    <xdr:col>22</xdr:col>
                    <xdr:colOff>180975</xdr:colOff>
                    <xdr:row>177</xdr:row>
                    <xdr:rowOff>123825</xdr:rowOff>
                  </to>
                </anchor>
              </controlPr>
            </control>
          </mc:Choice>
        </mc:AlternateContent>
        <mc:AlternateContent xmlns:mc="http://schemas.openxmlformats.org/markup-compatibility/2006">
          <mc:Choice Requires="x14">
            <control shapeId="3550" r:id="rId221" name="Check Box 478">
              <controlPr defaultSize="0" autoFill="0" autoLine="0" autoPict="0">
                <anchor moveWithCells="1">
                  <from>
                    <xdr:col>22</xdr:col>
                    <xdr:colOff>0</xdr:colOff>
                    <xdr:row>176</xdr:row>
                    <xdr:rowOff>38100</xdr:rowOff>
                  </from>
                  <to>
                    <xdr:col>22</xdr:col>
                    <xdr:colOff>180975</xdr:colOff>
                    <xdr:row>177</xdr:row>
                    <xdr:rowOff>161925</xdr:rowOff>
                  </to>
                </anchor>
              </controlPr>
            </control>
          </mc:Choice>
        </mc:AlternateContent>
        <mc:AlternateContent xmlns:mc="http://schemas.openxmlformats.org/markup-compatibility/2006">
          <mc:Choice Requires="x14">
            <control shapeId="3551" r:id="rId222" name="Check Box 479">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52" r:id="rId223" name="Check Box 480">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53" r:id="rId224" name="Check Box 481">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54" r:id="rId225" name="Check Box 482">
              <controlPr defaultSize="0" autoFill="0" autoLine="0" autoPict="0">
                <anchor moveWithCells="1">
                  <from>
                    <xdr:col>22</xdr:col>
                    <xdr:colOff>0</xdr:colOff>
                    <xdr:row>177</xdr:row>
                    <xdr:rowOff>0</xdr:rowOff>
                  </from>
                  <to>
                    <xdr:col>22</xdr:col>
                    <xdr:colOff>180975</xdr:colOff>
                    <xdr:row>177</xdr:row>
                    <xdr:rowOff>304800</xdr:rowOff>
                  </to>
                </anchor>
              </controlPr>
            </control>
          </mc:Choice>
        </mc:AlternateContent>
        <mc:AlternateContent xmlns:mc="http://schemas.openxmlformats.org/markup-compatibility/2006">
          <mc:Choice Requires="x14">
            <control shapeId="3555" r:id="rId226" name="Check Box 483">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56" r:id="rId227" name="Check Box 484">
              <controlPr defaultSize="0" autoFill="0" autoLine="0" autoPict="0">
                <anchor moveWithCells="1">
                  <from>
                    <xdr:col>22</xdr:col>
                    <xdr:colOff>0</xdr:colOff>
                    <xdr:row>166</xdr:row>
                    <xdr:rowOff>0</xdr:rowOff>
                  </from>
                  <to>
                    <xdr:col>22</xdr:col>
                    <xdr:colOff>200025</xdr:colOff>
                    <xdr:row>167</xdr:row>
                    <xdr:rowOff>171450</xdr:rowOff>
                  </to>
                </anchor>
              </controlPr>
            </control>
          </mc:Choice>
        </mc:AlternateContent>
        <mc:AlternateContent xmlns:mc="http://schemas.openxmlformats.org/markup-compatibility/2006">
          <mc:Choice Requires="x14">
            <control shapeId="3557" r:id="rId228" name="Check Box 485">
              <controlPr defaultSize="0" autoFill="0" autoLine="0" autoPict="0">
                <anchor moveWithCells="1">
                  <from>
                    <xdr:col>22</xdr:col>
                    <xdr:colOff>0</xdr:colOff>
                    <xdr:row>166</xdr:row>
                    <xdr:rowOff>0</xdr:rowOff>
                  </from>
                  <to>
                    <xdr:col>22</xdr:col>
                    <xdr:colOff>200025</xdr:colOff>
                    <xdr:row>167</xdr:row>
                    <xdr:rowOff>171450</xdr:rowOff>
                  </to>
                </anchor>
              </controlPr>
            </control>
          </mc:Choice>
        </mc:AlternateContent>
        <mc:AlternateContent xmlns:mc="http://schemas.openxmlformats.org/markup-compatibility/2006">
          <mc:Choice Requires="x14">
            <control shapeId="3558" r:id="rId229" name="Check Box 486">
              <controlPr defaultSize="0" autoFill="0" autoLine="0" autoPict="0">
                <anchor moveWithCells="1">
                  <from>
                    <xdr:col>22</xdr:col>
                    <xdr:colOff>0</xdr:colOff>
                    <xdr:row>166</xdr:row>
                    <xdr:rowOff>0</xdr:rowOff>
                  </from>
                  <to>
                    <xdr:col>22</xdr:col>
                    <xdr:colOff>200025</xdr:colOff>
                    <xdr:row>167</xdr:row>
                    <xdr:rowOff>171450</xdr:rowOff>
                  </to>
                </anchor>
              </controlPr>
            </control>
          </mc:Choice>
        </mc:AlternateContent>
        <mc:AlternateContent xmlns:mc="http://schemas.openxmlformats.org/markup-compatibility/2006">
          <mc:Choice Requires="x14">
            <control shapeId="3559" r:id="rId230" name="Check Box 487">
              <controlPr defaultSize="0" autoFill="0" autoLine="0" autoPict="0">
                <anchor moveWithCells="1">
                  <from>
                    <xdr:col>22</xdr:col>
                    <xdr:colOff>0</xdr:colOff>
                    <xdr:row>166</xdr:row>
                    <xdr:rowOff>0</xdr:rowOff>
                  </from>
                  <to>
                    <xdr:col>22</xdr:col>
                    <xdr:colOff>200025</xdr:colOff>
                    <xdr:row>167</xdr:row>
                    <xdr:rowOff>171450</xdr:rowOff>
                  </to>
                </anchor>
              </controlPr>
            </control>
          </mc:Choice>
        </mc:AlternateContent>
        <mc:AlternateContent xmlns:mc="http://schemas.openxmlformats.org/markup-compatibility/2006">
          <mc:Choice Requires="x14">
            <control shapeId="3560" r:id="rId231" name="Check Box 488">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61" r:id="rId232" name="Check Box 489">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62" r:id="rId233" name="Check Box 490">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63" r:id="rId234" name="Check Box 491">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64" r:id="rId235" name="Check Box 492">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65" r:id="rId236" name="Check Box 493">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66" r:id="rId237" name="Check Box 494">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67" r:id="rId238" name="Check Box 495">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68" r:id="rId239" name="Check Box 496">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69" r:id="rId240" name="Check Box 497">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70" r:id="rId241" name="Check Box 498">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71" r:id="rId242" name="Check Box 499">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72" r:id="rId243" name="Check Box 500">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73" r:id="rId244" name="Check Box 501">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74" r:id="rId245" name="Check Box 502">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75" r:id="rId246" name="Check Box 503">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76" r:id="rId247" name="Check Box 504">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77" r:id="rId248" name="Check Box 505">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78" r:id="rId249" name="Check Box 506">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79" r:id="rId250" name="Check Box 507">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80" r:id="rId251" name="Check Box 508">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81" r:id="rId252" name="Check Box 509">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582" r:id="rId253" name="Check Box 510">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583" r:id="rId254" name="Check Box 511">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584" r:id="rId255" name="Check Box 512">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585" r:id="rId256" name="Check Box 513">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587" r:id="rId257" name="Check Box 515">
              <controlPr defaultSize="0" autoFill="0" autoLine="0" autoPict="0">
                <anchor moveWithCells="1">
                  <from>
                    <xdr:col>24</xdr:col>
                    <xdr:colOff>0</xdr:colOff>
                    <xdr:row>75</xdr:row>
                    <xdr:rowOff>0</xdr:rowOff>
                  </from>
                  <to>
                    <xdr:col>24</xdr:col>
                    <xdr:colOff>219075</xdr:colOff>
                    <xdr:row>75</xdr:row>
                    <xdr:rowOff>180975</xdr:rowOff>
                  </to>
                </anchor>
              </controlPr>
            </control>
          </mc:Choice>
        </mc:AlternateContent>
        <mc:AlternateContent xmlns:mc="http://schemas.openxmlformats.org/markup-compatibility/2006">
          <mc:Choice Requires="x14">
            <control shapeId="3589" r:id="rId258" name="Check Box 517">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590" r:id="rId259" name="Check Box 518">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591" r:id="rId260" name="Check Box 519">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592" r:id="rId261" name="Check Box 520">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593" r:id="rId262" name="Check Box 521">
              <controlPr defaultSize="0" autoFill="0" autoLine="0" autoPict="0">
                <anchor moveWithCells="1">
                  <from>
                    <xdr:col>22</xdr:col>
                    <xdr:colOff>0</xdr:colOff>
                    <xdr:row>177</xdr:row>
                    <xdr:rowOff>38100</xdr:rowOff>
                  </from>
                  <to>
                    <xdr:col>22</xdr:col>
                    <xdr:colOff>180975</xdr:colOff>
                    <xdr:row>177</xdr:row>
                    <xdr:rowOff>352425</xdr:rowOff>
                  </to>
                </anchor>
              </controlPr>
            </control>
          </mc:Choice>
        </mc:AlternateContent>
        <mc:AlternateContent xmlns:mc="http://schemas.openxmlformats.org/markup-compatibility/2006">
          <mc:Choice Requires="x14">
            <control shapeId="3594" r:id="rId263" name="Check Box 522">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95" r:id="rId264" name="Check Box 523">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96" r:id="rId265" name="Check Box 524">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97" r:id="rId266" name="Check Box 525">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98" r:id="rId267" name="Check Box 526">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599" r:id="rId268" name="Check Box 527">
              <controlPr defaultSize="0" autoFill="0" autoLine="0" autoPict="0">
                <anchor moveWithCells="1">
                  <from>
                    <xdr:col>22</xdr:col>
                    <xdr:colOff>0</xdr:colOff>
                    <xdr:row>177</xdr:row>
                    <xdr:rowOff>0</xdr:rowOff>
                  </from>
                  <to>
                    <xdr:col>22</xdr:col>
                    <xdr:colOff>171450</xdr:colOff>
                    <xdr:row>177</xdr:row>
                    <xdr:rowOff>161925</xdr:rowOff>
                  </to>
                </anchor>
              </controlPr>
            </control>
          </mc:Choice>
        </mc:AlternateContent>
        <mc:AlternateContent xmlns:mc="http://schemas.openxmlformats.org/markup-compatibility/2006">
          <mc:Choice Requires="x14">
            <control shapeId="3600" r:id="rId269" name="Check Box 528">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601" r:id="rId270" name="Check Box 529">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602" r:id="rId271" name="Check Box 530">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603" r:id="rId272" name="Check Box 531">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604" r:id="rId273" name="Check Box 532">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605" r:id="rId274" name="Check Box 533">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606" r:id="rId275" name="Check Box 534">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607" r:id="rId276" name="Check Box 535">
              <controlPr defaultSize="0" autoFill="0" autoLine="0" autoPict="0">
                <anchor moveWithCells="1">
                  <from>
                    <xdr:col>22</xdr:col>
                    <xdr:colOff>0</xdr:colOff>
                    <xdr:row>177</xdr:row>
                    <xdr:rowOff>0</xdr:rowOff>
                  </from>
                  <to>
                    <xdr:col>22</xdr:col>
                    <xdr:colOff>180975</xdr:colOff>
                    <xdr:row>177</xdr:row>
                    <xdr:rowOff>314325</xdr:rowOff>
                  </to>
                </anchor>
              </controlPr>
            </control>
          </mc:Choice>
        </mc:AlternateContent>
        <mc:AlternateContent xmlns:mc="http://schemas.openxmlformats.org/markup-compatibility/2006">
          <mc:Choice Requires="x14">
            <control shapeId="3608" r:id="rId277" name="Check Box 536">
              <controlPr defaultSize="0" autoFill="0" autoLine="0" autoPict="0">
                <anchor moveWithCells="1">
                  <from>
                    <xdr:col>22</xdr:col>
                    <xdr:colOff>0</xdr:colOff>
                    <xdr:row>177</xdr:row>
                    <xdr:rowOff>38100</xdr:rowOff>
                  </from>
                  <to>
                    <xdr:col>22</xdr:col>
                    <xdr:colOff>180975</xdr:colOff>
                    <xdr:row>177</xdr:row>
                    <xdr:rowOff>352425</xdr:rowOff>
                  </to>
                </anchor>
              </controlPr>
            </control>
          </mc:Choice>
        </mc:AlternateContent>
        <mc:AlternateContent xmlns:mc="http://schemas.openxmlformats.org/markup-compatibility/2006">
          <mc:Choice Requires="x14">
            <control shapeId="3609" r:id="rId278" name="Check Box 537">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610" r:id="rId279" name="Check Box 538">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611" r:id="rId280" name="Check Box 539">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612" r:id="rId281" name="Check Box 540">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613" r:id="rId282" name="Check Box 541">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614" r:id="rId283" name="Check Box 542">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615" r:id="rId284" name="Check Box 543">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616" r:id="rId285" name="Check Box 544">
              <controlPr defaultSize="0" autoFill="0" autoLine="0" autoPict="0">
                <anchor moveWithCells="1">
                  <from>
                    <xdr:col>22</xdr:col>
                    <xdr:colOff>0</xdr:colOff>
                    <xdr:row>177</xdr:row>
                    <xdr:rowOff>0</xdr:rowOff>
                  </from>
                  <to>
                    <xdr:col>22</xdr:col>
                    <xdr:colOff>200025</xdr:colOff>
                    <xdr:row>178</xdr:row>
                    <xdr:rowOff>171450</xdr:rowOff>
                  </to>
                </anchor>
              </controlPr>
            </control>
          </mc:Choice>
        </mc:AlternateContent>
        <mc:AlternateContent xmlns:mc="http://schemas.openxmlformats.org/markup-compatibility/2006">
          <mc:Choice Requires="x14">
            <control shapeId="3617" r:id="rId286" name="Check Box 545">
              <controlPr defaultSize="0" autoFill="0" autoLine="0" autoPict="0">
                <anchor moveWithCells="1">
                  <from>
                    <xdr:col>22</xdr:col>
                    <xdr:colOff>0</xdr:colOff>
                    <xdr:row>180</xdr:row>
                    <xdr:rowOff>19050</xdr:rowOff>
                  </from>
                  <to>
                    <xdr:col>22</xdr:col>
                    <xdr:colOff>171450</xdr:colOff>
                    <xdr:row>180</xdr:row>
                    <xdr:rowOff>180975</xdr:rowOff>
                  </to>
                </anchor>
              </controlPr>
            </control>
          </mc:Choice>
        </mc:AlternateContent>
        <mc:AlternateContent xmlns:mc="http://schemas.openxmlformats.org/markup-compatibility/2006">
          <mc:Choice Requires="x14">
            <control shapeId="3618" r:id="rId287" name="Check Box 546">
              <controlPr defaultSize="0" autoFill="0" autoLine="0" autoPict="0">
                <anchor moveWithCells="1">
                  <from>
                    <xdr:col>22</xdr:col>
                    <xdr:colOff>0</xdr:colOff>
                    <xdr:row>181</xdr:row>
                    <xdr:rowOff>0</xdr:rowOff>
                  </from>
                  <to>
                    <xdr:col>22</xdr:col>
                    <xdr:colOff>171450</xdr:colOff>
                    <xdr:row>181</xdr:row>
                    <xdr:rowOff>161925</xdr:rowOff>
                  </to>
                </anchor>
              </controlPr>
            </control>
          </mc:Choice>
        </mc:AlternateContent>
        <mc:AlternateContent xmlns:mc="http://schemas.openxmlformats.org/markup-compatibility/2006">
          <mc:Choice Requires="x14">
            <control shapeId="3619" r:id="rId288" name="Check Box 547">
              <controlPr defaultSize="0" autoFill="0" autoLine="0" autoPict="0">
                <anchor moveWithCells="1">
                  <from>
                    <xdr:col>22</xdr:col>
                    <xdr:colOff>0</xdr:colOff>
                    <xdr:row>178</xdr:row>
                    <xdr:rowOff>38100</xdr:rowOff>
                  </from>
                  <to>
                    <xdr:col>22</xdr:col>
                    <xdr:colOff>180975</xdr:colOff>
                    <xdr:row>178</xdr:row>
                    <xdr:rowOff>352425</xdr:rowOff>
                  </to>
                </anchor>
              </controlPr>
            </control>
          </mc:Choice>
        </mc:AlternateContent>
        <mc:AlternateContent xmlns:mc="http://schemas.openxmlformats.org/markup-compatibility/2006">
          <mc:Choice Requires="x14">
            <control shapeId="3620" r:id="rId289" name="Check Box 548">
              <controlPr defaultSize="0" autoFill="0" autoLine="0" autoPict="0">
                <anchor moveWithCells="1">
                  <from>
                    <xdr:col>22</xdr:col>
                    <xdr:colOff>0</xdr:colOff>
                    <xdr:row>179</xdr:row>
                    <xdr:rowOff>38100</xdr:rowOff>
                  </from>
                  <to>
                    <xdr:col>22</xdr:col>
                    <xdr:colOff>180975</xdr:colOff>
                    <xdr:row>179</xdr:row>
                    <xdr:rowOff>352425</xdr:rowOff>
                  </to>
                </anchor>
              </controlPr>
            </control>
          </mc:Choice>
        </mc:AlternateContent>
        <mc:AlternateContent xmlns:mc="http://schemas.openxmlformats.org/markup-compatibility/2006">
          <mc:Choice Requires="x14">
            <control shapeId="3621" r:id="rId290" name="Check Box 549">
              <controlPr defaultSize="0" autoFill="0" autoLine="0" autoPict="0">
                <anchor moveWithCells="1">
                  <from>
                    <xdr:col>22</xdr:col>
                    <xdr:colOff>0</xdr:colOff>
                    <xdr:row>181</xdr:row>
                    <xdr:rowOff>38100</xdr:rowOff>
                  </from>
                  <to>
                    <xdr:col>22</xdr:col>
                    <xdr:colOff>180975</xdr:colOff>
                    <xdr:row>182</xdr:row>
                    <xdr:rowOff>152400</xdr:rowOff>
                  </to>
                </anchor>
              </controlPr>
            </control>
          </mc:Choice>
        </mc:AlternateContent>
        <mc:AlternateContent xmlns:mc="http://schemas.openxmlformats.org/markup-compatibility/2006">
          <mc:Choice Requires="x14">
            <control shapeId="3622" r:id="rId291" name="Check Box 550">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23" r:id="rId292" name="Check Box 551">
              <controlPr defaultSize="0" autoFill="0" autoLine="0" autoPict="0">
                <anchor moveWithCells="1">
                  <from>
                    <xdr:col>22</xdr:col>
                    <xdr:colOff>0</xdr:colOff>
                    <xdr:row>180</xdr:row>
                    <xdr:rowOff>19050</xdr:rowOff>
                  </from>
                  <to>
                    <xdr:col>22</xdr:col>
                    <xdr:colOff>171450</xdr:colOff>
                    <xdr:row>180</xdr:row>
                    <xdr:rowOff>180975</xdr:rowOff>
                  </to>
                </anchor>
              </controlPr>
            </control>
          </mc:Choice>
        </mc:AlternateContent>
        <mc:AlternateContent xmlns:mc="http://schemas.openxmlformats.org/markup-compatibility/2006">
          <mc:Choice Requires="x14">
            <control shapeId="3624" r:id="rId293" name="Check Box 552">
              <controlPr defaultSize="0" autoFill="0" autoLine="0" autoPict="0">
                <anchor moveWithCells="1">
                  <from>
                    <xdr:col>22</xdr:col>
                    <xdr:colOff>0</xdr:colOff>
                    <xdr:row>181</xdr:row>
                    <xdr:rowOff>0</xdr:rowOff>
                  </from>
                  <to>
                    <xdr:col>22</xdr:col>
                    <xdr:colOff>171450</xdr:colOff>
                    <xdr:row>181</xdr:row>
                    <xdr:rowOff>161925</xdr:rowOff>
                  </to>
                </anchor>
              </controlPr>
            </control>
          </mc:Choice>
        </mc:AlternateContent>
        <mc:AlternateContent xmlns:mc="http://schemas.openxmlformats.org/markup-compatibility/2006">
          <mc:Choice Requires="x14">
            <control shapeId="3625" r:id="rId294" name="Check Box 553">
              <controlPr defaultSize="0" autoFill="0" autoLine="0" autoPict="0">
                <anchor moveWithCells="1">
                  <from>
                    <xdr:col>22</xdr:col>
                    <xdr:colOff>0</xdr:colOff>
                    <xdr:row>181</xdr:row>
                    <xdr:rowOff>19050</xdr:rowOff>
                  </from>
                  <to>
                    <xdr:col>22</xdr:col>
                    <xdr:colOff>171450</xdr:colOff>
                    <xdr:row>181</xdr:row>
                    <xdr:rowOff>180975</xdr:rowOff>
                  </to>
                </anchor>
              </controlPr>
            </control>
          </mc:Choice>
        </mc:AlternateContent>
        <mc:AlternateContent xmlns:mc="http://schemas.openxmlformats.org/markup-compatibility/2006">
          <mc:Choice Requires="x14">
            <control shapeId="3626" r:id="rId295" name="Check Box 554">
              <controlPr defaultSize="0" autoFill="0" autoLine="0" autoPict="0">
                <anchor moveWithCells="1">
                  <from>
                    <xdr:col>22</xdr:col>
                    <xdr:colOff>0</xdr:colOff>
                    <xdr:row>178</xdr:row>
                    <xdr:rowOff>38100</xdr:rowOff>
                  </from>
                  <to>
                    <xdr:col>22</xdr:col>
                    <xdr:colOff>180975</xdr:colOff>
                    <xdr:row>178</xdr:row>
                    <xdr:rowOff>352425</xdr:rowOff>
                  </to>
                </anchor>
              </controlPr>
            </control>
          </mc:Choice>
        </mc:AlternateContent>
        <mc:AlternateContent xmlns:mc="http://schemas.openxmlformats.org/markup-compatibility/2006">
          <mc:Choice Requires="x14">
            <control shapeId="3627" r:id="rId296" name="Check Box 555">
              <controlPr defaultSize="0" autoFill="0" autoLine="0" autoPict="0">
                <anchor moveWithCells="1">
                  <from>
                    <xdr:col>22</xdr:col>
                    <xdr:colOff>0</xdr:colOff>
                    <xdr:row>179</xdr:row>
                    <xdr:rowOff>38100</xdr:rowOff>
                  </from>
                  <to>
                    <xdr:col>22</xdr:col>
                    <xdr:colOff>180975</xdr:colOff>
                    <xdr:row>179</xdr:row>
                    <xdr:rowOff>352425</xdr:rowOff>
                  </to>
                </anchor>
              </controlPr>
            </control>
          </mc:Choice>
        </mc:AlternateContent>
        <mc:AlternateContent xmlns:mc="http://schemas.openxmlformats.org/markup-compatibility/2006">
          <mc:Choice Requires="x14">
            <control shapeId="3628" r:id="rId297" name="Check Box 556">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29" r:id="rId298" name="Check Box 557">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34" r:id="rId299" name="Check Box 562">
              <controlPr defaultSize="0" autoFill="0" autoLine="0" autoPict="0">
                <anchor moveWithCells="1">
                  <from>
                    <xdr:col>24</xdr:col>
                    <xdr:colOff>0</xdr:colOff>
                    <xdr:row>69</xdr:row>
                    <xdr:rowOff>0</xdr:rowOff>
                  </from>
                  <to>
                    <xdr:col>24</xdr:col>
                    <xdr:colOff>314325</xdr:colOff>
                    <xdr:row>69</xdr:row>
                    <xdr:rowOff>409575</xdr:rowOff>
                  </to>
                </anchor>
              </controlPr>
            </control>
          </mc:Choice>
        </mc:AlternateContent>
        <mc:AlternateContent xmlns:mc="http://schemas.openxmlformats.org/markup-compatibility/2006">
          <mc:Choice Requires="x14">
            <control shapeId="3635" r:id="rId300" name="Check Box 563">
              <controlPr defaultSize="0" autoFill="0" autoLine="0" autoPict="0">
                <anchor moveWithCells="1">
                  <from>
                    <xdr:col>24</xdr:col>
                    <xdr:colOff>0</xdr:colOff>
                    <xdr:row>71</xdr:row>
                    <xdr:rowOff>0</xdr:rowOff>
                  </from>
                  <to>
                    <xdr:col>24</xdr:col>
                    <xdr:colOff>314325</xdr:colOff>
                    <xdr:row>73</xdr:row>
                    <xdr:rowOff>38100</xdr:rowOff>
                  </to>
                </anchor>
              </controlPr>
            </control>
          </mc:Choice>
        </mc:AlternateContent>
        <mc:AlternateContent xmlns:mc="http://schemas.openxmlformats.org/markup-compatibility/2006">
          <mc:Choice Requires="x14">
            <control shapeId="3636" r:id="rId301" name="Check Box 564">
              <controlPr defaultSize="0" autoFill="0" autoLine="0" autoPict="0">
                <anchor moveWithCells="1">
                  <from>
                    <xdr:col>24</xdr:col>
                    <xdr:colOff>0</xdr:colOff>
                    <xdr:row>123</xdr:row>
                    <xdr:rowOff>19050</xdr:rowOff>
                  </from>
                  <to>
                    <xdr:col>24</xdr:col>
                    <xdr:colOff>219075</xdr:colOff>
                    <xdr:row>124</xdr:row>
                    <xdr:rowOff>9525</xdr:rowOff>
                  </to>
                </anchor>
              </controlPr>
            </control>
          </mc:Choice>
        </mc:AlternateContent>
        <mc:AlternateContent xmlns:mc="http://schemas.openxmlformats.org/markup-compatibility/2006">
          <mc:Choice Requires="x14">
            <control shapeId="3639" r:id="rId302" name="Check Box 567">
              <controlPr defaultSize="0" autoFill="0" autoLine="0" autoPict="0">
                <anchor moveWithCells="1">
                  <from>
                    <xdr:col>24</xdr:col>
                    <xdr:colOff>0</xdr:colOff>
                    <xdr:row>152</xdr:row>
                    <xdr:rowOff>19050</xdr:rowOff>
                  </from>
                  <to>
                    <xdr:col>24</xdr:col>
                    <xdr:colOff>219075</xdr:colOff>
                    <xdr:row>153</xdr:row>
                    <xdr:rowOff>9525</xdr:rowOff>
                  </to>
                </anchor>
              </controlPr>
            </control>
          </mc:Choice>
        </mc:AlternateContent>
        <mc:AlternateContent xmlns:mc="http://schemas.openxmlformats.org/markup-compatibility/2006">
          <mc:Choice Requires="x14">
            <control shapeId="3640" r:id="rId303" name="Check Box 568">
              <controlPr defaultSize="0" autoFill="0" autoLine="0" autoPict="0">
                <anchor moveWithCells="1">
                  <from>
                    <xdr:col>24</xdr:col>
                    <xdr:colOff>0</xdr:colOff>
                    <xdr:row>152</xdr:row>
                    <xdr:rowOff>19050</xdr:rowOff>
                  </from>
                  <to>
                    <xdr:col>24</xdr:col>
                    <xdr:colOff>219075</xdr:colOff>
                    <xdr:row>153</xdr:row>
                    <xdr:rowOff>9525</xdr:rowOff>
                  </to>
                </anchor>
              </controlPr>
            </control>
          </mc:Choice>
        </mc:AlternateContent>
        <mc:AlternateContent xmlns:mc="http://schemas.openxmlformats.org/markup-compatibility/2006">
          <mc:Choice Requires="x14">
            <control shapeId="3642" r:id="rId304" name="Check Box 570">
              <controlPr defaultSize="0" autoFill="0" autoLine="0" autoPict="0">
                <anchor moveWithCells="1">
                  <from>
                    <xdr:col>22</xdr:col>
                    <xdr:colOff>0</xdr:colOff>
                    <xdr:row>191</xdr:row>
                    <xdr:rowOff>0</xdr:rowOff>
                  </from>
                  <to>
                    <xdr:col>22</xdr:col>
                    <xdr:colOff>200025</xdr:colOff>
                    <xdr:row>191</xdr:row>
                    <xdr:rowOff>552450</xdr:rowOff>
                  </to>
                </anchor>
              </controlPr>
            </control>
          </mc:Choice>
        </mc:AlternateContent>
        <mc:AlternateContent xmlns:mc="http://schemas.openxmlformats.org/markup-compatibility/2006">
          <mc:Choice Requires="x14">
            <control shapeId="3643" r:id="rId305" name="Check Box 571">
              <controlPr defaultSize="0" autoFill="0" autoLine="0" autoPict="0">
                <anchor moveWithCells="1">
                  <from>
                    <xdr:col>22</xdr:col>
                    <xdr:colOff>0</xdr:colOff>
                    <xdr:row>191</xdr:row>
                    <xdr:rowOff>0</xdr:rowOff>
                  </from>
                  <to>
                    <xdr:col>22</xdr:col>
                    <xdr:colOff>200025</xdr:colOff>
                    <xdr:row>191</xdr:row>
                    <xdr:rowOff>552450</xdr:rowOff>
                  </to>
                </anchor>
              </controlPr>
            </control>
          </mc:Choice>
        </mc:AlternateContent>
        <mc:AlternateContent xmlns:mc="http://schemas.openxmlformats.org/markup-compatibility/2006">
          <mc:Choice Requires="x14">
            <control shapeId="3644" r:id="rId306" name="Check Box 572">
              <controlPr defaultSize="0" autoFill="0" autoLine="0" autoPict="0">
                <anchor moveWithCells="1">
                  <from>
                    <xdr:col>22</xdr:col>
                    <xdr:colOff>0</xdr:colOff>
                    <xdr:row>191</xdr:row>
                    <xdr:rowOff>0</xdr:rowOff>
                  </from>
                  <to>
                    <xdr:col>22</xdr:col>
                    <xdr:colOff>200025</xdr:colOff>
                    <xdr:row>191</xdr:row>
                    <xdr:rowOff>552450</xdr:rowOff>
                  </to>
                </anchor>
              </controlPr>
            </control>
          </mc:Choice>
        </mc:AlternateContent>
        <mc:AlternateContent xmlns:mc="http://schemas.openxmlformats.org/markup-compatibility/2006">
          <mc:Choice Requires="x14">
            <control shapeId="3645" r:id="rId307" name="Check Box 573">
              <controlPr defaultSize="0" autoFill="0" autoLine="0" autoPict="0">
                <anchor moveWithCells="1">
                  <from>
                    <xdr:col>22</xdr:col>
                    <xdr:colOff>0</xdr:colOff>
                    <xdr:row>191</xdr:row>
                    <xdr:rowOff>0</xdr:rowOff>
                  </from>
                  <to>
                    <xdr:col>22</xdr:col>
                    <xdr:colOff>200025</xdr:colOff>
                    <xdr:row>191</xdr:row>
                    <xdr:rowOff>552450</xdr:rowOff>
                  </to>
                </anchor>
              </controlPr>
            </control>
          </mc:Choice>
        </mc:AlternateContent>
        <mc:AlternateContent xmlns:mc="http://schemas.openxmlformats.org/markup-compatibility/2006">
          <mc:Choice Requires="x14">
            <control shapeId="3646" r:id="rId308" name="Check Box 574">
              <controlPr defaultSize="0" autoFill="0" autoLine="0" autoPict="0">
                <anchor moveWithCells="1">
                  <from>
                    <xdr:col>22</xdr:col>
                    <xdr:colOff>0</xdr:colOff>
                    <xdr:row>193</xdr:row>
                    <xdr:rowOff>0</xdr:rowOff>
                  </from>
                  <to>
                    <xdr:col>22</xdr:col>
                    <xdr:colOff>180975</xdr:colOff>
                    <xdr:row>194</xdr:row>
                    <xdr:rowOff>123825</xdr:rowOff>
                  </to>
                </anchor>
              </controlPr>
            </control>
          </mc:Choice>
        </mc:AlternateContent>
        <mc:AlternateContent xmlns:mc="http://schemas.openxmlformats.org/markup-compatibility/2006">
          <mc:Choice Requires="x14">
            <control shapeId="3647" r:id="rId309" name="Check Box 575">
              <controlPr defaultSize="0" autoFill="0" autoLine="0" autoPict="0">
                <anchor moveWithCells="1">
                  <from>
                    <xdr:col>22</xdr:col>
                    <xdr:colOff>0</xdr:colOff>
                    <xdr:row>193</xdr:row>
                    <xdr:rowOff>38100</xdr:rowOff>
                  </from>
                  <to>
                    <xdr:col>22</xdr:col>
                    <xdr:colOff>180975</xdr:colOff>
                    <xdr:row>194</xdr:row>
                    <xdr:rowOff>161925</xdr:rowOff>
                  </to>
                </anchor>
              </controlPr>
            </control>
          </mc:Choice>
        </mc:AlternateContent>
        <mc:AlternateContent xmlns:mc="http://schemas.openxmlformats.org/markup-compatibility/2006">
          <mc:Choice Requires="x14">
            <control shapeId="3648" r:id="rId310" name="Check Box 576">
              <controlPr defaultSize="0" autoFill="0" autoLine="0" autoPict="0">
                <anchor moveWithCells="1">
                  <from>
                    <xdr:col>22</xdr:col>
                    <xdr:colOff>0</xdr:colOff>
                    <xdr:row>195</xdr:row>
                    <xdr:rowOff>19050</xdr:rowOff>
                  </from>
                  <to>
                    <xdr:col>22</xdr:col>
                    <xdr:colOff>171450</xdr:colOff>
                    <xdr:row>195</xdr:row>
                    <xdr:rowOff>180975</xdr:rowOff>
                  </to>
                </anchor>
              </controlPr>
            </control>
          </mc:Choice>
        </mc:AlternateContent>
        <mc:AlternateContent xmlns:mc="http://schemas.openxmlformats.org/markup-compatibility/2006">
          <mc:Choice Requires="x14">
            <control shapeId="3649" r:id="rId311" name="Check Box 577">
              <controlPr defaultSize="0" autoFill="0" autoLine="0" autoPict="0">
                <anchor moveWithCells="1">
                  <from>
                    <xdr:col>22</xdr:col>
                    <xdr:colOff>0</xdr:colOff>
                    <xdr:row>195</xdr:row>
                    <xdr:rowOff>19050</xdr:rowOff>
                  </from>
                  <to>
                    <xdr:col>22</xdr:col>
                    <xdr:colOff>171450</xdr:colOff>
                    <xdr:row>195</xdr:row>
                    <xdr:rowOff>180975</xdr:rowOff>
                  </to>
                </anchor>
              </controlPr>
            </control>
          </mc:Choice>
        </mc:AlternateContent>
        <mc:AlternateContent xmlns:mc="http://schemas.openxmlformats.org/markup-compatibility/2006">
          <mc:Choice Requires="x14">
            <control shapeId="3650" r:id="rId312" name="Check Box 578">
              <controlPr defaultSize="0" autoFill="0" autoLine="0" autoPict="0">
                <anchor moveWithCells="1">
                  <from>
                    <xdr:col>22</xdr:col>
                    <xdr:colOff>0</xdr:colOff>
                    <xdr:row>198</xdr:row>
                    <xdr:rowOff>0</xdr:rowOff>
                  </from>
                  <to>
                    <xdr:col>22</xdr:col>
                    <xdr:colOff>180975</xdr:colOff>
                    <xdr:row>198</xdr:row>
                    <xdr:rowOff>314325</xdr:rowOff>
                  </to>
                </anchor>
              </controlPr>
            </control>
          </mc:Choice>
        </mc:AlternateContent>
        <mc:AlternateContent xmlns:mc="http://schemas.openxmlformats.org/markup-compatibility/2006">
          <mc:Choice Requires="x14">
            <control shapeId="3651" r:id="rId313" name="Check Box 579">
              <controlPr defaultSize="0" autoFill="0" autoLine="0" autoPict="0">
                <anchor moveWithCells="1">
                  <from>
                    <xdr:col>22</xdr:col>
                    <xdr:colOff>0</xdr:colOff>
                    <xdr:row>196</xdr:row>
                    <xdr:rowOff>38100</xdr:rowOff>
                  </from>
                  <to>
                    <xdr:col>22</xdr:col>
                    <xdr:colOff>180975</xdr:colOff>
                    <xdr:row>196</xdr:row>
                    <xdr:rowOff>352425</xdr:rowOff>
                  </to>
                </anchor>
              </controlPr>
            </control>
          </mc:Choice>
        </mc:AlternateContent>
        <mc:AlternateContent xmlns:mc="http://schemas.openxmlformats.org/markup-compatibility/2006">
          <mc:Choice Requires="x14">
            <control shapeId="3653" r:id="rId314" name="Check Box 581">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54" r:id="rId315" name="Check Box 582">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55" r:id="rId316" name="Check Box 583">
              <controlPr defaultSize="0" autoFill="0" autoLine="0" autoPict="0">
                <anchor moveWithCells="1">
                  <from>
                    <xdr:col>22</xdr:col>
                    <xdr:colOff>0</xdr:colOff>
                    <xdr:row>181</xdr:row>
                    <xdr:rowOff>0</xdr:rowOff>
                  </from>
                  <to>
                    <xdr:col>22</xdr:col>
                    <xdr:colOff>180975</xdr:colOff>
                    <xdr:row>182</xdr:row>
                    <xdr:rowOff>123825</xdr:rowOff>
                  </to>
                </anchor>
              </controlPr>
            </control>
          </mc:Choice>
        </mc:AlternateContent>
        <mc:AlternateContent xmlns:mc="http://schemas.openxmlformats.org/markup-compatibility/2006">
          <mc:Choice Requires="x14">
            <control shapeId="3656" r:id="rId317" name="Check Box 584">
              <controlPr defaultSize="0" autoFill="0" autoLine="0" autoPict="0">
                <anchor moveWithCells="1">
                  <from>
                    <xdr:col>22</xdr:col>
                    <xdr:colOff>0</xdr:colOff>
                    <xdr:row>181</xdr:row>
                    <xdr:rowOff>38100</xdr:rowOff>
                  </from>
                  <to>
                    <xdr:col>22</xdr:col>
                    <xdr:colOff>180975</xdr:colOff>
                    <xdr:row>182</xdr:row>
                    <xdr:rowOff>161925</xdr:rowOff>
                  </to>
                </anchor>
              </controlPr>
            </control>
          </mc:Choice>
        </mc:AlternateContent>
        <mc:AlternateContent xmlns:mc="http://schemas.openxmlformats.org/markup-compatibility/2006">
          <mc:Choice Requires="x14">
            <control shapeId="3657" r:id="rId318" name="Check Box 585">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58" r:id="rId319" name="Check Box 586">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59" r:id="rId320" name="Check Box 587">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60" r:id="rId321" name="Check Box 588">
              <controlPr defaultSize="0" autoFill="0" autoLine="0" autoPict="0">
                <anchor moveWithCells="1">
                  <from>
                    <xdr:col>22</xdr:col>
                    <xdr:colOff>0</xdr:colOff>
                    <xdr:row>184</xdr:row>
                    <xdr:rowOff>0</xdr:rowOff>
                  </from>
                  <to>
                    <xdr:col>22</xdr:col>
                    <xdr:colOff>180975</xdr:colOff>
                    <xdr:row>184</xdr:row>
                    <xdr:rowOff>304800</xdr:rowOff>
                  </to>
                </anchor>
              </controlPr>
            </control>
          </mc:Choice>
        </mc:AlternateContent>
        <mc:AlternateContent xmlns:mc="http://schemas.openxmlformats.org/markup-compatibility/2006">
          <mc:Choice Requires="x14">
            <control shapeId="3661" r:id="rId322" name="Check Box 589">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62" r:id="rId323" name="Check Box 590">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63" r:id="rId324" name="Check Box 591">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64" r:id="rId325" name="Check Box 592">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65" r:id="rId326" name="Check Box 593">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66" r:id="rId327" name="Check Box 594">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67" r:id="rId328" name="Check Box 595">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68" r:id="rId329" name="Check Box 596">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69" r:id="rId330" name="Check Box 597">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70" r:id="rId331" name="Check Box 598">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71" r:id="rId332" name="Check Box 599">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72" r:id="rId333" name="Check Box 600">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73" r:id="rId334" name="Check Box 601">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74" r:id="rId335" name="Check Box 602">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75" r:id="rId336" name="Check Box 603">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76" r:id="rId337" name="Check Box 604">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77" r:id="rId338" name="Check Box 605">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78" r:id="rId339" name="Check Box 606">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79" r:id="rId340" name="Check Box 607">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80" r:id="rId341" name="Check Box 608">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81" r:id="rId342" name="Check Box 609">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82" r:id="rId343" name="Check Box 610">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83" r:id="rId344" name="Check Box 611">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684" r:id="rId345" name="Check Box 612">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685" r:id="rId346" name="Check Box 613">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686" r:id="rId347" name="Check Box 614">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687" r:id="rId348" name="Check Box 615">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688" r:id="rId349" name="Check Box 616">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689" r:id="rId350" name="Check Box 617">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690" r:id="rId351" name="Check Box 618">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691" r:id="rId352" name="Check Box 619">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692" r:id="rId353" name="Check Box 620">
              <controlPr defaultSize="0" autoFill="0" autoLine="0" autoPict="0">
                <anchor moveWithCells="1">
                  <from>
                    <xdr:col>22</xdr:col>
                    <xdr:colOff>0</xdr:colOff>
                    <xdr:row>184</xdr:row>
                    <xdr:rowOff>38100</xdr:rowOff>
                  </from>
                  <to>
                    <xdr:col>22</xdr:col>
                    <xdr:colOff>180975</xdr:colOff>
                    <xdr:row>184</xdr:row>
                    <xdr:rowOff>352425</xdr:rowOff>
                  </to>
                </anchor>
              </controlPr>
            </control>
          </mc:Choice>
        </mc:AlternateContent>
        <mc:AlternateContent xmlns:mc="http://schemas.openxmlformats.org/markup-compatibility/2006">
          <mc:Choice Requires="x14">
            <control shapeId="3693" r:id="rId354" name="Check Box 621">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94" r:id="rId355" name="Check Box 622">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95" r:id="rId356" name="Check Box 623">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96" r:id="rId357" name="Check Box 624">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97" r:id="rId358" name="Check Box 625">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98" r:id="rId359" name="Check Box 626">
              <controlPr defaultSize="0" autoFill="0" autoLine="0" autoPict="0">
                <anchor moveWithCells="1">
                  <from>
                    <xdr:col>22</xdr:col>
                    <xdr:colOff>0</xdr:colOff>
                    <xdr:row>184</xdr:row>
                    <xdr:rowOff>0</xdr:rowOff>
                  </from>
                  <to>
                    <xdr:col>22</xdr:col>
                    <xdr:colOff>171450</xdr:colOff>
                    <xdr:row>184</xdr:row>
                    <xdr:rowOff>161925</xdr:rowOff>
                  </to>
                </anchor>
              </controlPr>
            </control>
          </mc:Choice>
        </mc:AlternateContent>
        <mc:AlternateContent xmlns:mc="http://schemas.openxmlformats.org/markup-compatibility/2006">
          <mc:Choice Requires="x14">
            <control shapeId="3699" r:id="rId360" name="Check Box 627">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700" r:id="rId361" name="Check Box 628">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701" r:id="rId362" name="Check Box 629">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702" r:id="rId363" name="Check Box 630">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703" r:id="rId364" name="Check Box 631">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704" r:id="rId365" name="Check Box 632">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705" r:id="rId366" name="Check Box 633">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706" r:id="rId367" name="Check Box 634">
              <controlPr defaultSize="0" autoFill="0" autoLine="0" autoPict="0">
                <anchor moveWithCells="1">
                  <from>
                    <xdr:col>22</xdr:col>
                    <xdr:colOff>0</xdr:colOff>
                    <xdr:row>184</xdr:row>
                    <xdr:rowOff>0</xdr:rowOff>
                  </from>
                  <to>
                    <xdr:col>22</xdr:col>
                    <xdr:colOff>180975</xdr:colOff>
                    <xdr:row>184</xdr:row>
                    <xdr:rowOff>314325</xdr:rowOff>
                  </to>
                </anchor>
              </controlPr>
            </control>
          </mc:Choice>
        </mc:AlternateContent>
        <mc:AlternateContent xmlns:mc="http://schemas.openxmlformats.org/markup-compatibility/2006">
          <mc:Choice Requires="x14">
            <control shapeId="3707" r:id="rId368" name="Check Box 635">
              <controlPr defaultSize="0" autoFill="0" autoLine="0" autoPict="0">
                <anchor moveWithCells="1">
                  <from>
                    <xdr:col>22</xdr:col>
                    <xdr:colOff>0</xdr:colOff>
                    <xdr:row>184</xdr:row>
                    <xdr:rowOff>38100</xdr:rowOff>
                  </from>
                  <to>
                    <xdr:col>22</xdr:col>
                    <xdr:colOff>180975</xdr:colOff>
                    <xdr:row>184</xdr:row>
                    <xdr:rowOff>352425</xdr:rowOff>
                  </to>
                </anchor>
              </controlPr>
            </control>
          </mc:Choice>
        </mc:AlternateContent>
        <mc:AlternateContent xmlns:mc="http://schemas.openxmlformats.org/markup-compatibility/2006">
          <mc:Choice Requires="x14">
            <control shapeId="3708" r:id="rId369" name="Check Box 636">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709" r:id="rId370" name="Check Box 637">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710" r:id="rId371" name="Check Box 638">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711" r:id="rId372" name="Check Box 639">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712" r:id="rId373" name="Check Box 640">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713" r:id="rId374" name="Check Box 641">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714" r:id="rId375" name="Check Box 642">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715" r:id="rId376" name="Check Box 643">
              <controlPr defaultSize="0" autoFill="0" autoLine="0" autoPict="0">
                <anchor moveWithCells="1">
                  <from>
                    <xdr:col>22</xdr:col>
                    <xdr:colOff>0</xdr:colOff>
                    <xdr:row>184</xdr:row>
                    <xdr:rowOff>0</xdr:rowOff>
                  </from>
                  <to>
                    <xdr:col>22</xdr:col>
                    <xdr:colOff>200025</xdr:colOff>
                    <xdr:row>185</xdr:row>
                    <xdr:rowOff>171450</xdr:rowOff>
                  </to>
                </anchor>
              </controlPr>
            </control>
          </mc:Choice>
        </mc:AlternateContent>
        <mc:AlternateContent xmlns:mc="http://schemas.openxmlformats.org/markup-compatibility/2006">
          <mc:Choice Requires="x14">
            <control shapeId="3719" r:id="rId377" name="Check Box 647">
              <controlPr defaultSize="0" autoFill="0" autoLine="0" autoPict="0">
                <anchor moveWithCells="1">
                  <from>
                    <xdr:col>22</xdr:col>
                    <xdr:colOff>0</xdr:colOff>
                    <xdr:row>188</xdr:row>
                    <xdr:rowOff>38100</xdr:rowOff>
                  </from>
                  <to>
                    <xdr:col>22</xdr:col>
                    <xdr:colOff>180975</xdr:colOff>
                    <xdr:row>188</xdr:row>
                    <xdr:rowOff>352425</xdr:rowOff>
                  </to>
                </anchor>
              </controlPr>
            </control>
          </mc:Choice>
        </mc:AlternateContent>
        <mc:AlternateContent xmlns:mc="http://schemas.openxmlformats.org/markup-compatibility/2006">
          <mc:Choice Requires="x14">
            <control shapeId="3720" r:id="rId378" name="Check Box 648">
              <controlPr defaultSize="0" autoFill="0" autoLine="0" autoPict="0">
                <anchor moveWithCells="1">
                  <from>
                    <xdr:col>22</xdr:col>
                    <xdr:colOff>0</xdr:colOff>
                    <xdr:row>188</xdr:row>
                    <xdr:rowOff>38100</xdr:rowOff>
                  </from>
                  <to>
                    <xdr:col>22</xdr:col>
                    <xdr:colOff>180975</xdr:colOff>
                    <xdr:row>188</xdr:row>
                    <xdr:rowOff>352425</xdr:rowOff>
                  </to>
                </anchor>
              </controlPr>
            </control>
          </mc:Choice>
        </mc:AlternateContent>
        <mc:AlternateContent xmlns:mc="http://schemas.openxmlformats.org/markup-compatibility/2006">
          <mc:Choice Requires="x14">
            <control shapeId="3721" r:id="rId379" name="Check Box 649">
              <controlPr defaultSize="0" autoFill="0" autoLine="0" autoPict="0">
                <anchor moveWithCells="1">
                  <from>
                    <xdr:col>24</xdr:col>
                    <xdr:colOff>0</xdr:colOff>
                    <xdr:row>181</xdr:row>
                    <xdr:rowOff>19050</xdr:rowOff>
                  </from>
                  <to>
                    <xdr:col>24</xdr:col>
                    <xdr:colOff>219075</xdr:colOff>
                    <xdr:row>182</xdr:row>
                    <xdr:rowOff>9525</xdr:rowOff>
                  </to>
                </anchor>
              </controlPr>
            </control>
          </mc:Choice>
        </mc:AlternateContent>
        <mc:AlternateContent xmlns:mc="http://schemas.openxmlformats.org/markup-compatibility/2006">
          <mc:Choice Requires="x14">
            <control shapeId="3722" r:id="rId380" name="Check Box 650">
              <controlPr defaultSize="0" autoFill="0" autoLine="0" autoPict="0">
                <anchor moveWithCells="1">
                  <from>
                    <xdr:col>24</xdr:col>
                    <xdr:colOff>0</xdr:colOff>
                    <xdr:row>181</xdr:row>
                    <xdr:rowOff>19050</xdr:rowOff>
                  </from>
                  <to>
                    <xdr:col>24</xdr:col>
                    <xdr:colOff>219075</xdr:colOff>
                    <xdr:row>182</xdr:row>
                    <xdr:rowOff>9525</xdr:rowOff>
                  </to>
                </anchor>
              </controlPr>
            </control>
          </mc:Choice>
        </mc:AlternateContent>
        <mc:AlternateContent xmlns:mc="http://schemas.openxmlformats.org/markup-compatibility/2006">
          <mc:Choice Requires="x14">
            <control shapeId="3723" r:id="rId381" name="Check Box 651">
              <controlPr defaultSize="0" autoFill="0" autoLine="0" autoPict="0">
                <anchor moveWithCells="1">
                  <from>
                    <xdr:col>24</xdr:col>
                    <xdr:colOff>0</xdr:colOff>
                    <xdr:row>181</xdr:row>
                    <xdr:rowOff>19050</xdr:rowOff>
                  </from>
                  <to>
                    <xdr:col>24</xdr:col>
                    <xdr:colOff>219075</xdr:colOff>
                    <xdr:row>182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2ページ</vt:lpstr>
      <vt:lpstr>勤務形態一覧表</vt:lpstr>
      <vt:lpstr>シフト記号表(勤務形態一覧表)</vt:lpstr>
      <vt:lpstr>記入方法(勤務形態一覧表)</vt:lpstr>
      <vt:lpstr>プルダウン・リスト(勤務形態一覧表)</vt:lpstr>
      <vt:lpstr>自主点検表(密着通所)</vt:lpstr>
      <vt:lpstr>加算等自己点検表(密着通所)</vt:lpstr>
      <vt:lpstr>'加算等自己点検表(密着通所)'!Print_Area</vt:lpstr>
      <vt:lpstr>'記入方法(勤務形態一覧表)'!Print_Area</vt:lpstr>
      <vt:lpstr>勤務形態一覧表!Print_Area</vt:lpstr>
      <vt:lpstr>'自主点検表(密着通所)'!Print_Area</vt:lpstr>
      <vt:lpstr>勤務形態一覧表!Print_Titles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2024-09-25T04:22:21Z</dcterms:modified>
</cp:coreProperties>
</file>