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mmortal\flsrv\部署別\上下水道総務課\会計係\会計係長\上下　県等照会文書\R05県等照会文書\財務課提出\【0131〆】公営企業に係る経営比較分析表（令和４年度決算）の分析等について\【経営比較分析表】2022_242047_47_1718\"/>
    </mc:Choice>
  </mc:AlternateContent>
  <workbookProtection workbookAlgorithmName="SHA-512" workbookHashValue="CvtJJVw338OW6AyFF9C1GsOc4onxfGI1bj8n4kw/PcD7HagwDvUtgAreFz6V3JSogKTMObq4rqcFqVxYqBso7A==" workbookSaltValue="9sJSmkiYbmMQulVGqyfHDg==" workbookSpinCount="100000" lockStructure="1"/>
  <bookViews>
    <workbookView xWindow="0" yWindow="0" windowWidth="28800" windowHeight="113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<sst xmlns="http://schemas.openxmlformats.org/spreadsheetml/2006/main" count="236" uniqueCount="118">
  <si>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</si>
  <si>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</si>
  <si>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</si>
  <si>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</si>
  <si>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</si>
  <si>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</si>
  <si>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</si>
  <si>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</si>
  <si>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</si>
  <si>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</si>
  <si>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</si>
  <si>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</si>
  <si>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</si>
  <si>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</si>
  <si>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</si>
  <si>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</si>
  <si>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</si>
  <si>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</si>
  <si>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</si>
  <si>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</si>
  <si>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</si>
  <si>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</si>
  <si>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</si>
  <si>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</si>
  <si>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</si>
  <si>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</si>
  <si>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</si>
  <si>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</si>
  <si>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</si>
  <si>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</si>
  <si>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</si>
  <si>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</si>
  <si>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</si>
  <si>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</si>
  <si>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</si>
  <si>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</si>
  <si>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</si>
  <si>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</si>
  <si>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</si>
  <si>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</si>
  <si>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</si>
  <si>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</si>
  <si>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</si>
  <si>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</si>
  <si>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</si>
  <si>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</si>
  <si>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</si>
  <si>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</si>
  <si>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</si>
  <si>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</si>
  <si>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</si>
  <si>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</si>
  <si>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</si>
  <si>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</si>
  <si>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</si>
  <si>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</si>
  <si>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</si>
  <si>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</si>
  <si>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</si>
  <si>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</si>
  <si>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</si>
  <si>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</si>
  <si>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</si>
  <si>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</si>
  <si>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</si>
  <si>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</si>
  <si>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</si>
  <si>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</si>
  <si>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</si>
  <si>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</si>
  <si>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</si>
  <si>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</si>
  <si>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</si>
  <si>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</si>
  <si>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</si>
  <si>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</si>
  <si>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</si>
  <si>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</si>
  <si>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</si>
  <si>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</si>
  <si>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</si>
  <si>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</si>
  <si>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</si>
  <si>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</si>
  <si>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</si>
  <si>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</si>
  <si>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</si>
  <si>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</si>
  <si>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</si>
  <si>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</si>
  <si>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</si>
  <si>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</si>
  <si>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</si>
  <si>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</si>
  <si>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</si>
  <si>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</si>
  <si>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</si>
  <si>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</si>
  <si>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</si>
  <si>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</si>
  <si>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</si>
  <si>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</si>
  <si>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</si>
  <si>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</si>
  <si>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</si>
  <si>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</si>
  <si>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</si>
  <si>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</si>
  <si>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</si>
  <si>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</si>
  <si>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</si>
  <si>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</si>
  <si>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</si>
  <si>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</si>
  <si>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</si>
  <si>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本市で管理している農業集落排水施設は３施設あり、すべて平成に入ってから供用を開始し20年以上経過しているが、現時点において、管渠についての更新は検討していない。</t>
    <phoneticPr fontId="4"/>
  </si>
  <si>
    <t>　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phoneticPr fontId="4"/>
  </si>
  <si>
    <t>①収益的収支比率については、95.30%と100%を下回ったが令和5年度からの法適化による打ち切り決算の影響である。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26" eb="28">
      <t>シタマワ</t>
    </rPh>
    <rPh sb="31" eb="33">
      <t>レイワ</t>
    </rPh>
    <rPh sb="34" eb="36">
      <t>ネンド</t>
    </rPh>
    <rPh sb="39" eb="40">
      <t>ホウ</t>
    </rPh>
    <rPh sb="40" eb="41">
      <t>テキ</t>
    </rPh>
    <rPh sb="41" eb="42">
      <t>カ</t>
    </rPh>
    <rPh sb="45" eb="46">
      <t>ウ</t>
    </rPh>
    <rPh sb="47" eb="48">
      <t>キ</t>
    </rPh>
    <rPh sb="49" eb="51">
      <t>ケッサン</t>
    </rPh>
    <rPh sb="52" eb="54">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</si>
</sst>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93-4B54-AAE4-EC7B991979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993-4B54-AAE4-EC7B991979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58.74</c:v>
                </c:pt>
                <c:pt idx="1">
                  <c:v>64.569999999999993</c:v>
                </c:pt>
                <c:pt idx="2">
                  <c:v>65.25</c:v>
                </c:pt>
                <c:pt idx="3">
                  <c:v>61.43</c:v>
                </c:pt>
                <c:pt idx="4">
                  <c:v>55.61</c:v>
                </c:pt>
              </c:numCache>
            </c:numRef>
          </c:val>
          <c:extLst>
            <c:ext xmlns:c16="http://schemas.microsoft.com/office/drawing/2014/chart" uri="{C3380CC4-5D6E-409C-BE32-E72D297353CC}">
              <c16:uniqueId val="{00000000-14B3-4094-9F10-60B8CC3C85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4B3-4094-9F10-60B8CC3C85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98.4</c:v>
                </c:pt>
                <c:pt idx="1">
                  <c:v>98.56</c:v>
                </c:pt>
                <c:pt idx="2">
                  <c:v>98.66</c:v>
                </c:pt>
                <c:pt idx="3">
                  <c:v>98.86</c:v>
                </c:pt>
                <c:pt idx="4">
                  <c:v>98.86</c:v>
                </c:pt>
              </c:numCache>
            </c:numRef>
          </c:val>
          <c:extLst>
            <c:ext xmlns:c16="http://schemas.microsoft.com/office/drawing/2014/chart" uri="{C3380CC4-5D6E-409C-BE32-E72D297353CC}">
              <c16:uniqueId val="{00000000-0BA3-47AE-A8A4-1D3CAA2FFB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BA3-47AE-A8A4-1D3CAA2FFB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100.41</c:v>
                </c:pt>
                <c:pt idx="1">
                  <c:v>99.58</c:v>
                </c:pt>
                <c:pt idx="2">
                  <c:v>99.93</c:v>
                </c:pt>
                <c:pt idx="3">
                  <c:v>105.6</c:v>
                </c:pt>
                <c:pt idx="4">
                  <c:v>95.3</c:v>
                </c:pt>
              </c:numCache>
            </c:numRef>
          </c:val>
          <c:extLst>
            <c:ext xmlns:c16="http://schemas.microsoft.com/office/drawing/2014/chart" uri="{C3380CC4-5D6E-409C-BE32-E72D297353CC}">
              <c16:uniqueId val="{00000000-C197-444B-990F-79C9C91934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7-444B-990F-79C9C91934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F-4544-8A40-769C7C7323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F-4544-8A40-769C7C7323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7-4350-BF63-225660D11C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7-4350-BF63-225660D11C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9-46E6-ABB7-2A4E2F87B1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9-46E6-ABB7-2A4E2F87B1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8-4C62-8935-DE30EB8324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8-4C62-8935-DE30EB8324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5-48E2-B0A6-9DBCC277A1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2B5-48E2-B0A6-9DBCC277A1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39.89</c:v>
                </c:pt>
                <c:pt idx="1">
                  <c:v>33.64</c:v>
                </c:pt>
                <c:pt idx="2">
                  <c:v>31.52</c:v>
                </c:pt>
                <c:pt idx="3">
                  <c:v>28.23</c:v>
                </c:pt>
                <c:pt idx="4">
                  <c:v>24.54</c:v>
                </c:pt>
              </c:numCache>
            </c:numRef>
          </c:val>
          <c:extLst>
            <c:ext xmlns:c16="http://schemas.microsoft.com/office/drawing/2014/chart" uri="{C3380CC4-5D6E-409C-BE32-E72D297353CC}">
              <c16:uniqueId val="{00000000-00E5-428E-B05E-84BEEDE3D3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0E5-428E-B05E-84BEEDE3D3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440.19</c:v>
                </c:pt>
                <c:pt idx="1">
                  <c:v>475.46</c:v>
                </c:pt>
                <c:pt idx="2">
                  <c:v>502.95</c:v>
                </c:pt>
                <c:pt idx="3">
                  <c:v>592.11</c:v>
                </c:pt>
                <c:pt idx="4">
                  <c:v>694.61</c:v>
                </c:pt>
              </c:numCache>
            </c:numRef>
          </c:val>
          <c:extLst>
            <c:ext xmlns:c16="http://schemas.microsoft.com/office/drawing/2014/chart" uri="{C3380CC4-5D6E-409C-BE32-E72D297353CC}">
              <c16:uniqueId val="{00000000-5FC0-4024-AFEE-1235432DDE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FC0-4024-AFEE-1235432DDE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松阪市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159000</v>
      </c>
      <c r="AM8" s="46"/>
      <c r="AN8" s="46"/>
      <c r="AO8" s="46"/>
      <c r="AP8" s="46"/>
      <c r="AQ8" s="46"/>
      <c r="AR8" s="46"/>
      <c r="AS8" s="46"/>
      <c r="AT8" s="45">
        <f>データ!T6</f>
        <v>623.58000000000004</v>
      </c>
      <c r="AU8" s="45"/>
      <c r="AV8" s="45"/>
      <c r="AW8" s="45"/>
      <c r="AX8" s="45"/>
      <c r="AY8" s="45"/>
      <c r="AZ8" s="45"/>
      <c r="BA8" s="45"/>
      <c r="BB8" s="45">
        <f>データ!U6</f>
        <v>254.98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46">
        <f>データ!R6</f>
        <v>4950</v>
      </c>
      <c r="AE10" s="46"/>
      <c r="AF10" s="46"/>
      <c r="AG10" s="46"/>
      <c r="AH10" s="46"/>
      <c r="AI10" s="46"/>
      <c r="AJ10" s="46"/>
      <c r="AK10" s="2"/>
      <c r="AL10" s="46">
        <f>データ!V6</f>
        <v>967</v>
      </c>
      <c r="AM10" s="46"/>
      <c r="AN10" s="46"/>
      <c r="AO10" s="46"/>
      <c r="AP10" s="46"/>
      <c r="AQ10" s="46"/>
      <c r="AR10" s="46"/>
      <c r="AS10" s="46"/>
      <c r="AT10" s="45">
        <f>データ!W6</f>
        <v>0.5</v>
      </c>
      <c r="AU10" s="45"/>
      <c r="AV10" s="45"/>
      <c r="AW10" s="45"/>
      <c r="AX10" s="45"/>
      <c r="AY10" s="45"/>
      <c r="AZ10" s="45"/>
      <c r="BA10" s="45"/>
      <c r="BB10" s="45">
        <f>データ!X6</f>
        <v>1934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jGXi6bt+5HUY+gqFH8sSDhksiAxbuBGn7ZpOqXmoRyF3NAlXRdfk0/0jcPhBe32yrhtsBSILm6nG8hSY6nf47g==" saltValue="xlpRKvv9TeHc1pGeXeWw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242047</v>
      </c>
      <c r="D6" s="19">
        <f t="shared" si="3"/>
        <v>47</v>
      </c>
      <c r="E6" s="19">
        <f t="shared" si="3"/>
        <v>17</v>
      </c>
      <c r="F6" s="19">
        <f t="shared" si="3"/>
        <v>5</v>
      </c>
      <c r="G6" s="19">
        <f t="shared" si="3"/>
        <v>0</v>
      </c>
      <c r="H6" s="19" t="str">
        <f t="shared" si="3"/>
        <v>三重県　松阪市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0.61</v>
      </c>
      <c r="Q6" s="20">
        <f t="shared" si="3"/>
        <v>100</v>
      </c>
      <c r="R6" s="20">
        <f t="shared" si="3"/>
        <v>4950</v>
      </c>
      <c r="S6" s="20">
        <f t="shared" si="3"/>
        <v>159000</v>
      </c>
      <c r="T6" s="20">
        <f t="shared" si="3"/>
        <v>623.58000000000004</v>
      </c>
      <c r="U6" s="20">
        <f t="shared" si="3"/>
        <v>254.98</v>
      </c>
      <c r="V6" s="20">
        <f t="shared" si="3"/>
        <v>967</v>
      </c>
      <c r="W6" s="20">
        <f t="shared" si="3"/>
        <v>0.5</v>
      </c>
      <c r="X6" s="20">
        <f t="shared" si="3"/>
        <v>1934</v>
      </c>
      <c r="Y6" s="21">
        <f>IF(Y7="",NA(),Y7)</f>
        <v>100.41</v>
      </c>
      <c r="Z6" s="21">
        <f t="shared" ref="Z6:AH6" si="4">IF(Z7="",NA(),Z7)</f>
        <v>99.58</v>
      </c>
      <c r="AA6" s="21">
        <f t="shared" si="4"/>
        <v>99.93</v>
      </c>
      <c r="AB6" s="21">
        <f t="shared" si="4"/>
        <v>105.6</v>
      </c>
      <c r="AC6" s="21">
        <f t="shared" si="4"/>
        <v>95.3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39.89</v>
      </c>
      <c r="BR6" s="21">
        <f t="shared" ref="BR6:BZ6" si="8">IF(BR7="",NA(),BR7)</f>
        <v>33.64</v>
      </c>
      <c r="BS6" s="21">
        <f t="shared" si="8"/>
        <v>31.52</v>
      </c>
      <c r="BT6" s="21">
        <f t="shared" si="8"/>
        <v>28.23</v>
      </c>
      <c r="BU6" s="21">
        <f t="shared" si="8"/>
        <v>24.54</v>
      </c>
      <c r="BV6" s="21">
        <f t="shared" si="8"/>
        <v>57.77</v>
      </c>
      <c r="BW6" s="21">
        <f t="shared" si="8"/>
        <v>57.31</v>
      </c>
      <c r="BX6" s="21">
        <f t="shared" si="8"/>
        <v>57.08</v>
      </c>
      <c r="BY6" s="21">
        <f t="shared" si="8"/>
        <v>56.26</v>
      </c>
      <c r="BZ6" s="21">
        <f t="shared" si="8"/>
        <v>52.94</v>
      </c>
      <c r="CA6" s="20" t="str">
        <f>IF(CA7="","",IF(CA7="-","【-】","【"&amp;SUBSTITUTE(TEXT(CA7,"#,##0.00"),"-","△")&amp;"】"))</f>
        <v>【57.02】</v>
      </c>
      <c r="CB6" s="21">
        <f>IF(CB7="",NA(),CB7)</f>
        <v>440.19</v>
      </c>
      <c r="CC6" s="21">
        <f t="shared" ref="CC6:CK6" si="9">IF(CC7="",NA(),CC7)</f>
        <v>475.46</v>
      </c>
      <c r="CD6" s="21">
        <f t="shared" si="9"/>
        <v>502.95</v>
      </c>
      <c r="CE6" s="21">
        <f t="shared" si="9"/>
        <v>592.11</v>
      </c>
      <c r="CF6" s="21">
        <f t="shared" si="9"/>
        <v>694.61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58.74</v>
      </c>
      <c r="CN6" s="21">
        <f t="shared" ref="CN6:CV6" si="10">IF(CN7="",NA(),CN7)</f>
        <v>64.569999999999993</v>
      </c>
      <c r="CO6" s="21">
        <f t="shared" si="10"/>
        <v>65.25</v>
      </c>
      <c r="CP6" s="21">
        <f t="shared" si="10"/>
        <v>61.43</v>
      </c>
      <c r="CQ6" s="21">
        <f t="shared" si="10"/>
        <v>55.61</v>
      </c>
      <c r="CR6" s="21">
        <f t="shared" si="10"/>
        <v>50.68</v>
      </c>
      <c r="CS6" s="21">
        <f t="shared" si="10"/>
        <v>50.14</v>
      </c>
      <c r="CT6" s="21">
        <f t="shared" si="10"/>
        <v>54.83</v>
      </c>
      <c r="CU6" s="21">
        <f t="shared" si="10"/>
        <v>66.53</v>
      </c>
      <c r="CV6" s="21">
        <f t="shared" si="10"/>
        <v>52.35</v>
      </c>
      <c r="CW6" s="20" t="str">
        <f>IF(CW7="","",IF(CW7="-","【-】","【"&amp;SUBSTITUTE(TEXT(CW7,"#,##0.00"),"-","△")&amp;"】"))</f>
        <v>【52.55】</v>
      </c>
      <c r="CX6" s="21">
        <f>IF(CX7="",NA(),CX7)</f>
        <v>98.4</v>
      </c>
      <c r="CY6" s="21">
        <f t="shared" ref="CY6:DG6" si="11">IF(CY7="",NA(),CY7)</f>
        <v>98.56</v>
      </c>
      <c r="CZ6" s="21">
        <f t="shared" si="11"/>
        <v>98.66</v>
      </c>
      <c r="DA6" s="21">
        <f t="shared" si="11"/>
        <v>98.86</v>
      </c>
      <c r="DB6" s="21">
        <f t="shared" si="11"/>
        <v>98.86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242047</v>
      </c>
      <c r="D7" s="23">
        <v>47</v>
      </c>
      <c r="E7" s="23">
        <v>17</v>
      </c>
      <c r="F7" s="23">
        <v>5</v>
      </c>
      <c r="G7" s="23">
        <v>0</v>
      </c>
      <c r="H7" s="23" t="s">
        <v>96</v>
      </c>
      <c r="I7" s="23" t="s">
        <v>97</v>
      </c>
      <c r="J7" s="23" t="s">
        <v>98</v>
      </c>
      <c r="K7" s="23" t="s">
        <v>99</v>
      </c>
      <c r="L7" s="23" t="s">
        <v>100</v>
      </c>
      <c r="M7" s="23" t="s">
        <v>101</v>
      </c>
      <c r="N7" s="24" t="s">
        <v>102</v>
      </c>
      <c r="O7" s="24" t="s">
        <v>103</v>
      </c>
      <c r="P7" s="24">
        <v>0.61</v>
      </c>
      <c r="Q7" s="24">
        <v>100</v>
      </c>
      <c r="R7" s="24">
        <v>4950</v>
      </c>
      <c r="S7" s="24">
        <v>159000</v>
      </c>
      <c r="T7" s="24">
        <v>623.58000000000004</v>
      </c>
      <c r="U7" s="24">
        <v>254.98</v>
      </c>
      <c r="V7" s="24">
        <v>967</v>
      </c>
      <c r="W7" s="24">
        <v>0.5</v>
      </c>
      <c r="X7" s="24">
        <v>1934</v>
      </c>
      <c r="Y7" s="24">
        <v>100.41</v>
      </c>
      <c r="Z7" s="24">
        <v>99.58</v>
      </c>
      <c r="AA7" s="24">
        <v>99.93</v>
      </c>
      <c r="AB7" s="24">
        <v>105.6</v>
      </c>
      <c r="AC7" s="24">
        <v>95.3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39.89</v>
      </c>
      <c r="BR7" s="24">
        <v>33.64</v>
      </c>
      <c r="BS7" s="24">
        <v>31.52</v>
      </c>
      <c r="BT7" s="24">
        <v>28.23</v>
      </c>
      <c r="BU7" s="24">
        <v>24.54</v>
      </c>
      <c r="BV7" s="24">
        <v>57.77</v>
      </c>
      <c r="BW7" s="24">
        <v>57.31</v>
      </c>
      <c r="BX7" s="24">
        <v>57.08</v>
      </c>
      <c r="BY7" s="24">
        <v>56.26</v>
      </c>
      <c r="BZ7" s="24">
        <v>52.94</v>
      </c>
      <c r="CA7" s="24">
        <v>57.02</v>
      </c>
      <c r="CB7" s="24">
        <v>440.19</v>
      </c>
      <c r="CC7" s="24">
        <v>475.46</v>
      </c>
      <c r="CD7" s="24">
        <v>502.95</v>
      </c>
      <c r="CE7" s="24">
        <v>592.11</v>
      </c>
      <c r="CF7" s="24">
        <v>694.61</v>
      </c>
      <c r="CG7" s="24">
        <v>274.35000000000002</v>
      </c>
      <c r="CH7" s="24">
        <v>273.52</v>
      </c>
      <c r="CI7" s="24">
        <v>274.99</v>
      </c>
      <c r="CJ7" s="24">
        <v>282.08999999999997</v>
      </c>
      <c r="CK7" s="24">
        <v>303.27999999999997</v>
      </c>
      <c r="CL7" s="24">
        <v>273.68</v>
      </c>
      <c r="CM7" s="24">
        <v>58.74</v>
      </c>
      <c r="CN7" s="24">
        <v>64.569999999999993</v>
      </c>
      <c r="CO7" s="24">
        <v>65.25</v>
      </c>
      <c r="CP7" s="24">
        <v>61.43</v>
      </c>
      <c r="CQ7" s="24">
        <v>55.61</v>
      </c>
      <c r="CR7" s="24">
        <v>50.68</v>
      </c>
      <c r="CS7" s="24">
        <v>50.14</v>
      </c>
      <c r="CT7" s="24">
        <v>54.83</v>
      </c>
      <c r="CU7" s="24">
        <v>66.53</v>
      </c>
      <c r="CV7" s="24">
        <v>52.35</v>
      </c>
      <c r="CW7" s="24">
        <v>52.55</v>
      </c>
      <c r="CX7" s="24">
        <v>98.4</v>
      </c>
      <c r="CY7" s="24">
        <v>98.56</v>
      </c>
      <c r="CZ7" s="24">
        <v>98.66</v>
      </c>
      <c r="DA7" s="24">
        <v>98.86</v>
      </c>
      <c r="DB7" s="24">
        <v>98.86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2024-01-17T04:38:59Z</cp:lastPrinted>
  <dcterms:created xsi:type="dcterms:W3CDTF">2023-12-12T02:54:41Z</dcterms:created>
  <dcterms:modified xsi:type="dcterms:W3CDTF">2024-02-01T04:25:12Z</dcterms:modified>
  <cp:category/>
</cp:coreProperties>
</file>