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M:\"/>
    </mc:Choice>
  </mc:AlternateContent>
  <workbookProtection workbookAlgorithmName="SHA-512" workbookHashValue="FJJ1uniqYJAz/s7b4hgrr/NQ/J0dkhErUdG1xGWgycSK4g0rvm9cNmd90dRXIPaBsM1WsFAzDS/WNL/AWRIDRw==" workbookSaltValue="PR0fPoLRvUF3R5KygEPD8w=="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S6" i="5"/>
  <c r="R6" i="5"/>
  <c r="Q6" i="5"/>
  <c r="P6" i="5"/>
  <c r="O6" i="5"/>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AT10" i="4"/>
  <c r="AL10" i="4"/>
  <c r="AD10" i="4"/>
  <c r="W10" i="4"/>
  <c r="P10" i="4"/>
  <c r="I10" i="4"/>
  <c r="B10" i="4"/>
  <c r="BB8" i="4"/>
  <c r="AT8" i="4"/>
  <c r="AL8" i="4"/>
  <c r="AD8" i="4"/>
  <c r="P8" i="4"/>
  <c r="I8" i="4"/>
  <c r="B8" i="4"/>
</calcChain>
</file>

<file path=xl/sharedStrings.xml><?xml version="1.0" encoding="utf-8"?>
<sst xmlns="http://schemas.openxmlformats.org/spreadsheetml/2006/main" count="247" uniqueCount="121">
  <si>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</si>
  <si>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</si>
  <si>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</si>
  <si>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</si>
  <si>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</si>
  <si>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</si>
  <si>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</si>
  <si>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</si>
  <si>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</si>
  <si>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</si>
  <si>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</si>
  <si>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</si>
  <si>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</si>
  <si>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</si>
  <si>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</si>
  <si>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</si>
  <si>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</si>
  <si>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</si>
  <si>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</si>
  <si>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</si>
  <si>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</si>
  <si>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</si>
  <si>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</si>
  <si>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</si>
  <si>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</si>
  <si>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</si>
  <si>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</si>
  <si>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</si>
  <si>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</si>
  <si>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</si>
  <si>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</si>
  <si>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</si>
  <si>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</si>
  <si>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</si>
  <si>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</si>
  <si>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</si>
  <si>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</si>
  <si>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</si>
  <si>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</si>
  <si>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</si>
  <si>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</si>
  <si>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</si>
  <si>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</si>
  <si>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</si>
  <si>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</si>
  <si>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</si>
  <si>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</si>
  <si>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</si>
  <si>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</si>
  <si>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</si>
  <si>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</si>
  <si>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</si>
  <si>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</si>
  <si>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</si>
  <si>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</si>
  <si>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</si>
  <si>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</si>
  <si>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</si>
  <si>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</si>
  <si>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</si>
  <si>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</si>
  <si>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</si>
  <si>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</si>
  <si>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</si>
  <si>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</si>
  <si>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</si>
  <si>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</si>
  <si>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</si>
  <si>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</si>
  <si>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</si>
  <si>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</si>
  <si>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</si>
  <si>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</si>
  <si>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</si>
  <si>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</si>
  <si>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</si>
  <si>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</si>
  <si>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</si>
  <si>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</si>
  <si>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</si>
  <si>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</si>
  <si>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</si>
  <si>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</si>
  <si>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</si>
  <si>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</si>
  <si>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</si>
  <si>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</si>
  <si>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</si>
  <si>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</si>
  <si>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</si>
  <si>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</si>
  <si>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</si>
  <si>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</si>
  <si>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</si>
  <si>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</si>
  <si>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</si>
  <si>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</si>
  <si>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</si>
  <si>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松阪市</t>
  </si>
  <si>
    <t>法非適用</t>
  </si>
  <si>
    <t>下水道事業</t>
  </si>
  <si>
    <t>特定地域生活排水処理</t>
  </si>
  <si>
    <t>K2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</si>
  <si>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</si>
  <si>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</si>
  <si>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</si>
  <si>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</si>
  <si>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</si>
  <si>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</si>
  <si>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</si>
  <si>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</si>
  <si>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</si>
  <si>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</si>
  <si>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</si>
  <si>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</si>
  <si>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</si>
  <si>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</si>
  <si>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</si>
  <si>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xml:space="preserve">①収益的収支比率
　市が管理する浄化槽の老朽化により修繕費が年々増加しており、現行の使用料収入では維持管理費や償還金の支払いが行えない状況にある。不足分を一般会計からの繰入金で賄っており収支比率は91.49％となった。維持管理費の削減や制度の見直しを行い財源確保をしなければならない。
④企業債残高対事業規模比率
　比率が0％であるが、これは償還金を県補助金、基金繰入金及び一般会計からの繰入金で賄っているためである。
⑤経費回収率
　類似団体と比較すると高い状況であるが、今後とも経営改善を図っていく必要があると考えられる。
⑥汚水処理原価
　類似団体と比較すると低くなっているが、新設の浄化槽の早期接続を促したことが低下につながっていると思われる。
⑦施設利用率
　類似団体と比較すると若干高くなっているが、人口減少と密接に関りがあり今後も横ばいか減少傾向が続くと思われる。
⑧水洗化率
　100％で類似団体と比較すると高くなっている。
</t>
    <rPh sb="345" eb="347">
      <t>ジャッカン</t>
    </rPh>
    <rPh sb="347" eb="348">
      <t>タカ</t>
    </rPh>
    <phoneticPr fontId="4"/>
  </si>
  <si>
    <t>飯南管内では平成8年度、飯高管内では平成10年度より市が設置事業を行っている。また、それ以前のものについても、個人から移管を受けて市が管理している浄化槽もある。設置から25年以上経過している浄化槽もあり、今後、本体の更新も考えていかなければならない浄化槽も少しずつ増えてくると考えられる。</t>
    <phoneticPr fontId="4"/>
  </si>
  <si>
    <t>飯南・飯高管内は中山間地域で過疎化や人口の減少が進んでいる。その為、新設の浄化槽も減少傾向にあり、既設の浄化槽も経年劣化により修繕費の増加が見込まれる。
　このような状況から事業の見直しを目的に、平成30年度から2年間にわたり「浄化槽事業の今後のあり方検討委員会」を開催し、市整備型の継続など検討した。その結果を踏まえ収支バランスを考慮した維持管理費の削減、制度の見直しを検討していく。又、これまで戸別合併処理浄化槽整備事業は特別会計として運営されていたが令和5年度より公営企業会計に移行する予定である。公営企業化により経営状況を的確に把握し課題抽出や経営分析をおこない健全な財政運営を行っていきたい。</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</si>
</sst>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9FD-430E-9A12-3B17D9605BCF}"/>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69FD-430E-9A12-3B17D9605BCF}"/>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57.18</c:v>
                </c:pt>
                <c:pt idx="1">
                  <c:v>57.02</c:v>
                </c:pt>
                <c:pt idx="2">
                  <c:v>57.85</c:v>
                </c:pt>
                <c:pt idx="3">
                  <c:v>57.74</c:v>
                </c:pt>
                <c:pt idx="4">
                  <c:v>57.58</c:v>
                </c:pt>
              </c:numCache>
            </c:numRef>
          </c:val>
          <c:extLst>
            <c:ext xmlns:c16="http://schemas.microsoft.com/office/drawing/2014/chart" uri="{C3380CC4-5D6E-409C-BE32-E72D297353CC}">
              <c16:uniqueId val="{00000000-C774-427E-9BC9-B9A26398128F}"/>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61.79</c:v>
                </c:pt>
                <c:pt idx="1">
                  <c:v>59.94</c:v>
                </c:pt>
                <c:pt idx="2">
                  <c:v>59.64</c:v>
                </c:pt>
                <c:pt idx="3">
                  <c:v>58.19</c:v>
                </c:pt>
                <c:pt idx="4">
                  <c:v>56.52</c:v>
                </c:pt>
              </c:numCache>
            </c:numRef>
          </c:val>
          <c:smooth val="0"/>
          <c:extLst>
            <c:ext xmlns:c16="http://schemas.microsoft.com/office/drawing/2014/chart" uri="{C3380CC4-5D6E-409C-BE32-E72D297353CC}">
              <c16:uniqueId val="{00000001-C774-427E-9BC9-B9A26398128F}"/>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1AB9-4790-9195-782973C3CF31}"/>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92.44</c:v>
                </c:pt>
                <c:pt idx="1">
                  <c:v>89.66</c:v>
                </c:pt>
                <c:pt idx="2">
                  <c:v>90.63</c:v>
                </c:pt>
                <c:pt idx="3">
                  <c:v>87.8</c:v>
                </c:pt>
                <c:pt idx="4">
                  <c:v>88.43</c:v>
                </c:pt>
              </c:numCache>
            </c:numRef>
          </c:val>
          <c:smooth val="0"/>
          <c:extLst>
            <c:ext xmlns:c16="http://schemas.microsoft.com/office/drawing/2014/chart" uri="{C3380CC4-5D6E-409C-BE32-E72D297353CC}">
              <c16:uniqueId val="{00000001-1AB9-4790-9195-782973C3CF31}"/>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96.52</c:v>
                </c:pt>
                <c:pt idx="1">
                  <c:v>96.5</c:v>
                </c:pt>
                <c:pt idx="2">
                  <c:v>95.17</c:v>
                </c:pt>
                <c:pt idx="3">
                  <c:v>94.15</c:v>
                </c:pt>
                <c:pt idx="4">
                  <c:v>91.49</c:v>
                </c:pt>
              </c:numCache>
            </c:numRef>
          </c:val>
          <c:extLst>
            <c:ext xmlns:c16="http://schemas.microsoft.com/office/drawing/2014/chart" uri="{C3380CC4-5D6E-409C-BE32-E72D297353CC}">
              <c16:uniqueId val="{00000000-60CE-42E0-8DAD-3B6B02BC25E5}"/>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0CE-42E0-8DAD-3B6B02BC25E5}"/>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25D-4FA2-9BE0-586155E6B3BA}"/>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25D-4FA2-9BE0-586155E6B3BA}"/>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88B-4BD5-A2F9-4932CAE4A7D7}"/>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88B-4BD5-A2F9-4932CAE4A7D7}"/>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3A5-4F6F-AF90-9B968EBDD31D}"/>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3A5-4F6F-AF90-9B968EBDD31D}"/>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FEF-4016-9A99-A5B179D9E92D}"/>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FEF-4016-9A99-A5B179D9E92D}"/>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18E-4053-BC88-357A5CE6E1AC}"/>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244.85</c:v>
                </c:pt>
                <c:pt idx="1">
                  <c:v>296.89</c:v>
                </c:pt>
                <c:pt idx="2">
                  <c:v>270.57</c:v>
                </c:pt>
                <c:pt idx="3">
                  <c:v>294.27</c:v>
                </c:pt>
                <c:pt idx="4">
                  <c:v>294.08999999999997</c:v>
                </c:pt>
              </c:numCache>
            </c:numRef>
          </c:val>
          <c:smooth val="0"/>
          <c:extLst>
            <c:ext xmlns:c16="http://schemas.microsoft.com/office/drawing/2014/chart" uri="{C3380CC4-5D6E-409C-BE32-E72D297353CC}">
              <c16:uniqueId val="{00000001-118E-4053-BC88-357A5CE6E1AC}"/>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92.58</c:v>
                </c:pt>
                <c:pt idx="1">
                  <c:v>92.71</c:v>
                </c:pt>
                <c:pt idx="2">
                  <c:v>91.17</c:v>
                </c:pt>
                <c:pt idx="3">
                  <c:v>86.91</c:v>
                </c:pt>
                <c:pt idx="4">
                  <c:v>87.01</c:v>
                </c:pt>
              </c:numCache>
            </c:numRef>
          </c:val>
          <c:extLst>
            <c:ext xmlns:c16="http://schemas.microsoft.com/office/drawing/2014/chart" uri="{C3380CC4-5D6E-409C-BE32-E72D297353CC}">
              <c16:uniqueId val="{00000000-431A-4074-BFE5-470614C0FB56}"/>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64.78</c:v>
                </c:pt>
                <c:pt idx="1">
                  <c:v>63.06</c:v>
                </c:pt>
                <c:pt idx="2">
                  <c:v>62.5</c:v>
                </c:pt>
                <c:pt idx="3">
                  <c:v>60.59</c:v>
                </c:pt>
                <c:pt idx="4">
                  <c:v>60</c:v>
                </c:pt>
              </c:numCache>
            </c:numRef>
          </c:val>
          <c:smooth val="0"/>
          <c:extLst>
            <c:ext xmlns:c16="http://schemas.microsoft.com/office/drawing/2014/chart" uri="{C3380CC4-5D6E-409C-BE32-E72D297353CC}">
              <c16:uniqueId val="{00000001-431A-4074-BFE5-470614C0FB56}"/>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222.95</c:v>
                </c:pt>
                <c:pt idx="1">
                  <c:v>223.34</c:v>
                </c:pt>
                <c:pt idx="2">
                  <c:v>226.44</c:v>
                </c:pt>
                <c:pt idx="3">
                  <c:v>239.21</c:v>
                </c:pt>
                <c:pt idx="4">
                  <c:v>238.94</c:v>
                </c:pt>
              </c:numCache>
            </c:numRef>
          </c:val>
          <c:extLst>
            <c:ext xmlns:c16="http://schemas.microsoft.com/office/drawing/2014/chart" uri="{C3380CC4-5D6E-409C-BE32-E72D297353CC}">
              <c16:uniqueId val="{00000000-C0C6-4BB4-9011-C4D54D8487E2}"/>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250.21</c:v>
                </c:pt>
                <c:pt idx="1">
                  <c:v>264.77</c:v>
                </c:pt>
                <c:pt idx="2">
                  <c:v>269.33</c:v>
                </c:pt>
                <c:pt idx="3">
                  <c:v>280.23</c:v>
                </c:pt>
                <c:pt idx="4">
                  <c:v>282.70999999999998</c:v>
                </c:pt>
              </c:numCache>
            </c:numRef>
          </c:val>
          <c:smooth val="0"/>
          <c:extLst>
            <c:ext xmlns:c16="http://schemas.microsoft.com/office/drawing/2014/chart" uri="{C3380CC4-5D6E-409C-BE32-E72D297353CC}">
              <c16:uniqueId val="{00000001-C0C6-4BB4-9011-C4D54D8487E2}"/>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【310.14】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【286.17】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C58" sqref="BC58"/>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三重県　松阪市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法非適用</v>
      </c>
      <c r="C8" s="35"/>
      <c r="D8" s="35"/>
      <c r="E8" s="35"/>
      <c r="F8" s="35"/>
      <c r="G8" s="35"/>
      <c r="H8" s="35"/>
      <c r="I8" s="35" t="str">
        <f>データ!J6</f>
        <v>下水道事業</v>
      </c>
      <c r="J8" s="35"/>
      <c r="K8" s="35"/>
      <c r="L8" s="35"/>
      <c r="M8" s="35"/>
      <c r="N8" s="35"/>
      <c r="O8" s="35"/>
      <c r="P8" s="35" t="str">
        <f>データ!K6</f>
        <v>特定地域生活排水処理</v>
      </c>
      <c r="Q8" s="35"/>
      <c r="R8" s="35"/>
      <c r="S8" s="35"/>
      <c r="T8" s="35"/>
      <c r="U8" s="35"/>
      <c r="V8" s="35"/>
      <c r="W8" s="35" t="str">
        <f>データ!L6</f>
        <v>K2</v>
      </c>
      <c r="X8" s="35"/>
      <c r="Y8" s="35"/>
      <c r="Z8" s="35"/>
      <c r="AA8" s="35"/>
      <c r="AB8" s="35"/>
      <c r="AC8" s="35"/>
      <c r="AD8" s="36" t="str">
        <f>データ!$M$6</f>
        <v>非設置</v>
      </c>
      <c r="AE8" s="36"/>
      <c r="AF8" s="36"/>
      <c r="AG8" s="36"/>
      <c r="AH8" s="36"/>
      <c r="AI8" s="36"/>
      <c r="AJ8" s="36"/>
      <c r="AK8" s="3"/>
      <c r="AL8" s="37">
        <f>データ!S6</f>
        <v>160624</v>
      </c>
      <c r="AM8" s="37"/>
      <c r="AN8" s="37"/>
      <c r="AO8" s="37"/>
      <c r="AP8" s="37"/>
      <c r="AQ8" s="37"/>
      <c r="AR8" s="37"/>
      <c r="AS8" s="37"/>
      <c r="AT8" s="38">
        <f>データ!T6</f>
        <v>623.58000000000004</v>
      </c>
      <c r="AU8" s="38"/>
      <c r="AV8" s="38"/>
      <c r="AW8" s="38"/>
      <c r="AX8" s="38"/>
      <c r="AY8" s="38"/>
      <c r="AZ8" s="38"/>
      <c r="BA8" s="38"/>
      <c r="BB8" s="38">
        <f>データ!U6</f>
        <v>257.58</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t="str">
        <f>データ!O6</f>
        <v>該当数値なし</v>
      </c>
      <c r="J10" s="38"/>
      <c r="K10" s="38"/>
      <c r="L10" s="38"/>
      <c r="M10" s="38"/>
      <c r="N10" s="38"/>
      <c r="O10" s="38"/>
      <c r="P10" s="38">
        <f>データ!P6</f>
        <v>5.34</v>
      </c>
      <c r="Q10" s="38"/>
      <c r="R10" s="38"/>
      <c r="S10" s="38"/>
      <c r="T10" s="38"/>
      <c r="U10" s="38"/>
      <c r="V10" s="38"/>
      <c r="W10" s="38">
        <f>データ!Q6</f>
        <v>100</v>
      </c>
      <c r="X10" s="38"/>
      <c r="Y10" s="38"/>
      <c r="Z10" s="38"/>
      <c r="AA10" s="38"/>
      <c r="AB10" s="38"/>
      <c r="AC10" s="38"/>
      <c r="AD10" s="37">
        <f>データ!R6</f>
        <v>4400</v>
      </c>
      <c r="AE10" s="37"/>
      <c r="AF10" s="37"/>
      <c r="AG10" s="37"/>
      <c r="AH10" s="37"/>
      <c r="AI10" s="37"/>
      <c r="AJ10" s="37"/>
      <c r="AK10" s="2"/>
      <c r="AL10" s="37">
        <f>データ!V6</f>
        <v>8545</v>
      </c>
      <c r="AM10" s="37"/>
      <c r="AN10" s="37"/>
      <c r="AO10" s="37"/>
      <c r="AP10" s="37"/>
      <c r="AQ10" s="37"/>
      <c r="AR10" s="37"/>
      <c r="AS10" s="37"/>
      <c r="AT10" s="38">
        <f>データ!W6</f>
        <v>216.41</v>
      </c>
      <c r="AU10" s="38"/>
      <c r="AV10" s="38"/>
      <c r="AW10" s="38"/>
      <c r="AX10" s="38"/>
      <c r="AY10" s="38"/>
      <c r="AZ10" s="38"/>
      <c r="BA10" s="38"/>
      <c r="BB10" s="38">
        <f>データ!X6</f>
        <v>39.49</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118</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119</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120</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【310.14】</v>
      </c>
      <c r="I86" s="12" t="str">
        <f>データ!CA6</f>
        <v>【57.71】</v>
      </c>
      <c r="J86" s="12" t="str">
        <f>データ!CL6</f>
        <v>【286.17】</v>
      </c>
      <c r="K86" s="12" t="str">
        <f>データ!CW6</f>
        <v>【56.80】</v>
      </c>
      <c r="L86" s="12" t="str">
        <f>データ!DH6</f>
        <v>【83.38】</v>
      </c>
      <c r="M86" s="12" t="s">
        <v>44</v>
      </c>
      <c r="N86" s="12" t="s">
        <v>44</v>
      </c>
      <c r="O86" s="12" t="str">
        <f>データ!EO6</f>
        <v>【-】</v>
      </c>
    </row>
  </sheetData>
  <sheetProtection algorithmName="SHA-512" hashValue="FxV2W2vjBHKex8sj08YzQT8Sl3biC2Xzmy12+Ir+Ryuaycg/L61bT2bCs5nw6PIZtP/7QuSHIsCxvZJMVW2tZA==" saltValue="eOYVoRlDfg8F7PSl/7KcKQ=="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2021</v>
      </c>
      <c r="C6" s="19">
        <f t="shared" ref="C6:X6" si="3">C7</f>
        <v>242047</v>
      </c>
      <c r="D6" s="19">
        <f t="shared" si="3"/>
        <v>47</v>
      </c>
      <c r="E6" s="19">
        <f t="shared" si="3"/>
        <v>18</v>
      </c>
      <c r="F6" s="19">
        <f t="shared" si="3"/>
        <v>0</v>
      </c>
      <c r="G6" s="19">
        <f t="shared" si="3"/>
        <v>0</v>
      </c>
      <c r="H6" s="19" t="str">
        <f t="shared" si="3"/>
        <v>三重県　松阪市</v>
      </c>
      <c r="I6" s="19" t="str">
        <f t="shared" si="3"/>
        <v>法非適用</v>
      </c>
      <c r="J6" s="19" t="str">
        <f t="shared" si="3"/>
        <v>下水道事業</v>
      </c>
      <c r="K6" s="19" t="str">
        <f t="shared" si="3"/>
        <v>特定地域生活排水処理</v>
      </c>
      <c r="L6" s="19" t="str">
        <f t="shared" si="3"/>
        <v>K2</v>
      </c>
      <c r="M6" s="19" t="str">
        <f t="shared" si="3"/>
        <v>非設置</v>
      </c>
      <c r="N6" s="20" t="str">
        <f t="shared" si="3"/>
        <v>-</v>
      </c>
      <c r="O6" s="20" t="str">
        <f t="shared" si="3"/>
        <v>該当数値なし</v>
      </c>
      <c r="P6" s="20">
        <f t="shared" si="3"/>
        <v>5.34</v>
      </c>
      <c r="Q6" s="20">
        <f t="shared" si="3"/>
        <v>100</v>
      </c>
      <c r="R6" s="20">
        <f t="shared" si="3"/>
        <v>4400</v>
      </c>
      <c r="S6" s="20">
        <f t="shared" si="3"/>
        <v>160624</v>
      </c>
      <c r="T6" s="20">
        <f t="shared" si="3"/>
        <v>623.58000000000004</v>
      </c>
      <c r="U6" s="20">
        <f t="shared" si="3"/>
        <v>257.58</v>
      </c>
      <c r="V6" s="20">
        <f t="shared" si="3"/>
        <v>8545</v>
      </c>
      <c r="W6" s="20">
        <f t="shared" si="3"/>
        <v>216.41</v>
      </c>
      <c r="X6" s="20">
        <f t="shared" si="3"/>
        <v>39.49</v>
      </c>
      <c r="Y6" s="21">
        <f>IF(Y7="",NA(),Y7)</f>
        <v>96.52</v>
      </c>
      <c r="Z6" s="21">
        <f t="shared" ref="Z6:AH6" si="4">IF(Z7="",NA(),Z7)</f>
        <v>96.5</v>
      </c>
      <c r="AA6" s="21">
        <f t="shared" si="4"/>
        <v>95.17</v>
      </c>
      <c r="AB6" s="21">
        <f t="shared" si="4"/>
        <v>94.15</v>
      </c>
      <c r="AC6" s="21">
        <f t="shared" si="4"/>
        <v>91.49</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244.85</v>
      </c>
      <c r="BL6" s="21">
        <f t="shared" si="7"/>
        <v>296.89</v>
      </c>
      <c r="BM6" s="21">
        <f t="shared" si="7"/>
        <v>270.57</v>
      </c>
      <c r="BN6" s="21">
        <f t="shared" si="7"/>
        <v>294.27</v>
      </c>
      <c r="BO6" s="21">
        <f t="shared" si="7"/>
        <v>294.08999999999997</v>
      </c>
      <c r="BP6" s="20" t="str">
        <f>IF(BP7="","",IF(BP7="-","【-】","【"&amp;SUBSTITUTE(TEXT(BP7,"#,##0.00"),"-","△")&amp;"】"))</f>
        <v>【310.14】</v>
      </c>
      <c r="BQ6" s="21">
        <f>IF(BQ7="",NA(),BQ7)</f>
        <v>92.58</v>
      </c>
      <c r="BR6" s="21">
        <f t="shared" ref="BR6:BZ6" si="8">IF(BR7="",NA(),BR7)</f>
        <v>92.71</v>
      </c>
      <c r="BS6" s="21">
        <f t="shared" si="8"/>
        <v>91.17</v>
      </c>
      <c r="BT6" s="21">
        <f t="shared" si="8"/>
        <v>86.91</v>
      </c>
      <c r="BU6" s="21">
        <f t="shared" si="8"/>
        <v>87.01</v>
      </c>
      <c r="BV6" s="21">
        <f t="shared" si="8"/>
        <v>64.78</v>
      </c>
      <c r="BW6" s="21">
        <f t="shared" si="8"/>
        <v>63.06</v>
      </c>
      <c r="BX6" s="21">
        <f t="shared" si="8"/>
        <v>62.5</v>
      </c>
      <c r="BY6" s="21">
        <f t="shared" si="8"/>
        <v>60.59</v>
      </c>
      <c r="BZ6" s="21">
        <f t="shared" si="8"/>
        <v>60</v>
      </c>
      <c r="CA6" s="20" t="str">
        <f>IF(CA7="","",IF(CA7="-","【-】","【"&amp;SUBSTITUTE(TEXT(CA7,"#,##0.00"),"-","△")&amp;"】"))</f>
        <v>【57.71】</v>
      </c>
      <c r="CB6" s="21">
        <f>IF(CB7="",NA(),CB7)</f>
        <v>222.95</v>
      </c>
      <c r="CC6" s="21">
        <f t="shared" ref="CC6:CK6" si="9">IF(CC7="",NA(),CC7)</f>
        <v>223.34</v>
      </c>
      <c r="CD6" s="21">
        <f t="shared" si="9"/>
        <v>226.44</v>
      </c>
      <c r="CE6" s="21">
        <f t="shared" si="9"/>
        <v>239.21</v>
      </c>
      <c r="CF6" s="21">
        <f t="shared" si="9"/>
        <v>238.94</v>
      </c>
      <c r="CG6" s="21">
        <f t="shared" si="9"/>
        <v>250.21</v>
      </c>
      <c r="CH6" s="21">
        <f t="shared" si="9"/>
        <v>264.77</v>
      </c>
      <c r="CI6" s="21">
        <f t="shared" si="9"/>
        <v>269.33</v>
      </c>
      <c r="CJ6" s="21">
        <f t="shared" si="9"/>
        <v>280.23</v>
      </c>
      <c r="CK6" s="21">
        <f t="shared" si="9"/>
        <v>282.70999999999998</v>
      </c>
      <c r="CL6" s="20" t="str">
        <f>IF(CL7="","",IF(CL7="-","【-】","【"&amp;SUBSTITUTE(TEXT(CL7,"#,##0.00"),"-","△")&amp;"】"))</f>
        <v>【286.17】</v>
      </c>
      <c r="CM6" s="21">
        <f>IF(CM7="",NA(),CM7)</f>
        <v>57.18</v>
      </c>
      <c r="CN6" s="21">
        <f t="shared" ref="CN6:CV6" si="10">IF(CN7="",NA(),CN7)</f>
        <v>57.02</v>
      </c>
      <c r="CO6" s="21">
        <f t="shared" si="10"/>
        <v>57.85</v>
      </c>
      <c r="CP6" s="21">
        <f t="shared" si="10"/>
        <v>57.74</v>
      </c>
      <c r="CQ6" s="21">
        <f t="shared" si="10"/>
        <v>57.58</v>
      </c>
      <c r="CR6" s="21">
        <f t="shared" si="10"/>
        <v>61.79</v>
      </c>
      <c r="CS6" s="21">
        <f t="shared" si="10"/>
        <v>59.94</v>
      </c>
      <c r="CT6" s="21">
        <f t="shared" si="10"/>
        <v>59.64</v>
      </c>
      <c r="CU6" s="21">
        <f t="shared" si="10"/>
        <v>58.19</v>
      </c>
      <c r="CV6" s="21">
        <f t="shared" si="10"/>
        <v>56.52</v>
      </c>
      <c r="CW6" s="20" t="str">
        <f>IF(CW7="","",IF(CW7="-","【-】","【"&amp;SUBSTITUTE(TEXT(CW7,"#,##0.00"),"-","△")&amp;"】"))</f>
        <v>【56.80】</v>
      </c>
      <c r="CX6" s="21">
        <f>IF(CX7="",NA(),CX7)</f>
        <v>100</v>
      </c>
      <c r="CY6" s="21">
        <f t="shared" ref="CY6:DG6" si="11">IF(CY7="",NA(),CY7)</f>
        <v>100</v>
      </c>
      <c r="CZ6" s="21">
        <f t="shared" si="11"/>
        <v>100</v>
      </c>
      <c r="DA6" s="21">
        <f t="shared" si="11"/>
        <v>100</v>
      </c>
      <c r="DB6" s="21">
        <f t="shared" si="11"/>
        <v>100</v>
      </c>
      <c r="DC6" s="21">
        <f t="shared" si="11"/>
        <v>92.44</v>
      </c>
      <c r="DD6" s="21">
        <f t="shared" si="11"/>
        <v>89.66</v>
      </c>
      <c r="DE6" s="21">
        <f t="shared" si="11"/>
        <v>90.63</v>
      </c>
      <c r="DF6" s="21">
        <f t="shared" si="11"/>
        <v>87.8</v>
      </c>
      <c r="DG6" s="21">
        <f t="shared" si="11"/>
        <v>88.43</v>
      </c>
      <c r="DH6" s="20" t="str">
        <f>IF(DH7="","",IF(DH7="-","【-】","【"&amp;SUBSTITUTE(TEXT(DH7,"#,##0.00"),"-","△")&amp;"】"))</f>
        <v>【83.38】</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5" s="22" customFormat="1" x14ac:dyDescent="0.15">
      <c r="A7" s="14"/>
      <c r="B7" s="23">
        <v>2021</v>
      </c>
      <c r="C7" s="23">
        <v>242047</v>
      </c>
      <c r="D7" s="23">
        <v>47</v>
      </c>
      <c r="E7" s="23">
        <v>18</v>
      </c>
      <c r="F7" s="23">
        <v>0</v>
      </c>
      <c r="G7" s="23">
        <v>0</v>
      </c>
      <c r="H7" s="23" t="s">
        <v>98</v>
      </c>
      <c r="I7" s="23" t="s">
        <v>99</v>
      </c>
      <c r="J7" s="23" t="s">
        <v>100</v>
      </c>
      <c r="K7" s="23" t="s">
        <v>101</v>
      </c>
      <c r="L7" s="23" t="s">
        <v>102</v>
      </c>
      <c r="M7" s="23" t="s">
        <v>103</v>
      </c>
      <c r="N7" s="24" t="s">
        <v>104</v>
      </c>
      <c r="O7" s="24" t="s">
        <v>105</v>
      </c>
      <c r="P7" s="24">
        <v>5.34</v>
      </c>
      <c r="Q7" s="24">
        <v>100</v>
      </c>
      <c r="R7" s="24">
        <v>4400</v>
      </c>
      <c r="S7" s="24">
        <v>160624</v>
      </c>
      <c r="T7" s="24">
        <v>623.58000000000004</v>
      </c>
      <c r="U7" s="24">
        <v>257.58</v>
      </c>
      <c r="V7" s="24">
        <v>8545</v>
      </c>
      <c r="W7" s="24">
        <v>216.41</v>
      </c>
      <c r="X7" s="24">
        <v>39.49</v>
      </c>
      <c r="Y7" s="24">
        <v>96.52</v>
      </c>
      <c r="Z7" s="24">
        <v>96.5</v>
      </c>
      <c r="AA7" s="24">
        <v>95.17</v>
      </c>
      <c r="AB7" s="24">
        <v>94.15</v>
      </c>
      <c r="AC7" s="24">
        <v>91.49</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244.85</v>
      </c>
      <c r="BL7" s="24">
        <v>296.89</v>
      </c>
      <c r="BM7" s="24">
        <v>270.57</v>
      </c>
      <c r="BN7" s="24">
        <v>294.27</v>
      </c>
      <c r="BO7" s="24">
        <v>294.08999999999997</v>
      </c>
      <c r="BP7" s="24">
        <v>310.14</v>
      </c>
      <c r="BQ7" s="24">
        <v>92.58</v>
      </c>
      <c r="BR7" s="24">
        <v>92.71</v>
      </c>
      <c r="BS7" s="24">
        <v>91.17</v>
      </c>
      <c r="BT7" s="24">
        <v>86.91</v>
      </c>
      <c r="BU7" s="24">
        <v>87.01</v>
      </c>
      <c r="BV7" s="24">
        <v>64.78</v>
      </c>
      <c r="BW7" s="24">
        <v>63.06</v>
      </c>
      <c r="BX7" s="24">
        <v>62.5</v>
      </c>
      <c r="BY7" s="24">
        <v>60.59</v>
      </c>
      <c r="BZ7" s="24">
        <v>60</v>
      </c>
      <c r="CA7" s="24">
        <v>57.71</v>
      </c>
      <c r="CB7" s="24">
        <v>222.95</v>
      </c>
      <c r="CC7" s="24">
        <v>223.34</v>
      </c>
      <c r="CD7" s="24">
        <v>226.44</v>
      </c>
      <c r="CE7" s="24">
        <v>239.21</v>
      </c>
      <c r="CF7" s="24">
        <v>238.94</v>
      </c>
      <c r="CG7" s="24">
        <v>250.21</v>
      </c>
      <c r="CH7" s="24">
        <v>264.77</v>
      </c>
      <c r="CI7" s="24">
        <v>269.33</v>
      </c>
      <c r="CJ7" s="24">
        <v>280.23</v>
      </c>
      <c r="CK7" s="24">
        <v>282.70999999999998</v>
      </c>
      <c r="CL7" s="24">
        <v>286.17</v>
      </c>
      <c r="CM7" s="24">
        <v>57.18</v>
      </c>
      <c r="CN7" s="24">
        <v>57.02</v>
      </c>
      <c r="CO7" s="24">
        <v>57.85</v>
      </c>
      <c r="CP7" s="24">
        <v>57.74</v>
      </c>
      <c r="CQ7" s="24">
        <v>57.58</v>
      </c>
      <c r="CR7" s="24">
        <v>61.79</v>
      </c>
      <c r="CS7" s="24">
        <v>59.94</v>
      </c>
      <c r="CT7" s="24">
        <v>59.64</v>
      </c>
      <c r="CU7" s="24">
        <v>58.19</v>
      </c>
      <c r="CV7" s="24">
        <v>56.52</v>
      </c>
      <c r="CW7" s="24">
        <v>56.8</v>
      </c>
      <c r="CX7" s="24">
        <v>100</v>
      </c>
      <c r="CY7" s="24">
        <v>100</v>
      </c>
      <c r="CZ7" s="24">
        <v>100</v>
      </c>
      <c r="DA7" s="24">
        <v>100</v>
      </c>
      <c r="DB7" s="24">
        <v>100</v>
      </c>
      <c r="DC7" s="24">
        <v>92.44</v>
      </c>
      <c r="DD7" s="24">
        <v>89.66</v>
      </c>
      <c r="DE7" s="24">
        <v>90.63</v>
      </c>
      <c r="DF7" s="24">
        <v>87.8</v>
      </c>
      <c r="DG7" s="24">
        <v>88.43</v>
      </c>
      <c r="DH7" s="24">
        <v>83.38</v>
      </c>
      <c r="DI7" s="24"/>
      <c r="DJ7" s="24"/>
      <c r="DK7" s="24"/>
      <c r="DL7" s="24"/>
      <c r="DM7" s="24"/>
      <c r="DN7" s="24"/>
      <c r="DO7" s="24"/>
      <c r="DP7" s="24"/>
      <c r="DQ7" s="24"/>
      <c r="DR7" s="24"/>
      <c r="DS7" s="24"/>
      <c r="DT7" s="24"/>
      <c r="DU7" s="24"/>
      <c r="DV7" s="24"/>
      <c r="DW7" s="24"/>
      <c r="DX7" s="24"/>
      <c r="DY7" s="24"/>
      <c r="DZ7" s="24"/>
      <c r="EA7" s="24"/>
      <c r="EB7" s="24"/>
      <c r="EC7" s="24"/>
      <c r="ED7" s="24"/>
      <c r="EE7" s="24" t="s">
        <v>104</v>
      </c>
      <c r="EF7" s="24" t="s">
        <v>104</v>
      </c>
      <c r="EG7" s="24" t="s">
        <v>104</v>
      </c>
      <c r="EH7" s="24" t="s">
        <v>104</v>
      </c>
      <c r="EI7" s="24" t="s">
        <v>104</v>
      </c>
      <c r="EJ7" s="24" t="s">
        <v>104</v>
      </c>
      <c r="EK7" s="24" t="s">
        <v>104</v>
      </c>
      <c r="EL7" s="24" t="s">
        <v>104</v>
      </c>
      <c r="EM7" s="24" t="s">
        <v>104</v>
      </c>
      <c r="EN7" s="24" t="s">
        <v>104</v>
      </c>
      <c r="EO7" s="24" t="s">
        <v>104</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111</v>
      </c>
    </row>
    <row r="12" spans="1:145" x14ac:dyDescent="0.15">
      <c r="B12">
        <v>1</v>
      </c>
      <c r="C12">
        <v>1</v>
      </c>
      <c r="D12">
        <v>1</v>
      </c>
      <c r="E12">
        <v>2</v>
      </c>
      <c r="F12">
        <v>3</v>
      </c>
      <c r="G12" t="s">
        <v>112</v>
      </c>
    </row>
    <row r="13" spans="1:145" x14ac:dyDescent="0.15">
      <c r="B13" t="s">
        <v>113</v>
      </c>
      <c r="C13" t="s">
        <v>114</v>
      </c>
      <c r="D13" t="s">
        <v>115</v>
      </c>
      <c r="E13" t="s">
        <v>115</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2023-01-17T09:14:17Z</cp:lastPrinted>
  <dcterms:created xsi:type="dcterms:W3CDTF">2023-01-13T00:09:13Z</dcterms:created>
  <dcterms:modified xsi:type="dcterms:W3CDTF">2023-11-08T08:06:58Z</dcterms:modified>
  <cp:category/>
</cp:coreProperties>
</file>