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上下水道総務課\総務係\総務業務　（水道業務から名前を変えました）\7ホームページ\R04年度\R5.3.27 決算状況・経営比較分析表の公表について\"/>
    </mc:Choice>
  </mc:AlternateContent>
  <workbookProtection workbookAlgorithmName="SHA-512" workbookHashValue="FJJ1uniqYJAz/s7b4hgrr/NQ/J0dkhErUdG1xGWgycSK4g0rvm9cNmd90dRXIPaBsM1WsFAzDS/WNL/AWRIDRw==" workbookSaltValue="PR0fPoLRvUF3R5KygEPD8w==" workbookSpinCount="100000" lockStructure="1"/>
  <bookViews>
    <workbookView xWindow="1455"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P10" i="4"/>
  <c r="I10" i="4"/>
  <c r="B10" i="4"/>
  <c r="BB8" i="4"/>
  <c r="AT8" i="4"/>
  <c r="AL8" i="4"/>
  <c r="AD8" i="4"/>
  <c r="P8" i="4"/>
  <c r="I8" i="4"/>
  <c r="B8"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<sst xmlns="http://schemas.openxmlformats.org/spreadsheetml/2006/main" count="247" uniqueCount="121">
  <si>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</si>
  <si>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</si>
  <si>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</si>
  <si>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</si>
  <si>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</si>
  <si>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</si>
  <si>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</si>
  <si>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</si>
  <si>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</si>
  <si>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</si>
  <si>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</si>
  <si>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</si>
  <si>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</si>
  <si>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</si>
  <si>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</si>
  <si>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</si>
  <si>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</si>
  <si>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</si>
  <si>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</si>
  <si>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</si>
  <si>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</si>
  <si>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</si>
  <si>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</si>
  <si>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</si>
  <si>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</si>
  <si>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</si>
  <si>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</si>
  <si>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</si>
  <si>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</si>
  <si>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</si>
  <si>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</si>
  <si>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</si>
  <si>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</si>
  <si>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</si>
  <si>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</si>
  <si>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</si>
  <si>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</si>
  <si>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</si>
  <si>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</si>
  <si>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</si>
  <si>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</si>
  <si>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</si>
  <si>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</si>
  <si>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</si>
  <si>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</si>
  <si>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</si>
  <si>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</si>
  <si>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</si>
  <si>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</si>
  <si>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</si>
  <si>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</si>
  <si>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</si>
  <si>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</si>
  <si>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</si>
  <si>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</si>
  <si>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</si>
  <si>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</si>
  <si>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</si>
  <si>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</si>
  <si>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</si>
  <si>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</si>
  <si>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</si>
  <si>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</si>
  <si>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</si>
  <si>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</si>
  <si>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</si>
  <si>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</si>
  <si>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</si>
  <si>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</si>
  <si>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</si>
  <si>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</si>
  <si>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</si>
  <si>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</si>
  <si>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</si>
  <si>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</si>
  <si>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</si>
  <si>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</si>
  <si>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</si>
  <si>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</si>
  <si>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</si>
  <si>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</si>
  <si>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</si>
  <si>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</si>
  <si>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</si>
  <si>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</si>
  <si>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</si>
  <si>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</si>
  <si>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</si>
  <si>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</si>
  <si>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</si>
  <si>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</si>
  <si>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</si>
  <si>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</si>
  <si>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</si>
  <si>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</si>
  <si>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</si>
  <si>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</si>
  <si>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</si>
  <si>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</si>
  <si>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</si>
  <si>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</si>
  <si>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</si>
  <si>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</si>
  <si>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</si>
  <si>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</si>
  <si>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</si>
  <si>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</si>
  <si>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</si>
  <si>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</si>
  <si>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</si>
  <si>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</si>
  <si>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</si>
  <si>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</si>
  <si>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</si>
  <si>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</si>
  <si>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</si>
  <si>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</si>
  <si>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</si>
  <si>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①収益的収支比率
　市が管理する浄化槽の老朽化により修繕費が年々増加しており、現行の使用料収入では維持管理費や償還金の支払いが行えない状況にある。不足分を一般会計からの繰入金で賄っており収支比率は91.49％となった。維持管理費の削減や制度の見直しを行い財源確保をしなければならない。
④企業債残高対事業規模比率
　比率が0％であるが、これは償還金を県補助金、基金繰入金及び一般会計からの繰入金で賄っているためである。
⑤経費回収率
　類似団体と比較すると高い状況であるが、今後とも経営改善を図っていく必要があると考えられる。
⑥汚水処理原価
　類似団体と比較すると低くなっているが、新設の浄化槽の早期接続を促したことが低下につながっていると思われる。
⑦施設利用率
　類似団体と比較すると若干高くなっているが、人口減少と密接に関りがあり今後も横ばいか減少傾向が続くと思われる。
⑧水洗化率
　100％で類似団体と比較すると高くなっている。
</t>
    <rPh sb="345" eb="347">
      <t>ジャッカン</t>
    </rPh>
    <rPh sb="347" eb="348">
      <t>タカ</t>
    </rPh>
    <phoneticPr fontId="4"/>
  </si>
  <si>
    <t>飯南管内では平成8年度、飯高管内では平成10年度より市が設置事業を行っている。また、それ以前のものについても、個人から移管を受けて市が管理している浄化槽もある。設置から25年以上経過している浄化槽もあり、今後、本体の更新も考えていかなければならない浄化槽も少しずつ増えてくると考えられる。</t>
    <phoneticPr fontId="4"/>
  </si>
  <si>
    <t>飯南・飯高管内は中山間地域で過疎化や人口の減少が進んでいる。その為、新設の浄化槽も減少傾向にあり、既設の浄化槽も経年劣化により修繕費の増加が見込まれる。
　このような状況から事業の見直しを目的に、平成30年度から2年間にわたり「浄化槽事業の今後のあり方検討委員会」を開催し、市整備型の継続など検討した。その結果を踏まえ収支バランスを考慮した維持管理費の削減、制度の見直しを検討していく。又、これまで戸別合併処理浄化槽整備事業は特別会計として運営されていたが令和5年度より公営企業会計に移行する予定である。公営企業化により経営状況を的確に把握し課題抽出や経営分析をおこない健全な財政運営を行っ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</si>
</sst>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FD-430E-9A12-3B17D9605BC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9FD-430E-9A12-3B17D9605BC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96.52</c:v>
                </c:pt>
                <c:pt idx="1">
                  <c:v>96.5</c:v>
                </c:pt>
                <c:pt idx="2">
                  <c:v>95.17</c:v>
                </c:pt>
                <c:pt idx="3">
                  <c:v>94.15</c:v>
                </c:pt>
                <c:pt idx="4">
                  <c:v>91.49</c:v>
                </c:pt>
              </c:numCache>
            </c:numRef>
          </c:val>
          <c:extLst>
            <c:ext xmlns:c16="http://schemas.microsoft.com/office/drawing/2014/chart" uri="{C3380CC4-5D6E-409C-BE32-E72D297353CC}">
              <c16:uniqueId val="{00000000-60CE-42E0-8DAD-3B6B02BC25E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CE-42E0-8DAD-3B6B02BC25E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5D-4FA2-9BE0-586155E6B3B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5D-4FA2-9BE0-586155E6B3B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8B-4BD5-A2F9-4932CAE4A7D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8B-4BD5-A2F9-4932CAE4A7D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A5-4F6F-AF90-9B968EBDD31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A5-4F6F-AF90-9B968EBDD31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EF-4016-9A99-A5B179D9E92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EF-4016-9A99-A5B179D9E92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8E-4053-BC88-357A5CE6E1A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118E-4053-BC88-357A5CE6E1A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92.58</c:v>
                </c:pt>
                <c:pt idx="1">
                  <c:v>92.71</c:v>
                </c:pt>
                <c:pt idx="2">
                  <c:v>91.17</c:v>
                </c:pt>
                <c:pt idx="3">
                  <c:v>86.91</c:v>
                </c:pt>
                <c:pt idx="4">
                  <c:v>87.01</c:v>
                </c:pt>
              </c:numCache>
            </c:numRef>
          </c:val>
          <c:extLst>
            <c:ext xmlns:c16="http://schemas.microsoft.com/office/drawing/2014/chart" uri="{C3380CC4-5D6E-409C-BE32-E72D297353CC}">
              <c16:uniqueId val="{00000000-431A-4074-BFE5-470614C0FB5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431A-4074-BFE5-470614C0FB5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222.95</c:v>
                </c:pt>
                <c:pt idx="1">
                  <c:v>223.34</c:v>
                </c:pt>
                <c:pt idx="2">
                  <c:v>226.44</c:v>
                </c:pt>
                <c:pt idx="3">
                  <c:v>239.21</c:v>
                </c:pt>
                <c:pt idx="4">
                  <c:v>238.94</c:v>
                </c:pt>
              </c:numCache>
            </c:numRef>
          </c:val>
          <c:extLst>
            <c:ext xmlns:c16="http://schemas.microsoft.com/office/drawing/2014/chart" uri="{C3380CC4-5D6E-409C-BE32-E72D297353CC}">
              <c16:uniqueId val="{00000000-C0C6-4BB4-9011-C4D54D8487E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C0C6-4BB4-9011-C4D54D8487E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57.18</c:v>
                </c:pt>
                <c:pt idx="1">
                  <c:v>57.02</c:v>
                </c:pt>
                <c:pt idx="2">
                  <c:v>57.85</c:v>
                </c:pt>
                <c:pt idx="3">
                  <c:v>57.74</c:v>
                </c:pt>
                <c:pt idx="4">
                  <c:v>57.58</c:v>
                </c:pt>
              </c:numCache>
            </c:numRef>
          </c:val>
          <c:extLst>
            <c:ext xmlns:c16="http://schemas.microsoft.com/office/drawing/2014/chart" uri="{C3380CC4-5D6E-409C-BE32-E72D297353CC}">
              <c16:uniqueId val="{00000000-C774-427E-9BC9-B9A26398128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C774-427E-9BC9-B9A26398128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AB9-4790-9195-782973C3CF3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1AB9-4790-9195-782973C3CF3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松阪市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160624</v>
      </c>
      <c r="AM8" s="37"/>
      <c r="AN8" s="37"/>
      <c r="AO8" s="37"/>
      <c r="AP8" s="37"/>
      <c r="AQ8" s="37"/>
      <c r="AR8" s="37"/>
      <c r="AS8" s="37"/>
      <c r="AT8" s="38">
        <f>データ!T6</f>
        <v>623.58000000000004</v>
      </c>
      <c r="AU8" s="38"/>
      <c r="AV8" s="38"/>
      <c r="AW8" s="38"/>
      <c r="AX8" s="38"/>
      <c r="AY8" s="38"/>
      <c r="AZ8" s="38"/>
      <c r="BA8" s="38"/>
      <c r="BB8" s="38">
        <f>データ!U6</f>
        <v>257.58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5.34</v>
      </c>
      <c r="Q10" s="38"/>
      <c r="R10" s="38"/>
      <c r="S10" s="38"/>
      <c r="T10" s="38"/>
      <c r="U10" s="38"/>
      <c r="V10" s="38"/>
      <c r="W10" s="38">
        <f>データ!Q6</f>
        <v>100</v>
      </c>
      <c r="X10" s="38"/>
      <c r="Y10" s="38"/>
      <c r="Z10" s="38"/>
      <c r="AA10" s="38"/>
      <c r="AB10" s="38"/>
      <c r="AC10" s="38"/>
      <c r="AD10" s="37">
        <f>データ!R6</f>
        <v>4400</v>
      </c>
      <c r="AE10" s="37"/>
      <c r="AF10" s="37"/>
      <c r="AG10" s="37"/>
      <c r="AH10" s="37"/>
      <c r="AI10" s="37"/>
      <c r="AJ10" s="37"/>
      <c r="AK10" s="2"/>
      <c r="AL10" s="37">
        <f>データ!V6</f>
        <v>8545</v>
      </c>
      <c r="AM10" s="37"/>
      <c r="AN10" s="37"/>
      <c r="AO10" s="37"/>
      <c r="AP10" s="37"/>
      <c r="AQ10" s="37"/>
      <c r="AR10" s="37"/>
      <c r="AS10" s="37"/>
      <c r="AT10" s="38">
        <f>データ!W6</f>
        <v>216.41</v>
      </c>
      <c r="AU10" s="38"/>
      <c r="AV10" s="38"/>
      <c r="AW10" s="38"/>
      <c r="AX10" s="38"/>
      <c r="AY10" s="38"/>
      <c r="AZ10" s="38"/>
      <c r="BA10" s="38"/>
      <c r="BB10" s="38">
        <f>データ!X6</f>
        <v>39.49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FxV2W2vjBHKex8sj08YzQT8Sl3biC2Xzmy12+Ir+Ryuaycg/L61bT2bCs5nw6PIZtP/7QuSHIsCxvZJMVW2tZA==" saltValue="eOYVoRlDfg8F7PSl/7KcK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242047</v>
      </c>
      <c r="D6" s="19">
        <f t="shared" si="3"/>
        <v>47</v>
      </c>
      <c r="E6" s="19">
        <f t="shared" si="3"/>
        <v>18</v>
      </c>
      <c r="F6" s="19">
        <f t="shared" si="3"/>
        <v>0</v>
      </c>
      <c r="G6" s="19">
        <f t="shared" si="3"/>
        <v>0</v>
      </c>
      <c r="H6" s="19" t="str">
        <f t="shared" si="3"/>
        <v>三重県　松阪市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5.34</v>
      </c>
      <c r="Q6" s="20">
        <f t="shared" si="3"/>
        <v>100</v>
      </c>
      <c r="R6" s="20">
        <f t="shared" si="3"/>
        <v>4400</v>
      </c>
      <c r="S6" s="20">
        <f t="shared" si="3"/>
        <v>160624</v>
      </c>
      <c r="T6" s="20">
        <f t="shared" si="3"/>
        <v>623.58000000000004</v>
      </c>
      <c r="U6" s="20">
        <f t="shared" si="3"/>
        <v>257.58</v>
      </c>
      <c r="V6" s="20">
        <f t="shared" si="3"/>
        <v>8545</v>
      </c>
      <c r="W6" s="20">
        <f t="shared" si="3"/>
        <v>216.41</v>
      </c>
      <c r="X6" s="20">
        <f t="shared" si="3"/>
        <v>39.49</v>
      </c>
      <c r="Y6" s="21">
        <f>IF(Y7="",NA(),Y7)</f>
        <v>96.52</v>
      </c>
      <c r="Z6" s="21">
        <f t="shared" ref="Z6:AH6" si="4">IF(Z7="",NA(),Z7)</f>
        <v>96.5</v>
      </c>
      <c r="AA6" s="21">
        <f t="shared" si="4"/>
        <v>95.17</v>
      </c>
      <c r="AB6" s="21">
        <f t="shared" si="4"/>
        <v>94.15</v>
      </c>
      <c r="AC6" s="21">
        <f t="shared" si="4"/>
        <v>91.49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92.58</v>
      </c>
      <c r="BR6" s="21">
        <f t="shared" ref="BR6:BZ6" si="8">IF(BR7="",NA(),BR7)</f>
        <v>92.71</v>
      </c>
      <c r="BS6" s="21">
        <f t="shared" si="8"/>
        <v>91.17</v>
      </c>
      <c r="BT6" s="21">
        <f t="shared" si="8"/>
        <v>86.91</v>
      </c>
      <c r="BU6" s="21">
        <f t="shared" si="8"/>
        <v>87.01</v>
      </c>
      <c r="BV6" s="21">
        <f t="shared" si="8"/>
        <v>64.78</v>
      </c>
      <c r="BW6" s="21">
        <f t="shared" si="8"/>
        <v>63.06</v>
      </c>
      <c r="BX6" s="21">
        <f t="shared" si="8"/>
        <v>62.5</v>
      </c>
      <c r="BY6" s="21">
        <f t="shared" si="8"/>
        <v>60.59</v>
      </c>
      <c r="BZ6" s="21">
        <f t="shared" si="8"/>
        <v>60</v>
      </c>
      <c r="CA6" s="20" t="str">
        <f>IF(CA7="","",IF(CA7="-","【-】","【"&amp;SUBSTITUTE(TEXT(CA7,"#,##0.00"),"-","△")&amp;"】"))</f>
        <v>【57.71】</v>
      </c>
      <c r="CB6" s="21">
        <f>IF(CB7="",NA(),CB7)</f>
        <v>222.95</v>
      </c>
      <c r="CC6" s="21">
        <f t="shared" ref="CC6:CK6" si="9">IF(CC7="",NA(),CC7)</f>
        <v>223.34</v>
      </c>
      <c r="CD6" s="21">
        <f t="shared" si="9"/>
        <v>226.44</v>
      </c>
      <c r="CE6" s="21">
        <f t="shared" si="9"/>
        <v>239.21</v>
      </c>
      <c r="CF6" s="21">
        <f t="shared" si="9"/>
        <v>238.94</v>
      </c>
      <c r="CG6" s="21">
        <f t="shared" si="9"/>
        <v>250.21</v>
      </c>
      <c r="CH6" s="21">
        <f t="shared" si="9"/>
        <v>264.77</v>
      </c>
      <c r="CI6" s="21">
        <f t="shared" si="9"/>
        <v>269.33</v>
      </c>
      <c r="CJ6" s="21">
        <f t="shared" si="9"/>
        <v>280.23</v>
      </c>
      <c r="CK6" s="21">
        <f t="shared" si="9"/>
        <v>282.70999999999998</v>
      </c>
      <c r="CL6" s="20" t="str">
        <f>IF(CL7="","",IF(CL7="-","【-】","【"&amp;SUBSTITUTE(TEXT(CL7,"#,##0.00"),"-","△")&amp;"】"))</f>
        <v>【286.17】</v>
      </c>
      <c r="CM6" s="21">
        <f>IF(CM7="",NA(),CM7)</f>
        <v>57.18</v>
      </c>
      <c r="CN6" s="21">
        <f t="shared" ref="CN6:CV6" si="10">IF(CN7="",NA(),CN7)</f>
        <v>57.02</v>
      </c>
      <c r="CO6" s="21">
        <f t="shared" si="10"/>
        <v>57.85</v>
      </c>
      <c r="CP6" s="21">
        <f t="shared" si="10"/>
        <v>57.74</v>
      </c>
      <c r="CQ6" s="21">
        <f t="shared" si="10"/>
        <v>57.58</v>
      </c>
      <c r="CR6" s="21">
        <f t="shared" si="10"/>
        <v>61.79</v>
      </c>
      <c r="CS6" s="21">
        <f t="shared" si="10"/>
        <v>59.94</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242047</v>
      </c>
      <c r="D7" s="23">
        <v>47</v>
      </c>
      <c r="E7" s="23">
        <v>18</v>
      </c>
      <c r="F7" s="23">
        <v>0</v>
      </c>
      <c r="G7" s="23">
        <v>0</v>
      </c>
      <c r="H7" s="23" t="s">
        <v>98</v>
      </c>
      <c r="I7" s="23" t="s">
        <v>99</v>
      </c>
      <c r="J7" s="23" t="s">
        <v>100</v>
      </c>
      <c r="K7" s="23" t="s">
        <v>101</v>
      </c>
      <c r="L7" s="23" t="s">
        <v>102</v>
      </c>
      <c r="M7" s="23" t="s">
        <v>103</v>
      </c>
      <c r="N7" s="24" t="s">
        <v>104</v>
      </c>
      <c r="O7" s="24" t="s">
        <v>105</v>
      </c>
      <c r="P7" s="24">
        <v>5.34</v>
      </c>
      <c r="Q7" s="24">
        <v>100</v>
      </c>
      <c r="R7" s="24">
        <v>4400</v>
      </c>
      <c r="S7" s="24">
        <v>160624</v>
      </c>
      <c r="T7" s="24">
        <v>623.58000000000004</v>
      </c>
      <c r="U7" s="24">
        <v>257.58</v>
      </c>
      <c r="V7" s="24">
        <v>8545</v>
      </c>
      <c r="W7" s="24">
        <v>216.41</v>
      </c>
      <c r="X7" s="24">
        <v>39.49</v>
      </c>
      <c r="Y7" s="24">
        <v>96.52</v>
      </c>
      <c r="Z7" s="24">
        <v>96.5</v>
      </c>
      <c r="AA7" s="24">
        <v>95.17</v>
      </c>
      <c r="AB7" s="24">
        <v>94.15</v>
      </c>
      <c r="AC7" s="24">
        <v>91.49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244.85</v>
      </c>
      <c r="BL7" s="24">
        <v>296.89</v>
      </c>
      <c r="BM7" s="24">
        <v>270.57</v>
      </c>
      <c r="BN7" s="24">
        <v>294.27</v>
      </c>
      <c r="BO7" s="24">
        <v>294.08999999999997</v>
      </c>
      <c r="BP7" s="24">
        <v>310.14</v>
      </c>
      <c r="BQ7" s="24">
        <v>92.58</v>
      </c>
      <c r="BR7" s="24">
        <v>92.71</v>
      </c>
      <c r="BS7" s="24">
        <v>91.17</v>
      </c>
      <c r="BT7" s="24">
        <v>86.91</v>
      </c>
      <c r="BU7" s="24">
        <v>87.01</v>
      </c>
      <c r="BV7" s="24">
        <v>64.78</v>
      </c>
      <c r="BW7" s="24">
        <v>63.06</v>
      </c>
      <c r="BX7" s="24">
        <v>62.5</v>
      </c>
      <c r="BY7" s="24">
        <v>60.59</v>
      </c>
      <c r="BZ7" s="24">
        <v>60</v>
      </c>
      <c r="CA7" s="24">
        <v>57.71</v>
      </c>
      <c r="CB7" s="24">
        <v>222.95</v>
      </c>
      <c r="CC7" s="24">
        <v>223.34</v>
      </c>
      <c r="CD7" s="24">
        <v>226.44</v>
      </c>
      <c r="CE7" s="24">
        <v>239.21</v>
      </c>
      <c r="CF7" s="24">
        <v>238.94</v>
      </c>
      <c r="CG7" s="24">
        <v>250.21</v>
      </c>
      <c r="CH7" s="24">
        <v>264.77</v>
      </c>
      <c r="CI7" s="24">
        <v>269.33</v>
      </c>
      <c r="CJ7" s="24">
        <v>280.23</v>
      </c>
      <c r="CK7" s="24">
        <v>282.70999999999998</v>
      </c>
      <c r="CL7" s="24">
        <v>286.17</v>
      </c>
      <c r="CM7" s="24">
        <v>57.18</v>
      </c>
      <c r="CN7" s="24">
        <v>57.02</v>
      </c>
      <c r="CO7" s="24">
        <v>57.85</v>
      </c>
      <c r="CP7" s="24">
        <v>57.74</v>
      </c>
      <c r="CQ7" s="24">
        <v>57.58</v>
      </c>
      <c r="CR7" s="24">
        <v>61.79</v>
      </c>
      <c r="CS7" s="24">
        <v>59.94</v>
      </c>
      <c r="CT7" s="24">
        <v>59.64</v>
      </c>
      <c r="CU7" s="24">
        <v>58.19</v>
      </c>
      <c r="CV7" s="24">
        <v>56.52</v>
      </c>
      <c r="CW7" s="24">
        <v>56.8</v>
      </c>
      <c r="CX7" s="24">
        <v>100</v>
      </c>
      <c r="CY7" s="24">
        <v>100</v>
      </c>
      <c r="CZ7" s="24">
        <v>100</v>
      </c>
      <c r="DA7" s="24">
        <v>100</v>
      </c>
      <c r="DB7" s="24">
        <v>100</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2023-01-17T09:14:17Z</cp:lastPrinted>
  <dcterms:created xsi:type="dcterms:W3CDTF">2023-01-13T00:09:13Z</dcterms:created>
  <dcterms:modified xsi:type="dcterms:W3CDTF">2023-03-27T10:11:15Z</dcterms:modified>
  <cp:category/>
</cp:coreProperties>
</file>